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X:\SILNICE\Praha 20\Chodovická chodník\05 Projekt\051 DUSP_DPS\0517_Rozpočet\"/>
    </mc:Choice>
  </mc:AlternateContent>
  <bookViews>
    <workbookView xWindow="0" yWindow="0" windowWidth="0" windowHeight="0"/>
  </bookViews>
  <sheets>
    <sheet name="Rekapitulace stavby" sheetId="1" r:id="rId1"/>
    <sheet name="894-11-1-0 - Vedlejší a o..." sheetId="2" r:id="rId2"/>
    <sheet name="894-22-1-1 - SO 101.1 Cho..." sheetId="3" r:id="rId3"/>
    <sheet name="Seznam figur" sheetId="4" r:id="rId4"/>
    <sheet name="Pokyny pro vyplnění" sheetId="5" r:id="rId5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'894-11-1-0 - Vedlejší a o...'!$C$83:$K$123</definedName>
    <definedName name="_xlnm.Print_Area" localSheetId="1">'894-11-1-0 - Vedlejší a o...'!$C$4:$J$39,'894-11-1-0 - Vedlejší a o...'!$C$45:$J$65,'894-11-1-0 - Vedlejší a o...'!$C$71:$K$123</definedName>
    <definedName name="_xlnm.Print_Titles" localSheetId="1">'894-11-1-0 - Vedlejší a o...'!$83:$83</definedName>
    <definedName name="_xlnm._FilterDatabase" localSheetId="2" hidden="1">'894-22-1-1 - SO 101.1 Cho...'!$C$87:$K$277</definedName>
    <definedName name="_xlnm.Print_Area" localSheetId="2">'894-22-1-1 - SO 101.1 Cho...'!$C$4:$J$39,'894-22-1-1 - SO 101.1 Cho...'!$C$45:$J$69,'894-22-1-1 - SO 101.1 Cho...'!$C$75:$K$277</definedName>
    <definedName name="_xlnm.Print_Titles" localSheetId="2">'894-22-1-1 - SO 101.1 Cho...'!$87:$87</definedName>
    <definedName name="_xlnm.Print_Area" localSheetId="3">'Seznam figur'!$C$4:$G$130</definedName>
    <definedName name="_xlnm.Print_Titles" localSheetId="3">'Seznam figur'!$9:$9</definedName>
    <definedName name="_xlnm.Print_Area" localSheetId="4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4" l="1" r="D7"/>
  <c i="3" r="J37"/>
  <c r="J36"/>
  <c i="1" r="AY56"/>
  <c i="3" r="J35"/>
  <c i="1" r="AX56"/>
  <c i="3" r="BI274"/>
  <c r="BH274"/>
  <c r="BG274"/>
  <c r="BF274"/>
  <c r="T274"/>
  <c r="R274"/>
  <c r="P274"/>
  <c r="BI269"/>
  <c r="BH269"/>
  <c r="BG269"/>
  <c r="BF269"/>
  <c r="T269"/>
  <c r="R269"/>
  <c r="P269"/>
  <c r="BI265"/>
  <c r="BH265"/>
  <c r="BG265"/>
  <c r="BF265"/>
  <c r="T265"/>
  <c r="R265"/>
  <c r="P265"/>
  <c r="BI260"/>
  <c r="BH260"/>
  <c r="BG260"/>
  <c r="BF260"/>
  <c r="T260"/>
  <c r="R260"/>
  <c r="P260"/>
  <c r="BI257"/>
  <c r="BH257"/>
  <c r="BG257"/>
  <c r="BF257"/>
  <c r="T257"/>
  <c r="R257"/>
  <c r="P257"/>
  <c r="BI253"/>
  <c r="BH253"/>
  <c r="BG253"/>
  <c r="BF253"/>
  <c r="T253"/>
  <c r="R253"/>
  <c r="P253"/>
  <c r="BI249"/>
  <c r="BH249"/>
  <c r="BG249"/>
  <c r="BF249"/>
  <c r="T249"/>
  <c r="R249"/>
  <c r="P249"/>
  <c r="BI245"/>
  <c r="BH245"/>
  <c r="BG245"/>
  <c r="BF245"/>
  <c r="T245"/>
  <c r="R245"/>
  <c r="P245"/>
  <c r="BI240"/>
  <c r="BH240"/>
  <c r="BG240"/>
  <c r="BF240"/>
  <c r="T240"/>
  <c r="R240"/>
  <c r="P240"/>
  <c r="BI236"/>
  <c r="BH236"/>
  <c r="BG236"/>
  <c r="BF236"/>
  <c r="T236"/>
  <c r="R236"/>
  <c r="P236"/>
  <c r="BI231"/>
  <c r="BH231"/>
  <c r="BG231"/>
  <c r="BF231"/>
  <c r="T231"/>
  <c r="T230"/>
  <c r="R231"/>
  <c r="R230"/>
  <c r="P231"/>
  <c r="P230"/>
  <c r="BI226"/>
  <c r="BH226"/>
  <c r="BG226"/>
  <c r="BF226"/>
  <c r="T226"/>
  <c r="R226"/>
  <c r="P226"/>
  <c r="BI220"/>
  <c r="BH220"/>
  <c r="BG220"/>
  <c r="BF220"/>
  <c r="T220"/>
  <c r="R220"/>
  <c r="P220"/>
  <c r="BI214"/>
  <c r="BH214"/>
  <c r="BG214"/>
  <c r="BF214"/>
  <c r="T214"/>
  <c r="R214"/>
  <c r="P214"/>
  <c r="BI207"/>
  <c r="BH207"/>
  <c r="BG207"/>
  <c r="BF207"/>
  <c r="T207"/>
  <c r="R207"/>
  <c r="P207"/>
  <c r="BI202"/>
  <c r="BH202"/>
  <c r="BG202"/>
  <c r="BF202"/>
  <c r="T202"/>
  <c r="R202"/>
  <c r="P202"/>
  <c r="BI198"/>
  <c r="BH198"/>
  <c r="BG198"/>
  <c r="BF198"/>
  <c r="T198"/>
  <c r="R198"/>
  <c r="P198"/>
  <c r="BI194"/>
  <c r="BH194"/>
  <c r="BG194"/>
  <c r="BF194"/>
  <c r="T194"/>
  <c r="R194"/>
  <c r="P194"/>
  <c r="BI191"/>
  <c r="BH191"/>
  <c r="BG191"/>
  <c r="BF191"/>
  <c r="T191"/>
  <c r="R191"/>
  <c r="P191"/>
  <c r="BI188"/>
  <c r="BH188"/>
  <c r="BG188"/>
  <c r="BF188"/>
  <c r="T188"/>
  <c r="R188"/>
  <c r="P188"/>
  <c r="BI185"/>
  <c r="BH185"/>
  <c r="BG185"/>
  <c r="BF185"/>
  <c r="T185"/>
  <c r="R185"/>
  <c r="P185"/>
  <c r="BI181"/>
  <c r="BH181"/>
  <c r="BG181"/>
  <c r="BF181"/>
  <c r="T181"/>
  <c r="R181"/>
  <c r="P181"/>
  <c r="BI176"/>
  <c r="BH176"/>
  <c r="BG176"/>
  <c r="BF176"/>
  <c r="T176"/>
  <c r="R176"/>
  <c r="P176"/>
  <c r="BI172"/>
  <c r="BH172"/>
  <c r="BG172"/>
  <c r="BF172"/>
  <c r="T172"/>
  <c r="R172"/>
  <c r="P172"/>
  <c r="BI168"/>
  <c r="BH168"/>
  <c r="BG168"/>
  <c r="BF168"/>
  <c r="T168"/>
  <c r="R168"/>
  <c r="P168"/>
  <c r="BI164"/>
  <c r="BH164"/>
  <c r="BG164"/>
  <c r="BF164"/>
  <c r="T164"/>
  <c r="R164"/>
  <c r="P164"/>
  <c r="BI160"/>
  <c r="BH160"/>
  <c r="BG160"/>
  <c r="BF160"/>
  <c r="T160"/>
  <c r="R160"/>
  <c r="P160"/>
  <c r="BI156"/>
  <c r="BH156"/>
  <c r="BG156"/>
  <c r="BF156"/>
  <c r="T156"/>
  <c r="R156"/>
  <c r="P156"/>
  <c r="BI151"/>
  <c r="BH151"/>
  <c r="BG151"/>
  <c r="BF151"/>
  <c r="T151"/>
  <c r="R151"/>
  <c r="P151"/>
  <c r="BI147"/>
  <c r="BH147"/>
  <c r="BG147"/>
  <c r="BF147"/>
  <c r="T147"/>
  <c r="R147"/>
  <c r="P147"/>
  <c r="BI143"/>
  <c r="BH143"/>
  <c r="BG143"/>
  <c r="BF143"/>
  <c r="T143"/>
  <c r="R143"/>
  <c r="P143"/>
  <c r="BI138"/>
  <c r="BH138"/>
  <c r="BG138"/>
  <c r="BF138"/>
  <c r="T138"/>
  <c r="R138"/>
  <c r="P138"/>
  <c r="BI134"/>
  <c r="BH134"/>
  <c r="BG134"/>
  <c r="BF134"/>
  <c r="T134"/>
  <c r="R134"/>
  <c r="P134"/>
  <c r="BI129"/>
  <c r="BH129"/>
  <c r="BG129"/>
  <c r="BF129"/>
  <c r="T129"/>
  <c r="R129"/>
  <c r="P129"/>
  <c r="BI125"/>
  <c r="BH125"/>
  <c r="BG125"/>
  <c r="BF125"/>
  <c r="T125"/>
  <c r="R125"/>
  <c r="P125"/>
  <c r="BI120"/>
  <c r="BH120"/>
  <c r="BG120"/>
  <c r="BF120"/>
  <c r="T120"/>
  <c r="R120"/>
  <c r="P120"/>
  <c r="BI115"/>
  <c r="BH115"/>
  <c r="BG115"/>
  <c r="BF115"/>
  <c r="T115"/>
  <c r="R115"/>
  <c r="P115"/>
  <c r="BI111"/>
  <c r="BH111"/>
  <c r="BG111"/>
  <c r="BF111"/>
  <c r="T111"/>
  <c r="R111"/>
  <c r="P111"/>
  <c r="BI106"/>
  <c r="BH106"/>
  <c r="BG106"/>
  <c r="BF106"/>
  <c r="T106"/>
  <c r="R106"/>
  <c r="P106"/>
  <c r="BI101"/>
  <c r="BH101"/>
  <c r="BG101"/>
  <c r="BF101"/>
  <c r="T101"/>
  <c r="R101"/>
  <c r="P101"/>
  <c r="BI96"/>
  <c r="BH96"/>
  <c r="BG96"/>
  <c r="BF96"/>
  <c r="T96"/>
  <c r="R96"/>
  <c r="P96"/>
  <c r="BI91"/>
  <c r="BH91"/>
  <c r="BG91"/>
  <c r="BF91"/>
  <c r="T91"/>
  <c r="R91"/>
  <c r="P91"/>
  <c r="J85"/>
  <c r="J84"/>
  <c r="F84"/>
  <c r="F82"/>
  <c r="E80"/>
  <c r="J55"/>
  <c r="J54"/>
  <c r="F54"/>
  <c r="F52"/>
  <c r="E50"/>
  <c r="J18"/>
  <c r="E18"/>
  <c r="F85"/>
  <c r="J17"/>
  <c r="J12"/>
  <c r="J52"/>
  <c r="E7"/>
  <c r="E78"/>
  <c i="2" r="J37"/>
  <c r="J36"/>
  <c i="1" r="AY55"/>
  <c i="2" r="J35"/>
  <c i="1" r="AX55"/>
  <c i="2"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6"/>
  <c r="BH116"/>
  <c r="BG116"/>
  <c r="BF116"/>
  <c r="T116"/>
  <c r="R116"/>
  <c r="P116"/>
  <c r="BI114"/>
  <c r="BH114"/>
  <c r="BG114"/>
  <c r="BF114"/>
  <c r="T114"/>
  <c r="R114"/>
  <c r="P114"/>
  <c r="BI112"/>
  <c r="BH112"/>
  <c r="BG112"/>
  <c r="BF112"/>
  <c r="T112"/>
  <c r="R112"/>
  <c r="P112"/>
  <c r="BI109"/>
  <c r="BH109"/>
  <c r="BG109"/>
  <c r="BF109"/>
  <c r="T109"/>
  <c r="R109"/>
  <c r="P109"/>
  <c r="BI106"/>
  <c r="BH106"/>
  <c r="BG106"/>
  <c r="BF106"/>
  <c r="T106"/>
  <c r="R106"/>
  <c r="P106"/>
  <c r="BI103"/>
  <c r="BH103"/>
  <c r="BG103"/>
  <c r="BF103"/>
  <c r="T103"/>
  <c r="R103"/>
  <c r="P103"/>
  <c r="BI101"/>
  <c r="BH101"/>
  <c r="BG101"/>
  <c r="BF101"/>
  <c r="T101"/>
  <c r="R101"/>
  <c r="P101"/>
  <c r="BI97"/>
  <c r="BH97"/>
  <c r="BG97"/>
  <c r="BF97"/>
  <c r="T97"/>
  <c r="R97"/>
  <c r="P97"/>
  <c r="BI95"/>
  <c r="BH95"/>
  <c r="BG95"/>
  <c r="BF95"/>
  <c r="T95"/>
  <c r="R95"/>
  <c r="P95"/>
  <c r="BI93"/>
  <c r="BH93"/>
  <c r="BG93"/>
  <c r="BF93"/>
  <c r="T93"/>
  <c r="R93"/>
  <c r="P93"/>
  <c r="BI90"/>
  <c r="BH90"/>
  <c r="BG90"/>
  <c r="BF90"/>
  <c r="T90"/>
  <c r="R90"/>
  <c r="P90"/>
  <c r="BI87"/>
  <c r="BH87"/>
  <c r="BG87"/>
  <c r="BF87"/>
  <c r="T87"/>
  <c r="R87"/>
  <c r="P87"/>
  <c r="J81"/>
  <c r="J80"/>
  <c r="F80"/>
  <c r="F78"/>
  <c r="E76"/>
  <c r="J55"/>
  <c r="J54"/>
  <c r="F54"/>
  <c r="F52"/>
  <c r="E50"/>
  <c r="J18"/>
  <c r="E18"/>
  <c r="F81"/>
  <c r="J17"/>
  <c r="J12"/>
  <c r="J78"/>
  <c r="E7"/>
  <c r="E74"/>
  <c i="1" r="L50"/>
  <c r="AM50"/>
  <c r="AM49"/>
  <c r="L49"/>
  <c r="AM47"/>
  <c r="L47"/>
  <c r="L45"/>
  <c r="L44"/>
  <c i="2" r="J95"/>
  <c r="J114"/>
  <c i="3" r="J198"/>
  <c r="J226"/>
  <c r="J265"/>
  <c r="J138"/>
  <c r="BK220"/>
  <c r="BK125"/>
  <c i="2" r="BK106"/>
  <c r="BK122"/>
  <c i="1" r="AS54"/>
  <c i="3" r="J236"/>
  <c r="J125"/>
  <c r="BK214"/>
  <c r="J143"/>
  <c r="BK226"/>
  <c r="J115"/>
  <c i="2" r="J101"/>
  <c r="J90"/>
  <c i="3" r="J245"/>
  <c r="BK138"/>
  <c r="BK231"/>
  <c r="J257"/>
  <c r="BK188"/>
  <c r="BK134"/>
  <c r="J188"/>
  <c r="J106"/>
  <c i="2" r="BK101"/>
  <c r="J87"/>
  <c i="3" r="J156"/>
  <c r="BK265"/>
  <c r="J176"/>
  <c r="J249"/>
  <c r="BK168"/>
  <c r="BK120"/>
  <c r="BK191"/>
  <c r="J101"/>
  <c i="2" r="BK97"/>
  <c r="BK118"/>
  <c i="3" r="J214"/>
  <c r="BK274"/>
  <c r="BK253"/>
  <c r="J168"/>
  <c r="J253"/>
  <c r="J160"/>
  <c r="BK249"/>
  <c r="J134"/>
  <c i="2" r="BK103"/>
  <c r="BK93"/>
  <c r="J120"/>
  <c i="3" r="J207"/>
  <c r="BK269"/>
  <c r="J191"/>
  <c r="BK156"/>
  <c r="BK164"/>
  <c r="J111"/>
  <c r="BK143"/>
  <c i="2" r="J109"/>
  <c r="J106"/>
  <c i="3" r="BK240"/>
  <c r="J274"/>
  <c r="BK194"/>
  <c r="BK101"/>
  <c r="J181"/>
  <c r="BK236"/>
  <c r="BK147"/>
  <c i="2" r="BK120"/>
  <c r="BK90"/>
  <c r="J93"/>
  <c i="3" r="BK260"/>
  <c r="J164"/>
  <c r="BK198"/>
  <c r="J91"/>
  <c r="J172"/>
  <c r="BK129"/>
  <c r="J202"/>
  <c r="J96"/>
  <c i="2" r="BK114"/>
  <c r="J118"/>
  <c i="3" r="BK181"/>
  <c r="J260"/>
  <c r="BK172"/>
  <c r="J220"/>
  <c r="J147"/>
  <c r="J231"/>
  <c r="J120"/>
  <c i="2" r="J112"/>
  <c r="BK87"/>
  <c r="BK109"/>
  <c i="3" r="J129"/>
  <c r="BK245"/>
  <c r="BK160"/>
  <c r="J194"/>
  <c r="BK151"/>
  <c r="BK91"/>
  <c r="BK111"/>
  <c i="2" r="J103"/>
  <c r="J97"/>
  <c r="BK112"/>
  <c i="3" r="BK202"/>
  <c r="J269"/>
  <c r="J185"/>
  <c r="BK185"/>
  <c r="BK106"/>
  <c r="J151"/>
  <c i="2" r="J122"/>
  <c r="J116"/>
  <c r="BK95"/>
  <c r="BK116"/>
  <c i="3" r="BK115"/>
  <c r="J240"/>
  <c r="BK96"/>
  <c r="BK176"/>
  <c r="BK257"/>
  <c r="BK207"/>
  <c i="2" l="1" r="R86"/>
  <c r="R92"/>
  <c r="P100"/>
  <c r="P111"/>
  <c i="3" r="R90"/>
  <c r="P142"/>
  <c r="P180"/>
  <c r="BK213"/>
  <c i="2" r="BK86"/>
  <c r="J86"/>
  <c r="J61"/>
  <c r="BK92"/>
  <c r="J92"/>
  <c r="J62"/>
  <c r="BK100"/>
  <c r="J100"/>
  <c r="J63"/>
  <c r="BK111"/>
  <c r="J111"/>
  <c r="J64"/>
  <c i="3" r="BK90"/>
  <c r="T142"/>
  <c r="T180"/>
  <c r="P213"/>
  <c r="P212"/>
  <c r="BK235"/>
  <c r="BK234"/>
  <c r="J234"/>
  <c r="J67"/>
  <c r="R235"/>
  <c r="R234"/>
  <c i="2" r="T86"/>
  <c r="T92"/>
  <c r="T100"/>
  <c r="T111"/>
  <c i="3" r="P90"/>
  <c r="P89"/>
  <c r="BK142"/>
  <c r="J142"/>
  <c r="J62"/>
  <c r="BK180"/>
  <c r="J180"/>
  <c r="J63"/>
  <c r="R213"/>
  <c r="R212"/>
  <c r="T235"/>
  <c r="T234"/>
  <c i="2" r="P86"/>
  <c r="P92"/>
  <c r="R100"/>
  <c r="R111"/>
  <c i="3" r="T90"/>
  <c r="T89"/>
  <c r="R142"/>
  <c r="R180"/>
  <c r="T213"/>
  <c r="T212"/>
  <c r="P235"/>
  <c r="P234"/>
  <c r="BK230"/>
  <c r="J230"/>
  <c r="J66"/>
  <c r="J82"/>
  <c r="BE115"/>
  <c r="BE138"/>
  <c r="BE147"/>
  <c r="BE151"/>
  <c r="BE164"/>
  <c r="BE172"/>
  <c r="BE176"/>
  <c r="BE181"/>
  <c r="BE194"/>
  <c r="E48"/>
  <c r="BE96"/>
  <c r="BE125"/>
  <c r="BE185"/>
  <c r="BE191"/>
  <c r="BE198"/>
  <c r="BE202"/>
  <c r="BE207"/>
  <c r="BE236"/>
  <c r="BE245"/>
  <c r="BE260"/>
  <c r="BE101"/>
  <c r="BE111"/>
  <c r="BE134"/>
  <c r="BE143"/>
  <c r="BE160"/>
  <c r="BE226"/>
  <c r="BE240"/>
  <c r="BE265"/>
  <c r="BE269"/>
  <c r="BE274"/>
  <c r="F55"/>
  <c r="BE91"/>
  <c r="BE106"/>
  <c r="BE120"/>
  <c r="BE129"/>
  <c r="BE156"/>
  <c r="BE168"/>
  <c r="BE188"/>
  <c r="BE214"/>
  <c r="BE220"/>
  <c r="BE231"/>
  <c r="BE249"/>
  <c r="BE253"/>
  <c r="BE257"/>
  <c i="2" r="BE109"/>
  <c r="BE116"/>
  <c r="BE118"/>
  <c r="E48"/>
  <c r="J52"/>
  <c r="F55"/>
  <c r="BE87"/>
  <c r="BE90"/>
  <c r="BE93"/>
  <c r="BE101"/>
  <c r="BE120"/>
  <c r="BE106"/>
  <c r="BE114"/>
  <c r="BE122"/>
  <c r="BE95"/>
  <c r="BE97"/>
  <c r="BE103"/>
  <c r="BE112"/>
  <c r="F36"/>
  <c i="1" r="BC55"/>
  <c i="3" r="F35"/>
  <c i="1" r="BB56"/>
  <c i="3" r="F34"/>
  <c i="1" r="BA56"/>
  <c i="3" r="J34"/>
  <c i="1" r="AW56"/>
  <c i="3" r="F37"/>
  <c i="1" r="BD56"/>
  <c i="2" r="F37"/>
  <c i="1" r="BD55"/>
  <c i="2" r="J34"/>
  <c i="1" r="AW55"/>
  <c i="2" r="F34"/>
  <c i="1" r="BA55"/>
  <c i="2" r="F35"/>
  <c i="1" r="BB55"/>
  <c i="3" r="F36"/>
  <c i="1" r="BC56"/>
  <c i="3" l="1" r="T88"/>
  <c i="2" r="P85"/>
  <c r="P84"/>
  <c i="1" r="AU55"/>
  <c i="2" r="T85"/>
  <c r="T84"/>
  <c i="3" r="BK89"/>
  <c r="R89"/>
  <c r="R88"/>
  <c r="P88"/>
  <c i="1" r="AU56"/>
  <c i="3" r="BK212"/>
  <c r="J212"/>
  <c r="J64"/>
  <c i="2" r="R85"/>
  <c r="R84"/>
  <c r="BK85"/>
  <c r="BK84"/>
  <c r="J84"/>
  <c r="J59"/>
  <c i="3" r="J213"/>
  <c r="J65"/>
  <c r="J235"/>
  <c r="J68"/>
  <c r="J90"/>
  <c r="J61"/>
  <c i="1" r="BB54"/>
  <c r="W31"/>
  <c r="BC54"/>
  <c r="W32"/>
  <c i="2" r="F33"/>
  <c i="1" r="AZ55"/>
  <c i="2" r="J33"/>
  <c i="1" r="AV55"/>
  <c r="AT55"/>
  <c r="BD54"/>
  <c r="W33"/>
  <c r="BA54"/>
  <c r="W30"/>
  <c i="3" r="J33"/>
  <c i="1" r="AV56"/>
  <c r="AT56"/>
  <c i="3" r="F33"/>
  <c i="1" r="AZ56"/>
  <c i="3" l="1" r="BK88"/>
  <c r="J88"/>
  <c r="J59"/>
  <c i="2" r="J85"/>
  <c r="J60"/>
  <c i="3" r="J89"/>
  <c r="J60"/>
  <c i="1" r="AZ54"/>
  <c r="W29"/>
  <c r="AX54"/>
  <c i="2" r="J30"/>
  <c i="1" r="AG55"/>
  <c r="AU54"/>
  <c r="AY54"/>
  <c r="AW54"/>
  <c r="AK30"/>
  <c i="2" l="1" r="J39"/>
  <c i="1" r="AN55"/>
  <c r="AV54"/>
  <c r="AK29"/>
  <c i="3" r="J30"/>
  <c i="1" r="AG56"/>
  <c r="AG54"/>
  <c r="AK26"/>
  <c i="3" l="1" r="J39"/>
  <c i="1" r="AN56"/>
  <c r="AK35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<sst xmlns="http://schemas.openxmlformats.org/spreadsheetml/2006/main">
  <si>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</si>
  <si>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</si>
  <si>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</si>
  <si>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</si>
  <si>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</si>
  <si>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{9b8a5b36-a64c-4f18-9f28-77b0a5ae9651}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</si>
  <si>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</si>
  <si>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</si>
  <si>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</si>
  <si>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</si>
  <si>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</si>
  <si>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</si>
  <si>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</si>
  <si>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</si>
  <si>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894/22-1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</si>
  <si>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</si>
  <si>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</si>
  <si>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Chodníky v ulici Chodovická (1. etapa)</t>
  </si>
  <si>
    <t>KSO:</t>
  </si>
  <si>
    <t/>
  </si>
  <si>
    <t>CC-CZ:</t>
  </si>
  <si>
    <t>Místo:</t>
  </si>
  <si>
    <t xml:space="preserve"> </t>
  </si>
  <si>
    <t>Datum:</t>
  </si>
  <si>
    <t>28. 11. 2023</t>
  </si>
  <si>
    <t>Zadavatel:</t>
  </si>
  <si>
    <t>IČ:</t>
  </si>
  <si>
    <t>Praha 20</t>
  </si>
  <si>
    <t>DIČ:</t>
  </si>
  <si>
    <t>Uchazeč:</t>
  </si>
  <si>
    <t>Vyplň údaj</t>
  </si>
  <si>
    <t>Projektant:</t>
  </si>
  <si>
    <t>NDCON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</si>
  <si>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</si>
  <si>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</si>
  <si>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</si>
  <si>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</si>
  <si>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</si>
  <si>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</si>
  <si>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</si>
  <si>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</si>
  <si>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</si>
  <si>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</si>
  <si>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</si>
  <si>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</si>
  <si>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</si>
  <si>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</si>
  <si>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</si>
  <si>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</si>
  <si>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</si>
  <si>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</si>
  <si>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</si>
  <si>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</si>
  <si>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</si>
  <si>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</si>
  <si>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</si>
  <si>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</si>
  <si>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</si>
  <si>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</si>
  <si>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</si>
  <si>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</si>
  <si>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</si>
  <si>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</si>
  <si>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</si>
  <si>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</si>
  <si>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</si>
  <si>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</si>
  <si>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</si>
  <si>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</si>
  <si>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</si>
  <si>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</si>
  <si>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</si>
  <si>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</si>
  <si>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</si>
  <si>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</si>
  <si>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</si>
  <si>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894/11-1-0</t>
  </si>
  <si>
    <t>Vedlejší a ostatní rozpočtové náklady</t>
  </si>
  <si>
    <t>STA</t>
  </si>
  <si>
    <t>1</t>
  </si>
  <si>
    <t>{2d1a57b1-6664-4bd2-8972-44c7d1f4f35c}</t>
  </si>
  <si>
    <t>2</t>
  </si>
  <si>
    <t>894/22-1-1</t>
  </si>
  <si>
    <t>SO 101.1 Chodník</t>
  </si>
  <si>
    <t>{4f4e08b9-eb27-43db-a59e-0e7efd5eaff7}</t>
  </si>
  <si>
    <t>KRYCÍ LIST SOUPISU PRACÍ</t>
  </si>
  <si>
    <t>Objekt:</t>
  </si>
  <si>
    <t>894/11-1-0 - Vedlejší a ostatní rozpočtové náklady</t>
  </si>
  <si>
    <t>REKAPITULACE ČLENĚNÍ SOUPISU PRACÍ</t>
  </si>
  <si>
    <t>Kód dílu - Popis</t>
  </si>
  <si>
    <t>Cena celkem [CZK]</t>
  </si>
  <si>
    <t>-1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</si>
  <si>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</si>
  <si>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</si>
  <si>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</si>
  <si>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</si>
  <si>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</si>
  <si>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</si>
  <si>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</si>
  <si>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</si>
  <si>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</si>
  <si>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</si>
  <si>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</si>
  <si>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</si>
  <si>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</si>
  <si>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</si>
  <si>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</si>
  <si>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</si>
  <si>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</si>
  <si>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</si>
  <si>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</si>
  <si>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</si>
  <si>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5</t>
  </si>
  <si>
    <t>ROZPOCET</t>
  </si>
  <si>
    <t>VRN1</t>
  </si>
  <si>
    <t>Průzkumné, geodetické a projektové práce</t>
  </si>
  <si>
    <t>K</t>
  </si>
  <si>
    <t>011314000</t>
  </si>
  <si>
    <t>Archeologický dohled</t>
  </si>
  <si>
    <t>soubor</t>
  </si>
  <si>
    <t>1024</t>
  </si>
  <si>
    <t>69928883</t>
  </si>
  <si>
    <t>PP</t>
  </si>
  <si>
    <t>P</t>
  </si>
  <si>
    <t>Poznámka k položce:_x000d_
zajištění archeologického dohledu organizací s oprávněním včetně dokladu ke kolaudaci. Doložení nálezové zprávy.</t>
  </si>
  <si>
    <t>012002000</t>
  </si>
  <si>
    <t>Geodetické práce</t>
  </si>
  <si>
    <t>-1001781056</t>
  </si>
  <si>
    <t>Vytyčení stavby a geodetické práce během stavby</t>
  </si>
  <si>
    <t>VRN3</t>
  </si>
  <si>
    <t>Zařízení staveniště</t>
  </si>
  <si>
    <t>3</t>
  </si>
  <si>
    <t>030001000</t>
  </si>
  <si>
    <t>-1405184264</t>
  </si>
  <si>
    <t>zařízení staveniště</t>
  </si>
  <si>
    <t>4</t>
  </si>
  <si>
    <t>034503000</t>
  </si>
  <si>
    <t>Informační tabule na staveništi</t>
  </si>
  <si>
    <t>1911582187</t>
  </si>
  <si>
    <t>R6</t>
  </si>
  <si>
    <t>DIO</t>
  </si>
  <si>
    <t>84657540</t>
  </si>
  <si>
    <t>Poznámka k položce:_x000d_
Montáž a demontáž dočasných dopravních značek a jejich nájem</t>
  </si>
  <si>
    <t>VRN4</t>
  </si>
  <si>
    <t>Inženýrská činnost</t>
  </si>
  <si>
    <t>6</t>
  </si>
  <si>
    <t>012303000</t>
  </si>
  <si>
    <t>Geodetické práce po výstavbě</t>
  </si>
  <si>
    <t>961855718</t>
  </si>
  <si>
    <t>zaměření skutečného provedení stavby</t>
  </si>
  <si>
    <t>7</t>
  </si>
  <si>
    <t>013254000</t>
  </si>
  <si>
    <t>Dokumentace skutečného provedení stavby</t>
  </si>
  <si>
    <t>-2126846004</t>
  </si>
  <si>
    <t>Poznámka k položce:_x000d_
4 tištěná paré + 1 CD</t>
  </si>
  <si>
    <t>8</t>
  </si>
  <si>
    <t>043002000</t>
  </si>
  <si>
    <t>Zkoušky a ostatní měření - hutnící zkoušky</t>
  </si>
  <si>
    <t>-811354529</t>
  </si>
  <si>
    <t>hutnící zkoušky na pláni a štěrkových vrstvách</t>
  </si>
  <si>
    <t>Poznámka k položce:_x000d_
předpokládán rozsah 1 zkouška na 1000 m2 pláně a každé nestmelené konstrukční vrstvy vozovky</t>
  </si>
  <si>
    <t>9</t>
  </si>
  <si>
    <t>RV18</t>
  </si>
  <si>
    <t xml:space="preserve">Informování vlastníků stavbou dotčených pozemků a komunikací o vstupu na pozemky, včetně protokolárního předání dotčených pozemků a komunikací uvedených do původního stavu, zpět jejich vlastníkům. </t>
  </si>
  <si>
    <t>512</t>
  </si>
  <si>
    <t>1572167016</t>
  </si>
  <si>
    <t>VRN7</t>
  </si>
  <si>
    <t>Provozní vlivy</t>
  </si>
  <si>
    <t>10</t>
  </si>
  <si>
    <t>071203000-1</t>
  </si>
  <si>
    <t>Provoz dalšího subjektu - pěší koridory</t>
  </si>
  <si>
    <t>-28332413</t>
  </si>
  <si>
    <t>udržování pěších koridorů a přístupů do přilehlých nemovitostí</t>
  </si>
  <si>
    <t>11</t>
  </si>
  <si>
    <t>071203000-2</t>
  </si>
  <si>
    <t>Provoz dalšího subjektu - provizorní lávky</t>
  </si>
  <si>
    <t>-1226156218</t>
  </si>
  <si>
    <t>zajištění pěších tras přes výkopy pomocí provizorních lávek</t>
  </si>
  <si>
    <t>12</t>
  </si>
  <si>
    <t>071203000-3</t>
  </si>
  <si>
    <t>Provoz dalšího subjektu - odvoz odpadu</t>
  </si>
  <si>
    <t>-1885265731</t>
  </si>
  <si>
    <t>Zajištění přepravy nádob na odpad na okraj staveniště</t>
  </si>
  <si>
    <t>13</t>
  </si>
  <si>
    <t>075103000</t>
  </si>
  <si>
    <t>Ochranná pásma elektrického vedení</t>
  </si>
  <si>
    <t>-2090761303</t>
  </si>
  <si>
    <t>14</t>
  </si>
  <si>
    <t>075203000</t>
  </si>
  <si>
    <t>Ochranná pásma vodárenská</t>
  </si>
  <si>
    <t>1238998834</t>
  </si>
  <si>
    <t>075603000</t>
  </si>
  <si>
    <t>Jiná ochranná pásma</t>
  </si>
  <si>
    <t>-1936984177</t>
  </si>
  <si>
    <t>Jiná ochranná pásma - metalické vedení, kanalizace, veřejné osvětlení, plyn</t>
  </si>
  <si>
    <t>bourani_asf_chodnik</t>
  </si>
  <si>
    <t>228</t>
  </si>
  <si>
    <t>bourani_dl</t>
  </si>
  <si>
    <t>14,5</t>
  </si>
  <si>
    <t>bourani_sd</t>
  </si>
  <si>
    <t>242,5</t>
  </si>
  <si>
    <t>dl_60</t>
  </si>
  <si>
    <t>161,5</t>
  </si>
  <si>
    <t>dl_60_reliefni</t>
  </si>
  <si>
    <t>5,7</t>
  </si>
  <si>
    <t>dl_80</t>
  </si>
  <si>
    <t>46,6</t>
  </si>
  <si>
    <t>dl_80_reliefni</t>
  </si>
  <si>
    <t>8,8</t>
  </si>
  <si>
    <t>894/22-1-1 - SO 101.1 Chodník</t>
  </si>
  <si>
    <t>obr_prechodovy</t>
  </si>
  <si>
    <t>obr_najezdovy</t>
  </si>
  <si>
    <t>28</t>
  </si>
  <si>
    <t>obr_silnicni</t>
  </si>
  <si>
    <t>82,6</t>
  </si>
  <si>
    <t>obr_chodnikovy</t>
  </si>
  <si>
    <t>106,82</t>
  </si>
  <si>
    <t>asf_zalivka</t>
  </si>
  <si>
    <t>126,5</t>
  </si>
  <si>
    <t>dl_chodnik</t>
  </si>
  <si>
    <t>167,2</t>
  </si>
  <si>
    <t>dl_sjezdy</t>
  </si>
  <si>
    <t>55,4</t>
  </si>
  <si>
    <t>cetin</t>
  </si>
  <si>
    <t>119,5</t>
  </si>
  <si>
    <t>ryha</t>
  </si>
  <si>
    <t>20,913</t>
  </si>
  <si>
    <t>odk</t>
  </si>
  <si>
    <t>24</t>
  </si>
  <si>
    <t>ac</t>
  </si>
  <si>
    <t>62,5</t>
  </si>
  <si>
    <t>chranicky110</t>
  </si>
  <si>
    <t>70</t>
  </si>
  <si>
    <t>chranicky160</t>
  </si>
  <si>
    <t>35</t>
  </si>
  <si>
    <t>bourani_obr</t>
  </si>
  <si>
    <t>124,5</t>
  </si>
  <si>
    <t>bourani_asf_vozovka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</si>
  <si>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</si>
  <si>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</si>
  <si>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</si>
  <si>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</si>
  <si>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>PSV - Práce a dodávky PSV</t>
  </si>
  <si>
    <t xml:space="preserve">    997 - Přesun sutě</t>
  </si>
  <si>
    <t xml:space="preserve">    998 - Přesun hmot</t>
  </si>
  <si>
    <t>M - Práce a dodávky M</t>
  </si>
  <si>
    <t xml:space="preserve">    46-M - Zemní práce při extr.mont.pracích</t>
  </si>
  <si>
    <t>HSV</t>
  </si>
  <si>
    <t>Práce a dodávky HSV</t>
  </si>
  <si>
    <t>Zemní práce</t>
  </si>
  <si>
    <t>113106123</t>
  </si>
  <si>
    <t>Rozebrání dlažeb ze zámkových dlaždic komunikací pro pěší ručně</t>
  </si>
  <si>
    <t>m2</t>
  </si>
  <si>
    <t>CS ÚRS 2023 02</t>
  </si>
  <si>
    <t>1285929426</t>
  </si>
  <si>
    <t>Rozebrání dlažeb komunikací pro pěší s přemístěním hmot na skládku na vzdálenost do 3 m nebo s naložením na dopravní prostředek s ložem z kameniva nebo živice a s jakoukoliv výplní spár ručně ze zámkové dlažby</t>
  </si>
  <si>
    <t>Online PSC</t>
  </si>
  <si>
    <t>https://podminky.urs.cz/item/CS_URS_2023_02/113106123</t>
  </si>
  <si>
    <t>Poznámka k položce:_x000d_
vybourání betonové dlažby u křižovatky s ulicí Běchorská</t>
  </si>
  <si>
    <t>VV</t>
  </si>
  <si>
    <t>14,5"změřeno v el. verzi PD - měření ploch</t>
  </si>
  <si>
    <t>113107223</t>
  </si>
  <si>
    <t>Odstranění podkladu z kameniva drceného tl přes 200 do 300 mm strojně pl přes 200 m2</t>
  </si>
  <si>
    <t>164839966</t>
  </si>
  <si>
    <t>Odstranění podkladů nebo krytů strojně plochy jednotlivě přes 200 m2 s přemístěním hmot na skládku na vzdálenost do 20 m nebo s naložením na dopravní prostředek z kameniva hrubého drceného, o tl. vrstvy přes 200 do 300 mm</t>
  </si>
  <si>
    <t>https://podminky.urs.cz/item/CS_URS_2023_02/113107223</t>
  </si>
  <si>
    <t>Poznámka k položce:_x000d_
odstranění stávající štěrkové vrstvy</t>
  </si>
  <si>
    <t>bourani_asf_chodnik + bourani_dl</t>
  </si>
  <si>
    <t>113107241</t>
  </si>
  <si>
    <t>Odstranění podkladu živičného tl 50 mm strojně pl přes 200 m2</t>
  </si>
  <si>
    <t>-1681096104</t>
  </si>
  <si>
    <t>Odstranění podkladů nebo krytů strojně plochy jednotlivě přes 200 m2 s přemístěním hmot na skládku na vzdálenost do 20 m nebo s naložením na dopravní prostředek živičných, o tl. vrstvy do 50 mm</t>
  </si>
  <si>
    <t>https://podminky.urs.cz/item/CS_URS_2023_02/113107241</t>
  </si>
  <si>
    <t>Poznámka k položce:_x000d_
vybourání stávajícího povrchu chodníku</t>
  </si>
  <si>
    <t>228"změřeno v el. verzi PD - měření ploch</t>
  </si>
  <si>
    <t>113107242</t>
  </si>
  <si>
    <t>Odstranění podkladu živičného tl přes 50 do 100 mm strojně pl přes 200 m2</t>
  </si>
  <si>
    <t>-165876125</t>
  </si>
  <si>
    <t>Odstranění podkladů nebo krytů strojně plochy jednotlivě přes 200 m2 s přemístěním hmot na skládku na vzdálenost do 20 m nebo s naložením na dopravní prostředek živičných, o tl. vrstvy přes 50 do 100 mm</t>
  </si>
  <si>
    <t>https://podminky.urs.cz/item/CS_URS_2023_02/113107242</t>
  </si>
  <si>
    <t>Poznámka k položce:_x000d_
vybourání vozovky kvůli osazení nových obrubníků</t>
  </si>
  <si>
    <t>113202111</t>
  </si>
  <si>
    <t>Vytrhání obrub krajníků obrubníků stojatých</t>
  </si>
  <si>
    <t>m</t>
  </si>
  <si>
    <t>-1244149840</t>
  </si>
  <si>
    <t>Vytrhání obrub s vybouráním lože, s přemístěním hmot na skládku na vzdálenost do 3 m nebo s naložením na dopravní prostředek z krajníků nebo obrubníků stojatých</t>
  </si>
  <si>
    <t>https://podminky.urs.cz/item/CS_URS_2023_02/113202111</t>
  </si>
  <si>
    <t>124,5"změřeno v el. verzi PD - měření ploch</t>
  </si>
  <si>
    <t>122211101</t>
  </si>
  <si>
    <t>Odkopávky a prokopávky v hornině třídy těžitelnosti I, skupiny 3 ručně</t>
  </si>
  <si>
    <t>m3</t>
  </si>
  <si>
    <t>-782552024</t>
  </si>
  <si>
    <t>Odkopávky a prokopávky ručně zapažené i nezapažené v hornině třídy těžitelnosti I skupiny 3</t>
  </si>
  <si>
    <t>https://podminky.urs.cz/item/CS_URS_2023_02/122211101</t>
  </si>
  <si>
    <t>Poznámka k položce:_x000d_
odkopávky pro konstrukci chodníku v ochranném pásmu stávajících IS</t>
  </si>
  <si>
    <t>24"změřeno v el. verzi PD - měření objemů</t>
  </si>
  <si>
    <t>132212131</t>
  </si>
  <si>
    <t>Hloubení nezapažených rýh šířky do 800 mm v soudržných horninách třídy těžitelnosti I skupiny 3 ručně</t>
  </si>
  <si>
    <t>-382377706</t>
  </si>
  <si>
    <t>Hloubení nezapažených rýh šířky do 800 mm ručně s urovnáním dna do předepsaného profilu a spádu v hornině třídy těžitelnosti I skupiny 3 soudržných</t>
  </si>
  <si>
    <t>https://podminky.urs.cz/item/CS_URS_2023_02/132212131</t>
  </si>
  <si>
    <t>Poznámka k položce:_x000d_
odkopání překládaného kabelu cetin</t>
  </si>
  <si>
    <t>cetin*0,35*0,5" délka * šířka * hloubka</t>
  </si>
  <si>
    <t>167151101</t>
  </si>
  <si>
    <t>Nakládání výkopku z hornin třídy těžitelnosti I skupiny 1 až 3 do 100 m3</t>
  </si>
  <si>
    <t>955421822</t>
  </si>
  <si>
    <t>Nakládání, skládání a překládání neulehlého výkopku nebo sypaniny strojně nakládání, množství do 100 m3, z horniny třídy těžitelnosti I, skupiny 1 až 3</t>
  </si>
  <si>
    <t>https://podminky.urs.cz/item/CS_URS_2023_02/167151101</t>
  </si>
  <si>
    <t>174111101</t>
  </si>
  <si>
    <t>Zásyp jam, šachet rýh nebo kolem objektů sypaninou se zhutněním ručně</t>
  </si>
  <si>
    <t>-934442437</t>
  </si>
  <si>
    <t>Zásyp sypaninou z jakékoliv horniny ručně s uložením výkopku ve vrstvách se zhutněním jam, šachet, rýh nebo kolem objektů v těchto vykopávkách</t>
  </si>
  <si>
    <t>https://podminky.urs.cz/item/CS_URS_2023_02/174111101</t>
  </si>
  <si>
    <t>Poznámka k položce:_x000d_
zásyp rýhy po odkopaném kabelu cetin</t>
  </si>
  <si>
    <t>181152302</t>
  </si>
  <si>
    <t>Úprava pláně pro silnice a dálnice v zářezech se zhutněním</t>
  </si>
  <si>
    <t>2077894613</t>
  </si>
  <si>
    <t>Úprava pláně na stavbách silnic a dálnic strojně v zářezech mimo skalních se zhutněním</t>
  </si>
  <si>
    <t>https://podminky.urs.cz/item/CS_URS_2023_02/181152302</t>
  </si>
  <si>
    <t>dl_chodnik + dl_sjezdy</t>
  </si>
  <si>
    <t>AG.R-1</t>
  </si>
  <si>
    <t>Likvidace výkopku dle platné legislativy</t>
  </si>
  <si>
    <t>-1826201463</t>
  </si>
  <si>
    <t>Vodorovné přemístění výkopku po suchu na zvolenou skládku dle možností zhotovitele bez ohledu na dopravní vzdálenost, uložení na skládku, poplatku za skládkovné - likvidace dle platné legislativy vč. všech souvisejících činností</t>
  </si>
  <si>
    <t>Poznámka k položce:_x000d_
např. řízená skládka D&amp;Z spol s r.o. - deponie Průmyslová (vzd. 9 km)_x000d_
_x000d_
1. V ceně jsou započteny i náhrady za jízdu loženého vozidla v terénu, ve výkopišti nebo na násypišti._x000d_
2. V ceně jsou započteny i náklady na vodorovné přemístění vybouraných hmot a sutí až na místo definitivního uložení na vzdálenost od těžiště nakládky do místa vykládky (řízená skládka odpadů)._x000d_
3. V cenách jsou započteny i náklady a) při vodorovné dopravě po suchu na přepravu za ztížených provozních podmínek, b) na požadovaný způsob uložení vybouraných hmot a sutí na skládce._x000d_
4. V ceně je započten i poplatek za uložení vybouraných hmot a sutí na uvažované řízené skládce odpadů dle zákona 541/2020 Sb._x000d_
5. Množství jednotek vybouraných hmot a sutí se určí v m3 původní konstrukce před zahájením bouracích prací._x000d_
6. Bude-li zhotovitelem zvoleno jiné místo uložení odsouhlasené objednatelem, bude v ceně započtena dopravní vzdálenost až na místo uložení, včetně všech souvisejících činností, poplatků, projednání apod._x000d_
7. Zhotovitel předloží objednateli doklad o likvidaci výkopku (vážné lístky, popř. čestné prohlášení)._x000d_
8. Položka je uvažována včetně všech dalších souvisejících činností.</t>
  </si>
  <si>
    <t>Komunikace pozemní</t>
  </si>
  <si>
    <t>564851111</t>
  </si>
  <si>
    <t>Podklad ze štěrkodrtě ŠD plochy přes 100 m2 tl 150 mm</t>
  </si>
  <si>
    <t>-1710434299</t>
  </si>
  <si>
    <t>Podklad ze štěrkodrti ŠD s rozprostřením a zhutněním plochy přes 100 m2, po zhutnění tl. 150 mm</t>
  </si>
  <si>
    <t>https://podminky.urs.cz/item/CS_URS_2023_02/564851111</t>
  </si>
  <si>
    <t>564861111</t>
  </si>
  <si>
    <t>Podklad ze štěrkodrtě ŠD plochy přes 100 m2 tl 200 mm</t>
  </si>
  <si>
    <t>-360172594</t>
  </si>
  <si>
    <t>Podklad ze štěrkodrti ŠD s rozprostřením a zhutněním plochy přes 100 m2, po zhutnění tl. 200 mm</t>
  </si>
  <si>
    <t>https://podminky.urs.cz/item/CS_URS_2023_02/564861111</t>
  </si>
  <si>
    <t>577144111</t>
  </si>
  <si>
    <t>Asfaltový beton vrstva obrusná ACO 11 (ABS) tř. I tl 50 mm š do 3 m z nemodifikovaného asfaltu</t>
  </si>
  <si>
    <t>-1578403151</t>
  </si>
  <si>
    <t>Asfaltový beton vrstva obrusná ACO 11 (ABS) s rozprostřením a se zhutněním z nemodifikovaného asfaltu v pruhu šířky do 3 m tř. I, po zhutnění tl. 50 mm</t>
  </si>
  <si>
    <t>https://podminky.urs.cz/item/CS_URS_2023_02/577144111</t>
  </si>
  <si>
    <t>62,5"změřeno v el. verzi PD - měření ploch</t>
  </si>
  <si>
    <t>ac*2"2 vrstvy</t>
  </si>
  <si>
    <t>596211112</t>
  </si>
  <si>
    <t>Kladení zámkové dlažby komunikací pro pěší ručně tl 60 mm skupiny A pl přes 100 do 300 m2</t>
  </si>
  <si>
    <t>-1817566569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</si>
  <si>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60 mm skupiny A, pro plochy přes 100 do 300 m2</t>
  </si>
  <si>
    <t>https://podminky.urs.cz/item/CS_URS_2023_02/596211112</t>
  </si>
  <si>
    <t>dl_60 + dl_60_reliefni</t>
  </si>
  <si>
    <t>16</t>
  </si>
  <si>
    <t>M</t>
  </si>
  <si>
    <t>59245018</t>
  </si>
  <si>
    <t>dlažba tvar obdélník betonová 200x100x60mm přírodní</t>
  </si>
  <si>
    <t>1506876691</t>
  </si>
  <si>
    <t>161,5"změřeno v el. verzi PD - měření ploch</t>
  </si>
  <si>
    <t>161,5*1,02 'Přepočtené koeficientem množství</t>
  </si>
  <si>
    <t>17</t>
  </si>
  <si>
    <t>59245006</t>
  </si>
  <si>
    <t>dlažba tvar obdélník betonová pro nevidomé 200x100x60mm barevná</t>
  </si>
  <si>
    <t>437178173</t>
  </si>
  <si>
    <t>5,7"změřeno v el. verzi PD - měření ploch</t>
  </si>
  <si>
    <t>5,7*1,03 'Přepočtené koeficientem množství</t>
  </si>
  <si>
    <t>18</t>
  </si>
  <si>
    <t>596211211</t>
  </si>
  <si>
    <t>Kladení zámkové dlažby komunikací pro pěší ručně tl 80 mm skupiny A pl přes 50 do 100 m2</t>
  </si>
  <si>
    <t>1875287379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</si>
  <si>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80 mm skupiny A, pro plochy přes 50 do 100 m2</t>
  </si>
  <si>
    <t>https://podminky.urs.cz/item/CS_URS_2023_02/596211211</t>
  </si>
  <si>
    <t>dl_80 + dl_80_reliefni</t>
  </si>
  <si>
    <t>19</t>
  </si>
  <si>
    <t>59245020</t>
  </si>
  <si>
    <t>dlažba tvar obdélník betonová 200x100x80mm přírodní</t>
  </si>
  <si>
    <t>-1960907441</t>
  </si>
  <si>
    <t>46,6"změřeno v el. verzi PD - měření ploch</t>
  </si>
  <si>
    <t>46,6*1,03 'Přepočtené koeficientem množství</t>
  </si>
  <si>
    <t>20</t>
  </si>
  <si>
    <t>59245226</t>
  </si>
  <si>
    <t>dlažba tvar obdélník betonová pro nevidomé 200x100x80mm barevná</t>
  </si>
  <si>
    <t>-879676644</t>
  </si>
  <si>
    <t>8,8"změřeno v el. verzi PD - měření ploch</t>
  </si>
  <si>
    <t>8,8*1,03 'Přepočtené koeficientem množství</t>
  </si>
  <si>
    <t>Ostatní konstrukce a práce, bourání</t>
  </si>
  <si>
    <t>916131213</t>
  </si>
  <si>
    <t>Osazení silničního obrubníku betonového stojatého s boční opěrou do lože z betonu prostého</t>
  </si>
  <si>
    <t>-1996567708</t>
  </si>
  <si>
    <t>Osazení silničního obrubníku betonového se zřízením lože, s vyplněním a zatřením spár cementovou maltou stojatého s boční opěrou z betonu prostého, do lože z betonu prostého</t>
  </si>
  <si>
    <t>https://podminky.urs.cz/item/CS_URS_2023_02/916131213</t>
  </si>
  <si>
    <t>obr_silnicni + obr_najezdovy + obr_prechodovy</t>
  </si>
  <si>
    <t>22</t>
  </si>
  <si>
    <t>59217031</t>
  </si>
  <si>
    <t>obrubník betonový silniční 1000x150x250mm</t>
  </si>
  <si>
    <t>-186750370</t>
  </si>
  <si>
    <t>82,6"změřeno v el. verzi PD - měření délek</t>
  </si>
  <si>
    <t>23</t>
  </si>
  <si>
    <t>59217029</t>
  </si>
  <si>
    <t>obrubník betonový silniční nájezdový 1000x150x150mm</t>
  </si>
  <si>
    <t>-251756474</t>
  </si>
  <si>
    <t>3+3+4+2,5+3,5+7,5+4,5"změřeno v el. verzi PD - měření délek</t>
  </si>
  <si>
    <t>59217030</t>
  </si>
  <si>
    <t>obrubník betonový silniční přechodový 1000x150x150-250mm</t>
  </si>
  <si>
    <t>-854184218</t>
  </si>
  <si>
    <t>14"změřeno v el. verzi PD - měření délek</t>
  </si>
  <si>
    <t>25</t>
  </si>
  <si>
    <t>916231213</t>
  </si>
  <si>
    <t>Osazení chodníkového obrubníku betonového stojatého s boční opěrou do lože z betonu prostého</t>
  </si>
  <si>
    <t>1095320828</t>
  </si>
  <si>
    <t>Osazení chodníkového obrubníku betonového se zřízením lože, s vyplněním a zatřením spár cementovou maltou stojatého s boční opěrou z betonu prostého, do lože z betonu prostého</t>
  </si>
  <si>
    <t>https://podminky.urs.cz/item/CS_URS_2023_02/916231213</t>
  </si>
  <si>
    <t>26</t>
  </si>
  <si>
    <t>59217016</t>
  </si>
  <si>
    <t>obrubník betonový chodníkový 1000x80x250mm</t>
  </si>
  <si>
    <t>-1426432255</t>
  </si>
  <si>
    <t>1.06+1.1+23.2+5.5+12.9+31.3+18.65+13.11"změřeno v el. verzi PD - měření délek</t>
  </si>
  <si>
    <t>106,82*1,02 'Přepočtené koeficientem množství</t>
  </si>
  <si>
    <t>27</t>
  </si>
  <si>
    <t>919112213</t>
  </si>
  <si>
    <t>Řezání spár pro vytvoření komůrky š 10 mm hl 25 mm pro těsnící zálivku v živičném krytu</t>
  </si>
  <si>
    <t>2037047796</t>
  </si>
  <si>
    <t>Řezání dilatačních spár v živičném krytu vytvoření komůrky pro těsnící zálivku šířky 10 mm, hloubky 25 mm</t>
  </si>
  <si>
    <t>https://podminky.urs.cz/item/CS_URS_2023_02/919112213</t>
  </si>
  <si>
    <t>Poznámka k položce:_x000d_
napojení starého asf. na nový ve vozovce</t>
  </si>
  <si>
    <t>126,5"změřeno v el. verzi PD - měření délek</t>
  </si>
  <si>
    <t>919122122</t>
  </si>
  <si>
    <t>Těsnění spár zálivkou za tepla pro komůrky š 15 mm hl 30 mm s těsnicím profilem</t>
  </si>
  <si>
    <t>813642715</t>
  </si>
  <si>
    <t>Utěsnění dilatačních spár zálivkou za tepla v cementobetonovém nebo živičném krytu včetně adhezního nátěru s těsnicím profilem pod zálivkou, pro komůrky šířky 15 mm, hloubky 30 mm</t>
  </si>
  <si>
    <t>https://podminky.urs.cz/item/CS_URS_2023_02/919122122</t>
  </si>
  <si>
    <t>PSV</t>
  </si>
  <si>
    <t>Práce a dodávky PSV</t>
  </si>
  <si>
    <t>997</t>
  </si>
  <si>
    <t>Přesun sutě</t>
  </si>
  <si>
    <t>29</t>
  </si>
  <si>
    <t>99722181R</t>
  </si>
  <si>
    <t>Likvidace vybouraných hmot a sutí z prostého betonu dle platné legislativy, včetně předložení dokladu o likvidaci</t>
  </si>
  <si>
    <t>t</t>
  </si>
  <si>
    <t>158039547</t>
  </si>
  <si>
    <t>Vodorovné přemístění vybouraných hmot a sutí z prostého betonu zatříděného do Katalogu odpadů pod kódem 17 01 01 po suchu na zvolenou skládku dle možností zhotovitele bez ohledu na dopravní vzdálenost, uložení na skládku, poplatku za skládkovné - likvidace dle platné legislativy vč. všech souvisejících činností</t>
  </si>
  <si>
    <t>Poznámka k položce:_x000d_
např. řízená skládka D&amp;Z spol s r.o. - deponie Průmyslová (vzd. 9 km)_x000d_
_x000d_
1. V ceně jsou započteny i náhrady za jízdu loženého vozidla v terénu, ve výkopišti nebo na_x000d_
násypišti._x000d_
2. V ceně jsou započteny i náklady na vodorovné přemístění vybouraných hmot a sutí až na místo_x000d_
definitivního uložení na vzdálenost od těžiště nakládky do místa vykládky (řízená skládka odpadů)._x000d_
3. V cenách jsou započteny i náklady a) při vodorovné dopravě po suchu na přepravu za ztížených_x000d_
provozních podmínek, b) na požadovaný způsob uložení vybouraných hmot a sutí na skládce._x000d_
4. V ceně je započten i poplatek za uložení vybouraných hmot a sutí na uvažované řízené skládce_x000d_
odpadů dle zákona 541/2020 Sb._x000d_
5. Množství jednotek vybouraných hmot a sutí se určí v m3 původní konstrukce před zahájením_x000d_
bouracích prací._x000d_
6. Bude-li zhotovitelem zvoleno jiné místo uložení odsouhlasené objednatelem, bude v ceně_x000d_
započtena dopravní vzdálenost až na místo uložení, včetně všech souvisejících činností, poplatků,_x000d_
projednání apod._x000d_
7. Zhotovitel předloží objednateli doklad o likvidaci výkopku (vážné lístky, popř. čestné_x000d_
prohlášení)._x000d_
8. Položka je uvažována včetně všech dalších souvisejících činností.</t>
  </si>
  <si>
    <t>bourani_dl * 0,26"výměra * hmotnost suťě z dané položky</t>
  </si>
  <si>
    <t>bourani_obr * 0,205"výměra * hmotnost suťě z dané položky</t>
  </si>
  <si>
    <t>Součet</t>
  </si>
  <si>
    <t>30</t>
  </si>
  <si>
    <t>99722184R</t>
  </si>
  <si>
    <t>Likvidace vybouraných hmot a sutí z asfaltového betonu dle platné legislativy, včetně předložení dokladu o likvidaci</t>
  </si>
  <si>
    <t>-1788740743</t>
  </si>
  <si>
    <t>Vodorovné přemístění vybouraných hmot a sutí z asfaltového betonu zatříděného do Katalogu odpadů pod kódem 17 03 02 po suchu na zvolenou skládku dle možností zhotovitele bez ohledu na dopravní vzdálenost, uložení na skládku, poplatku za skládkovné - likvidace dle platné legislativy vč. všech souvisejících činností</t>
  </si>
  <si>
    <t>bourani_asf_chodnik * 0,098"výměra * hmotnost suťě z dané položky</t>
  </si>
  <si>
    <t>bourani_asf_vozovka * 0,22"výměra * hmotnost suťě z dané položky</t>
  </si>
  <si>
    <t>31</t>
  </si>
  <si>
    <t>99722185R</t>
  </si>
  <si>
    <t>Likvidace vybouraných hmot a sutí z kameniva dle platné legislativy, včetně předložení dokladu o likvidaci</t>
  </si>
  <si>
    <t>-910992375</t>
  </si>
  <si>
    <t>Vodorovné přemístění vybouraných hmot a sutí z kameniva zatříděného do Katalogu odpadů pod kódem 17 05 04 po suchu na zvolenou skládku dle možností zhotovitele bez ohledu na dopravní vzdálenost, uložení na skládku, poplatku za skládkovné - likvidace dle platné legislativy vč. všech souvisejících činností</t>
  </si>
  <si>
    <t>bourani_sd * 0,44"výměra * hmotnost suťě z dané položky</t>
  </si>
  <si>
    <t>998</t>
  </si>
  <si>
    <t>Přesun hmot</t>
  </si>
  <si>
    <t>32</t>
  </si>
  <si>
    <t>998223011</t>
  </si>
  <si>
    <t>Přesun hmot pro pozemní komunikace s krytem dlážděným</t>
  </si>
  <si>
    <t>-1954674021</t>
  </si>
  <si>
    <t>Přesun hmot pro pozemní komunikace s krytem dlážděným dopravní vzdálenost do 200 m jakékoliv délky objektu</t>
  </si>
  <si>
    <t>https://podminky.urs.cz/item/CS_URS_2023_02/998223011</t>
  </si>
  <si>
    <t>Práce a dodávky M</t>
  </si>
  <si>
    <t>46-M</t>
  </si>
  <si>
    <t>Zemní práce při extr.mont.pracích</t>
  </si>
  <si>
    <t>33</t>
  </si>
  <si>
    <t>460010024</t>
  </si>
  <si>
    <t>Vytyčení trasy vedení kabelového podzemního v zastavěném prostoru</t>
  </si>
  <si>
    <t>km</t>
  </si>
  <si>
    <t>64</t>
  </si>
  <si>
    <t>1400448784</t>
  </si>
  <si>
    <t>Vytyčení trasy vedení kabelového (podzemního) v zastavěném prostoru</t>
  </si>
  <si>
    <t>https://podminky.urs.cz/item/CS_URS_2023_02/460010024</t>
  </si>
  <si>
    <t>119,5/1000"změřeno v el. verzi PD - měření délek; přepočet na km</t>
  </si>
  <si>
    <t>34</t>
  </si>
  <si>
    <t>460161142</t>
  </si>
  <si>
    <t>Hloubení kabelových rýh ručně š 35 cm hl 50 cm v hornině tř I skupiny 3</t>
  </si>
  <si>
    <t>-1953616027</t>
  </si>
  <si>
    <t>Hloubení zapažených i nezapažených kabelových rýh ručně včetně urovnání dna s přemístěním výkopku do vzdálenosti 3 m od okraje jámy nebo s naložením na dopravní prostředek šířky 35 cm hloubky 50 cm v hornině třídy těžitelnosti I skupiny 3</t>
  </si>
  <si>
    <t>https://podminky.urs.cz/item/CS_URS_2023_02/460161142</t>
  </si>
  <si>
    <t>Poznámka k položce:_x000d_
překládaný kabel cetin</t>
  </si>
  <si>
    <t>119,5"změřeno v el. verzi PD - měření délek</t>
  </si>
  <si>
    <t>460431132</t>
  </si>
  <si>
    <t>Zásyp kabelových rýh ručně se zhutněním š 35 cm hl 30 cm z horniny tř I skupiny 3</t>
  </si>
  <si>
    <t>-194786134</t>
  </si>
  <si>
    <t>Zásyp kabelových rýh ručně s přemístění sypaniny ze vzdálenosti do 10 m, s uložením výkopku ve vrstvách včetně zhutnění a úpravy povrchu šířky 35 cm hloubky 30 cm z horniny třídy těžitelnosti I skupiny 3</t>
  </si>
  <si>
    <t>https://podminky.urs.cz/item/CS_URS_2023_02/460431132</t>
  </si>
  <si>
    <t>36</t>
  </si>
  <si>
    <t>460661111</t>
  </si>
  <si>
    <t>Kabelové lože z písku pro kabely nn bez zakrytí š lože do 35 cm</t>
  </si>
  <si>
    <t>40679701</t>
  </si>
  <si>
    <t>Kabelové lože z písku včetně podsypu, zhutnění a urovnání povrchu pro kabely nn bez zakrytí, šířky do 35 cm</t>
  </si>
  <si>
    <t>https://podminky.urs.cz/item/CS_URS_2023_02/460661111</t>
  </si>
  <si>
    <t>37</t>
  </si>
  <si>
    <t>460671113</t>
  </si>
  <si>
    <t>Výstražná fólie pro krytí kabelů šířky 34 cm</t>
  </si>
  <si>
    <t>115844607</t>
  </si>
  <si>
    <t>Výstražná fólie z PVC pro krytí kabelů včetně vyrovnání povrchu rýhy, rozvinutí a uložení fólie šířky do 34 cm</t>
  </si>
  <si>
    <t>https://podminky.urs.cz/item/CS_URS_2023_02/460671113</t>
  </si>
  <si>
    <t>38</t>
  </si>
  <si>
    <t>69311311</t>
  </si>
  <si>
    <t>pás varovný plný do výkopu š 330mm s potiskem</t>
  </si>
  <si>
    <t>128</t>
  </si>
  <si>
    <t>-761644225</t>
  </si>
  <si>
    <t>39</t>
  </si>
  <si>
    <t>460791114</t>
  </si>
  <si>
    <t>Montáž trubek ochranných plastových uložených volně do rýhy tuhých D přes 90 do 110 mm</t>
  </si>
  <si>
    <t>-2011009777</t>
  </si>
  <si>
    <t>Montáž trubek ochranných uložených volně do rýhy plastových tuhých, vnitřního průměru přes 90 do 110 mm</t>
  </si>
  <si>
    <t>https://podminky.urs.cz/item/CS_URS_2023_02/460791114</t>
  </si>
  <si>
    <t>Poznámka k položce:_x000d_
cetin</t>
  </si>
  <si>
    <t>40</t>
  </si>
  <si>
    <t>34571365</t>
  </si>
  <si>
    <t>trubka elektroinstalační HDPE tuhá dvouplášťová korugovaná D 94/110mm</t>
  </si>
  <si>
    <t>-1321130313</t>
  </si>
  <si>
    <t>(4+4+5+3,5+4,5+8,5+5,5)*2"změřeno v el. verzi PD - měření délek; chráničky ve vjezdech pro cetin + rezervní chráničky</t>
  </si>
  <si>
    <t>41</t>
  </si>
  <si>
    <t>460791116</t>
  </si>
  <si>
    <t>Montáž trubek ochranných plastových uložených volně do rýhy tuhých D přes 133 do 172 mm</t>
  </si>
  <si>
    <t>1340498065</t>
  </si>
  <si>
    <t>Montáž trubek ochranných uložených volně do rýhy plastových tuhých, vnitřního průměru přes 133 do 172 mm</t>
  </si>
  <si>
    <t>https://podminky.urs.cz/item/CS_URS_2023_02/460791116</t>
  </si>
  <si>
    <t>Poznámka k položce:_x000d_
PRE</t>
  </si>
  <si>
    <t>42</t>
  </si>
  <si>
    <t>34571099</t>
  </si>
  <si>
    <t>trubka elektroinstalační dělená (chránička) D 138/160mm, HDPE</t>
  </si>
  <si>
    <t>-913535250</t>
  </si>
  <si>
    <t>4+4+5+3,5+4,5+8,5+5,5"změřeno v el. verzi PD - měření délek</t>
  </si>
  <si>
    <t>SEZNAM FIGUR</t>
  </si>
  <si>
    <t>Výměra</t>
  </si>
  <si>
    <t xml:space="preserve"> 894/22-1-1</t>
  </si>
  <si>
    <t>Použití figury: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</si>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</sst>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sz val="8"/>
      <color rgb="FF000000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6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 applyProtection="1">
      <alignment horizontal="left" vertical="center"/>
    </xf>
    <xf numFmtId="0" fontId="38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9" fillId="0" borderId="23" xfId="0" applyFont="1" applyBorder="1" applyAlignment="1" applyProtection="1">
      <alignment horizontal="center" vertical="center"/>
    </xf>
    <xf numFmtId="49" fontId="39" fillId="0" borderId="23" xfId="0" applyNumberFormat="1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center" vertical="center" wrapText="1"/>
    </xf>
    <xf numFmtId="167" fontId="39" fillId="0" borderId="23" xfId="0" applyNumberFormat="1" applyFont="1" applyBorder="1" applyAlignment="1" applyProtection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 applyProtection="1">
      <alignment vertical="center"/>
    </xf>
    <xf numFmtId="0" fontId="40" fillId="0" borderId="4" xfId="0" applyFont="1" applyBorder="1" applyAlignment="1">
      <alignment vertical="center"/>
    </xf>
    <xf numFmtId="0" fontId="39" fillId="2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1" fillId="0" borderId="17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/>
    </xf>
    <xf numFmtId="167" fontId="41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2" fillId="0" borderId="24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0" borderId="26" xfId="0" applyFont="1" applyBorder="1" applyAlignment="1">
      <alignment vertical="center" wrapText="1"/>
    </xf>
    <xf numFmtId="0" fontId="42" fillId="0" borderId="27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27" xfId="0" applyFont="1" applyBorder="1" applyAlignment="1">
      <alignment vertical="center" wrapText="1"/>
    </xf>
    <xf numFmtId="0" fontId="44" fillId="0" borderId="29" xfId="0" applyFont="1" applyBorder="1" applyAlignment="1">
      <alignment horizontal="left" wrapText="1"/>
    </xf>
    <xf numFmtId="0" fontId="42" fillId="0" borderId="28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27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vertical="center"/>
    </xf>
    <xf numFmtId="49" fontId="45" fillId="0" borderId="1" xfId="0" applyNumberFormat="1" applyFont="1" applyBorder="1" applyAlignment="1">
      <alignment horizontal="left" vertical="center" wrapText="1"/>
    </xf>
    <xf numFmtId="49" fontId="45" fillId="0" borderId="1" xfId="0" applyNumberFormat="1" applyFont="1" applyBorder="1" applyAlignment="1">
      <alignment vertical="center" wrapText="1"/>
    </xf>
    <xf numFmtId="0" fontId="42" fillId="0" borderId="30" xfId="0" applyFont="1" applyBorder="1" applyAlignment="1">
      <alignment vertical="center" wrapText="1"/>
    </xf>
    <xf numFmtId="0" fontId="47" fillId="0" borderId="29" xfId="0" applyFont="1" applyBorder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0" fontId="42" fillId="0" borderId="1" xfId="0" applyFont="1" applyBorder="1" applyAlignment="1">
      <alignment vertical="top"/>
    </xf>
    <xf numFmtId="0" fontId="42" fillId="0" borderId="0" xfId="0" applyFont="1" applyAlignment="1">
      <alignment vertical="top"/>
    </xf>
    <xf numFmtId="0" fontId="42" fillId="0" borderId="24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42" fillId="0" borderId="2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2" fillId="0" borderId="28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4" fillId="0" borderId="29" xfId="0" applyFont="1" applyBorder="1" applyAlignment="1">
      <alignment horizontal="center" vertical="center"/>
    </xf>
    <xf numFmtId="0" fontId="48" fillId="0" borderId="29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2" fillId="0" borderId="30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 wrapText="1"/>
    </xf>
    <xf numFmtId="0" fontId="46" fillId="0" borderId="3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center" vertical="top"/>
    </xf>
    <xf numFmtId="0" fontId="46" fillId="0" borderId="30" xfId="0" applyFont="1" applyBorder="1" applyAlignment="1">
      <alignment horizontal="left" vertical="center"/>
    </xf>
    <xf numFmtId="0" fontId="46" fillId="0" borderId="3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4" fillId="0" borderId="1" xfId="0" applyFont="1" applyBorder="1" applyAlignment="1">
      <alignment vertical="center"/>
    </xf>
    <xf numFmtId="0" fontId="48" fillId="0" borderId="29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5" fillId="0" borderId="1" xfId="0" applyFont="1" applyBorder="1" applyAlignment="1">
      <alignment vertical="top"/>
    </xf>
    <xf numFmtId="49" fontId="45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4" fillId="0" borderId="29" xfId="0" applyFont="1" applyBorder="1" applyAlignment="1">
      <alignment horizontal="left"/>
    </xf>
    <xf numFmtId="0" fontId="48" fillId="0" borderId="29" xfId="0" applyFont="1" applyBorder="1" applyAlignment="1"/>
    <xf numFmtId="0" fontId="42" fillId="0" borderId="27" xfId="0" applyFont="1" applyBorder="1" applyAlignment="1">
      <alignment vertical="top"/>
    </xf>
    <xf numFmtId="0" fontId="42" fillId="0" borderId="28" xfId="0" applyFont="1" applyBorder="1" applyAlignment="1">
      <alignment vertical="top"/>
    </xf>
    <xf numFmtId="0" fontId="42" fillId="0" borderId="30" xfId="0" applyFont="1" applyBorder="1" applyAlignment="1">
      <alignment vertical="top"/>
    </xf>
    <xf numFmtId="0" fontId="42" fillId="0" borderId="29" xfId="0" applyFont="1" applyBorder="1" applyAlignment="1">
      <alignment vertical="top"/>
    </xf>
    <xf numFmtId="0" fontId="42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2/113106123" TargetMode="External" /><Relationship Id="rId2" Type="http://schemas.openxmlformats.org/officeDocument/2006/relationships/hyperlink" Target="https://podminky.urs.cz/item/CS_URS_2023_02/113107223" TargetMode="External" /><Relationship Id="rId3" Type="http://schemas.openxmlformats.org/officeDocument/2006/relationships/hyperlink" Target="https://podminky.urs.cz/item/CS_URS_2023_02/113107241" TargetMode="External" /><Relationship Id="rId4" Type="http://schemas.openxmlformats.org/officeDocument/2006/relationships/hyperlink" Target="https://podminky.urs.cz/item/CS_URS_2023_02/113107242" TargetMode="External" /><Relationship Id="rId5" Type="http://schemas.openxmlformats.org/officeDocument/2006/relationships/hyperlink" Target="https://podminky.urs.cz/item/CS_URS_2023_02/113202111" TargetMode="External" /><Relationship Id="rId6" Type="http://schemas.openxmlformats.org/officeDocument/2006/relationships/hyperlink" Target="https://podminky.urs.cz/item/CS_URS_2023_02/122211101" TargetMode="External" /><Relationship Id="rId7" Type="http://schemas.openxmlformats.org/officeDocument/2006/relationships/hyperlink" Target="https://podminky.urs.cz/item/CS_URS_2023_02/132212131" TargetMode="External" /><Relationship Id="rId8" Type="http://schemas.openxmlformats.org/officeDocument/2006/relationships/hyperlink" Target="https://podminky.urs.cz/item/CS_URS_2023_02/167151101" TargetMode="External" /><Relationship Id="rId9" Type="http://schemas.openxmlformats.org/officeDocument/2006/relationships/hyperlink" Target="https://podminky.urs.cz/item/CS_URS_2023_02/174111101" TargetMode="External" /><Relationship Id="rId10" Type="http://schemas.openxmlformats.org/officeDocument/2006/relationships/hyperlink" Target="https://podminky.urs.cz/item/CS_URS_2023_02/181152302" TargetMode="External" /><Relationship Id="rId11" Type="http://schemas.openxmlformats.org/officeDocument/2006/relationships/hyperlink" Target="https://podminky.urs.cz/item/CS_URS_2023_02/564851111" TargetMode="External" /><Relationship Id="rId12" Type="http://schemas.openxmlformats.org/officeDocument/2006/relationships/hyperlink" Target="https://podminky.urs.cz/item/CS_URS_2023_02/564861111" TargetMode="External" /><Relationship Id="rId13" Type="http://schemas.openxmlformats.org/officeDocument/2006/relationships/hyperlink" Target="https://podminky.urs.cz/item/CS_URS_2023_02/577144111" TargetMode="External" /><Relationship Id="rId14" Type="http://schemas.openxmlformats.org/officeDocument/2006/relationships/hyperlink" Target="https://podminky.urs.cz/item/CS_URS_2023_02/596211112" TargetMode="External" /><Relationship Id="rId15" Type="http://schemas.openxmlformats.org/officeDocument/2006/relationships/hyperlink" Target="https://podminky.urs.cz/item/CS_URS_2023_02/596211211" TargetMode="External" /><Relationship Id="rId16" Type="http://schemas.openxmlformats.org/officeDocument/2006/relationships/hyperlink" Target="https://podminky.urs.cz/item/CS_URS_2023_02/916131213" TargetMode="External" /><Relationship Id="rId17" Type="http://schemas.openxmlformats.org/officeDocument/2006/relationships/hyperlink" Target="https://podminky.urs.cz/item/CS_URS_2023_02/916231213" TargetMode="External" /><Relationship Id="rId18" Type="http://schemas.openxmlformats.org/officeDocument/2006/relationships/hyperlink" Target="https://podminky.urs.cz/item/CS_URS_2023_02/919112213" TargetMode="External" /><Relationship Id="rId19" Type="http://schemas.openxmlformats.org/officeDocument/2006/relationships/hyperlink" Target="https://podminky.urs.cz/item/CS_URS_2023_02/919122122" TargetMode="External" /><Relationship Id="rId20" Type="http://schemas.openxmlformats.org/officeDocument/2006/relationships/hyperlink" Target="https://podminky.urs.cz/item/CS_URS_2023_02/998223011" TargetMode="External" /><Relationship Id="rId21" Type="http://schemas.openxmlformats.org/officeDocument/2006/relationships/hyperlink" Target="https://podminky.urs.cz/item/CS_URS_2023_02/460010024" TargetMode="External" /><Relationship Id="rId22" Type="http://schemas.openxmlformats.org/officeDocument/2006/relationships/hyperlink" Target="https://podminky.urs.cz/item/CS_URS_2023_02/460161142" TargetMode="External" /><Relationship Id="rId23" Type="http://schemas.openxmlformats.org/officeDocument/2006/relationships/hyperlink" Target="https://podminky.urs.cz/item/CS_URS_2023_02/460431132" TargetMode="External" /><Relationship Id="rId24" Type="http://schemas.openxmlformats.org/officeDocument/2006/relationships/hyperlink" Target="https://podminky.urs.cz/item/CS_URS_2023_02/460661111" TargetMode="External" /><Relationship Id="rId25" Type="http://schemas.openxmlformats.org/officeDocument/2006/relationships/hyperlink" Target="https://podminky.urs.cz/item/CS_URS_2023_02/460671113" TargetMode="External" /><Relationship Id="rId26" Type="http://schemas.openxmlformats.org/officeDocument/2006/relationships/hyperlink" Target="https://podminky.urs.cz/item/CS_URS_2023_02/460791114" TargetMode="External" /><Relationship Id="rId27" Type="http://schemas.openxmlformats.org/officeDocument/2006/relationships/hyperlink" Target="https://podminky.urs.cz/item/CS_URS_2023_02/460791116" TargetMode="External" /><Relationship Id="rId28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19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19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19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30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30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19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32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19</v>
      </c>
      <c r="AO17" s="22"/>
      <c r="AP17" s="22"/>
      <c r="AQ17" s="22"/>
      <c r="AR17" s="20"/>
      <c r="BE17" s="31"/>
      <c r="BS17" s="17" t="s">
        <v>33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34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19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32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19</v>
      </c>
      <c r="AO20" s="22"/>
      <c r="AP20" s="22"/>
      <c r="AQ20" s="22"/>
      <c r="AR20" s="20"/>
      <c r="BE20" s="31"/>
      <c r="BS20" s="17" t="s">
        <v>33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36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37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38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39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40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41</v>
      </c>
      <c r="E29" s="47"/>
      <c r="F29" s="32" t="s">
        <v>42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43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44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45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46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47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48</v>
      </c>
      <c r="U35" s="54"/>
      <c r="V35" s="54"/>
      <c r="W35" s="54"/>
      <c r="X35" s="56" t="s">
        <v>49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50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13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894/22-1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16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Chodníky v ulici Chodovická (1. etapa)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21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 xml:space="preserve"> 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23</v>
      </c>
      <c r="AJ47" s="40"/>
      <c r="AK47" s="40"/>
      <c r="AL47" s="40"/>
      <c r="AM47" s="72" t="str">
        <f>IF(AN8= "","",AN8)</f>
        <v>28. 11. 2023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25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>Praha 20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31</v>
      </c>
      <c r="AJ49" s="40"/>
      <c r="AK49" s="40"/>
      <c r="AL49" s="40"/>
      <c r="AM49" s="73" t="str">
        <f>IF(E17="","",E17)</f>
        <v>NDCON</v>
      </c>
      <c r="AN49" s="64"/>
      <c r="AO49" s="64"/>
      <c r="AP49" s="64"/>
      <c r="AQ49" s="40"/>
      <c r="AR49" s="44"/>
      <c r="AS49" s="74" t="s">
        <v>51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15.15" customHeight="1">
      <c r="A50" s="38"/>
      <c r="B50" s="39"/>
      <c r="C50" s="32" t="s">
        <v>29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34</v>
      </c>
      <c r="AJ50" s="40"/>
      <c r="AK50" s="40"/>
      <c r="AL50" s="40"/>
      <c r="AM50" s="73" t="str">
        <f>IF(E20="","",E20)</f>
        <v>NDCON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52</v>
      </c>
      <c r="D52" s="87"/>
      <c r="E52" s="87"/>
      <c r="F52" s="87"/>
      <c r="G52" s="87"/>
      <c r="H52" s="88"/>
      <c r="I52" s="89" t="s">
        <v>53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54</v>
      </c>
      <c r="AH52" s="87"/>
      <c r="AI52" s="87"/>
      <c r="AJ52" s="87"/>
      <c r="AK52" s="87"/>
      <c r="AL52" s="87"/>
      <c r="AM52" s="87"/>
      <c r="AN52" s="89" t="s">
        <v>55</v>
      </c>
      <c r="AO52" s="87"/>
      <c r="AP52" s="87"/>
      <c r="AQ52" s="91" t="s">
        <v>56</v>
      </c>
      <c r="AR52" s="44"/>
      <c r="AS52" s="92" t="s">
        <v>57</v>
      </c>
      <c r="AT52" s="93" t="s">
        <v>58</v>
      </c>
      <c r="AU52" s="93" t="s">
        <v>59</v>
      </c>
      <c r="AV52" s="93" t="s">
        <v>60</v>
      </c>
      <c r="AW52" s="93" t="s">
        <v>61</v>
      </c>
      <c r="AX52" s="93" t="s">
        <v>62</v>
      </c>
      <c r="AY52" s="93" t="s">
        <v>63</v>
      </c>
      <c r="AZ52" s="93" t="s">
        <v>64</v>
      </c>
      <c r="BA52" s="93" t="s">
        <v>65</v>
      </c>
      <c r="BB52" s="93" t="s">
        <v>66</v>
      </c>
      <c r="BC52" s="93" t="s">
        <v>67</v>
      </c>
      <c r="BD52" s="94" t="s">
        <v>68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69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ROUND(SUM(AG55:AG56),2)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19</v>
      </c>
      <c r="AR54" s="104"/>
      <c r="AS54" s="105">
        <f>ROUND(SUM(AS55:AS56),2)</f>
        <v>0</v>
      </c>
      <c r="AT54" s="106">
        <f>ROUND(SUM(AV54:AW54),2)</f>
        <v>0</v>
      </c>
      <c r="AU54" s="107">
        <f>ROUND(SUM(AU55:AU56),5)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ROUND(SUM(AZ55:AZ56),2)</f>
        <v>0</v>
      </c>
      <c r="BA54" s="106">
        <f>ROUND(SUM(BA55:BA56),2)</f>
        <v>0</v>
      </c>
      <c r="BB54" s="106">
        <f>ROUND(SUM(BB55:BB56),2)</f>
        <v>0</v>
      </c>
      <c r="BC54" s="106">
        <f>ROUND(SUM(BC55:BC56),2)</f>
        <v>0</v>
      </c>
      <c r="BD54" s="108">
        <f>ROUND(SUM(BD55:BD56),2)</f>
        <v>0</v>
      </c>
      <c r="BE54" s="6"/>
      <c r="BS54" s="109" t="s">
        <v>70</v>
      </c>
      <c r="BT54" s="109" t="s">
        <v>71</v>
      </c>
      <c r="BU54" s="110" t="s">
        <v>72</v>
      </c>
      <c r="BV54" s="109" t="s">
        <v>73</v>
      </c>
      <c r="BW54" s="109" t="s">
        <v>5</v>
      </c>
      <c r="BX54" s="109" t="s">
        <v>74</v>
      </c>
      <c r="CL54" s="109" t="s">
        <v>19</v>
      </c>
    </row>
    <row r="55" s="7" customFormat="1" ht="24.75" customHeight="1">
      <c r="A55" s="111" t="s">
        <v>75</v>
      </c>
      <c r="B55" s="112"/>
      <c r="C55" s="113"/>
      <c r="D55" s="114" t="s">
        <v>76</v>
      </c>
      <c r="E55" s="114"/>
      <c r="F55" s="114"/>
      <c r="G55" s="114"/>
      <c r="H55" s="114"/>
      <c r="I55" s="115"/>
      <c r="J55" s="114" t="s">
        <v>77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'894-11-1-0 - Vedlejší a o...'!J30</f>
        <v>0</v>
      </c>
      <c r="AH55" s="115"/>
      <c r="AI55" s="115"/>
      <c r="AJ55" s="115"/>
      <c r="AK55" s="115"/>
      <c r="AL55" s="115"/>
      <c r="AM55" s="115"/>
      <c r="AN55" s="116">
        <f>SUM(AG55,AT55)</f>
        <v>0</v>
      </c>
      <c r="AO55" s="115"/>
      <c r="AP55" s="115"/>
      <c r="AQ55" s="117" t="s">
        <v>78</v>
      </c>
      <c r="AR55" s="118"/>
      <c r="AS55" s="119">
        <v>0</v>
      </c>
      <c r="AT55" s="120">
        <f>ROUND(SUM(AV55:AW55),2)</f>
        <v>0</v>
      </c>
      <c r="AU55" s="121">
        <f>'894-11-1-0 - Vedlejší a o...'!P84</f>
        <v>0</v>
      </c>
      <c r="AV55" s="120">
        <f>'894-11-1-0 - Vedlejší a o...'!J33</f>
        <v>0</v>
      </c>
      <c r="AW55" s="120">
        <f>'894-11-1-0 - Vedlejší a o...'!J34</f>
        <v>0</v>
      </c>
      <c r="AX55" s="120">
        <f>'894-11-1-0 - Vedlejší a o...'!J35</f>
        <v>0</v>
      </c>
      <c r="AY55" s="120">
        <f>'894-11-1-0 - Vedlejší a o...'!J36</f>
        <v>0</v>
      </c>
      <c r="AZ55" s="120">
        <f>'894-11-1-0 - Vedlejší a o...'!F33</f>
        <v>0</v>
      </c>
      <c r="BA55" s="120">
        <f>'894-11-1-0 - Vedlejší a o...'!F34</f>
        <v>0</v>
      </c>
      <c r="BB55" s="120">
        <f>'894-11-1-0 - Vedlejší a o...'!F35</f>
        <v>0</v>
      </c>
      <c r="BC55" s="120">
        <f>'894-11-1-0 - Vedlejší a o...'!F36</f>
        <v>0</v>
      </c>
      <c r="BD55" s="122">
        <f>'894-11-1-0 - Vedlejší a o...'!F37</f>
        <v>0</v>
      </c>
      <c r="BE55" s="7"/>
      <c r="BT55" s="123" t="s">
        <v>79</v>
      </c>
      <c r="BV55" s="123" t="s">
        <v>73</v>
      </c>
      <c r="BW55" s="123" t="s">
        <v>80</v>
      </c>
      <c r="BX55" s="123" t="s">
        <v>5</v>
      </c>
      <c r="CL55" s="123" t="s">
        <v>19</v>
      </c>
      <c r="CM55" s="123" t="s">
        <v>81</v>
      </c>
    </row>
    <row r="56" s="7" customFormat="1" ht="24.75" customHeight="1">
      <c r="A56" s="111" t="s">
        <v>75</v>
      </c>
      <c r="B56" s="112"/>
      <c r="C56" s="113"/>
      <c r="D56" s="114" t="s">
        <v>82</v>
      </c>
      <c r="E56" s="114"/>
      <c r="F56" s="114"/>
      <c r="G56" s="114"/>
      <c r="H56" s="114"/>
      <c r="I56" s="115"/>
      <c r="J56" s="114" t="s">
        <v>83</v>
      </c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6">
        <f>'894-22-1-1 - SO 101.1 Cho...'!J30</f>
        <v>0</v>
      </c>
      <c r="AH56" s="115"/>
      <c r="AI56" s="115"/>
      <c r="AJ56" s="115"/>
      <c r="AK56" s="115"/>
      <c r="AL56" s="115"/>
      <c r="AM56" s="115"/>
      <c r="AN56" s="116">
        <f>SUM(AG56,AT56)</f>
        <v>0</v>
      </c>
      <c r="AO56" s="115"/>
      <c r="AP56" s="115"/>
      <c r="AQ56" s="117" t="s">
        <v>78</v>
      </c>
      <c r="AR56" s="118"/>
      <c r="AS56" s="124">
        <v>0</v>
      </c>
      <c r="AT56" s="125">
        <f>ROUND(SUM(AV56:AW56),2)</f>
        <v>0</v>
      </c>
      <c r="AU56" s="126">
        <f>'894-22-1-1 - SO 101.1 Cho...'!P88</f>
        <v>0</v>
      </c>
      <c r="AV56" s="125">
        <f>'894-22-1-1 - SO 101.1 Cho...'!J33</f>
        <v>0</v>
      </c>
      <c r="AW56" s="125">
        <f>'894-22-1-1 - SO 101.1 Cho...'!J34</f>
        <v>0</v>
      </c>
      <c r="AX56" s="125">
        <f>'894-22-1-1 - SO 101.1 Cho...'!J35</f>
        <v>0</v>
      </c>
      <c r="AY56" s="125">
        <f>'894-22-1-1 - SO 101.1 Cho...'!J36</f>
        <v>0</v>
      </c>
      <c r="AZ56" s="125">
        <f>'894-22-1-1 - SO 101.1 Cho...'!F33</f>
        <v>0</v>
      </c>
      <c r="BA56" s="125">
        <f>'894-22-1-1 - SO 101.1 Cho...'!F34</f>
        <v>0</v>
      </c>
      <c r="BB56" s="125">
        <f>'894-22-1-1 - SO 101.1 Cho...'!F35</f>
        <v>0</v>
      </c>
      <c r="BC56" s="125">
        <f>'894-22-1-1 - SO 101.1 Cho...'!F36</f>
        <v>0</v>
      </c>
      <c r="BD56" s="127">
        <f>'894-22-1-1 - SO 101.1 Cho...'!F37</f>
        <v>0</v>
      </c>
      <c r="BE56" s="7"/>
      <c r="BT56" s="123" t="s">
        <v>79</v>
      </c>
      <c r="BV56" s="123" t="s">
        <v>73</v>
      </c>
      <c r="BW56" s="123" t="s">
        <v>84</v>
      </c>
      <c r="BX56" s="123" t="s">
        <v>5</v>
      </c>
      <c r="CL56" s="123" t="s">
        <v>19</v>
      </c>
      <c r="CM56" s="123" t="s">
        <v>81</v>
      </c>
    </row>
    <row r="57" s="2" customFormat="1" ht="30" customHeight="1">
      <c r="A57" s="38"/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4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</row>
    <row r="58" s="2" customFormat="1" ht="6.96" customHeight="1">
      <c r="A58" s="38"/>
      <c r="B58" s="59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44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</row>
  </sheetData>
  <sheetProtection sheet="1" formatColumns="0" formatRows="0" objects="1" scenarios="1" spinCount="100000" saltValue="WINExdwSLSTM2hgOuIm0R0O5hpbgZQQn0vM6M8ltDPkll93yEbf874dbbAzdcV/3+v2a7fV6p3ofcJ/dddxVew==" hashValue="GVC3bDYL5rgVDXmU40dcOWyczRlsCCjQkoL6AU3D2sPXt73MrU0LreIJ2Cl5zjoUkbodc4ICSLJse6E2pya/XQ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894-11-1-0 - Vedlejší a o...'!C2" display="/"/>
    <hyperlink ref="A56" location="'894-22-1-1 - SO 101.1 Cho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80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81</v>
      </c>
    </row>
    <row r="4" s="1" customFormat="1" ht="24.96" customHeight="1">
      <c r="B4" s="20"/>
      <c r="D4" s="130" t="s">
        <v>85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Chodníky v ulici Chodovická (1. etapa)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86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87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28. 11. 2023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19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32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34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32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35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37</v>
      </c>
      <c r="E30" s="38"/>
      <c r="F30" s="38"/>
      <c r="G30" s="38"/>
      <c r="H30" s="38"/>
      <c r="I30" s="38"/>
      <c r="J30" s="144">
        <f>ROUND(J84,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39</v>
      </c>
      <c r="G32" s="38"/>
      <c r="H32" s="38"/>
      <c r="I32" s="145" t="s">
        <v>38</v>
      </c>
      <c r="J32" s="145" t="s">
        <v>40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41</v>
      </c>
      <c r="E33" s="132" t="s">
        <v>42</v>
      </c>
      <c r="F33" s="147">
        <f>ROUND((SUM(BE84:BE123)),  2)</f>
        <v>0</v>
      </c>
      <c r="G33" s="38"/>
      <c r="H33" s="38"/>
      <c r="I33" s="148">
        <v>0.20999999999999999</v>
      </c>
      <c r="J33" s="147">
        <f>ROUND(((SUM(BE84:BE123))*I33),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43</v>
      </c>
      <c r="F34" s="147">
        <f>ROUND((SUM(BF84:BF123)),  2)</f>
        <v>0</v>
      </c>
      <c r="G34" s="38"/>
      <c r="H34" s="38"/>
      <c r="I34" s="148">
        <v>0.14999999999999999</v>
      </c>
      <c r="J34" s="147">
        <f>ROUND(((SUM(BF84:BF123))*I34),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44</v>
      </c>
      <c r="F35" s="147">
        <f>ROUND((SUM(BG84:BG123)),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45</v>
      </c>
      <c r="F36" s="147">
        <f>ROUND((SUM(BH84:BH123)),  2)</f>
        <v>0</v>
      </c>
      <c r="G36" s="38"/>
      <c r="H36" s="38"/>
      <c r="I36" s="148">
        <v>0.14999999999999999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46</v>
      </c>
      <c r="F37" s="147">
        <f>ROUND((SUM(BI84:BI123)),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47</v>
      </c>
      <c r="E39" s="151"/>
      <c r="F39" s="151"/>
      <c r="G39" s="152" t="s">
        <v>48</v>
      </c>
      <c r="H39" s="153" t="s">
        <v>49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88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Chodníky v ulici Chodovická (1. etapa)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86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894/11-1-0 - Vedlejší a ostatní rozpočtové náklady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 xml:space="preserve"> </v>
      </c>
      <c r="G52" s="40"/>
      <c r="H52" s="40"/>
      <c r="I52" s="32" t="s">
        <v>23</v>
      </c>
      <c r="J52" s="72" t="str">
        <f>IF(J12="","",J12)</f>
        <v>28. 11. 2023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Praha 20</v>
      </c>
      <c r="G54" s="40"/>
      <c r="H54" s="40"/>
      <c r="I54" s="32" t="s">
        <v>31</v>
      </c>
      <c r="J54" s="36" t="str">
        <f>E21</f>
        <v>NDCON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34</v>
      </c>
      <c r="J55" s="36" t="str">
        <f>E24</f>
        <v>NDCON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89</v>
      </c>
      <c r="D57" s="162"/>
      <c r="E57" s="162"/>
      <c r="F57" s="162"/>
      <c r="G57" s="162"/>
      <c r="H57" s="162"/>
      <c r="I57" s="162"/>
      <c r="J57" s="163" t="s">
        <v>90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69</v>
      </c>
      <c r="D59" s="40"/>
      <c r="E59" s="40"/>
      <c r="F59" s="40"/>
      <c r="G59" s="40"/>
      <c r="H59" s="40"/>
      <c r="I59" s="40"/>
      <c r="J59" s="102">
        <f>J84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91</v>
      </c>
    </row>
    <row r="60" s="9" customFormat="1" ht="24.96" customHeight="1">
      <c r="A60" s="9"/>
      <c r="B60" s="165"/>
      <c r="C60" s="166"/>
      <c r="D60" s="167" t="s">
        <v>92</v>
      </c>
      <c r="E60" s="168"/>
      <c r="F60" s="168"/>
      <c r="G60" s="168"/>
      <c r="H60" s="168"/>
      <c r="I60" s="168"/>
      <c r="J60" s="169">
        <f>J85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93</v>
      </c>
      <c r="E61" s="174"/>
      <c r="F61" s="174"/>
      <c r="G61" s="174"/>
      <c r="H61" s="174"/>
      <c r="I61" s="174"/>
      <c r="J61" s="175">
        <f>J86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94</v>
      </c>
      <c r="E62" s="174"/>
      <c r="F62" s="174"/>
      <c r="G62" s="174"/>
      <c r="H62" s="174"/>
      <c r="I62" s="174"/>
      <c r="J62" s="175">
        <f>J92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1"/>
      <c r="C63" s="172"/>
      <c r="D63" s="173" t="s">
        <v>95</v>
      </c>
      <c r="E63" s="174"/>
      <c r="F63" s="174"/>
      <c r="G63" s="174"/>
      <c r="H63" s="174"/>
      <c r="I63" s="174"/>
      <c r="J63" s="175">
        <f>J100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1"/>
      <c r="C64" s="172"/>
      <c r="D64" s="173" t="s">
        <v>96</v>
      </c>
      <c r="E64" s="174"/>
      <c r="F64" s="174"/>
      <c r="G64" s="174"/>
      <c r="H64" s="174"/>
      <c r="I64" s="174"/>
      <c r="J64" s="175">
        <f>J111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38"/>
      <c r="B65" s="39"/>
      <c r="C65" s="40"/>
      <c r="D65" s="40"/>
      <c r="E65" s="40"/>
      <c r="F65" s="40"/>
      <c r="G65" s="40"/>
      <c r="H65" s="40"/>
      <c r="I65" s="40"/>
      <c r="J65" s="40"/>
      <c r="K65" s="40"/>
      <c r="L65" s="134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s="2" customFormat="1" ht="6.96" customHeight="1">
      <c r="A66" s="38"/>
      <c r="B66" s="59"/>
      <c r="C66" s="60"/>
      <c r="D66" s="60"/>
      <c r="E66" s="60"/>
      <c r="F66" s="60"/>
      <c r="G66" s="60"/>
      <c r="H66" s="60"/>
      <c r="I66" s="60"/>
      <c r="J66" s="60"/>
      <c r="K66" s="60"/>
      <c r="L66" s="134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</row>
    <row r="70" s="2" customFormat="1" ht="6.96" customHeight="1">
      <c r="A70" s="38"/>
      <c r="B70" s="61"/>
      <c r="C70" s="62"/>
      <c r="D70" s="62"/>
      <c r="E70" s="62"/>
      <c r="F70" s="62"/>
      <c r="G70" s="62"/>
      <c r="H70" s="62"/>
      <c r="I70" s="62"/>
      <c r="J70" s="62"/>
      <c r="K70" s="62"/>
      <c r="L70" s="13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24.96" customHeight="1">
      <c r="A71" s="38"/>
      <c r="B71" s="39"/>
      <c r="C71" s="23" t="s">
        <v>97</v>
      </c>
      <c r="D71" s="40"/>
      <c r="E71" s="40"/>
      <c r="F71" s="40"/>
      <c r="G71" s="40"/>
      <c r="H71" s="40"/>
      <c r="I71" s="40"/>
      <c r="J71" s="40"/>
      <c r="K71" s="40"/>
      <c r="L71" s="13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6.96" customHeight="1">
      <c r="A72" s="38"/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2" customHeight="1">
      <c r="A73" s="38"/>
      <c r="B73" s="39"/>
      <c r="C73" s="32" t="s">
        <v>16</v>
      </c>
      <c r="D73" s="40"/>
      <c r="E73" s="40"/>
      <c r="F73" s="40"/>
      <c r="G73" s="40"/>
      <c r="H73" s="40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6.5" customHeight="1">
      <c r="A74" s="38"/>
      <c r="B74" s="39"/>
      <c r="C74" s="40"/>
      <c r="D74" s="40"/>
      <c r="E74" s="160" t="str">
        <f>E7</f>
        <v>Chodníky v ulici Chodovická (1. etapa)</v>
      </c>
      <c r="F74" s="32"/>
      <c r="G74" s="32"/>
      <c r="H74" s="32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2" customHeight="1">
      <c r="A75" s="38"/>
      <c r="B75" s="39"/>
      <c r="C75" s="32" t="s">
        <v>86</v>
      </c>
      <c r="D75" s="40"/>
      <c r="E75" s="40"/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6.5" customHeight="1">
      <c r="A76" s="38"/>
      <c r="B76" s="39"/>
      <c r="C76" s="40"/>
      <c r="D76" s="40"/>
      <c r="E76" s="69" t="str">
        <f>E9</f>
        <v>894/11-1-0 - Vedlejší a ostatní rozpočtové náklady</v>
      </c>
      <c r="F76" s="40"/>
      <c r="G76" s="40"/>
      <c r="H76" s="40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6.96" customHeight="1">
      <c r="A77" s="38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2" customHeight="1">
      <c r="A78" s="38"/>
      <c r="B78" s="39"/>
      <c r="C78" s="32" t="s">
        <v>21</v>
      </c>
      <c r="D78" s="40"/>
      <c r="E78" s="40"/>
      <c r="F78" s="27" t="str">
        <f>F12</f>
        <v xml:space="preserve"> </v>
      </c>
      <c r="G78" s="40"/>
      <c r="H78" s="40"/>
      <c r="I78" s="32" t="s">
        <v>23</v>
      </c>
      <c r="J78" s="72" t="str">
        <f>IF(J12="","",J12)</f>
        <v>28. 11. 2023</v>
      </c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6.96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5.15" customHeight="1">
      <c r="A80" s="38"/>
      <c r="B80" s="39"/>
      <c r="C80" s="32" t="s">
        <v>25</v>
      </c>
      <c r="D80" s="40"/>
      <c r="E80" s="40"/>
      <c r="F80" s="27" t="str">
        <f>E15</f>
        <v>Praha 20</v>
      </c>
      <c r="G80" s="40"/>
      <c r="H80" s="40"/>
      <c r="I80" s="32" t="s">
        <v>31</v>
      </c>
      <c r="J80" s="36" t="str">
        <f>E21</f>
        <v>NDCON</v>
      </c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5.15" customHeight="1">
      <c r="A81" s="38"/>
      <c r="B81" s="39"/>
      <c r="C81" s="32" t="s">
        <v>29</v>
      </c>
      <c r="D81" s="40"/>
      <c r="E81" s="40"/>
      <c r="F81" s="27" t="str">
        <f>IF(E18="","",E18)</f>
        <v>Vyplň údaj</v>
      </c>
      <c r="G81" s="40"/>
      <c r="H81" s="40"/>
      <c r="I81" s="32" t="s">
        <v>34</v>
      </c>
      <c r="J81" s="36" t="str">
        <f>E24</f>
        <v>NDCON</v>
      </c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0.32" customHeight="1">
      <c r="A82" s="38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11" customFormat="1" ht="29.28" customHeight="1">
      <c r="A83" s="177"/>
      <c r="B83" s="178"/>
      <c r="C83" s="179" t="s">
        <v>98</v>
      </c>
      <c r="D83" s="180" t="s">
        <v>56</v>
      </c>
      <c r="E83" s="180" t="s">
        <v>52</v>
      </c>
      <c r="F83" s="180" t="s">
        <v>53</v>
      </c>
      <c r="G83" s="180" t="s">
        <v>99</v>
      </c>
      <c r="H83" s="180" t="s">
        <v>100</v>
      </c>
      <c r="I83" s="180" t="s">
        <v>101</v>
      </c>
      <c r="J83" s="180" t="s">
        <v>90</v>
      </c>
      <c r="K83" s="181" t="s">
        <v>102</v>
      </c>
      <c r="L83" s="182"/>
      <c r="M83" s="92" t="s">
        <v>19</v>
      </c>
      <c r="N83" s="93" t="s">
        <v>41</v>
      </c>
      <c r="O83" s="93" t="s">
        <v>103</v>
      </c>
      <c r="P83" s="93" t="s">
        <v>104</v>
      </c>
      <c r="Q83" s="93" t="s">
        <v>105</v>
      </c>
      <c r="R83" s="93" t="s">
        <v>106</v>
      </c>
      <c r="S83" s="93" t="s">
        <v>107</v>
      </c>
      <c r="T83" s="94" t="s">
        <v>108</v>
      </c>
      <c r="U83" s="177"/>
      <c r="V83" s="177"/>
      <c r="W83" s="177"/>
      <c r="X83" s="177"/>
      <c r="Y83" s="177"/>
      <c r="Z83" s="177"/>
      <c r="AA83" s="177"/>
      <c r="AB83" s="177"/>
      <c r="AC83" s="177"/>
      <c r="AD83" s="177"/>
      <c r="AE83" s="177"/>
    </row>
    <row r="84" s="2" customFormat="1" ht="22.8" customHeight="1">
      <c r="A84" s="38"/>
      <c r="B84" s="39"/>
      <c r="C84" s="99" t="s">
        <v>109</v>
      </c>
      <c r="D84" s="40"/>
      <c r="E84" s="40"/>
      <c r="F84" s="40"/>
      <c r="G84" s="40"/>
      <c r="H84" s="40"/>
      <c r="I84" s="40"/>
      <c r="J84" s="183">
        <f>BK84</f>
        <v>0</v>
      </c>
      <c r="K84" s="40"/>
      <c r="L84" s="44"/>
      <c r="M84" s="95"/>
      <c r="N84" s="184"/>
      <c r="O84" s="96"/>
      <c r="P84" s="185">
        <f>P85</f>
        <v>0</v>
      </c>
      <c r="Q84" s="96"/>
      <c r="R84" s="185">
        <f>R85</f>
        <v>0</v>
      </c>
      <c r="S84" s="96"/>
      <c r="T84" s="186">
        <f>T85</f>
        <v>0</v>
      </c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T84" s="17" t="s">
        <v>70</v>
      </c>
      <c r="AU84" s="17" t="s">
        <v>91</v>
      </c>
      <c r="BK84" s="187">
        <f>BK85</f>
        <v>0</v>
      </c>
    </row>
    <row r="85" s="12" customFormat="1" ht="25.92" customHeight="1">
      <c r="A85" s="12"/>
      <c r="B85" s="188"/>
      <c r="C85" s="189"/>
      <c r="D85" s="190" t="s">
        <v>70</v>
      </c>
      <c r="E85" s="191" t="s">
        <v>110</v>
      </c>
      <c r="F85" s="191" t="s">
        <v>111</v>
      </c>
      <c r="G85" s="189"/>
      <c r="H85" s="189"/>
      <c r="I85" s="192"/>
      <c r="J85" s="193">
        <f>BK85</f>
        <v>0</v>
      </c>
      <c r="K85" s="189"/>
      <c r="L85" s="194"/>
      <c r="M85" s="195"/>
      <c r="N85" s="196"/>
      <c r="O85" s="196"/>
      <c r="P85" s="197">
        <f>P86+P92+P100+P111</f>
        <v>0</v>
      </c>
      <c r="Q85" s="196"/>
      <c r="R85" s="197">
        <f>R86+R92+R100+R111</f>
        <v>0</v>
      </c>
      <c r="S85" s="196"/>
      <c r="T85" s="198">
        <f>T86+T92+T100+T111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199" t="s">
        <v>112</v>
      </c>
      <c r="AT85" s="200" t="s">
        <v>70</v>
      </c>
      <c r="AU85" s="200" t="s">
        <v>71</v>
      </c>
      <c r="AY85" s="199" t="s">
        <v>113</v>
      </c>
      <c r="BK85" s="201">
        <f>BK86+BK92+BK100+BK111</f>
        <v>0</v>
      </c>
    </row>
    <row r="86" s="12" customFormat="1" ht="22.8" customHeight="1">
      <c r="A86" s="12"/>
      <c r="B86" s="188"/>
      <c r="C86" s="189"/>
      <c r="D86" s="190" t="s">
        <v>70</v>
      </c>
      <c r="E86" s="202" t="s">
        <v>114</v>
      </c>
      <c r="F86" s="202" t="s">
        <v>115</v>
      </c>
      <c r="G86" s="189"/>
      <c r="H86" s="189"/>
      <c r="I86" s="192"/>
      <c r="J86" s="203">
        <f>BK86</f>
        <v>0</v>
      </c>
      <c r="K86" s="189"/>
      <c r="L86" s="194"/>
      <c r="M86" s="195"/>
      <c r="N86" s="196"/>
      <c r="O86" s="196"/>
      <c r="P86" s="197">
        <f>SUM(P87:P91)</f>
        <v>0</v>
      </c>
      <c r="Q86" s="196"/>
      <c r="R86" s="197">
        <f>SUM(R87:R91)</f>
        <v>0</v>
      </c>
      <c r="S86" s="196"/>
      <c r="T86" s="198">
        <f>SUM(T87:T91)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199" t="s">
        <v>112</v>
      </c>
      <c r="AT86" s="200" t="s">
        <v>70</v>
      </c>
      <c r="AU86" s="200" t="s">
        <v>79</v>
      </c>
      <c r="AY86" s="199" t="s">
        <v>113</v>
      </c>
      <c r="BK86" s="201">
        <f>SUM(BK87:BK91)</f>
        <v>0</v>
      </c>
    </row>
    <row r="87" s="2" customFormat="1" ht="16.5" customHeight="1">
      <c r="A87" s="38"/>
      <c r="B87" s="39"/>
      <c r="C87" s="204" t="s">
        <v>79</v>
      </c>
      <c r="D87" s="204" t="s">
        <v>116</v>
      </c>
      <c r="E87" s="205" t="s">
        <v>117</v>
      </c>
      <c r="F87" s="206" t="s">
        <v>118</v>
      </c>
      <c r="G87" s="207" t="s">
        <v>119</v>
      </c>
      <c r="H87" s="208">
        <v>1</v>
      </c>
      <c r="I87" s="209"/>
      <c r="J87" s="210">
        <f>ROUND(I87*H87,2)</f>
        <v>0</v>
      </c>
      <c r="K87" s="206" t="s">
        <v>19</v>
      </c>
      <c r="L87" s="44"/>
      <c r="M87" s="211" t="s">
        <v>19</v>
      </c>
      <c r="N87" s="212" t="s">
        <v>42</v>
      </c>
      <c r="O87" s="84"/>
      <c r="P87" s="213">
        <f>O87*H87</f>
        <v>0</v>
      </c>
      <c r="Q87" s="213">
        <v>0</v>
      </c>
      <c r="R87" s="213">
        <f>Q87*H87</f>
        <v>0</v>
      </c>
      <c r="S87" s="213">
        <v>0</v>
      </c>
      <c r="T87" s="214">
        <f>S87*H87</f>
        <v>0</v>
      </c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R87" s="215" t="s">
        <v>120</v>
      </c>
      <c r="AT87" s="215" t="s">
        <v>116</v>
      </c>
      <c r="AU87" s="215" t="s">
        <v>81</v>
      </c>
      <c r="AY87" s="17" t="s">
        <v>113</v>
      </c>
      <c r="BE87" s="216">
        <f>IF(N87="základní",J87,0)</f>
        <v>0</v>
      </c>
      <c r="BF87" s="216">
        <f>IF(N87="snížená",J87,0)</f>
        <v>0</v>
      </c>
      <c r="BG87" s="216">
        <f>IF(N87="zákl. přenesená",J87,0)</f>
        <v>0</v>
      </c>
      <c r="BH87" s="216">
        <f>IF(N87="sníž. přenesená",J87,0)</f>
        <v>0</v>
      </c>
      <c r="BI87" s="216">
        <f>IF(N87="nulová",J87,0)</f>
        <v>0</v>
      </c>
      <c r="BJ87" s="17" t="s">
        <v>79</v>
      </c>
      <c r="BK87" s="216">
        <f>ROUND(I87*H87,2)</f>
        <v>0</v>
      </c>
      <c r="BL87" s="17" t="s">
        <v>120</v>
      </c>
      <c r="BM87" s="215" t="s">
        <v>121</v>
      </c>
    </row>
    <row r="88" s="2" customFormat="1">
      <c r="A88" s="38"/>
      <c r="B88" s="39"/>
      <c r="C88" s="40"/>
      <c r="D88" s="217" t="s">
        <v>122</v>
      </c>
      <c r="E88" s="40"/>
      <c r="F88" s="218" t="s">
        <v>118</v>
      </c>
      <c r="G88" s="40"/>
      <c r="H88" s="40"/>
      <c r="I88" s="219"/>
      <c r="J88" s="40"/>
      <c r="K88" s="40"/>
      <c r="L88" s="44"/>
      <c r="M88" s="220"/>
      <c r="N88" s="221"/>
      <c r="O88" s="84"/>
      <c r="P88" s="84"/>
      <c r="Q88" s="84"/>
      <c r="R88" s="84"/>
      <c r="S88" s="84"/>
      <c r="T88" s="85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T88" s="17" t="s">
        <v>122</v>
      </c>
      <c r="AU88" s="17" t="s">
        <v>81</v>
      </c>
    </row>
    <row r="89" s="2" customFormat="1">
      <c r="A89" s="38"/>
      <c r="B89" s="39"/>
      <c r="C89" s="40"/>
      <c r="D89" s="217" t="s">
        <v>123</v>
      </c>
      <c r="E89" s="40"/>
      <c r="F89" s="222" t="s">
        <v>124</v>
      </c>
      <c r="G89" s="40"/>
      <c r="H89" s="40"/>
      <c r="I89" s="219"/>
      <c r="J89" s="40"/>
      <c r="K89" s="40"/>
      <c r="L89" s="44"/>
      <c r="M89" s="220"/>
      <c r="N89" s="221"/>
      <c r="O89" s="84"/>
      <c r="P89" s="84"/>
      <c r="Q89" s="84"/>
      <c r="R89" s="84"/>
      <c r="S89" s="84"/>
      <c r="T89" s="85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T89" s="17" t="s">
        <v>123</v>
      </c>
      <c r="AU89" s="17" t="s">
        <v>81</v>
      </c>
    </row>
    <row r="90" s="2" customFormat="1" ht="16.5" customHeight="1">
      <c r="A90" s="38"/>
      <c r="B90" s="39"/>
      <c r="C90" s="204" t="s">
        <v>81</v>
      </c>
      <c r="D90" s="204" t="s">
        <v>116</v>
      </c>
      <c r="E90" s="205" t="s">
        <v>125</v>
      </c>
      <c r="F90" s="206" t="s">
        <v>126</v>
      </c>
      <c r="G90" s="207" t="s">
        <v>119</v>
      </c>
      <c r="H90" s="208">
        <v>1</v>
      </c>
      <c r="I90" s="209"/>
      <c r="J90" s="210">
        <f>ROUND(I90*H90,2)</f>
        <v>0</v>
      </c>
      <c r="K90" s="206" t="s">
        <v>19</v>
      </c>
      <c r="L90" s="44"/>
      <c r="M90" s="211" t="s">
        <v>19</v>
      </c>
      <c r="N90" s="212" t="s">
        <v>42</v>
      </c>
      <c r="O90" s="84"/>
      <c r="P90" s="213">
        <f>O90*H90</f>
        <v>0</v>
      </c>
      <c r="Q90" s="213">
        <v>0</v>
      </c>
      <c r="R90" s="213">
        <f>Q90*H90</f>
        <v>0</v>
      </c>
      <c r="S90" s="213">
        <v>0</v>
      </c>
      <c r="T90" s="214">
        <f>S90*H90</f>
        <v>0</v>
      </c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R90" s="215" t="s">
        <v>120</v>
      </c>
      <c r="AT90" s="215" t="s">
        <v>116</v>
      </c>
      <c r="AU90" s="215" t="s">
        <v>81</v>
      </c>
      <c r="AY90" s="17" t="s">
        <v>113</v>
      </c>
      <c r="BE90" s="216">
        <f>IF(N90="základní",J90,0)</f>
        <v>0</v>
      </c>
      <c r="BF90" s="216">
        <f>IF(N90="snížená",J90,0)</f>
        <v>0</v>
      </c>
      <c r="BG90" s="216">
        <f>IF(N90="zákl. přenesená",J90,0)</f>
        <v>0</v>
      </c>
      <c r="BH90" s="216">
        <f>IF(N90="sníž. přenesená",J90,0)</f>
        <v>0</v>
      </c>
      <c r="BI90" s="216">
        <f>IF(N90="nulová",J90,0)</f>
        <v>0</v>
      </c>
      <c r="BJ90" s="17" t="s">
        <v>79</v>
      </c>
      <c r="BK90" s="216">
        <f>ROUND(I90*H90,2)</f>
        <v>0</v>
      </c>
      <c r="BL90" s="17" t="s">
        <v>120</v>
      </c>
      <c r="BM90" s="215" t="s">
        <v>127</v>
      </c>
    </row>
    <row r="91" s="2" customFormat="1">
      <c r="A91" s="38"/>
      <c r="B91" s="39"/>
      <c r="C91" s="40"/>
      <c r="D91" s="217" t="s">
        <v>122</v>
      </c>
      <c r="E91" s="40"/>
      <c r="F91" s="218" t="s">
        <v>128</v>
      </c>
      <c r="G91" s="40"/>
      <c r="H91" s="40"/>
      <c r="I91" s="219"/>
      <c r="J91" s="40"/>
      <c r="K91" s="40"/>
      <c r="L91" s="44"/>
      <c r="M91" s="220"/>
      <c r="N91" s="221"/>
      <c r="O91" s="84"/>
      <c r="P91" s="84"/>
      <c r="Q91" s="84"/>
      <c r="R91" s="84"/>
      <c r="S91" s="84"/>
      <c r="T91" s="85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T91" s="17" t="s">
        <v>122</v>
      </c>
      <c r="AU91" s="17" t="s">
        <v>81</v>
      </c>
    </row>
    <row r="92" s="12" customFormat="1" ht="22.8" customHeight="1">
      <c r="A92" s="12"/>
      <c r="B92" s="188"/>
      <c r="C92" s="189"/>
      <c r="D92" s="190" t="s">
        <v>70</v>
      </c>
      <c r="E92" s="202" t="s">
        <v>129</v>
      </c>
      <c r="F92" s="202" t="s">
        <v>130</v>
      </c>
      <c r="G92" s="189"/>
      <c r="H92" s="189"/>
      <c r="I92" s="192"/>
      <c r="J92" s="203">
        <f>BK92</f>
        <v>0</v>
      </c>
      <c r="K92" s="189"/>
      <c r="L92" s="194"/>
      <c r="M92" s="195"/>
      <c r="N92" s="196"/>
      <c r="O92" s="196"/>
      <c r="P92" s="197">
        <f>SUM(P93:P99)</f>
        <v>0</v>
      </c>
      <c r="Q92" s="196"/>
      <c r="R92" s="197">
        <f>SUM(R93:R99)</f>
        <v>0</v>
      </c>
      <c r="S92" s="196"/>
      <c r="T92" s="198">
        <f>SUM(T93:T99)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199" t="s">
        <v>112</v>
      </c>
      <c r="AT92" s="200" t="s">
        <v>70</v>
      </c>
      <c r="AU92" s="200" t="s">
        <v>79</v>
      </c>
      <c r="AY92" s="199" t="s">
        <v>113</v>
      </c>
      <c r="BK92" s="201">
        <f>SUM(BK93:BK99)</f>
        <v>0</v>
      </c>
    </row>
    <row r="93" s="2" customFormat="1" ht="16.5" customHeight="1">
      <c r="A93" s="38"/>
      <c r="B93" s="39"/>
      <c r="C93" s="204" t="s">
        <v>131</v>
      </c>
      <c r="D93" s="204" t="s">
        <v>116</v>
      </c>
      <c r="E93" s="205" t="s">
        <v>132</v>
      </c>
      <c r="F93" s="206" t="s">
        <v>130</v>
      </c>
      <c r="G93" s="207" t="s">
        <v>119</v>
      </c>
      <c r="H93" s="208">
        <v>1</v>
      </c>
      <c r="I93" s="209"/>
      <c r="J93" s="210">
        <f>ROUND(I93*H93,2)</f>
        <v>0</v>
      </c>
      <c r="K93" s="206" t="s">
        <v>19</v>
      </c>
      <c r="L93" s="44"/>
      <c r="M93" s="211" t="s">
        <v>19</v>
      </c>
      <c r="N93" s="212" t="s">
        <v>42</v>
      </c>
      <c r="O93" s="84"/>
      <c r="P93" s="213">
        <f>O93*H93</f>
        <v>0</v>
      </c>
      <c r="Q93" s="213">
        <v>0</v>
      </c>
      <c r="R93" s="213">
        <f>Q93*H93</f>
        <v>0</v>
      </c>
      <c r="S93" s="213">
        <v>0</v>
      </c>
      <c r="T93" s="214">
        <f>S93*H93</f>
        <v>0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15" t="s">
        <v>120</v>
      </c>
      <c r="AT93" s="215" t="s">
        <v>116</v>
      </c>
      <c r="AU93" s="215" t="s">
        <v>81</v>
      </c>
      <c r="AY93" s="17" t="s">
        <v>113</v>
      </c>
      <c r="BE93" s="216">
        <f>IF(N93="základní",J93,0)</f>
        <v>0</v>
      </c>
      <c r="BF93" s="216">
        <f>IF(N93="snížená",J93,0)</f>
        <v>0</v>
      </c>
      <c r="BG93" s="216">
        <f>IF(N93="zákl. přenesená",J93,0)</f>
        <v>0</v>
      </c>
      <c r="BH93" s="216">
        <f>IF(N93="sníž. přenesená",J93,0)</f>
        <v>0</v>
      </c>
      <c r="BI93" s="216">
        <f>IF(N93="nulová",J93,0)</f>
        <v>0</v>
      </c>
      <c r="BJ93" s="17" t="s">
        <v>79</v>
      </c>
      <c r="BK93" s="216">
        <f>ROUND(I93*H93,2)</f>
        <v>0</v>
      </c>
      <c r="BL93" s="17" t="s">
        <v>120</v>
      </c>
      <c r="BM93" s="215" t="s">
        <v>133</v>
      </c>
    </row>
    <row r="94" s="2" customFormat="1">
      <c r="A94" s="38"/>
      <c r="B94" s="39"/>
      <c r="C94" s="40"/>
      <c r="D94" s="217" t="s">
        <v>122</v>
      </c>
      <c r="E94" s="40"/>
      <c r="F94" s="218" t="s">
        <v>134</v>
      </c>
      <c r="G94" s="40"/>
      <c r="H94" s="40"/>
      <c r="I94" s="219"/>
      <c r="J94" s="40"/>
      <c r="K94" s="40"/>
      <c r="L94" s="44"/>
      <c r="M94" s="220"/>
      <c r="N94" s="221"/>
      <c r="O94" s="84"/>
      <c r="P94" s="84"/>
      <c r="Q94" s="84"/>
      <c r="R94" s="84"/>
      <c r="S94" s="84"/>
      <c r="T94" s="85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T94" s="17" t="s">
        <v>122</v>
      </c>
      <c r="AU94" s="17" t="s">
        <v>81</v>
      </c>
    </row>
    <row r="95" s="2" customFormat="1" ht="16.5" customHeight="1">
      <c r="A95" s="38"/>
      <c r="B95" s="39"/>
      <c r="C95" s="204" t="s">
        <v>135</v>
      </c>
      <c r="D95" s="204" t="s">
        <v>116</v>
      </c>
      <c r="E95" s="205" t="s">
        <v>136</v>
      </c>
      <c r="F95" s="206" t="s">
        <v>137</v>
      </c>
      <c r="G95" s="207" t="s">
        <v>119</v>
      </c>
      <c r="H95" s="208">
        <v>1</v>
      </c>
      <c r="I95" s="209"/>
      <c r="J95" s="210">
        <f>ROUND(I95*H95,2)</f>
        <v>0</v>
      </c>
      <c r="K95" s="206" t="s">
        <v>19</v>
      </c>
      <c r="L95" s="44"/>
      <c r="M95" s="211" t="s">
        <v>19</v>
      </c>
      <c r="N95" s="212" t="s">
        <v>42</v>
      </c>
      <c r="O95" s="84"/>
      <c r="P95" s="213">
        <f>O95*H95</f>
        <v>0</v>
      </c>
      <c r="Q95" s="213">
        <v>0</v>
      </c>
      <c r="R95" s="213">
        <f>Q95*H95</f>
        <v>0</v>
      </c>
      <c r="S95" s="213">
        <v>0</v>
      </c>
      <c r="T95" s="214">
        <f>S95*H95</f>
        <v>0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R95" s="215" t="s">
        <v>120</v>
      </c>
      <c r="AT95" s="215" t="s">
        <v>116</v>
      </c>
      <c r="AU95" s="215" t="s">
        <v>81</v>
      </c>
      <c r="AY95" s="17" t="s">
        <v>113</v>
      </c>
      <c r="BE95" s="216">
        <f>IF(N95="základní",J95,0)</f>
        <v>0</v>
      </c>
      <c r="BF95" s="216">
        <f>IF(N95="snížená",J95,0)</f>
        <v>0</v>
      </c>
      <c r="BG95" s="216">
        <f>IF(N95="zákl. přenesená",J95,0)</f>
        <v>0</v>
      </c>
      <c r="BH95" s="216">
        <f>IF(N95="sníž. přenesená",J95,0)</f>
        <v>0</v>
      </c>
      <c r="BI95" s="216">
        <f>IF(N95="nulová",J95,0)</f>
        <v>0</v>
      </c>
      <c r="BJ95" s="17" t="s">
        <v>79</v>
      </c>
      <c r="BK95" s="216">
        <f>ROUND(I95*H95,2)</f>
        <v>0</v>
      </c>
      <c r="BL95" s="17" t="s">
        <v>120</v>
      </c>
      <c r="BM95" s="215" t="s">
        <v>138</v>
      </c>
    </row>
    <row r="96" s="2" customFormat="1">
      <c r="A96" s="38"/>
      <c r="B96" s="39"/>
      <c r="C96" s="40"/>
      <c r="D96" s="217" t="s">
        <v>122</v>
      </c>
      <c r="E96" s="40"/>
      <c r="F96" s="218" t="s">
        <v>137</v>
      </c>
      <c r="G96" s="40"/>
      <c r="H96" s="40"/>
      <c r="I96" s="219"/>
      <c r="J96" s="40"/>
      <c r="K96" s="40"/>
      <c r="L96" s="44"/>
      <c r="M96" s="220"/>
      <c r="N96" s="221"/>
      <c r="O96" s="84"/>
      <c r="P96" s="84"/>
      <c r="Q96" s="84"/>
      <c r="R96" s="84"/>
      <c r="S96" s="84"/>
      <c r="T96" s="85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T96" s="17" t="s">
        <v>122</v>
      </c>
      <c r="AU96" s="17" t="s">
        <v>81</v>
      </c>
    </row>
    <row r="97" s="2" customFormat="1" ht="16.5" customHeight="1">
      <c r="A97" s="38"/>
      <c r="B97" s="39"/>
      <c r="C97" s="204" t="s">
        <v>112</v>
      </c>
      <c r="D97" s="204" t="s">
        <v>116</v>
      </c>
      <c r="E97" s="205" t="s">
        <v>139</v>
      </c>
      <c r="F97" s="206" t="s">
        <v>140</v>
      </c>
      <c r="G97" s="207" t="s">
        <v>119</v>
      </c>
      <c r="H97" s="208">
        <v>1</v>
      </c>
      <c r="I97" s="209"/>
      <c r="J97" s="210">
        <f>ROUND(I97*H97,2)</f>
        <v>0</v>
      </c>
      <c r="K97" s="206" t="s">
        <v>19</v>
      </c>
      <c r="L97" s="44"/>
      <c r="M97" s="211" t="s">
        <v>19</v>
      </c>
      <c r="N97" s="212" t="s">
        <v>42</v>
      </c>
      <c r="O97" s="84"/>
      <c r="P97" s="213">
        <f>O97*H97</f>
        <v>0</v>
      </c>
      <c r="Q97" s="213">
        <v>0</v>
      </c>
      <c r="R97" s="213">
        <f>Q97*H97</f>
        <v>0</v>
      </c>
      <c r="S97" s="213">
        <v>0</v>
      </c>
      <c r="T97" s="214">
        <f>S97*H97</f>
        <v>0</v>
      </c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R97" s="215" t="s">
        <v>120</v>
      </c>
      <c r="AT97" s="215" t="s">
        <v>116</v>
      </c>
      <c r="AU97" s="215" t="s">
        <v>81</v>
      </c>
      <c r="AY97" s="17" t="s">
        <v>113</v>
      </c>
      <c r="BE97" s="216">
        <f>IF(N97="základní",J97,0)</f>
        <v>0</v>
      </c>
      <c r="BF97" s="216">
        <f>IF(N97="snížená",J97,0)</f>
        <v>0</v>
      </c>
      <c r="BG97" s="216">
        <f>IF(N97="zákl. přenesená",J97,0)</f>
        <v>0</v>
      </c>
      <c r="BH97" s="216">
        <f>IF(N97="sníž. přenesená",J97,0)</f>
        <v>0</v>
      </c>
      <c r="BI97" s="216">
        <f>IF(N97="nulová",J97,0)</f>
        <v>0</v>
      </c>
      <c r="BJ97" s="17" t="s">
        <v>79</v>
      </c>
      <c r="BK97" s="216">
        <f>ROUND(I97*H97,2)</f>
        <v>0</v>
      </c>
      <c r="BL97" s="17" t="s">
        <v>120</v>
      </c>
      <c r="BM97" s="215" t="s">
        <v>141</v>
      </c>
    </row>
    <row r="98" s="2" customFormat="1">
      <c r="A98" s="38"/>
      <c r="B98" s="39"/>
      <c r="C98" s="40"/>
      <c r="D98" s="217" t="s">
        <v>122</v>
      </c>
      <c r="E98" s="40"/>
      <c r="F98" s="218" t="s">
        <v>140</v>
      </c>
      <c r="G98" s="40"/>
      <c r="H98" s="40"/>
      <c r="I98" s="219"/>
      <c r="J98" s="40"/>
      <c r="K98" s="40"/>
      <c r="L98" s="44"/>
      <c r="M98" s="220"/>
      <c r="N98" s="221"/>
      <c r="O98" s="84"/>
      <c r="P98" s="84"/>
      <c r="Q98" s="84"/>
      <c r="R98" s="84"/>
      <c r="S98" s="84"/>
      <c r="T98" s="85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T98" s="17" t="s">
        <v>122</v>
      </c>
      <c r="AU98" s="17" t="s">
        <v>81</v>
      </c>
    </row>
    <row r="99" s="2" customFormat="1">
      <c r="A99" s="38"/>
      <c r="B99" s="39"/>
      <c r="C99" s="40"/>
      <c r="D99" s="217" t="s">
        <v>123</v>
      </c>
      <c r="E99" s="40"/>
      <c r="F99" s="222" t="s">
        <v>142</v>
      </c>
      <c r="G99" s="40"/>
      <c r="H99" s="40"/>
      <c r="I99" s="219"/>
      <c r="J99" s="40"/>
      <c r="K99" s="40"/>
      <c r="L99" s="44"/>
      <c r="M99" s="220"/>
      <c r="N99" s="221"/>
      <c r="O99" s="84"/>
      <c r="P99" s="84"/>
      <c r="Q99" s="84"/>
      <c r="R99" s="84"/>
      <c r="S99" s="84"/>
      <c r="T99" s="85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T99" s="17" t="s">
        <v>123</v>
      </c>
      <c r="AU99" s="17" t="s">
        <v>81</v>
      </c>
    </row>
    <row r="100" s="12" customFormat="1" ht="22.8" customHeight="1">
      <c r="A100" s="12"/>
      <c r="B100" s="188"/>
      <c r="C100" s="189"/>
      <c r="D100" s="190" t="s">
        <v>70</v>
      </c>
      <c r="E100" s="202" t="s">
        <v>143</v>
      </c>
      <c r="F100" s="202" t="s">
        <v>144</v>
      </c>
      <c r="G100" s="189"/>
      <c r="H100" s="189"/>
      <c r="I100" s="192"/>
      <c r="J100" s="203">
        <f>BK100</f>
        <v>0</v>
      </c>
      <c r="K100" s="189"/>
      <c r="L100" s="194"/>
      <c r="M100" s="195"/>
      <c r="N100" s="196"/>
      <c r="O100" s="196"/>
      <c r="P100" s="197">
        <f>SUM(P101:P110)</f>
        <v>0</v>
      </c>
      <c r="Q100" s="196"/>
      <c r="R100" s="197">
        <f>SUM(R101:R110)</f>
        <v>0</v>
      </c>
      <c r="S100" s="196"/>
      <c r="T100" s="198">
        <f>SUM(T101:T110)</f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199" t="s">
        <v>112</v>
      </c>
      <c r="AT100" s="200" t="s">
        <v>70</v>
      </c>
      <c r="AU100" s="200" t="s">
        <v>79</v>
      </c>
      <c r="AY100" s="199" t="s">
        <v>113</v>
      </c>
      <c r="BK100" s="201">
        <f>SUM(BK101:BK110)</f>
        <v>0</v>
      </c>
    </row>
    <row r="101" s="2" customFormat="1" ht="16.5" customHeight="1">
      <c r="A101" s="38"/>
      <c r="B101" s="39"/>
      <c r="C101" s="204" t="s">
        <v>145</v>
      </c>
      <c r="D101" s="204" t="s">
        <v>116</v>
      </c>
      <c r="E101" s="205" t="s">
        <v>146</v>
      </c>
      <c r="F101" s="206" t="s">
        <v>147</v>
      </c>
      <c r="G101" s="207" t="s">
        <v>119</v>
      </c>
      <c r="H101" s="208">
        <v>1</v>
      </c>
      <c r="I101" s="209"/>
      <c r="J101" s="210">
        <f>ROUND(I101*H101,2)</f>
        <v>0</v>
      </c>
      <c r="K101" s="206" t="s">
        <v>19</v>
      </c>
      <c r="L101" s="44"/>
      <c r="M101" s="211" t="s">
        <v>19</v>
      </c>
      <c r="N101" s="212" t="s">
        <v>42</v>
      </c>
      <c r="O101" s="84"/>
      <c r="P101" s="213">
        <f>O101*H101</f>
        <v>0</v>
      </c>
      <c r="Q101" s="213">
        <v>0</v>
      </c>
      <c r="R101" s="213">
        <f>Q101*H101</f>
        <v>0</v>
      </c>
      <c r="S101" s="213">
        <v>0</v>
      </c>
      <c r="T101" s="214">
        <f>S101*H101</f>
        <v>0</v>
      </c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R101" s="215" t="s">
        <v>120</v>
      </c>
      <c r="AT101" s="215" t="s">
        <v>116</v>
      </c>
      <c r="AU101" s="215" t="s">
        <v>81</v>
      </c>
      <c r="AY101" s="17" t="s">
        <v>113</v>
      </c>
      <c r="BE101" s="216">
        <f>IF(N101="základní",J101,0)</f>
        <v>0</v>
      </c>
      <c r="BF101" s="216">
        <f>IF(N101="snížená",J101,0)</f>
        <v>0</v>
      </c>
      <c r="BG101" s="216">
        <f>IF(N101="zákl. přenesená",J101,0)</f>
        <v>0</v>
      </c>
      <c r="BH101" s="216">
        <f>IF(N101="sníž. přenesená",J101,0)</f>
        <v>0</v>
      </c>
      <c r="BI101" s="216">
        <f>IF(N101="nulová",J101,0)</f>
        <v>0</v>
      </c>
      <c r="BJ101" s="17" t="s">
        <v>79</v>
      </c>
      <c r="BK101" s="216">
        <f>ROUND(I101*H101,2)</f>
        <v>0</v>
      </c>
      <c r="BL101" s="17" t="s">
        <v>120</v>
      </c>
      <c r="BM101" s="215" t="s">
        <v>148</v>
      </c>
    </row>
    <row r="102" s="2" customFormat="1">
      <c r="A102" s="38"/>
      <c r="B102" s="39"/>
      <c r="C102" s="40"/>
      <c r="D102" s="217" t="s">
        <v>122</v>
      </c>
      <c r="E102" s="40"/>
      <c r="F102" s="218" t="s">
        <v>149</v>
      </c>
      <c r="G102" s="40"/>
      <c r="H102" s="40"/>
      <c r="I102" s="219"/>
      <c r="J102" s="40"/>
      <c r="K102" s="40"/>
      <c r="L102" s="44"/>
      <c r="M102" s="220"/>
      <c r="N102" s="221"/>
      <c r="O102" s="84"/>
      <c r="P102" s="84"/>
      <c r="Q102" s="84"/>
      <c r="R102" s="84"/>
      <c r="S102" s="84"/>
      <c r="T102" s="85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T102" s="17" t="s">
        <v>122</v>
      </c>
      <c r="AU102" s="17" t="s">
        <v>81</v>
      </c>
    </row>
    <row r="103" s="2" customFormat="1" ht="16.5" customHeight="1">
      <c r="A103" s="38"/>
      <c r="B103" s="39"/>
      <c r="C103" s="204" t="s">
        <v>150</v>
      </c>
      <c r="D103" s="204" t="s">
        <v>116</v>
      </c>
      <c r="E103" s="205" t="s">
        <v>151</v>
      </c>
      <c r="F103" s="206" t="s">
        <v>152</v>
      </c>
      <c r="G103" s="207" t="s">
        <v>119</v>
      </c>
      <c r="H103" s="208">
        <v>1</v>
      </c>
      <c r="I103" s="209"/>
      <c r="J103" s="210">
        <f>ROUND(I103*H103,2)</f>
        <v>0</v>
      </c>
      <c r="K103" s="206" t="s">
        <v>19</v>
      </c>
      <c r="L103" s="44"/>
      <c r="M103" s="211" t="s">
        <v>19</v>
      </c>
      <c r="N103" s="212" t="s">
        <v>42</v>
      </c>
      <c r="O103" s="84"/>
      <c r="P103" s="213">
        <f>O103*H103</f>
        <v>0</v>
      </c>
      <c r="Q103" s="213">
        <v>0</v>
      </c>
      <c r="R103" s="213">
        <f>Q103*H103</f>
        <v>0</v>
      </c>
      <c r="S103" s="213">
        <v>0</v>
      </c>
      <c r="T103" s="214">
        <f>S103*H103</f>
        <v>0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R103" s="215" t="s">
        <v>120</v>
      </c>
      <c r="AT103" s="215" t="s">
        <v>116</v>
      </c>
      <c r="AU103" s="215" t="s">
        <v>81</v>
      </c>
      <c r="AY103" s="17" t="s">
        <v>113</v>
      </c>
      <c r="BE103" s="216">
        <f>IF(N103="základní",J103,0)</f>
        <v>0</v>
      </c>
      <c r="BF103" s="216">
        <f>IF(N103="snížená",J103,0)</f>
        <v>0</v>
      </c>
      <c r="BG103" s="216">
        <f>IF(N103="zákl. přenesená",J103,0)</f>
        <v>0</v>
      </c>
      <c r="BH103" s="216">
        <f>IF(N103="sníž. přenesená",J103,0)</f>
        <v>0</v>
      </c>
      <c r="BI103" s="216">
        <f>IF(N103="nulová",J103,0)</f>
        <v>0</v>
      </c>
      <c r="BJ103" s="17" t="s">
        <v>79</v>
      </c>
      <c r="BK103" s="216">
        <f>ROUND(I103*H103,2)</f>
        <v>0</v>
      </c>
      <c r="BL103" s="17" t="s">
        <v>120</v>
      </c>
      <c r="BM103" s="215" t="s">
        <v>153</v>
      </c>
    </row>
    <row r="104" s="2" customFormat="1">
      <c r="A104" s="38"/>
      <c r="B104" s="39"/>
      <c r="C104" s="40"/>
      <c r="D104" s="217" t="s">
        <v>122</v>
      </c>
      <c r="E104" s="40"/>
      <c r="F104" s="218" t="s">
        <v>152</v>
      </c>
      <c r="G104" s="40"/>
      <c r="H104" s="40"/>
      <c r="I104" s="219"/>
      <c r="J104" s="40"/>
      <c r="K104" s="40"/>
      <c r="L104" s="44"/>
      <c r="M104" s="220"/>
      <c r="N104" s="221"/>
      <c r="O104" s="84"/>
      <c r="P104" s="84"/>
      <c r="Q104" s="84"/>
      <c r="R104" s="84"/>
      <c r="S104" s="84"/>
      <c r="T104" s="85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122</v>
      </c>
      <c r="AU104" s="17" t="s">
        <v>81</v>
      </c>
    </row>
    <row r="105" s="2" customFormat="1">
      <c r="A105" s="38"/>
      <c r="B105" s="39"/>
      <c r="C105" s="40"/>
      <c r="D105" s="217" t="s">
        <v>123</v>
      </c>
      <c r="E105" s="40"/>
      <c r="F105" s="222" t="s">
        <v>154</v>
      </c>
      <c r="G105" s="40"/>
      <c r="H105" s="40"/>
      <c r="I105" s="219"/>
      <c r="J105" s="40"/>
      <c r="K105" s="40"/>
      <c r="L105" s="44"/>
      <c r="M105" s="220"/>
      <c r="N105" s="221"/>
      <c r="O105" s="84"/>
      <c r="P105" s="84"/>
      <c r="Q105" s="84"/>
      <c r="R105" s="84"/>
      <c r="S105" s="84"/>
      <c r="T105" s="85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T105" s="17" t="s">
        <v>123</v>
      </c>
      <c r="AU105" s="17" t="s">
        <v>81</v>
      </c>
    </row>
    <row r="106" s="2" customFormat="1" ht="16.5" customHeight="1">
      <c r="A106" s="38"/>
      <c r="B106" s="39"/>
      <c r="C106" s="204" t="s">
        <v>155</v>
      </c>
      <c r="D106" s="204" t="s">
        <v>116</v>
      </c>
      <c r="E106" s="205" t="s">
        <v>156</v>
      </c>
      <c r="F106" s="206" t="s">
        <v>157</v>
      </c>
      <c r="G106" s="207" t="s">
        <v>119</v>
      </c>
      <c r="H106" s="208">
        <v>1</v>
      </c>
      <c r="I106" s="209"/>
      <c r="J106" s="210">
        <f>ROUND(I106*H106,2)</f>
        <v>0</v>
      </c>
      <c r="K106" s="206" t="s">
        <v>19</v>
      </c>
      <c r="L106" s="44"/>
      <c r="M106" s="211" t="s">
        <v>19</v>
      </c>
      <c r="N106" s="212" t="s">
        <v>42</v>
      </c>
      <c r="O106" s="84"/>
      <c r="P106" s="213">
        <f>O106*H106</f>
        <v>0</v>
      </c>
      <c r="Q106" s="213">
        <v>0</v>
      </c>
      <c r="R106" s="213">
        <f>Q106*H106</f>
        <v>0</v>
      </c>
      <c r="S106" s="213">
        <v>0</v>
      </c>
      <c r="T106" s="214">
        <f>S106*H106</f>
        <v>0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215" t="s">
        <v>120</v>
      </c>
      <c r="AT106" s="215" t="s">
        <v>116</v>
      </c>
      <c r="AU106" s="215" t="s">
        <v>81</v>
      </c>
      <c r="AY106" s="17" t="s">
        <v>113</v>
      </c>
      <c r="BE106" s="216">
        <f>IF(N106="základní",J106,0)</f>
        <v>0</v>
      </c>
      <c r="BF106" s="216">
        <f>IF(N106="snížená",J106,0)</f>
        <v>0</v>
      </c>
      <c r="BG106" s="216">
        <f>IF(N106="zákl. přenesená",J106,0)</f>
        <v>0</v>
      </c>
      <c r="BH106" s="216">
        <f>IF(N106="sníž. přenesená",J106,0)</f>
        <v>0</v>
      </c>
      <c r="BI106" s="216">
        <f>IF(N106="nulová",J106,0)</f>
        <v>0</v>
      </c>
      <c r="BJ106" s="17" t="s">
        <v>79</v>
      </c>
      <c r="BK106" s="216">
        <f>ROUND(I106*H106,2)</f>
        <v>0</v>
      </c>
      <c r="BL106" s="17" t="s">
        <v>120</v>
      </c>
      <c r="BM106" s="215" t="s">
        <v>158</v>
      </c>
    </row>
    <row r="107" s="2" customFormat="1">
      <c r="A107" s="38"/>
      <c r="B107" s="39"/>
      <c r="C107" s="40"/>
      <c r="D107" s="217" t="s">
        <v>122</v>
      </c>
      <c r="E107" s="40"/>
      <c r="F107" s="218" t="s">
        <v>159</v>
      </c>
      <c r="G107" s="40"/>
      <c r="H107" s="40"/>
      <c r="I107" s="219"/>
      <c r="J107" s="40"/>
      <c r="K107" s="40"/>
      <c r="L107" s="44"/>
      <c r="M107" s="220"/>
      <c r="N107" s="221"/>
      <c r="O107" s="84"/>
      <c r="P107" s="84"/>
      <c r="Q107" s="84"/>
      <c r="R107" s="84"/>
      <c r="S107" s="84"/>
      <c r="T107" s="85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T107" s="17" t="s">
        <v>122</v>
      </c>
      <c r="AU107" s="17" t="s">
        <v>81</v>
      </c>
    </row>
    <row r="108" s="2" customFormat="1">
      <c r="A108" s="38"/>
      <c r="B108" s="39"/>
      <c r="C108" s="40"/>
      <c r="D108" s="217" t="s">
        <v>123</v>
      </c>
      <c r="E108" s="40"/>
      <c r="F108" s="222" t="s">
        <v>160</v>
      </c>
      <c r="G108" s="40"/>
      <c r="H108" s="40"/>
      <c r="I108" s="219"/>
      <c r="J108" s="40"/>
      <c r="K108" s="40"/>
      <c r="L108" s="44"/>
      <c r="M108" s="220"/>
      <c r="N108" s="221"/>
      <c r="O108" s="84"/>
      <c r="P108" s="84"/>
      <c r="Q108" s="84"/>
      <c r="R108" s="84"/>
      <c r="S108" s="84"/>
      <c r="T108" s="85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T108" s="17" t="s">
        <v>123</v>
      </c>
      <c r="AU108" s="17" t="s">
        <v>81</v>
      </c>
    </row>
    <row r="109" s="2" customFormat="1" ht="62.7" customHeight="1">
      <c r="A109" s="38"/>
      <c r="B109" s="39"/>
      <c r="C109" s="204" t="s">
        <v>161</v>
      </c>
      <c r="D109" s="204" t="s">
        <v>116</v>
      </c>
      <c r="E109" s="205" t="s">
        <v>162</v>
      </c>
      <c r="F109" s="206" t="s">
        <v>163</v>
      </c>
      <c r="G109" s="207" t="s">
        <v>119</v>
      </c>
      <c r="H109" s="208">
        <v>1</v>
      </c>
      <c r="I109" s="209"/>
      <c r="J109" s="210">
        <f>ROUND(I109*H109,2)</f>
        <v>0</v>
      </c>
      <c r="K109" s="206" t="s">
        <v>19</v>
      </c>
      <c r="L109" s="44"/>
      <c r="M109" s="211" t="s">
        <v>19</v>
      </c>
      <c r="N109" s="212" t="s">
        <v>42</v>
      </c>
      <c r="O109" s="84"/>
      <c r="P109" s="213">
        <f>O109*H109</f>
        <v>0</v>
      </c>
      <c r="Q109" s="213">
        <v>0</v>
      </c>
      <c r="R109" s="213">
        <f>Q109*H109</f>
        <v>0</v>
      </c>
      <c r="S109" s="213">
        <v>0</v>
      </c>
      <c r="T109" s="214">
        <f>S109*H109</f>
        <v>0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215" t="s">
        <v>164</v>
      </c>
      <c r="AT109" s="215" t="s">
        <v>116</v>
      </c>
      <c r="AU109" s="215" t="s">
        <v>81</v>
      </c>
      <c r="AY109" s="17" t="s">
        <v>113</v>
      </c>
      <c r="BE109" s="216">
        <f>IF(N109="základní",J109,0)</f>
        <v>0</v>
      </c>
      <c r="BF109" s="216">
        <f>IF(N109="snížená",J109,0)</f>
        <v>0</v>
      </c>
      <c r="BG109" s="216">
        <f>IF(N109="zákl. přenesená",J109,0)</f>
        <v>0</v>
      </c>
      <c r="BH109" s="216">
        <f>IF(N109="sníž. přenesená",J109,0)</f>
        <v>0</v>
      </c>
      <c r="BI109" s="216">
        <f>IF(N109="nulová",J109,0)</f>
        <v>0</v>
      </c>
      <c r="BJ109" s="17" t="s">
        <v>79</v>
      </c>
      <c r="BK109" s="216">
        <f>ROUND(I109*H109,2)</f>
        <v>0</v>
      </c>
      <c r="BL109" s="17" t="s">
        <v>164</v>
      </c>
      <c r="BM109" s="215" t="s">
        <v>165</v>
      </c>
    </row>
    <row r="110" s="2" customFormat="1">
      <c r="A110" s="38"/>
      <c r="B110" s="39"/>
      <c r="C110" s="40"/>
      <c r="D110" s="217" t="s">
        <v>122</v>
      </c>
      <c r="E110" s="40"/>
      <c r="F110" s="218" t="s">
        <v>163</v>
      </c>
      <c r="G110" s="40"/>
      <c r="H110" s="40"/>
      <c r="I110" s="219"/>
      <c r="J110" s="40"/>
      <c r="K110" s="40"/>
      <c r="L110" s="44"/>
      <c r="M110" s="220"/>
      <c r="N110" s="221"/>
      <c r="O110" s="84"/>
      <c r="P110" s="84"/>
      <c r="Q110" s="84"/>
      <c r="R110" s="84"/>
      <c r="S110" s="84"/>
      <c r="T110" s="85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T110" s="17" t="s">
        <v>122</v>
      </c>
      <c r="AU110" s="17" t="s">
        <v>81</v>
      </c>
    </row>
    <row r="111" s="12" customFormat="1" ht="22.8" customHeight="1">
      <c r="A111" s="12"/>
      <c r="B111" s="188"/>
      <c r="C111" s="189"/>
      <c r="D111" s="190" t="s">
        <v>70</v>
      </c>
      <c r="E111" s="202" t="s">
        <v>166</v>
      </c>
      <c r="F111" s="202" t="s">
        <v>167</v>
      </c>
      <c r="G111" s="189"/>
      <c r="H111" s="189"/>
      <c r="I111" s="192"/>
      <c r="J111" s="203">
        <f>BK111</f>
        <v>0</v>
      </c>
      <c r="K111" s="189"/>
      <c r="L111" s="194"/>
      <c r="M111" s="195"/>
      <c r="N111" s="196"/>
      <c r="O111" s="196"/>
      <c r="P111" s="197">
        <f>SUM(P112:P123)</f>
        <v>0</v>
      </c>
      <c r="Q111" s="196"/>
      <c r="R111" s="197">
        <f>SUM(R112:R123)</f>
        <v>0</v>
      </c>
      <c r="S111" s="196"/>
      <c r="T111" s="198">
        <f>SUM(T112:T123)</f>
        <v>0</v>
      </c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R111" s="199" t="s">
        <v>112</v>
      </c>
      <c r="AT111" s="200" t="s">
        <v>70</v>
      </c>
      <c r="AU111" s="200" t="s">
        <v>79</v>
      </c>
      <c r="AY111" s="199" t="s">
        <v>113</v>
      </c>
      <c r="BK111" s="201">
        <f>SUM(BK112:BK123)</f>
        <v>0</v>
      </c>
    </row>
    <row r="112" s="2" customFormat="1" ht="16.5" customHeight="1">
      <c r="A112" s="38"/>
      <c r="B112" s="39"/>
      <c r="C112" s="204" t="s">
        <v>168</v>
      </c>
      <c r="D112" s="204" t="s">
        <v>116</v>
      </c>
      <c r="E112" s="205" t="s">
        <v>169</v>
      </c>
      <c r="F112" s="206" t="s">
        <v>170</v>
      </c>
      <c r="G112" s="207" t="s">
        <v>119</v>
      </c>
      <c r="H112" s="208">
        <v>1</v>
      </c>
      <c r="I112" s="209"/>
      <c r="J112" s="210">
        <f>ROUND(I112*H112,2)</f>
        <v>0</v>
      </c>
      <c r="K112" s="206" t="s">
        <v>19</v>
      </c>
      <c r="L112" s="44"/>
      <c r="M112" s="211" t="s">
        <v>19</v>
      </c>
      <c r="N112" s="212" t="s">
        <v>42</v>
      </c>
      <c r="O112" s="84"/>
      <c r="P112" s="213">
        <f>O112*H112</f>
        <v>0</v>
      </c>
      <c r="Q112" s="213">
        <v>0</v>
      </c>
      <c r="R112" s="213">
        <f>Q112*H112</f>
        <v>0</v>
      </c>
      <c r="S112" s="213">
        <v>0</v>
      </c>
      <c r="T112" s="214">
        <f>S112*H112</f>
        <v>0</v>
      </c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R112" s="215" t="s">
        <v>120</v>
      </c>
      <c r="AT112" s="215" t="s">
        <v>116</v>
      </c>
      <c r="AU112" s="215" t="s">
        <v>81</v>
      </c>
      <c r="AY112" s="17" t="s">
        <v>113</v>
      </c>
      <c r="BE112" s="216">
        <f>IF(N112="základní",J112,0)</f>
        <v>0</v>
      </c>
      <c r="BF112" s="216">
        <f>IF(N112="snížená",J112,0)</f>
        <v>0</v>
      </c>
      <c r="BG112" s="216">
        <f>IF(N112="zákl. přenesená",J112,0)</f>
        <v>0</v>
      </c>
      <c r="BH112" s="216">
        <f>IF(N112="sníž. přenesená",J112,0)</f>
        <v>0</v>
      </c>
      <c r="BI112" s="216">
        <f>IF(N112="nulová",J112,0)</f>
        <v>0</v>
      </c>
      <c r="BJ112" s="17" t="s">
        <v>79</v>
      </c>
      <c r="BK112" s="216">
        <f>ROUND(I112*H112,2)</f>
        <v>0</v>
      </c>
      <c r="BL112" s="17" t="s">
        <v>120</v>
      </c>
      <c r="BM112" s="215" t="s">
        <v>171</v>
      </c>
    </row>
    <row r="113" s="2" customFormat="1">
      <c r="A113" s="38"/>
      <c r="B113" s="39"/>
      <c r="C113" s="40"/>
      <c r="D113" s="217" t="s">
        <v>122</v>
      </c>
      <c r="E113" s="40"/>
      <c r="F113" s="218" t="s">
        <v>172</v>
      </c>
      <c r="G113" s="40"/>
      <c r="H113" s="40"/>
      <c r="I113" s="219"/>
      <c r="J113" s="40"/>
      <c r="K113" s="40"/>
      <c r="L113" s="44"/>
      <c r="M113" s="220"/>
      <c r="N113" s="221"/>
      <c r="O113" s="84"/>
      <c r="P113" s="84"/>
      <c r="Q113" s="84"/>
      <c r="R113" s="84"/>
      <c r="S113" s="84"/>
      <c r="T113" s="85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T113" s="17" t="s">
        <v>122</v>
      </c>
      <c r="AU113" s="17" t="s">
        <v>81</v>
      </c>
    </row>
    <row r="114" s="2" customFormat="1" ht="16.5" customHeight="1">
      <c r="A114" s="38"/>
      <c r="B114" s="39"/>
      <c r="C114" s="204" t="s">
        <v>173</v>
      </c>
      <c r="D114" s="204" t="s">
        <v>116</v>
      </c>
      <c r="E114" s="205" t="s">
        <v>174</v>
      </c>
      <c r="F114" s="206" t="s">
        <v>175</v>
      </c>
      <c r="G114" s="207" t="s">
        <v>119</v>
      </c>
      <c r="H114" s="208">
        <v>1</v>
      </c>
      <c r="I114" s="209"/>
      <c r="J114" s="210">
        <f>ROUND(I114*H114,2)</f>
        <v>0</v>
      </c>
      <c r="K114" s="206" t="s">
        <v>19</v>
      </c>
      <c r="L114" s="44"/>
      <c r="M114" s="211" t="s">
        <v>19</v>
      </c>
      <c r="N114" s="212" t="s">
        <v>42</v>
      </c>
      <c r="O114" s="84"/>
      <c r="P114" s="213">
        <f>O114*H114</f>
        <v>0</v>
      </c>
      <c r="Q114" s="213">
        <v>0</v>
      </c>
      <c r="R114" s="213">
        <f>Q114*H114</f>
        <v>0</v>
      </c>
      <c r="S114" s="213">
        <v>0</v>
      </c>
      <c r="T114" s="214">
        <f>S114*H114</f>
        <v>0</v>
      </c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R114" s="215" t="s">
        <v>120</v>
      </c>
      <c r="AT114" s="215" t="s">
        <v>116</v>
      </c>
      <c r="AU114" s="215" t="s">
        <v>81</v>
      </c>
      <c r="AY114" s="17" t="s">
        <v>113</v>
      </c>
      <c r="BE114" s="216">
        <f>IF(N114="základní",J114,0)</f>
        <v>0</v>
      </c>
      <c r="BF114" s="216">
        <f>IF(N114="snížená",J114,0)</f>
        <v>0</v>
      </c>
      <c r="BG114" s="216">
        <f>IF(N114="zákl. přenesená",J114,0)</f>
        <v>0</v>
      </c>
      <c r="BH114" s="216">
        <f>IF(N114="sníž. přenesená",J114,0)</f>
        <v>0</v>
      </c>
      <c r="BI114" s="216">
        <f>IF(N114="nulová",J114,0)</f>
        <v>0</v>
      </c>
      <c r="BJ114" s="17" t="s">
        <v>79</v>
      </c>
      <c r="BK114" s="216">
        <f>ROUND(I114*H114,2)</f>
        <v>0</v>
      </c>
      <c r="BL114" s="17" t="s">
        <v>120</v>
      </c>
      <c r="BM114" s="215" t="s">
        <v>176</v>
      </c>
    </row>
    <row r="115" s="2" customFormat="1">
      <c r="A115" s="38"/>
      <c r="B115" s="39"/>
      <c r="C115" s="40"/>
      <c r="D115" s="217" t="s">
        <v>122</v>
      </c>
      <c r="E115" s="40"/>
      <c r="F115" s="218" t="s">
        <v>177</v>
      </c>
      <c r="G115" s="40"/>
      <c r="H115" s="40"/>
      <c r="I115" s="219"/>
      <c r="J115" s="40"/>
      <c r="K115" s="40"/>
      <c r="L115" s="44"/>
      <c r="M115" s="220"/>
      <c r="N115" s="221"/>
      <c r="O115" s="84"/>
      <c r="P115" s="84"/>
      <c r="Q115" s="84"/>
      <c r="R115" s="84"/>
      <c r="S115" s="84"/>
      <c r="T115" s="85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T115" s="17" t="s">
        <v>122</v>
      </c>
      <c r="AU115" s="17" t="s">
        <v>81</v>
      </c>
    </row>
    <row r="116" s="2" customFormat="1" ht="16.5" customHeight="1">
      <c r="A116" s="38"/>
      <c r="B116" s="39"/>
      <c r="C116" s="204" t="s">
        <v>178</v>
      </c>
      <c r="D116" s="204" t="s">
        <v>116</v>
      </c>
      <c r="E116" s="205" t="s">
        <v>179</v>
      </c>
      <c r="F116" s="206" t="s">
        <v>180</v>
      </c>
      <c r="G116" s="207" t="s">
        <v>119</v>
      </c>
      <c r="H116" s="208">
        <v>1</v>
      </c>
      <c r="I116" s="209"/>
      <c r="J116" s="210">
        <f>ROUND(I116*H116,2)</f>
        <v>0</v>
      </c>
      <c r="K116" s="206" t="s">
        <v>19</v>
      </c>
      <c r="L116" s="44"/>
      <c r="M116" s="211" t="s">
        <v>19</v>
      </c>
      <c r="N116" s="212" t="s">
        <v>42</v>
      </c>
      <c r="O116" s="84"/>
      <c r="P116" s="213">
        <f>O116*H116</f>
        <v>0</v>
      </c>
      <c r="Q116" s="213">
        <v>0</v>
      </c>
      <c r="R116" s="213">
        <f>Q116*H116</f>
        <v>0</v>
      </c>
      <c r="S116" s="213">
        <v>0</v>
      </c>
      <c r="T116" s="214">
        <f>S116*H116</f>
        <v>0</v>
      </c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R116" s="215" t="s">
        <v>120</v>
      </c>
      <c r="AT116" s="215" t="s">
        <v>116</v>
      </c>
      <c r="AU116" s="215" t="s">
        <v>81</v>
      </c>
      <c r="AY116" s="17" t="s">
        <v>113</v>
      </c>
      <c r="BE116" s="216">
        <f>IF(N116="základní",J116,0)</f>
        <v>0</v>
      </c>
      <c r="BF116" s="216">
        <f>IF(N116="snížená",J116,0)</f>
        <v>0</v>
      </c>
      <c r="BG116" s="216">
        <f>IF(N116="zákl. přenesená",J116,0)</f>
        <v>0</v>
      </c>
      <c r="BH116" s="216">
        <f>IF(N116="sníž. přenesená",J116,0)</f>
        <v>0</v>
      </c>
      <c r="BI116" s="216">
        <f>IF(N116="nulová",J116,0)</f>
        <v>0</v>
      </c>
      <c r="BJ116" s="17" t="s">
        <v>79</v>
      </c>
      <c r="BK116" s="216">
        <f>ROUND(I116*H116,2)</f>
        <v>0</v>
      </c>
      <c r="BL116" s="17" t="s">
        <v>120</v>
      </c>
      <c r="BM116" s="215" t="s">
        <v>181</v>
      </c>
    </row>
    <row r="117" s="2" customFormat="1">
      <c r="A117" s="38"/>
      <c r="B117" s="39"/>
      <c r="C117" s="40"/>
      <c r="D117" s="217" t="s">
        <v>122</v>
      </c>
      <c r="E117" s="40"/>
      <c r="F117" s="218" t="s">
        <v>182</v>
      </c>
      <c r="G117" s="40"/>
      <c r="H117" s="40"/>
      <c r="I117" s="219"/>
      <c r="J117" s="40"/>
      <c r="K117" s="40"/>
      <c r="L117" s="44"/>
      <c r="M117" s="220"/>
      <c r="N117" s="221"/>
      <c r="O117" s="84"/>
      <c r="P117" s="84"/>
      <c r="Q117" s="84"/>
      <c r="R117" s="84"/>
      <c r="S117" s="84"/>
      <c r="T117" s="85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T117" s="17" t="s">
        <v>122</v>
      </c>
      <c r="AU117" s="17" t="s">
        <v>81</v>
      </c>
    </row>
    <row r="118" s="2" customFormat="1" ht="16.5" customHeight="1">
      <c r="A118" s="38"/>
      <c r="B118" s="39"/>
      <c r="C118" s="204" t="s">
        <v>183</v>
      </c>
      <c r="D118" s="204" t="s">
        <v>116</v>
      </c>
      <c r="E118" s="205" t="s">
        <v>184</v>
      </c>
      <c r="F118" s="206" t="s">
        <v>185</v>
      </c>
      <c r="G118" s="207" t="s">
        <v>119</v>
      </c>
      <c r="H118" s="208">
        <v>1</v>
      </c>
      <c r="I118" s="209"/>
      <c r="J118" s="210">
        <f>ROUND(I118*H118,2)</f>
        <v>0</v>
      </c>
      <c r="K118" s="206" t="s">
        <v>19</v>
      </c>
      <c r="L118" s="44"/>
      <c r="M118" s="211" t="s">
        <v>19</v>
      </c>
      <c r="N118" s="212" t="s">
        <v>42</v>
      </c>
      <c r="O118" s="84"/>
      <c r="P118" s="213">
        <f>O118*H118</f>
        <v>0</v>
      </c>
      <c r="Q118" s="213">
        <v>0</v>
      </c>
      <c r="R118" s="213">
        <f>Q118*H118</f>
        <v>0</v>
      </c>
      <c r="S118" s="213">
        <v>0</v>
      </c>
      <c r="T118" s="214">
        <f>S118*H118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15" t="s">
        <v>120</v>
      </c>
      <c r="AT118" s="215" t="s">
        <v>116</v>
      </c>
      <c r="AU118" s="215" t="s">
        <v>81</v>
      </c>
      <c r="AY118" s="17" t="s">
        <v>113</v>
      </c>
      <c r="BE118" s="216">
        <f>IF(N118="základní",J118,0)</f>
        <v>0</v>
      </c>
      <c r="BF118" s="216">
        <f>IF(N118="snížená",J118,0)</f>
        <v>0</v>
      </c>
      <c r="BG118" s="216">
        <f>IF(N118="zákl. přenesená",J118,0)</f>
        <v>0</v>
      </c>
      <c r="BH118" s="216">
        <f>IF(N118="sníž. přenesená",J118,0)</f>
        <v>0</v>
      </c>
      <c r="BI118" s="216">
        <f>IF(N118="nulová",J118,0)</f>
        <v>0</v>
      </c>
      <c r="BJ118" s="17" t="s">
        <v>79</v>
      </c>
      <c r="BK118" s="216">
        <f>ROUND(I118*H118,2)</f>
        <v>0</v>
      </c>
      <c r="BL118" s="17" t="s">
        <v>120</v>
      </c>
      <c r="BM118" s="215" t="s">
        <v>186</v>
      </c>
    </row>
    <row r="119" s="2" customFormat="1">
      <c r="A119" s="38"/>
      <c r="B119" s="39"/>
      <c r="C119" s="40"/>
      <c r="D119" s="217" t="s">
        <v>122</v>
      </c>
      <c r="E119" s="40"/>
      <c r="F119" s="218" t="s">
        <v>185</v>
      </c>
      <c r="G119" s="40"/>
      <c r="H119" s="40"/>
      <c r="I119" s="219"/>
      <c r="J119" s="40"/>
      <c r="K119" s="40"/>
      <c r="L119" s="44"/>
      <c r="M119" s="220"/>
      <c r="N119" s="221"/>
      <c r="O119" s="84"/>
      <c r="P119" s="84"/>
      <c r="Q119" s="84"/>
      <c r="R119" s="84"/>
      <c r="S119" s="84"/>
      <c r="T119" s="85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122</v>
      </c>
      <c r="AU119" s="17" t="s">
        <v>81</v>
      </c>
    </row>
    <row r="120" s="2" customFormat="1" ht="16.5" customHeight="1">
      <c r="A120" s="38"/>
      <c r="B120" s="39"/>
      <c r="C120" s="204" t="s">
        <v>187</v>
      </c>
      <c r="D120" s="204" t="s">
        <v>116</v>
      </c>
      <c r="E120" s="205" t="s">
        <v>188</v>
      </c>
      <c r="F120" s="206" t="s">
        <v>189</v>
      </c>
      <c r="G120" s="207" t="s">
        <v>119</v>
      </c>
      <c r="H120" s="208">
        <v>1</v>
      </c>
      <c r="I120" s="209"/>
      <c r="J120" s="210">
        <f>ROUND(I120*H120,2)</f>
        <v>0</v>
      </c>
      <c r="K120" s="206" t="s">
        <v>19</v>
      </c>
      <c r="L120" s="44"/>
      <c r="M120" s="211" t="s">
        <v>19</v>
      </c>
      <c r="N120" s="212" t="s">
        <v>42</v>
      </c>
      <c r="O120" s="84"/>
      <c r="P120" s="213">
        <f>O120*H120</f>
        <v>0</v>
      </c>
      <c r="Q120" s="213">
        <v>0</v>
      </c>
      <c r="R120" s="213">
        <f>Q120*H120</f>
        <v>0</v>
      </c>
      <c r="S120" s="213">
        <v>0</v>
      </c>
      <c r="T120" s="214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15" t="s">
        <v>120</v>
      </c>
      <c r="AT120" s="215" t="s">
        <v>116</v>
      </c>
      <c r="AU120" s="215" t="s">
        <v>81</v>
      </c>
      <c r="AY120" s="17" t="s">
        <v>113</v>
      </c>
      <c r="BE120" s="216">
        <f>IF(N120="základní",J120,0)</f>
        <v>0</v>
      </c>
      <c r="BF120" s="216">
        <f>IF(N120="snížená",J120,0)</f>
        <v>0</v>
      </c>
      <c r="BG120" s="216">
        <f>IF(N120="zákl. přenesená",J120,0)</f>
        <v>0</v>
      </c>
      <c r="BH120" s="216">
        <f>IF(N120="sníž. přenesená",J120,0)</f>
        <v>0</v>
      </c>
      <c r="BI120" s="216">
        <f>IF(N120="nulová",J120,0)</f>
        <v>0</v>
      </c>
      <c r="BJ120" s="17" t="s">
        <v>79</v>
      </c>
      <c r="BK120" s="216">
        <f>ROUND(I120*H120,2)</f>
        <v>0</v>
      </c>
      <c r="BL120" s="17" t="s">
        <v>120</v>
      </c>
      <c r="BM120" s="215" t="s">
        <v>190</v>
      </c>
    </row>
    <row r="121" s="2" customFormat="1">
      <c r="A121" s="38"/>
      <c r="B121" s="39"/>
      <c r="C121" s="40"/>
      <c r="D121" s="217" t="s">
        <v>122</v>
      </c>
      <c r="E121" s="40"/>
      <c r="F121" s="218" t="s">
        <v>189</v>
      </c>
      <c r="G121" s="40"/>
      <c r="H121" s="40"/>
      <c r="I121" s="219"/>
      <c r="J121" s="40"/>
      <c r="K121" s="40"/>
      <c r="L121" s="44"/>
      <c r="M121" s="220"/>
      <c r="N121" s="221"/>
      <c r="O121" s="84"/>
      <c r="P121" s="84"/>
      <c r="Q121" s="84"/>
      <c r="R121" s="84"/>
      <c r="S121" s="84"/>
      <c r="T121" s="85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122</v>
      </c>
      <c r="AU121" s="17" t="s">
        <v>81</v>
      </c>
    </row>
    <row r="122" s="2" customFormat="1" ht="16.5" customHeight="1">
      <c r="A122" s="38"/>
      <c r="B122" s="39"/>
      <c r="C122" s="204" t="s">
        <v>8</v>
      </c>
      <c r="D122" s="204" t="s">
        <v>116</v>
      </c>
      <c r="E122" s="205" t="s">
        <v>191</v>
      </c>
      <c r="F122" s="206" t="s">
        <v>192</v>
      </c>
      <c r="G122" s="207" t="s">
        <v>119</v>
      </c>
      <c r="H122" s="208">
        <v>1</v>
      </c>
      <c r="I122" s="209"/>
      <c r="J122" s="210">
        <f>ROUND(I122*H122,2)</f>
        <v>0</v>
      </c>
      <c r="K122" s="206" t="s">
        <v>19</v>
      </c>
      <c r="L122" s="44"/>
      <c r="M122" s="211" t="s">
        <v>19</v>
      </c>
      <c r="N122" s="212" t="s">
        <v>42</v>
      </c>
      <c r="O122" s="84"/>
      <c r="P122" s="213">
        <f>O122*H122</f>
        <v>0</v>
      </c>
      <c r="Q122" s="213">
        <v>0</v>
      </c>
      <c r="R122" s="213">
        <f>Q122*H122</f>
        <v>0</v>
      </c>
      <c r="S122" s="213">
        <v>0</v>
      </c>
      <c r="T122" s="214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15" t="s">
        <v>120</v>
      </c>
      <c r="AT122" s="215" t="s">
        <v>116</v>
      </c>
      <c r="AU122" s="215" t="s">
        <v>81</v>
      </c>
      <c r="AY122" s="17" t="s">
        <v>113</v>
      </c>
      <c r="BE122" s="216">
        <f>IF(N122="základní",J122,0)</f>
        <v>0</v>
      </c>
      <c r="BF122" s="216">
        <f>IF(N122="snížená",J122,0)</f>
        <v>0</v>
      </c>
      <c r="BG122" s="216">
        <f>IF(N122="zákl. přenesená",J122,0)</f>
        <v>0</v>
      </c>
      <c r="BH122" s="216">
        <f>IF(N122="sníž. přenesená",J122,0)</f>
        <v>0</v>
      </c>
      <c r="BI122" s="216">
        <f>IF(N122="nulová",J122,0)</f>
        <v>0</v>
      </c>
      <c r="BJ122" s="17" t="s">
        <v>79</v>
      </c>
      <c r="BK122" s="216">
        <f>ROUND(I122*H122,2)</f>
        <v>0</v>
      </c>
      <c r="BL122" s="17" t="s">
        <v>120</v>
      </c>
      <c r="BM122" s="215" t="s">
        <v>193</v>
      </c>
    </row>
    <row r="123" s="2" customFormat="1">
      <c r="A123" s="38"/>
      <c r="B123" s="39"/>
      <c r="C123" s="40"/>
      <c r="D123" s="217" t="s">
        <v>122</v>
      </c>
      <c r="E123" s="40"/>
      <c r="F123" s="218" t="s">
        <v>194</v>
      </c>
      <c r="G123" s="40"/>
      <c r="H123" s="40"/>
      <c r="I123" s="219"/>
      <c r="J123" s="40"/>
      <c r="K123" s="40"/>
      <c r="L123" s="44"/>
      <c r="M123" s="223"/>
      <c r="N123" s="224"/>
      <c r="O123" s="225"/>
      <c r="P123" s="225"/>
      <c r="Q123" s="225"/>
      <c r="R123" s="225"/>
      <c r="S123" s="225"/>
      <c r="T123" s="226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122</v>
      </c>
      <c r="AU123" s="17" t="s">
        <v>81</v>
      </c>
    </row>
    <row r="124" s="2" customFormat="1" ht="6.96" customHeight="1">
      <c r="A124" s="38"/>
      <c r="B124" s="59"/>
      <c r="C124" s="60"/>
      <c r="D124" s="60"/>
      <c r="E124" s="60"/>
      <c r="F124" s="60"/>
      <c r="G124" s="60"/>
      <c r="H124" s="60"/>
      <c r="I124" s="60"/>
      <c r="J124" s="60"/>
      <c r="K124" s="60"/>
      <c r="L124" s="44"/>
      <c r="M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</sheetData>
  <sheetProtection sheet="1" autoFilter="0" formatColumns="0" formatRows="0" objects="1" scenarios="1" spinCount="100000" saltValue="Kwkdy156qy4TBeZ+kQa1Faap4sjcSzi0xl8JObJN5Wzc5Aoa/8nKqrssX1uxqjcWRez2Qq6unjMhuU83kTXPPQ==" hashValue="VZ4mWvc+Sr5qfn88x6NuTqVz4CdUCygMAQiMuvWvuFsuFSh6b+my4ZjNGHiWeWPAEIJyI94rSVvXhVpAPGGFYA==" algorithmName="SHA-512" password="CC35"/>
  <autoFilter ref="C83:K123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84</v>
      </c>
      <c r="AZ2" s="227" t="s">
        <v>195</v>
      </c>
      <c r="BA2" s="227" t="s">
        <v>19</v>
      </c>
      <c r="BB2" s="227" t="s">
        <v>19</v>
      </c>
      <c r="BC2" s="227" t="s">
        <v>196</v>
      </c>
      <c r="BD2" s="227" t="s">
        <v>81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81</v>
      </c>
      <c r="AZ3" s="227" t="s">
        <v>197</v>
      </c>
      <c r="BA3" s="227" t="s">
        <v>19</v>
      </c>
      <c r="BB3" s="227" t="s">
        <v>19</v>
      </c>
      <c r="BC3" s="227" t="s">
        <v>198</v>
      </c>
      <c r="BD3" s="227" t="s">
        <v>81</v>
      </c>
    </row>
    <row r="4" s="1" customFormat="1" ht="24.96" customHeight="1">
      <c r="B4" s="20"/>
      <c r="D4" s="130" t="s">
        <v>85</v>
      </c>
      <c r="L4" s="20"/>
      <c r="M4" s="131" t="s">
        <v>10</v>
      </c>
      <c r="AT4" s="17" t="s">
        <v>4</v>
      </c>
      <c r="AZ4" s="227" t="s">
        <v>199</v>
      </c>
      <c r="BA4" s="227" t="s">
        <v>19</v>
      </c>
      <c r="BB4" s="227" t="s">
        <v>19</v>
      </c>
      <c r="BC4" s="227" t="s">
        <v>200</v>
      </c>
      <c r="BD4" s="227" t="s">
        <v>81</v>
      </c>
    </row>
    <row r="5" s="1" customFormat="1" ht="6.96" customHeight="1">
      <c r="B5" s="20"/>
      <c r="L5" s="20"/>
      <c r="AZ5" s="227" t="s">
        <v>201</v>
      </c>
      <c r="BA5" s="227" t="s">
        <v>19</v>
      </c>
      <c r="BB5" s="227" t="s">
        <v>19</v>
      </c>
      <c r="BC5" s="227" t="s">
        <v>202</v>
      </c>
      <c r="BD5" s="227" t="s">
        <v>81</v>
      </c>
    </row>
    <row r="6" s="1" customFormat="1" ht="12" customHeight="1">
      <c r="B6" s="20"/>
      <c r="D6" s="132" t="s">
        <v>16</v>
      </c>
      <c r="L6" s="20"/>
      <c r="AZ6" s="227" t="s">
        <v>203</v>
      </c>
      <c r="BA6" s="227" t="s">
        <v>19</v>
      </c>
      <c r="BB6" s="227" t="s">
        <v>19</v>
      </c>
      <c r="BC6" s="227" t="s">
        <v>204</v>
      </c>
      <c r="BD6" s="227" t="s">
        <v>81</v>
      </c>
    </row>
    <row r="7" s="1" customFormat="1" ht="16.5" customHeight="1">
      <c r="B7" s="20"/>
      <c r="E7" s="133" t="str">
        <f>'Rekapitulace stavby'!K6</f>
        <v>Chodníky v ulici Chodovická (1. etapa)</v>
      </c>
      <c r="F7" s="132"/>
      <c r="G7" s="132"/>
      <c r="H7" s="132"/>
      <c r="L7" s="20"/>
      <c r="AZ7" s="227" t="s">
        <v>205</v>
      </c>
      <c r="BA7" s="227" t="s">
        <v>19</v>
      </c>
      <c r="BB7" s="227" t="s">
        <v>19</v>
      </c>
      <c r="BC7" s="227" t="s">
        <v>206</v>
      </c>
      <c r="BD7" s="227" t="s">
        <v>81</v>
      </c>
    </row>
    <row r="8" s="2" customFormat="1" ht="12" customHeight="1">
      <c r="A8" s="38"/>
      <c r="B8" s="44"/>
      <c r="C8" s="38"/>
      <c r="D8" s="132" t="s">
        <v>86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Z8" s="227" t="s">
        <v>207</v>
      </c>
      <c r="BA8" s="227" t="s">
        <v>19</v>
      </c>
      <c r="BB8" s="227" t="s">
        <v>19</v>
      </c>
      <c r="BC8" s="227" t="s">
        <v>208</v>
      </c>
      <c r="BD8" s="227" t="s">
        <v>81</v>
      </c>
    </row>
    <row r="9" s="2" customFormat="1" ht="16.5" customHeight="1">
      <c r="A9" s="38"/>
      <c r="B9" s="44"/>
      <c r="C9" s="38"/>
      <c r="D9" s="38"/>
      <c r="E9" s="135" t="s">
        <v>209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Z9" s="227" t="s">
        <v>210</v>
      </c>
      <c r="BA9" s="227" t="s">
        <v>19</v>
      </c>
      <c r="BB9" s="227" t="s">
        <v>19</v>
      </c>
      <c r="BC9" s="227" t="s">
        <v>187</v>
      </c>
      <c r="BD9" s="227" t="s">
        <v>81</v>
      </c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Z10" s="227" t="s">
        <v>211</v>
      </c>
      <c r="BA10" s="227" t="s">
        <v>19</v>
      </c>
      <c r="BB10" s="227" t="s">
        <v>19</v>
      </c>
      <c r="BC10" s="227" t="s">
        <v>212</v>
      </c>
      <c r="BD10" s="227" t="s">
        <v>81</v>
      </c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Z11" s="227" t="s">
        <v>213</v>
      </c>
      <c r="BA11" s="227" t="s">
        <v>19</v>
      </c>
      <c r="BB11" s="227" t="s">
        <v>19</v>
      </c>
      <c r="BC11" s="227" t="s">
        <v>214</v>
      </c>
      <c r="BD11" s="227" t="s">
        <v>81</v>
      </c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28. 11. 2023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Z12" s="227" t="s">
        <v>215</v>
      </c>
      <c r="BA12" s="227" t="s">
        <v>19</v>
      </c>
      <c r="BB12" s="227" t="s">
        <v>19</v>
      </c>
      <c r="BC12" s="227" t="s">
        <v>216</v>
      </c>
      <c r="BD12" s="227" t="s">
        <v>81</v>
      </c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Z13" s="227" t="s">
        <v>217</v>
      </c>
      <c r="BA13" s="227" t="s">
        <v>19</v>
      </c>
      <c r="BB13" s="227" t="s">
        <v>19</v>
      </c>
      <c r="BC13" s="227" t="s">
        <v>218</v>
      </c>
      <c r="BD13" s="227" t="s">
        <v>81</v>
      </c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Z14" s="227" t="s">
        <v>219</v>
      </c>
      <c r="BA14" s="227" t="s">
        <v>19</v>
      </c>
      <c r="BB14" s="227" t="s">
        <v>19</v>
      </c>
      <c r="BC14" s="227" t="s">
        <v>220</v>
      </c>
      <c r="BD14" s="227" t="s">
        <v>81</v>
      </c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Z15" s="227" t="s">
        <v>221</v>
      </c>
      <c r="BA15" s="227" t="s">
        <v>19</v>
      </c>
      <c r="BB15" s="227" t="s">
        <v>19</v>
      </c>
      <c r="BC15" s="227" t="s">
        <v>222</v>
      </c>
      <c r="BD15" s="227" t="s">
        <v>81</v>
      </c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Z16" s="227" t="s">
        <v>223</v>
      </c>
      <c r="BA16" s="227" t="s">
        <v>19</v>
      </c>
      <c r="BB16" s="227" t="s">
        <v>19</v>
      </c>
      <c r="BC16" s="227" t="s">
        <v>224</v>
      </c>
      <c r="BD16" s="227" t="s">
        <v>81</v>
      </c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Z17" s="227" t="s">
        <v>225</v>
      </c>
      <c r="BA17" s="227" t="s">
        <v>19</v>
      </c>
      <c r="BB17" s="227" t="s">
        <v>19</v>
      </c>
      <c r="BC17" s="227" t="s">
        <v>226</v>
      </c>
      <c r="BD17" s="227" t="s">
        <v>81</v>
      </c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Z18" s="227" t="s">
        <v>227</v>
      </c>
      <c r="BA18" s="227" t="s">
        <v>19</v>
      </c>
      <c r="BB18" s="227" t="s">
        <v>19</v>
      </c>
      <c r="BC18" s="227" t="s">
        <v>228</v>
      </c>
      <c r="BD18" s="227" t="s">
        <v>81</v>
      </c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Z19" s="227" t="s">
        <v>229</v>
      </c>
      <c r="BA19" s="227" t="s">
        <v>19</v>
      </c>
      <c r="BB19" s="227" t="s">
        <v>19</v>
      </c>
      <c r="BC19" s="227" t="s">
        <v>230</v>
      </c>
      <c r="BD19" s="227" t="s">
        <v>81</v>
      </c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19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Z20" s="227" t="s">
        <v>231</v>
      </c>
      <c r="BA20" s="227" t="s">
        <v>19</v>
      </c>
      <c r="BB20" s="227" t="s">
        <v>19</v>
      </c>
      <c r="BC20" s="227" t="s">
        <v>232</v>
      </c>
      <c r="BD20" s="227" t="s">
        <v>81</v>
      </c>
    </row>
    <row r="21" s="2" customFormat="1" ht="18" customHeight="1">
      <c r="A21" s="38"/>
      <c r="B21" s="44"/>
      <c r="C21" s="38"/>
      <c r="D21" s="38"/>
      <c r="E21" s="136" t="s">
        <v>32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Z21" s="227" t="s">
        <v>233</v>
      </c>
      <c r="BA21" s="227" t="s">
        <v>19</v>
      </c>
      <c r="BB21" s="227" t="s">
        <v>19</v>
      </c>
      <c r="BC21" s="227" t="s">
        <v>234</v>
      </c>
      <c r="BD21" s="227" t="s">
        <v>81</v>
      </c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Z22" s="227" t="s">
        <v>235</v>
      </c>
      <c r="BA22" s="227" t="s">
        <v>19</v>
      </c>
      <c r="BB22" s="227" t="s">
        <v>19</v>
      </c>
      <c r="BC22" s="227" t="s">
        <v>236</v>
      </c>
      <c r="BD22" s="227" t="s">
        <v>81</v>
      </c>
    </row>
    <row r="23" s="2" customFormat="1" ht="12" customHeight="1">
      <c r="A23" s="38"/>
      <c r="B23" s="44"/>
      <c r="C23" s="38"/>
      <c r="D23" s="132" t="s">
        <v>34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Z23" s="227" t="s">
        <v>237</v>
      </c>
      <c r="BA23" s="227" t="s">
        <v>19</v>
      </c>
      <c r="BB23" s="227" t="s">
        <v>19</v>
      </c>
      <c r="BC23" s="227" t="s">
        <v>230</v>
      </c>
      <c r="BD23" s="227" t="s">
        <v>81</v>
      </c>
    </row>
    <row r="24" s="2" customFormat="1" ht="18" customHeight="1">
      <c r="A24" s="38"/>
      <c r="B24" s="44"/>
      <c r="C24" s="38"/>
      <c r="D24" s="38"/>
      <c r="E24" s="136" t="s">
        <v>32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35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37</v>
      </c>
      <c r="E30" s="38"/>
      <c r="F30" s="38"/>
      <c r="G30" s="38"/>
      <c r="H30" s="38"/>
      <c r="I30" s="38"/>
      <c r="J30" s="144">
        <f>ROUND(J88,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39</v>
      </c>
      <c r="G32" s="38"/>
      <c r="H32" s="38"/>
      <c r="I32" s="145" t="s">
        <v>38</v>
      </c>
      <c r="J32" s="145" t="s">
        <v>40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41</v>
      </c>
      <c r="E33" s="132" t="s">
        <v>42</v>
      </c>
      <c r="F33" s="147">
        <f>ROUND((SUM(BE88:BE277)),  2)</f>
        <v>0</v>
      </c>
      <c r="G33" s="38"/>
      <c r="H33" s="38"/>
      <c r="I33" s="148">
        <v>0.20999999999999999</v>
      </c>
      <c r="J33" s="147">
        <f>ROUND(((SUM(BE88:BE277))*I33),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43</v>
      </c>
      <c r="F34" s="147">
        <f>ROUND((SUM(BF88:BF277)),  2)</f>
        <v>0</v>
      </c>
      <c r="G34" s="38"/>
      <c r="H34" s="38"/>
      <c r="I34" s="148">
        <v>0.14999999999999999</v>
      </c>
      <c r="J34" s="147">
        <f>ROUND(((SUM(BF88:BF277))*I34),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44</v>
      </c>
      <c r="F35" s="147">
        <f>ROUND((SUM(BG88:BG277)),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45</v>
      </c>
      <c r="F36" s="147">
        <f>ROUND((SUM(BH88:BH277)),  2)</f>
        <v>0</v>
      </c>
      <c r="G36" s="38"/>
      <c r="H36" s="38"/>
      <c r="I36" s="148">
        <v>0.14999999999999999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46</v>
      </c>
      <c r="F37" s="147">
        <f>ROUND((SUM(BI88:BI277)),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47</v>
      </c>
      <c r="E39" s="151"/>
      <c r="F39" s="151"/>
      <c r="G39" s="152" t="s">
        <v>48</v>
      </c>
      <c r="H39" s="153" t="s">
        <v>49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88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Chodníky v ulici Chodovická (1. etapa)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86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894/22-1-1 - SO 101.1 Chodník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 xml:space="preserve"> </v>
      </c>
      <c r="G52" s="40"/>
      <c r="H52" s="40"/>
      <c r="I52" s="32" t="s">
        <v>23</v>
      </c>
      <c r="J52" s="72" t="str">
        <f>IF(J12="","",J12)</f>
        <v>28. 11. 2023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Praha 20</v>
      </c>
      <c r="G54" s="40"/>
      <c r="H54" s="40"/>
      <c r="I54" s="32" t="s">
        <v>31</v>
      </c>
      <c r="J54" s="36" t="str">
        <f>E21</f>
        <v>NDCON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34</v>
      </c>
      <c r="J55" s="36" t="str">
        <f>E24</f>
        <v>NDCON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89</v>
      </c>
      <c r="D57" s="162"/>
      <c r="E57" s="162"/>
      <c r="F57" s="162"/>
      <c r="G57" s="162"/>
      <c r="H57" s="162"/>
      <c r="I57" s="162"/>
      <c r="J57" s="163" t="s">
        <v>90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69</v>
      </c>
      <c r="D59" s="40"/>
      <c r="E59" s="40"/>
      <c r="F59" s="40"/>
      <c r="G59" s="40"/>
      <c r="H59" s="40"/>
      <c r="I59" s="40"/>
      <c r="J59" s="102">
        <f>J88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91</v>
      </c>
    </row>
    <row r="60" s="9" customFormat="1" ht="24.96" customHeight="1">
      <c r="A60" s="9"/>
      <c r="B60" s="165"/>
      <c r="C60" s="166"/>
      <c r="D60" s="167" t="s">
        <v>238</v>
      </c>
      <c r="E60" s="168"/>
      <c r="F60" s="168"/>
      <c r="G60" s="168"/>
      <c r="H60" s="168"/>
      <c r="I60" s="168"/>
      <c r="J60" s="169">
        <f>J89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239</v>
      </c>
      <c r="E61" s="174"/>
      <c r="F61" s="174"/>
      <c r="G61" s="174"/>
      <c r="H61" s="174"/>
      <c r="I61" s="174"/>
      <c r="J61" s="175">
        <f>J90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240</v>
      </c>
      <c r="E62" s="174"/>
      <c r="F62" s="174"/>
      <c r="G62" s="174"/>
      <c r="H62" s="174"/>
      <c r="I62" s="174"/>
      <c r="J62" s="175">
        <f>J142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1"/>
      <c r="C63" s="172"/>
      <c r="D63" s="173" t="s">
        <v>241</v>
      </c>
      <c r="E63" s="174"/>
      <c r="F63" s="174"/>
      <c r="G63" s="174"/>
      <c r="H63" s="174"/>
      <c r="I63" s="174"/>
      <c r="J63" s="175">
        <f>J180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9" customFormat="1" ht="24.96" customHeight="1">
      <c r="A64" s="9"/>
      <c r="B64" s="165"/>
      <c r="C64" s="166"/>
      <c r="D64" s="167" t="s">
        <v>242</v>
      </c>
      <c r="E64" s="168"/>
      <c r="F64" s="168"/>
      <c r="G64" s="168"/>
      <c r="H64" s="168"/>
      <c r="I64" s="168"/>
      <c r="J64" s="169">
        <f>J212</f>
        <v>0</v>
      </c>
      <c r="K64" s="166"/>
      <c r="L64" s="17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71"/>
      <c r="C65" s="172"/>
      <c r="D65" s="173" t="s">
        <v>243</v>
      </c>
      <c r="E65" s="174"/>
      <c r="F65" s="174"/>
      <c r="G65" s="174"/>
      <c r="H65" s="174"/>
      <c r="I65" s="174"/>
      <c r="J65" s="175">
        <f>J213</f>
        <v>0</v>
      </c>
      <c r="K65" s="172"/>
      <c r="L65" s="17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1"/>
      <c r="C66" s="172"/>
      <c r="D66" s="173" t="s">
        <v>244</v>
      </c>
      <c r="E66" s="174"/>
      <c r="F66" s="174"/>
      <c r="G66" s="174"/>
      <c r="H66" s="174"/>
      <c r="I66" s="174"/>
      <c r="J66" s="175">
        <f>J230</f>
        <v>0</v>
      </c>
      <c r="K66" s="172"/>
      <c r="L66" s="17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65"/>
      <c r="C67" s="166"/>
      <c r="D67" s="167" t="s">
        <v>245</v>
      </c>
      <c r="E67" s="168"/>
      <c r="F67" s="168"/>
      <c r="G67" s="168"/>
      <c r="H67" s="168"/>
      <c r="I67" s="168"/>
      <c r="J67" s="169">
        <f>J234</f>
        <v>0</v>
      </c>
      <c r="K67" s="166"/>
      <c r="L67" s="170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71"/>
      <c r="C68" s="172"/>
      <c r="D68" s="173" t="s">
        <v>246</v>
      </c>
      <c r="E68" s="174"/>
      <c r="F68" s="174"/>
      <c r="G68" s="174"/>
      <c r="H68" s="174"/>
      <c r="I68" s="174"/>
      <c r="J68" s="175">
        <f>J235</f>
        <v>0</v>
      </c>
      <c r="K68" s="172"/>
      <c r="L68" s="17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38"/>
      <c r="B69" s="39"/>
      <c r="C69" s="40"/>
      <c r="D69" s="40"/>
      <c r="E69" s="40"/>
      <c r="F69" s="40"/>
      <c r="G69" s="40"/>
      <c r="H69" s="40"/>
      <c r="I69" s="40"/>
      <c r="J69" s="40"/>
      <c r="K69" s="40"/>
      <c r="L69" s="134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="2" customFormat="1" ht="6.96" customHeight="1">
      <c r="A70" s="38"/>
      <c r="B70" s="59"/>
      <c r="C70" s="60"/>
      <c r="D70" s="60"/>
      <c r="E70" s="60"/>
      <c r="F70" s="60"/>
      <c r="G70" s="60"/>
      <c r="H70" s="60"/>
      <c r="I70" s="60"/>
      <c r="J70" s="60"/>
      <c r="K70" s="60"/>
      <c r="L70" s="13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4" s="2" customFormat="1" ht="6.96" customHeight="1">
      <c r="A74" s="38"/>
      <c r="B74" s="61"/>
      <c r="C74" s="62"/>
      <c r="D74" s="62"/>
      <c r="E74" s="62"/>
      <c r="F74" s="62"/>
      <c r="G74" s="62"/>
      <c r="H74" s="62"/>
      <c r="I74" s="62"/>
      <c r="J74" s="62"/>
      <c r="K74" s="62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24.96" customHeight="1">
      <c r="A75" s="38"/>
      <c r="B75" s="39"/>
      <c r="C75" s="23" t="s">
        <v>97</v>
      </c>
      <c r="D75" s="40"/>
      <c r="E75" s="40"/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6.96" customHeigh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2" customHeight="1">
      <c r="A77" s="38"/>
      <c r="B77" s="39"/>
      <c r="C77" s="32" t="s">
        <v>16</v>
      </c>
      <c r="D77" s="40"/>
      <c r="E77" s="40"/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6.5" customHeight="1">
      <c r="A78" s="38"/>
      <c r="B78" s="39"/>
      <c r="C78" s="40"/>
      <c r="D78" s="40"/>
      <c r="E78" s="160" t="str">
        <f>E7</f>
        <v>Chodníky v ulici Chodovická (1. etapa)</v>
      </c>
      <c r="F78" s="32"/>
      <c r="G78" s="32"/>
      <c r="H78" s="32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2" customHeight="1">
      <c r="A79" s="38"/>
      <c r="B79" s="39"/>
      <c r="C79" s="32" t="s">
        <v>86</v>
      </c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6.5" customHeight="1">
      <c r="A80" s="38"/>
      <c r="B80" s="39"/>
      <c r="C80" s="40"/>
      <c r="D80" s="40"/>
      <c r="E80" s="69" t="str">
        <f>E9</f>
        <v>894/22-1-1 - SO 101.1 Chodník</v>
      </c>
      <c r="F80" s="40"/>
      <c r="G80" s="40"/>
      <c r="H80" s="40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6.96" customHeight="1">
      <c r="A81" s="38"/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2" customHeight="1">
      <c r="A82" s="38"/>
      <c r="B82" s="39"/>
      <c r="C82" s="32" t="s">
        <v>21</v>
      </c>
      <c r="D82" s="40"/>
      <c r="E82" s="40"/>
      <c r="F82" s="27" t="str">
        <f>F12</f>
        <v xml:space="preserve"> </v>
      </c>
      <c r="G82" s="40"/>
      <c r="H82" s="40"/>
      <c r="I82" s="32" t="s">
        <v>23</v>
      </c>
      <c r="J82" s="72" t="str">
        <f>IF(J12="","",J12)</f>
        <v>28. 11. 2023</v>
      </c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5.15" customHeight="1">
      <c r="A84" s="38"/>
      <c r="B84" s="39"/>
      <c r="C84" s="32" t="s">
        <v>25</v>
      </c>
      <c r="D84" s="40"/>
      <c r="E84" s="40"/>
      <c r="F84" s="27" t="str">
        <f>E15</f>
        <v>Praha 20</v>
      </c>
      <c r="G84" s="40"/>
      <c r="H84" s="40"/>
      <c r="I84" s="32" t="s">
        <v>31</v>
      </c>
      <c r="J84" s="36" t="str">
        <f>E21</f>
        <v>NDCON</v>
      </c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5.15" customHeight="1">
      <c r="A85" s="38"/>
      <c r="B85" s="39"/>
      <c r="C85" s="32" t="s">
        <v>29</v>
      </c>
      <c r="D85" s="40"/>
      <c r="E85" s="40"/>
      <c r="F85" s="27" t="str">
        <f>IF(E18="","",E18)</f>
        <v>Vyplň údaj</v>
      </c>
      <c r="G85" s="40"/>
      <c r="H85" s="40"/>
      <c r="I85" s="32" t="s">
        <v>34</v>
      </c>
      <c r="J85" s="36" t="str">
        <f>E24</f>
        <v>NDCON</v>
      </c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0.32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11" customFormat="1" ht="29.28" customHeight="1">
      <c r="A87" s="177"/>
      <c r="B87" s="178"/>
      <c r="C87" s="179" t="s">
        <v>98</v>
      </c>
      <c r="D87" s="180" t="s">
        <v>56</v>
      </c>
      <c r="E87" s="180" t="s">
        <v>52</v>
      </c>
      <c r="F87" s="180" t="s">
        <v>53</v>
      </c>
      <c r="G87" s="180" t="s">
        <v>99</v>
      </c>
      <c r="H87" s="180" t="s">
        <v>100</v>
      </c>
      <c r="I87" s="180" t="s">
        <v>101</v>
      </c>
      <c r="J87" s="180" t="s">
        <v>90</v>
      </c>
      <c r="K87" s="181" t="s">
        <v>102</v>
      </c>
      <c r="L87" s="182"/>
      <c r="M87" s="92" t="s">
        <v>19</v>
      </c>
      <c r="N87" s="93" t="s">
        <v>41</v>
      </c>
      <c r="O87" s="93" t="s">
        <v>103</v>
      </c>
      <c r="P87" s="93" t="s">
        <v>104</v>
      </c>
      <c r="Q87" s="93" t="s">
        <v>105</v>
      </c>
      <c r="R87" s="93" t="s">
        <v>106</v>
      </c>
      <c r="S87" s="93" t="s">
        <v>107</v>
      </c>
      <c r="T87" s="94" t="s">
        <v>108</v>
      </c>
      <c r="U87" s="177"/>
      <c r="V87" s="177"/>
      <c r="W87" s="177"/>
      <c r="X87" s="177"/>
      <c r="Y87" s="177"/>
      <c r="Z87" s="177"/>
      <c r="AA87" s="177"/>
      <c r="AB87" s="177"/>
      <c r="AC87" s="177"/>
      <c r="AD87" s="177"/>
      <c r="AE87" s="177"/>
    </row>
    <row r="88" s="2" customFormat="1" ht="22.8" customHeight="1">
      <c r="A88" s="38"/>
      <c r="B88" s="39"/>
      <c r="C88" s="99" t="s">
        <v>109</v>
      </c>
      <c r="D88" s="40"/>
      <c r="E88" s="40"/>
      <c r="F88" s="40"/>
      <c r="G88" s="40"/>
      <c r="H88" s="40"/>
      <c r="I88" s="40"/>
      <c r="J88" s="183">
        <f>BK88</f>
        <v>0</v>
      </c>
      <c r="K88" s="40"/>
      <c r="L88" s="44"/>
      <c r="M88" s="95"/>
      <c r="N88" s="184"/>
      <c r="O88" s="96"/>
      <c r="P88" s="185">
        <f>P89+P212+P234</f>
        <v>0</v>
      </c>
      <c r="Q88" s="96"/>
      <c r="R88" s="185">
        <f>R89+R212+R234</f>
        <v>240.11760243349997</v>
      </c>
      <c r="S88" s="96"/>
      <c r="T88" s="186">
        <f>T89+T212+T234</f>
        <v>172.0865</v>
      </c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T88" s="17" t="s">
        <v>70</v>
      </c>
      <c r="AU88" s="17" t="s">
        <v>91</v>
      </c>
      <c r="BK88" s="187">
        <f>BK89+BK212+BK234</f>
        <v>0</v>
      </c>
    </row>
    <row r="89" s="12" customFormat="1" ht="25.92" customHeight="1">
      <c r="A89" s="12"/>
      <c r="B89" s="188"/>
      <c r="C89" s="189"/>
      <c r="D89" s="190" t="s">
        <v>70</v>
      </c>
      <c r="E89" s="191" t="s">
        <v>247</v>
      </c>
      <c r="F89" s="191" t="s">
        <v>248</v>
      </c>
      <c r="G89" s="189"/>
      <c r="H89" s="189"/>
      <c r="I89" s="192"/>
      <c r="J89" s="193">
        <f>BK89</f>
        <v>0</v>
      </c>
      <c r="K89" s="189"/>
      <c r="L89" s="194"/>
      <c r="M89" s="195"/>
      <c r="N89" s="196"/>
      <c r="O89" s="196"/>
      <c r="P89" s="197">
        <f>P90+P142+P180</f>
        <v>0</v>
      </c>
      <c r="Q89" s="196"/>
      <c r="R89" s="197">
        <f>R90+R142+R180</f>
        <v>223.28008633349998</v>
      </c>
      <c r="S89" s="196"/>
      <c r="T89" s="198">
        <f>T90+T142+T180</f>
        <v>172.0865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199" t="s">
        <v>79</v>
      </c>
      <c r="AT89" s="200" t="s">
        <v>70</v>
      </c>
      <c r="AU89" s="200" t="s">
        <v>71</v>
      </c>
      <c r="AY89" s="199" t="s">
        <v>113</v>
      </c>
      <c r="BK89" s="201">
        <f>BK90+BK142+BK180</f>
        <v>0</v>
      </c>
    </row>
    <row r="90" s="12" customFormat="1" ht="22.8" customHeight="1">
      <c r="A90" s="12"/>
      <c r="B90" s="188"/>
      <c r="C90" s="189"/>
      <c r="D90" s="190" t="s">
        <v>70</v>
      </c>
      <c r="E90" s="202" t="s">
        <v>79</v>
      </c>
      <c r="F90" s="202" t="s">
        <v>249</v>
      </c>
      <c r="G90" s="189"/>
      <c r="H90" s="189"/>
      <c r="I90" s="192"/>
      <c r="J90" s="203">
        <f>BK90</f>
        <v>0</v>
      </c>
      <c r="K90" s="189"/>
      <c r="L90" s="194"/>
      <c r="M90" s="195"/>
      <c r="N90" s="196"/>
      <c r="O90" s="196"/>
      <c r="P90" s="197">
        <f>SUM(P91:P141)</f>
        <v>0</v>
      </c>
      <c r="Q90" s="196"/>
      <c r="R90" s="197">
        <f>SUM(R91:R141)</f>
        <v>0</v>
      </c>
      <c r="S90" s="196"/>
      <c r="T90" s="198">
        <f>SUM(T91:T141)</f>
        <v>172.0865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199" t="s">
        <v>79</v>
      </c>
      <c r="AT90" s="200" t="s">
        <v>70</v>
      </c>
      <c r="AU90" s="200" t="s">
        <v>79</v>
      </c>
      <c r="AY90" s="199" t="s">
        <v>113</v>
      </c>
      <c r="BK90" s="201">
        <f>SUM(BK91:BK141)</f>
        <v>0</v>
      </c>
    </row>
    <row r="91" s="2" customFormat="1" ht="24.15" customHeight="1">
      <c r="A91" s="38"/>
      <c r="B91" s="39"/>
      <c r="C91" s="204" t="s">
        <v>79</v>
      </c>
      <c r="D91" s="204" t="s">
        <v>116</v>
      </c>
      <c r="E91" s="205" t="s">
        <v>250</v>
      </c>
      <c r="F91" s="206" t="s">
        <v>251</v>
      </c>
      <c r="G91" s="207" t="s">
        <v>252</v>
      </c>
      <c r="H91" s="208">
        <v>14.5</v>
      </c>
      <c r="I91" s="209"/>
      <c r="J91" s="210">
        <f>ROUND(I91*H91,2)</f>
        <v>0</v>
      </c>
      <c r="K91" s="206" t="s">
        <v>253</v>
      </c>
      <c r="L91" s="44"/>
      <c r="M91" s="211" t="s">
        <v>19</v>
      </c>
      <c r="N91" s="212" t="s">
        <v>42</v>
      </c>
      <c r="O91" s="84"/>
      <c r="P91" s="213">
        <f>O91*H91</f>
        <v>0</v>
      </c>
      <c r="Q91" s="213">
        <v>0</v>
      </c>
      <c r="R91" s="213">
        <f>Q91*H91</f>
        <v>0</v>
      </c>
      <c r="S91" s="213">
        <v>0.26000000000000001</v>
      </c>
      <c r="T91" s="214">
        <f>S91*H91</f>
        <v>3.77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R91" s="215" t="s">
        <v>135</v>
      </c>
      <c r="AT91" s="215" t="s">
        <v>116</v>
      </c>
      <c r="AU91" s="215" t="s">
        <v>81</v>
      </c>
      <c r="AY91" s="17" t="s">
        <v>113</v>
      </c>
      <c r="BE91" s="216">
        <f>IF(N91="základní",J91,0)</f>
        <v>0</v>
      </c>
      <c r="BF91" s="216">
        <f>IF(N91="snížená",J91,0)</f>
        <v>0</v>
      </c>
      <c r="BG91" s="216">
        <f>IF(N91="zákl. přenesená",J91,0)</f>
        <v>0</v>
      </c>
      <c r="BH91" s="216">
        <f>IF(N91="sníž. přenesená",J91,0)</f>
        <v>0</v>
      </c>
      <c r="BI91" s="216">
        <f>IF(N91="nulová",J91,0)</f>
        <v>0</v>
      </c>
      <c r="BJ91" s="17" t="s">
        <v>79</v>
      </c>
      <c r="BK91" s="216">
        <f>ROUND(I91*H91,2)</f>
        <v>0</v>
      </c>
      <c r="BL91" s="17" t="s">
        <v>135</v>
      </c>
      <c r="BM91" s="215" t="s">
        <v>254</v>
      </c>
    </row>
    <row r="92" s="2" customFormat="1">
      <c r="A92" s="38"/>
      <c r="B92" s="39"/>
      <c r="C92" s="40"/>
      <c r="D92" s="217" t="s">
        <v>122</v>
      </c>
      <c r="E92" s="40"/>
      <c r="F92" s="218" t="s">
        <v>255</v>
      </c>
      <c r="G92" s="40"/>
      <c r="H92" s="40"/>
      <c r="I92" s="219"/>
      <c r="J92" s="40"/>
      <c r="K92" s="40"/>
      <c r="L92" s="44"/>
      <c r="M92" s="220"/>
      <c r="N92" s="221"/>
      <c r="O92" s="84"/>
      <c r="P92" s="84"/>
      <c r="Q92" s="84"/>
      <c r="R92" s="84"/>
      <c r="S92" s="84"/>
      <c r="T92" s="85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T92" s="17" t="s">
        <v>122</v>
      </c>
      <c r="AU92" s="17" t="s">
        <v>81</v>
      </c>
    </row>
    <row r="93" s="2" customFormat="1">
      <c r="A93" s="38"/>
      <c r="B93" s="39"/>
      <c r="C93" s="40"/>
      <c r="D93" s="228" t="s">
        <v>256</v>
      </c>
      <c r="E93" s="40"/>
      <c r="F93" s="229" t="s">
        <v>257</v>
      </c>
      <c r="G93" s="40"/>
      <c r="H93" s="40"/>
      <c r="I93" s="219"/>
      <c r="J93" s="40"/>
      <c r="K93" s="40"/>
      <c r="L93" s="44"/>
      <c r="M93" s="220"/>
      <c r="N93" s="221"/>
      <c r="O93" s="84"/>
      <c r="P93" s="84"/>
      <c r="Q93" s="84"/>
      <c r="R93" s="84"/>
      <c r="S93" s="84"/>
      <c r="T93" s="85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T93" s="17" t="s">
        <v>256</v>
      </c>
      <c r="AU93" s="17" t="s">
        <v>81</v>
      </c>
    </row>
    <row r="94" s="2" customFormat="1">
      <c r="A94" s="38"/>
      <c r="B94" s="39"/>
      <c r="C94" s="40"/>
      <c r="D94" s="217" t="s">
        <v>123</v>
      </c>
      <c r="E94" s="40"/>
      <c r="F94" s="222" t="s">
        <v>258</v>
      </c>
      <c r="G94" s="40"/>
      <c r="H94" s="40"/>
      <c r="I94" s="219"/>
      <c r="J94" s="40"/>
      <c r="K94" s="40"/>
      <c r="L94" s="44"/>
      <c r="M94" s="220"/>
      <c r="N94" s="221"/>
      <c r="O94" s="84"/>
      <c r="P94" s="84"/>
      <c r="Q94" s="84"/>
      <c r="R94" s="84"/>
      <c r="S94" s="84"/>
      <c r="T94" s="85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T94" s="17" t="s">
        <v>123</v>
      </c>
      <c r="AU94" s="17" t="s">
        <v>81</v>
      </c>
    </row>
    <row r="95" s="13" customFormat="1">
      <c r="A95" s="13"/>
      <c r="B95" s="230"/>
      <c r="C95" s="231"/>
      <c r="D95" s="217" t="s">
        <v>259</v>
      </c>
      <c r="E95" s="232" t="s">
        <v>197</v>
      </c>
      <c r="F95" s="233" t="s">
        <v>260</v>
      </c>
      <c r="G95" s="231"/>
      <c r="H95" s="234">
        <v>14.5</v>
      </c>
      <c r="I95" s="235"/>
      <c r="J95" s="231"/>
      <c r="K95" s="231"/>
      <c r="L95" s="236"/>
      <c r="M95" s="237"/>
      <c r="N95" s="238"/>
      <c r="O95" s="238"/>
      <c r="P95" s="238"/>
      <c r="Q95" s="238"/>
      <c r="R95" s="238"/>
      <c r="S95" s="238"/>
      <c r="T95" s="239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40" t="s">
        <v>259</v>
      </c>
      <c r="AU95" s="240" t="s">
        <v>81</v>
      </c>
      <c r="AV95" s="13" t="s">
        <v>81</v>
      </c>
      <c r="AW95" s="13" t="s">
        <v>33</v>
      </c>
      <c r="AX95" s="13" t="s">
        <v>79</v>
      </c>
      <c r="AY95" s="240" t="s">
        <v>113</v>
      </c>
    </row>
    <row r="96" s="2" customFormat="1" ht="24.15" customHeight="1">
      <c r="A96" s="38"/>
      <c r="B96" s="39"/>
      <c r="C96" s="204" t="s">
        <v>81</v>
      </c>
      <c r="D96" s="204" t="s">
        <v>116</v>
      </c>
      <c r="E96" s="205" t="s">
        <v>261</v>
      </c>
      <c r="F96" s="206" t="s">
        <v>262</v>
      </c>
      <c r="G96" s="207" t="s">
        <v>252</v>
      </c>
      <c r="H96" s="208">
        <v>242.5</v>
      </c>
      <c r="I96" s="209"/>
      <c r="J96" s="210">
        <f>ROUND(I96*H96,2)</f>
        <v>0</v>
      </c>
      <c r="K96" s="206" t="s">
        <v>253</v>
      </c>
      <c r="L96" s="44"/>
      <c r="M96" s="211" t="s">
        <v>19</v>
      </c>
      <c r="N96" s="212" t="s">
        <v>42</v>
      </c>
      <c r="O96" s="84"/>
      <c r="P96" s="213">
        <f>O96*H96</f>
        <v>0</v>
      </c>
      <c r="Q96" s="213">
        <v>0</v>
      </c>
      <c r="R96" s="213">
        <f>Q96*H96</f>
        <v>0</v>
      </c>
      <c r="S96" s="213">
        <v>0.44</v>
      </c>
      <c r="T96" s="214">
        <f>S96*H96</f>
        <v>106.7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15" t="s">
        <v>135</v>
      </c>
      <c r="AT96" s="215" t="s">
        <v>116</v>
      </c>
      <c r="AU96" s="215" t="s">
        <v>81</v>
      </c>
      <c r="AY96" s="17" t="s">
        <v>113</v>
      </c>
      <c r="BE96" s="216">
        <f>IF(N96="základní",J96,0)</f>
        <v>0</v>
      </c>
      <c r="BF96" s="216">
        <f>IF(N96="snížená",J96,0)</f>
        <v>0</v>
      </c>
      <c r="BG96" s="216">
        <f>IF(N96="zákl. přenesená",J96,0)</f>
        <v>0</v>
      </c>
      <c r="BH96" s="216">
        <f>IF(N96="sníž. přenesená",J96,0)</f>
        <v>0</v>
      </c>
      <c r="BI96" s="216">
        <f>IF(N96="nulová",J96,0)</f>
        <v>0</v>
      </c>
      <c r="BJ96" s="17" t="s">
        <v>79</v>
      </c>
      <c r="BK96" s="216">
        <f>ROUND(I96*H96,2)</f>
        <v>0</v>
      </c>
      <c r="BL96" s="17" t="s">
        <v>135</v>
      </c>
      <c r="BM96" s="215" t="s">
        <v>263</v>
      </c>
    </row>
    <row r="97" s="2" customFormat="1">
      <c r="A97" s="38"/>
      <c r="B97" s="39"/>
      <c r="C97" s="40"/>
      <c r="D97" s="217" t="s">
        <v>122</v>
      </c>
      <c r="E97" s="40"/>
      <c r="F97" s="218" t="s">
        <v>264</v>
      </c>
      <c r="G97" s="40"/>
      <c r="H97" s="40"/>
      <c r="I97" s="219"/>
      <c r="J97" s="40"/>
      <c r="K97" s="40"/>
      <c r="L97" s="44"/>
      <c r="M97" s="220"/>
      <c r="N97" s="221"/>
      <c r="O97" s="84"/>
      <c r="P97" s="84"/>
      <c r="Q97" s="84"/>
      <c r="R97" s="84"/>
      <c r="S97" s="84"/>
      <c r="T97" s="85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122</v>
      </c>
      <c r="AU97" s="17" t="s">
        <v>81</v>
      </c>
    </row>
    <row r="98" s="2" customFormat="1">
      <c r="A98" s="38"/>
      <c r="B98" s="39"/>
      <c r="C98" s="40"/>
      <c r="D98" s="228" t="s">
        <v>256</v>
      </c>
      <c r="E98" s="40"/>
      <c r="F98" s="229" t="s">
        <v>265</v>
      </c>
      <c r="G98" s="40"/>
      <c r="H98" s="40"/>
      <c r="I98" s="219"/>
      <c r="J98" s="40"/>
      <c r="K98" s="40"/>
      <c r="L98" s="44"/>
      <c r="M98" s="220"/>
      <c r="N98" s="221"/>
      <c r="O98" s="84"/>
      <c r="P98" s="84"/>
      <c r="Q98" s="84"/>
      <c r="R98" s="84"/>
      <c r="S98" s="84"/>
      <c r="T98" s="85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T98" s="17" t="s">
        <v>256</v>
      </c>
      <c r="AU98" s="17" t="s">
        <v>81</v>
      </c>
    </row>
    <row r="99" s="2" customFormat="1">
      <c r="A99" s="38"/>
      <c r="B99" s="39"/>
      <c r="C99" s="40"/>
      <c r="D99" s="217" t="s">
        <v>123</v>
      </c>
      <c r="E99" s="40"/>
      <c r="F99" s="222" t="s">
        <v>266</v>
      </c>
      <c r="G99" s="40"/>
      <c r="H99" s="40"/>
      <c r="I99" s="219"/>
      <c r="J99" s="40"/>
      <c r="K99" s="40"/>
      <c r="L99" s="44"/>
      <c r="M99" s="220"/>
      <c r="N99" s="221"/>
      <c r="O99" s="84"/>
      <c r="P99" s="84"/>
      <c r="Q99" s="84"/>
      <c r="R99" s="84"/>
      <c r="S99" s="84"/>
      <c r="T99" s="85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T99" s="17" t="s">
        <v>123</v>
      </c>
      <c r="AU99" s="17" t="s">
        <v>81</v>
      </c>
    </row>
    <row r="100" s="13" customFormat="1">
      <c r="A100" s="13"/>
      <c r="B100" s="230"/>
      <c r="C100" s="231"/>
      <c r="D100" s="217" t="s">
        <v>259</v>
      </c>
      <c r="E100" s="232" t="s">
        <v>199</v>
      </c>
      <c r="F100" s="233" t="s">
        <v>267</v>
      </c>
      <c r="G100" s="231"/>
      <c r="H100" s="234">
        <v>242.5</v>
      </c>
      <c r="I100" s="235"/>
      <c r="J100" s="231"/>
      <c r="K100" s="231"/>
      <c r="L100" s="236"/>
      <c r="M100" s="237"/>
      <c r="N100" s="238"/>
      <c r="O100" s="238"/>
      <c r="P100" s="238"/>
      <c r="Q100" s="238"/>
      <c r="R100" s="238"/>
      <c r="S100" s="238"/>
      <c r="T100" s="239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40" t="s">
        <v>259</v>
      </c>
      <c r="AU100" s="240" t="s">
        <v>81</v>
      </c>
      <c r="AV100" s="13" t="s">
        <v>81</v>
      </c>
      <c r="AW100" s="13" t="s">
        <v>33</v>
      </c>
      <c r="AX100" s="13" t="s">
        <v>79</v>
      </c>
      <c r="AY100" s="240" t="s">
        <v>113</v>
      </c>
    </row>
    <row r="101" s="2" customFormat="1" ht="24.15" customHeight="1">
      <c r="A101" s="38"/>
      <c r="B101" s="39"/>
      <c r="C101" s="204" t="s">
        <v>131</v>
      </c>
      <c r="D101" s="204" t="s">
        <v>116</v>
      </c>
      <c r="E101" s="205" t="s">
        <v>268</v>
      </c>
      <c r="F101" s="206" t="s">
        <v>269</v>
      </c>
      <c r="G101" s="207" t="s">
        <v>252</v>
      </c>
      <c r="H101" s="208">
        <v>228</v>
      </c>
      <c r="I101" s="209"/>
      <c r="J101" s="210">
        <f>ROUND(I101*H101,2)</f>
        <v>0</v>
      </c>
      <c r="K101" s="206" t="s">
        <v>253</v>
      </c>
      <c r="L101" s="44"/>
      <c r="M101" s="211" t="s">
        <v>19</v>
      </c>
      <c r="N101" s="212" t="s">
        <v>42</v>
      </c>
      <c r="O101" s="84"/>
      <c r="P101" s="213">
        <f>O101*H101</f>
        <v>0</v>
      </c>
      <c r="Q101" s="213">
        <v>0</v>
      </c>
      <c r="R101" s="213">
        <f>Q101*H101</f>
        <v>0</v>
      </c>
      <c r="S101" s="213">
        <v>0.098000000000000004</v>
      </c>
      <c r="T101" s="214">
        <f>S101*H101</f>
        <v>22.344000000000001</v>
      </c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R101" s="215" t="s">
        <v>135</v>
      </c>
      <c r="AT101" s="215" t="s">
        <v>116</v>
      </c>
      <c r="AU101" s="215" t="s">
        <v>81</v>
      </c>
      <c r="AY101" s="17" t="s">
        <v>113</v>
      </c>
      <c r="BE101" s="216">
        <f>IF(N101="základní",J101,0)</f>
        <v>0</v>
      </c>
      <c r="BF101" s="216">
        <f>IF(N101="snížená",J101,0)</f>
        <v>0</v>
      </c>
      <c r="BG101" s="216">
        <f>IF(N101="zákl. přenesená",J101,0)</f>
        <v>0</v>
      </c>
      <c r="BH101" s="216">
        <f>IF(N101="sníž. přenesená",J101,0)</f>
        <v>0</v>
      </c>
      <c r="BI101" s="216">
        <f>IF(N101="nulová",J101,0)</f>
        <v>0</v>
      </c>
      <c r="BJ101" s="17" t="s">
        <v>79</v>
      </c>
      <c r="BK101" s="216">
        <f>ROUND(I101*H101,2)</f>
        <v>0</v>
      </c>
      <c r="BL101" s="17" t="s">
        <v>135</v>
      </c>
      <c r="BM101" s="215" t="s">
        <v>270</v>
      </c>
    </row>
    <row r="102" s="2" customFormat="1">
      <c r="A102" s="38"/>
      <c r="B102" s="39"/>
      <c r="C102" s="40"/>
      <c r="D102" s="217" t="s">
        <v>122</v>
      </c>
      <c r="E102" s="40"/>
      <c r="F102" s="218" t="s">
        <v>271</v>
      </c>
      <c r="G102" s="40"/>
      <c r="H102" s="40"/>
      <c r="I102" s="219"/>
      <c r="J102" s="40"/>
      <c r="K102" s="40"/>
      <c r="L102" s="44"/>
      <c r="M102" s="220"/>
      <c r="N102" s="221"/>
      <c r="O102" s="84"/>
      <c r="P102" s="84"/>
      <c r="Q102" s="84"/>
      <c r="R102" s="84"/>
      <c r="S102" s="84"/>
      <c r="T102" s="85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T102" s="17" t="s">
        <v>122</v>
      </c>
      <c r="AU102" s="17" t="s">
        <v>81</v>
      </c>
    </row>
    <row r="103" s="2" customFormat="1">
      <c r="A103" s="38"/>
      <c r="B103" s="39"/>
      <c r="C103" s="40"/>
      <c r="D103" s="228" t="s">
        <v>256</v>
      </c>
      <c r="E103" s="40"/>
      <c r="F103" s="229" t="s">
        <v>272</v>
      </c>
      <c r="G103" s="40"/>
      <c r="H103" s="40"/>
      <c r="I103" s="219"/>
      <c r="J103" s="40"/>
      <c r="K103" s="40"/>
      <c r="L103" s="44"/>
      <c r="M103" s="220"/>
      <c r="N103" s="221"/>
      <c r="O103" s="84"/>
      <c r="P103" s="84"/>
      <c r="Q103" s="84"/>
      <c r="R103" s="84"/>
      <c r="S103" s="84"/>
      <c r="T103" s="85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T103" s="17" t="s">
        <v>256</v>
      </c>
      <c r="AU103" s="17" t="s">
        <v>81</v>
      </c>
    </row>
    <row r="104" s="2" customFormat="1">
      <c r="A104" s="38"/>
      <c r="B104" s="39"/>
      <c r="C104" s="40"/>
      <c r="D104" s="217" t="s">
        <v>123</v>
      </c>
      <c r="E104" s="40"/>
      <c r="F104" s="222" t="s">
        <v>273</v>
      </c>
      <c r="G104" s="40"/>
      <c r="H104" s="40"/>
      <c r="I104" s="219"/>
      <c r="J104" s="40"/>
      <c r="K104" s="40"/>
      <c r="L104" s="44"/>
      <c r="M104" s="220"/>
      <c r="N104" s="221"/>
      <c r="O104" s="84"/>
      <c r="P104" s="84"/>
      <c r="Q104" s="84"/>
      <c r="R104" s="84"/>
      <c r="S104" s="84"/>
      <c r="T104" s="85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123</v>
      </c>
      <c r="AU104" s="17" t="s">
        <v>81</v>
      </c>
    </row>
    <row r="105" s="13" customFormat="1">
      <c r="A105" s="13"/>
      <c r="B105" s="230"/>
      <c r="C105" s="231"/>
      <c r="D105" s="217" t="s">
        <v>259</v>
      </c>
      <c r="E105" s="232" t="s">
        <v>195</v>
      </c>
      <c r="F105" s="233" t="s">
        <v>274</v>
      </c>
      <c r="G105" s="231"/>
      <c r="H105" s="234">
        <v>228</v>
      </c>
      <c r="I105" s="235"/>
      <c r="J105" s="231"/>
      <c r="K105" s="231"/>
      <c r="L105" s="236"/>
      <c r="M105" s="237"/>
      <c r="N105" s="238"/>
      <c r="O105" s="238"/>
      <c r="P105" s="238"/>
      <c r="Q105" s="238"/>
      <c r="R105" s="238"/>
      <c r="S105" s="238"/>
      <c r="T105" s="239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40" t="s">
        <v>259</v>
      </c>
      <c r="AU105" s="240" t="s">
        <v>81</v>
      </c>
      <c r="AV105" s="13" t="s">
        <v>81</v>
      </c>
      <c r="AW105" s="13" t="s">
        <v>33</v>
      </c>
      <c r="AX105" s="13" t="s">
        <v>79</v>
      </c>
      <c r="AY105" s="240" t="s">
        <v>113</v>
      </c>
    </row>
    <row r="106" s="2" customFormat="1" ht="24.15" customHeight="1">
      <c r="A106" s="38"/>
      <c r="B106" s="39"/>
      <c r="C106" s="204" t="s">
        <v>135</v>
      </c>
      <c r="D106" s="204" t="s">
        <v>116</v>
      </c>
      <c r="E106" s="205" t="s">
        <v>275</v>
      </c>
      <c r="F106" s="206" t="s">
        <v>276</v>
      </c>
      <c r="G106" s="207" t="s">
        <v>252</v>
      </c>
      <c r="H106" s="208">
        <v>62.5</v>
      </c>
      <c r="I106" s="209"/>
      <c r="J106" s="210">
        <f>ROUND(I106*H106,2)</f>
        <v>0</v>
      </c>
      <c r="K106" s="206" t="s">
        <v>253</v>
      </c>
      <c r="L106" s="44"/>
      <c r="M106" s="211" t="s">
        <v>19</v>
      </c>
      <c r="N106" s="212" t="s">
        <v>42</v>
      </c>
      <c r="O106" s="84"/>
      <c r="P106" s="213">
        <f>O106*H106</f>
        <v>0</v>
      </c>
      <c r="Q106" s="213">
        <v>0</v>
      </c>
      <c r="R106" s="213">
        <f>Q106*H106</f>
        <v>0</v>
      </c>
      <c r="S106" s="213">
        <v>0.22</v>
      </c>
      <c r="T106" s="214">
        <f>S106*H106</f>
        <v>13.75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215" t="s">
        <v>135</v>
      </c>
      <c r="AT106" s="215" t="s">
        <v>116</v>
      </c>
      <c r="AU106" s="215" t="s">
        <v>81</v>
      </c>
      <c r="AY106" s="17" t="s">
        <v>113</v>
      </c>
      <c r="BE106" s="216">
        <f>IF(N106="základní",J106,0)</f>
        <v>0</v>
      </c>
      <c r="BF106" s="216">
        <f>IF(N106="snížená",J106,0)</f>
        <v>0</v>
      </c>
      <c r="BG106" s="216">
        <f>IF(N106="zákl. přenesená",J106,0)</f>
        <v>0</v>
      </c>
      <c r="BH106" s="216">
        <f>IF(N106="sníž. přenesená",J106,0)</f>
        <v>0</v>
      </c>
      <c r="BI106" s="216">
        <f>IF(N106="nulová",J106,0)</f>
        <v>0</v>
      </c>
      <c r="BJ106" s="17" t="s">
        <v>79</v>
      </c>
      <c r="BK106" s="216">
        <f>ROUND(I106*H106,2)</f>
        <v>0</v>
      </c>
      <c r="BL106" s="17" t="s">
        <v>135</v>
      </c>
      <c r="BM106" s="215" t="s">
        <v>277</v>
      </c>
    </row>
    <row r="107" s="2" customFormat="1">
      <c r="A107" s="38"/>
      <c r="B107" s="39"/>
      <c r="C107" s="40"/>
      <c r="D107" s="217" t="s">
        <v>122</v>
      </c>
      <c r="E107" s="40"/>
      <c r="F107" s="218" t="s">
        <v>278</v>
      </c>
      <c r="G107" s="40"/>
      <c r="H107" s="40"/>
      <c r="I107" s="219"/>
      <c r="J107" s="40"/>
      <c r="K107" s="40"/>
      <c r="L107" s="44"/>
      <c r="M107" s="220"/>
      <c r="N107" s="221"/>
      <c r="O107" s="84"/>
      <c r="P107" s="84"/>
      <c r="Q107" s="84"/>
      <c r="R107" s="84"/>
      <c r="S107" s="84"/>
      <c r="T107" s="85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T107" s="17" t="s">
        <v>122</v>
      </c>
      <c r="AU107" s="17" t="s">
        <v>81</v>
      </c>
    </row>
    <row r="108" s="2" customFormat="1">
      <c r="A108" s="38"/>
      <c r="B108" s="39"/>
      <c r="C108" s="40"/>
      <c r="D108" s="228" t="s">
        <v>256</v>
      </c>
      <c r="E108" s="40"/>
      <c r="F108" s="229" t="s">
        <v>279</v>
      </c>
      <c r="G108" s="40"/>
      <c r="H108" s="40"/>
      <c r="I108" s="219"/>
      <c r="J108" s="40"/>
      <c r="K108" s="40"/>
      <c r="L108" s="44"/>
      <c r="M108" s="220"/>
      <c r="N108" s="221"/>
      <c r="O108" s="84"/>
      <c r="P108" s="84"/>
      <c r="Q108" s="84"/>
      <c r="R108" s="84"/>
      <c r="S108" s="84"/>
      <c r="T108" s="85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T108" s="17" t="s">
        <v>256</v>
      </c>
      <c r="AU108" s="17" t="s">
        <v>81</v>
      </c>
    </row>
    <row r="109" s="2" customFormat="1">
      <c r="A109" s="38"/>
      <c r="B109" s="39"/>
      <c r="C109" s="40"/>
      <c r="D109" s="217" t="s">
        <v>123</v>
      </c>
      <c r="E109" s="40"/>
      <c r="F109" s="222" t="s">
        <v>280</v>
      </c>
      <c r="G109" s="40"/>
      <c r="H109" s="40"/>
      <c r="I109" s="219"/>
      <c r="J109" s="40"/>
      <c r="K109" s="40"/>
      <c r="L109" s="44"/>
      <c r="M109" s="220"/>
      <c r="N109" s="221"/>
      <c r="O109" s="84"/>
      <c r="P109" s="84"/>
      <c r="Q109" s="84"/>
      <c r="R109" s="84"/>
      <c r="S109" s="84"/>
      <c r="T109" s="85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T109" s="17" t="s">
        <v>123</v>
      </c>
      <c r="AU109" s="17" t="s">
        <v>81</v>
      </c>
    </row>
    <row r="110" s="13" customFormat="1">
      <c r="A110" s="13"/>
      <c r="B110" s="230"/>
      <c r="C110" s="231"/>
      <c r="D110" s="217" t="s">
        <v>259</v>
      </c>
      <c r="E110" s="232" t="s">
        <v>237</v>
      </c>
      <c r="F110" s="233" t="s">
        <v>229</v>
      </c>
      <c r="G110" s="231"/>
      <c r="H110" s="234">
        <v>62.5</v>
      </c>
      <c r="I110" s="235"/>
      <c r="J110" s="231"/>
      <c r="K110" s="231"/>
      <c r="L110" s="236"/>
      <c r="M110" s="237"/>
      <c r="N110" s="238"/>
      <c r="O110" s="238"/>
      <c r="P110" s="238"/>
      <c r="Q110" s="238"/>
      <c r="R110" s="238"/>
      <c r="S110" s="238"/>
      <c r="T110" s="239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40" t="s">
        <v>259</v>
      </c>
      <c r="AU110" s="240" t="s">
        <v>81</v>
      </c>
      <c r="AV110" s="13" t="s">
        <v>81</v>
      </c>
      <c r="AW110" s="13" t="s">
        <v>33</v>
      </c>
      <c r="AX110" s="13" t="s">
        <v>79</v>
      </c>
      <c r="AY110" s="240" t="s">
        <v>113</v>
      </c>
    </row>
    <row r="111" s="2" customFormat="1" ht="16.5" customHeight="1">
      <c r="A111" s="38"/>
      <c r="B111" s="39"/>
      <c r="C111" s="204" t="s">
        <v>112</v>
      </c>
      <c r="D111" s="204" t="s">
        <v>116</v>
      </c>
      <c r="E111" s="205" t="s">
        <v>281</v>
      </c>
      <c r="F111" s="206" t="s">
        <v>282</v>
      </c>
      <c r="G111" s="207" t="s">
        <v>283</v>
      </c>
      <c r="H111" s="208">
        <v>124.5</v>
      </c>
      <c r="I111" s="209"/>
      <c r="J111" s="210">
        <f>ROUND(I111*H111,2)</f>
        <v>0</v>
      </c>
      <c r="K111" s="206" t="s">
        <v>253</v>
      </c>
      <c r="L111" s="44"/>
      <c r="M111" s="211" t="s">
        <v>19</v>
      </c>
      <c r="N111" s="212" t="s">
        <v>42</v>
      </c>
      <c r="O111" s="84"/>
      <c r="P111" s="213">
        <f>O111*H111</f>
        <v>0</v>
      </c>
      <c r="Q111" s="213">
        <v>0</v>
      </c>
      <c r="R111" s="213">
        <f>Q111*H111</f>
        <v>0</v>
      </c>
      <c r="S111" s="213">
        <v>0.20499999999999999</v>
      </c>
      <c r="T111" s="214">
        <f>S111*H111</f>
        <v>25.522499999999997</v>
      </c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R111" s="215" t="s">
        <v>135</v>
      </c>
      <c r="AT111" s="215" t="s">
        <v>116</v>
      </c>
      <c r="AU111" s="215" t="s">
        <v>81</v>
      </c>
      <c r="AY111" s="17" t="s">
        <v>113</v>
      </c>
      <c r="BE111" s="216">
        <f>IF(N111="základní",J111,0)</f>
        <v>0</v>
      </c>
      <c r="BF111" s="216">
        <f>IF(N111="snížená",J111,0)</f>
        <v>0</v>
      </c>
      <c r="BG111" s="216">
        <f>IF(N111="zákl. přenesená",J111,0)</f>
        <v>0</v>
      </c>
      <c r="BH111" s="216">
        <f>IF(N111="sníž. přenesená",J111,0)</f>
        <v>0</v>
      </c>
      <c r="BI111" s="216">
        <f>IF(N111="nulová",J111,0)</f>
        <v>0</v>
      </c>
      <c r="BJ111" s="17" t="s">
        <v>79</v>
      </c>
      <c r="BK111" s="216">
        <f>ROUND(I111*H111,2)</f>
        <v>0</v>
      </c>
      <c r="BL111" s="17" t="s">
        <v>135</v>
      </c>
      <c r="BM111" s="215" t="s">
        <v>284</v>
      </c>
    </row>
    <row r="112" s="2" customFormat="1">
      <c r="A112" s="38"/>
      <c r="B112" s="39"/>
      <c r="C112" s="40"/>
      <c r="D112" s="217" t="s">
        <v>122</v>
      </c>
      <c r="E112" s="40"/>
      <c r="F112" s="218" t="s">
        <v>285</v>
      </c>
      <c r="G112" s="40"/>
      <c r="H112" s="40"/>
      <c r="I112" s="219"/>
      <c r="J112" s="40"/>
      <c r="K112" s="40"/>
      <c r="L112" s="44"/>
      <c r="M112" s="220"/>
      <c r="N112" s="221"/>
      <c r="O112" s="84"/>
      <c r="P112" s="84"/>
      <c r="Q112" s="84"/>
      <c r="R112" s="84"/>
      <c r="S112" s="84"/>
      <c r="T112" s="85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T112" s="17" t="s">
        <v>122</v>
      </c>
      <c r="AU112" s="17" t="s">
        <v>81</v>
      </c>
    </row>
    <row r="113" s="2" customFormat="1">
      <c r="A113" s="38"/>
      <c r="B113" s="39"/>
      <c r="C113" s="40"/>
      <c r="D113" s="228" t="s">
        <v>256</v>
      </c>
      <c r="E113" s="40"/>
      <c r="F113" s="229" t="s">
        <v>286</v>
      </c>
      <c r="G113" s="40"/>
      <c r="H113" s="40"/>
      <c r="I113" s="219"/>
      <c r="J113" s="40"/>
      <c r="K113" s="40"/>
      <c r="L113" s="44"/>
      <c r="M113" s="220"/>
      <c r="N113" s="221"/>
      <c r="O113" s="84"/>
      <c r="P113" s="84"/>
      <c r="Q113" s="84"/>
      <c r="R113" s="84"/>
      <c r="S113" s="84"/>
      <c r="T113" s="85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T113" s="17" t="s">
        <v>256</v>
      </c>
      <c r="AU113" s="17" t="s">
        <v>81</v>
      </c>
    </row>
    <row r="114" s="13" customFormat="1">
      <c r="A114" s="13"/>
      <c r="B114" s="230"/>
      <c r="C114" s="231"/>
      <c r="D114" s="217" t="s">
        <v>259</v>
      </c>
      <c r="E114" s="232" t="s">
        <v>235</v>
      </c>
      <c r="F114" s="233" t="s">
        <v>287</v>
      </c>
      <c r="G114" s="231"/>
      <c r="H114" s="234">
        <v>124.5</v>
      </c>
      <c r="I114" s="235"/>
      <c r="J114" s="231"/>
      <c r="K114" s="231"/>
      <c r="L114" s="236"/>
      <c r="M114" s="237"/>
      <c r="N114" s="238"/>
      <c r="O114" s="238"/>
      <c r="P114" s="238"/>
      <c r="Q114" s="238"/>
      <c r="R114" s="238"/>
      <c r="S114" s="238"/>
      <c r="T114" s="239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0" t="s">
        <v>259</v>
      </c>
      <c r="AU114" s="240" t="s">
        <v>81</v>
      </c>
      <c r="AV114" s="13" t="s">
        <v>81</v>
      </c>
      <c r="AW114" s="13" t="s">
        <v>33</v>
      </c>
      <c r="AX114" s="13" t="s">
        <v>79</v>
      </c>
      <c r="AY114" s="240" t="s">
        <v>113</v>
      </c>
    </row>
    <row r="115" s="2" customFormat="1" ht="24.15" customHeight="1">
      <c r="A115" s="38"/>
      <c r="B115" s="39"/>
      <c r="C115" s="204" t="s">
        <v>145</v>
      </c>
      <c r="D115" s="204" t="s">
        <v>116</v>
      </c>
      <c r="E115" s="205" t="s">
        <v>288</v>
      </c>
      <c r="F115" s="206" t="s">
        <v>289</v>
      </c>
      <c r="G115" s="207" t="s">
        <v>290</v>
      </c>
      <c r="H115" s="208">
        <v>24</v>
      </c>
      <c r="I115" s="209"/>
      <c r="J115" s="210">
        <f>ROUND(I115*H115,2)</f>
        <v>0</v>
      </c>
      <c r="K115" s="206" t="s">
        <v>253</v>
      </c>
      <c r="L115" s="44"/>
      <c r="M115" s="211" t="s">
        <v>19</v>
      </c>
      <c r="N115" s="212" t="s">
        <v>42</v>
      </c>
      <c r="O115" s="84"/>
      <c r="P115" s="213">
        <f>O115*H115</f>
        <v>0</v>
      </c>
      <c r="Q115" s="213">
        <v>0</v>
      </c>
      <c r="R115" s="213">
        <f>Q115*H115</f>
        <v>0</v>
      </c>
      <c r="S115" s="213">
        <v>0</v>
      </c>
      <c r="T115" s="214">
        <f>S115*H115</f>
        <v>0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R115" s="215" t="s">
        <v>135</v>
      </c>
      <c r="AT115" s="215" t="s">
        <v>116</v>
      </c>
      <c r="AU115" s="215" t="s">
        <v>81</v>
      </c>
      <c r="AY115" s="17" t="s">
        <v>113</v>
      </c>
      <c r="BE115" s="216">
        <f>IF(N115="základní",J115,0)</f>
        <v>0</v>
      </c>
      <c r="BF115" s="216">
        <f>IF(N115="snížená",J115,0)</f>
        <v>0</v>
      </c>
      <c r="BG115" s="216">
        <f>IF(N115="zákl. přenesená",J115,0)</f>
        <v>0</v>
      </c>
      <c r="BH115" s="216">
        <f>IF(N115="sníž. přenesená",J115,0)</f>
        <v>0</v>
      </c>
      <c r="BI115" s="216">
        <f>IF(N115="nulová",J115,0)</f>
        <v>0</v>
      </c>
      <c r="BJ115" s="17" t="s">
        <v>79</v>
      </c>
      <c r="BK115" s="216">
        <f>ROUND(I115*H115,2)</f>
        <v>0</v>
      </c>
      <c r="BL115" s="17" t="s">
        <v>135</v>
      </c>
      <c r="BM115" s="215" t="s">
        <v>291</v>
      </c>
    </row>
    <row r="116" s="2" customFormat="1">
      <c r="A116" s="38"/>
      <c r="B116" s="39"/>
      <c r="C116" s="40"/>
      <c r="D116" s="217" t="s">
        <v>122</v>
      </c>
      <c r="E116" s="40"/>
      <c r="F116" s="218" t="s">
        <v>292</v>
      </c>
      <c r="G116" s="40"/>
      <c r="H116" s="40"/>
      <c r="I116" s="219"/>
      <c r="J116" s="40"/>
      <c r="K116" s="40"/>
      <c r="L116" s="44"/>
      <c r="M116" s="220"/>
      <c r="N116" s="221"/>
      <c r="O116" s="84"/>
      <c r="P116" s="84"/>
      <c r="Q116" s="84"/>
      <c r="R116" s="84"/>
      <c r="S116" s="84"/>
      <c r="T116" s="85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T116" s="17" t="s">
        <v>122</v>
      </c>
      <c r="AU116" s="17" t="s">
        <v>81</v>
      </c>
    </row>
    <row r="117" s="2" customFormat="1">
      <c r="A117" s="38"/>
      <c r="B117" s="39"/>
      <c r="C117" s="40"/>
      <c r="D117" s="228" t="s">
        <v>256</v>
      </c>
      <c r="E117" s="40"/>
      <c r="F117" s="229" t="s">
        <v>293</v>
      </c>
      <c r="G117" s="40"/>
      <c r="H117" s="40"/>
      <c r="I117" s="219"/>
      <c r="J117" s="40"/>
      <c r="K117" s="40"/>
      <c r="L117" s="44"/>
      <c r="M117" s="220"/>
      <c r="N117" s="221"/>
      <c r="O117" s="84"/>
      <c r="P117" s="84"/>
      <c r="Q117" s="84"/>
      <c r="R117" s="84"/>
      <c r="S117" s="84"/>
      <c r="T117" s="85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T117" s="17" t="s">
        <v>256</v>
      </c>
      <c r="AU117" s="17" t="s">
        <v>81</v>
      </c>
    </row>
    <row r="118" s="2" customFormat="1">
      <c r="A118" s="38"/>
      <c r="B118" s="39"/>
      <c r="C118" s="40"/>
      <c r="D118" s="217" t="s">
        <v>123</v>
      </c>
      <c r="E118" s="40"/>
      <c r="F118" s="222" t="s">
        <v>294</v>
      </c>
      <c r="G118" s="40"/>
      <c r="H118" s="40"/>
      <c r="I118" s="219"/>
      <c r="J118" s="40"/>
      <c r="K118" s="40"/>
      <c r="L118" s="44"/>
      <c r="M118" s="220"/>
      <c r="N118" s="221"/>
      <c r="O118" s="84"/>
      <c r="P118" s="84"/>
      <c r="Q118" s="84"/>
      <c r="R118" s="84"/>
      <c r="S118" s="84"/>
      <c r="T118" s="85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123</v>
      </c>
      <c r="AU118" s="17" t="s">
        <v>81</v>
      </c>
    </row>
    <row r="119" s="13" customFormat="1">
      <c r="A119" s="13"/>
      <c r="B119" s="230"/>
      <c r="C119" s="231"/>
      <c r="D119" s="217" t="s">
        <v>259</v>
      </c>
      <c r="E119" s="232" t="s">
        <v>227</v>
      </c>
      <c r="F119" s="233" t="s">
        <v>295</v>
      </c>
      <c r="G119" s="231"/>
      <c r="H119" s="234">
        <v>24</v>
      </c>
      <c r="I119" s="235"/>
      <c r="J119" s="231"/>
      <c r="K119" s="231"/>
      <c r="L119" s="236"/>
      <c r="M119" s="237"/>
      <c r="N119" s="238"/>
      <c r="O119" s="238"/>
      <c r="P119" s="238"/>
      <c r="Q119" s="238"/>
      <c r="R119" s="238"/>
      <c r="S119" s="238"/>
      <c r="T119" s="239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40" t="s">
        <v>259</v>
      </c>
      <c r="AU119" s="240" t="s">
        <v>81</v>
      </c>
      <c r="AV119" s="13" t="s">
        <v>81</v>
      </c>
      <c r="AW119" s="13" t="s">
        <v>33</v>
      </c>
      <c r="AX119" s="13" t="s">
        <v>79</v>
      </c>
      <c r="AY119" s="240" t="s">
        <v>113</v>
      </c>
    </row>
    <row r="120" s="2" customFormat="1" ht="33" customHeight="1">
      <c r="A120" s="38"/>
      <c r="B120" s="39"/>
      <c r="C120" s="204" t="s">
        <v>150</v>
      </c>
      <c r="D120" s="204" t="s">
        <v>116</v>
      </c>
      <c r="E120" s="205" t="s">
        <v>296</v>
      </c>
      <c r="F120" s="206" t="s">
        <v>297</v>
      </c>
      <c r="G120" s="207" t="s">
        <v>290</v>
      </c>
      <c r="H120" s="208">
        <v>20.913</v>
      </c>
      <c r="I120" s="209"/>
      <c r="J120" s="210">
        <f>ROUND(I120*H120,2)</f>
        <v>0</v>
      </c>
      <c r="K120" s="206" t="s">
        <v>253</v>
      </c>
      <c r="L120" s="44"/>
      <c r="M120" s="211" t="s">
        <v>19</v>
      </c>
      <c r="N120" s="212" t="s">
        <v>42</v>
      </c>
      <c r="O120" s="84"/>
      <c r="P120" s="213">
        <f>O120*H120</f>
        <v>0</v>
      </c>
      <c r="Q120" s="213">
        <v>0</v>
      </c>
      <c r="R120" s="213">
        <f>Q120*H120</f>
        <v>0</v>
      </c>
      <c r="S120" s="213">
        <v>0</v>
      </c>
      <c r="T120" s="214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15" t="s">
        <v>135</v>
      </c>
      <c r="AT120" s="215" t="s">
        <v>116</v>
      </c>
      <c r="AU120" s="215" t="s">
        <v>81</v>
      </c>
      <c r="AY120" s="17" t="s">
        <v>113</v>
      </c>
      <c r="BE120" s="216">
        <f>IF(N120="základní",J120,0)</f>
        <v>0</v>
      </c>
      <c r="BF120" s="216">
        <f>IF(N120="snížená",J120,0)</f>
        <v>0</v>
      </c>
      <c r="BG120" s="216">
        <f>IF(N120="zákl. přenesená",J120,0)</f>
        <v>0</v>
      </c>
      <c r="BH120" s="216">
        <f>IF(N120="sníž. přenesená",J120,0)</f>
        <v>0</v>
      </c>
      <c r="BI120" s="216">
        <f>IF(N120="nulová",J120,0)</f>
        <v>0</v>
      </c>
      <c r="BJ120" s="17" t="s">
        <v>79</v>
      </c>
      <c r="BK120" s="216">
        <f>ROUND(I120*H120,2)</f>
        <v>0</v>
      </c>
      <c r="BL120" s="17" t="s">
        <v>135</v>
      </c>
      <c r="BM120" s="215" t="s">
        <v>298</v>
      </c>
    </row>
    <row r="121" s="2" customFormat="1">
      <c r="A121" s="38"/>
      <c r="B121" s="39"/>
      <c r="C121" s="40"/>
      <c r="D121" s="217" t="s">
        <v>122</v>
      </c>
      <c r="E121" s="40"/>
      <c r="F121" s="218" t="s">
        <v>299</v>
      </c>
      <c r="G121" s="40"/>
      <c r="H121" s="40"/>
      <c r="I121" s="219"/>
      <c r="J121" s="40"/>
      <c r="K121" s="40"/>
      <c r="L121" s="44"/>
      <c r="M121" s="220"/>
      <c r="N121" s="221"/>
      <c r="O121" s="84"/>
      <c r="P121" s="84"/>
      <c r="Q121" s="84"/>
      <c r="R121" s="84"/>
      <c r="S121" s="84"/>
      <c r="T121" s="85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122</v>
      </c>
      <c r="AU121" s="17" t="s">
        <v>81</v>
      </c>
    </row>
    <row r="122" s="2" customFormat="1">
      <c r="A122" s="38"/>
      <c r="B122" s="39"/>
      <c r="C122" s="40"/>
      <c r="D122" s="228" t="s">
        <v>256</v>
      </c>
      <c r="E122" s="40"/>
      <c r="F122" s="229" t="s">
        <v>300</v>
      </c>
      <c r="G122" s="40"/>
      <c r="H122" s="40"/>
      <c r="I122" s="219"/>
      <c r="J122" s="40"/>
      <c r="K122" s="40"/>
      <c r="L122" s="44"/>
      <c r="M122" s="220"/>
      <c r="N122" s="221"/>
      <c r="O122" s="84"/>
      <c r="P122" s="84"/>
      <c r="Q122" s="84"/>
      <c r="R122" s="84"/>
      <c r="S122" s="84"/>
      <c r="T122" s="85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256</v>
      </c>
      <c r="AU122" s="17" t="s">
        <v>81</v>
      </c>
    </row>
    <row r="123" s="2" customFormat="1">
      <c r="A123" s="38"/>
      <c r="B123" s="39"/>
      <c r="C123" s="40"/>
      <c r="D123" s="217" t="s">
        <v>123</v>
      </c>
      <c r="E123" s="40"/>
      <c r="F123" s="222" t="s">
        <v>301</v>
      </c>
      <c r="G123" s="40"/>
      <c r="H123" s="40"/>
      <c r="I123" s="219"/>
      <c r="J123" s="40"/>
      <c r="K123" s="40"/>
      <c r="L123" s="44"/>
      <c r="M123" s="220"/>
      <c r="N123" s="221"/>
      <c r="O123" s="84"/>
      <c r="P123" s="84"/>
      <c r="Q123" s="84"/>
      <c r="R123" s="84"/>
      <c r="S123" s="84"/>
      <c r="T123" s="85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123</v>
      </c>
      <c r="AU123" s="17" t="s">
        <v>81</v>
      </c>
    </row>
    <row r="124" s="13" customFormat="1">
      <c r="A124" s="13"/>
      <c r="B124" s="230"/>
      <c r="C124" s="231"/>
      <c r="D124" s="217" t="s">
        <v>259</v>
      </c>
      <c r="E124" s="232" t="s">
        <v>225</v>
      </c>
      <c r="F124" s="233" t="s">
        <v>302</v>
      </c>
      <c r="G124" s="231"/>
      <c r="H124" s="234">
        <v>20.913</v>
      </c>
      <c r="I124" s="235"/>
      <c r="J124" s="231"/>
      <c r="K124" s="231"/>
      <c r="L124" s="236"/>
      <c r="M124" s="237"/>
      <c r="N124" s="238"/>
      <c r="O124" s="238"/>
      <c r="P124" s="238"/>
      <c r="Q124" s="238"/>
      <c r="R124" s="238"/>
      <c r="S124" s="238"/>
      <c r="T124" s="239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0" t="s">
        <v>259</v>
      </c>
      <c r="AU124" s="240" t="s">
        <v>81</v>
      </c>
      <c r="AV124" s="13" t="s">
        <v>81</v>
      </c>
      <c r="AW124" s="13" t="s">
        <v>33</v>
      </c>
      <c r="AX124" s="13" t="s">
        <v>79</v>
      </c>
      <c r="AY124" s="240" t="s">
        <v>113</v>
      </c>
    </row>
    <row r="125" s="2" customFormat="1" ht="24.15" customHeight="1">
      <c r="A125" s="38"/>
      <c r="B125" s="39"/>
      <c r="C125" s="204" t="s">
        <v>155</v>
      </c>
      <c r="D125" s="204" t="s">
        <v>116</v>
      </c>
      <c r="E125" s="205" t="s">
        <v>303</v>
      </c>
      <c r="F125" s="206" t="s">
        <v>304</v>
      </c>
      <c r="G125" s="207" t="s">
        <v>290</v>
      </c>
      <c r="H125" s="208">
        <v>24</v>
      </c>
      <c r="I125" s="209"/>
      <c r="J125" s="210">
        <f>ROUND(I125*H125,2)</f>
        <v>0</v>
      </c>
      <c r="K125" s="206" t="s">
        <v>253</v>
      </c>
      <c r="L125" s="44"/>
      <c r="M125" s="211" t="s">
        <v>19</v>
      </c>
      <c r="N125" s="212" t="s">
        <v>42</v>
      </c>
      <c r="O125" s="84"/>
      <c r="P125" s="213">
        <f>O125*H125</f>
        <v>0</v>
      </c>
      <c r="Q125" s="213">
        <v>0</v>
      </c>
      <c r="R125" s="213">
        <f>Q125*H125</f>
        <v>0</v>
      </c>
      <c r="S125" s="213">
        <v>0</v>
      </c>
      <c r="T125" s="214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15" t="s">
        <v>135</v>
      </c>
      <c r="AT125" s="215" t="s">
        <v>116</v>
      </c>
      <c r="AU125" s="215" t="s">
        <v>81</v>
      </c>
      <c r="AY125" s="17" t="s">
        <v>113</v>
      </c>
      <c r="BE125" s="216">
        <f>IF(N125="základní",J125,0)</f>
        <v>0</v>
      </c>
      <c r="BF125" s="216">
        <f>IF(N125="snížená",J125,0)</f>
        <v>0</v>
      </c>
      <c r="BG125" s="216">
        <f>IF(N125="zákl. přenesená",J125,0)</f>
        <v>0</v>
      </c>
      <c r="BH125" s="216">
        <f>IF(N125="sníž. přenesená",J125,0)</f>
        <v>0</v>
      </c>
      <c r="BI125" s="216">
        <f>IF(N125="nulová",J125,0)</f>
        <v>0</v>
      </c>
      <c r="BJ125" s="17" t="s">
        <v>79</v>
      </c>
      <c r="BK125" s="216">
        <f>ROUND(I125*H125,2)</f>
        <v>0</v>
      </c>
      <c r="BL125" s="17" t="s">
        <v>135</v>
      </c>
      <c r="BM125" s="215" t="s">
        <v>305</v>
      </c>
    </row>
    <row r="126" s="2" customFormat="1">
      <c r="A126" s="38"/>
      <c r="B126" s="39"/>
      <c r="C126" s="40"/>
      <c r="D126" s="217" t="s">
        <v>122</v>
      </c>
      <c r="E126" s="40"/>
      <c r="F126" s="218" t="s">
        <v>306</v>
      </c>
      <c r="G126" s="40"/>
      <c r="H126" s="40"/>
      <c r="I126" s="219"/>
      <c r="J126" s="40"/>
      <c r="K126" s="40"/>
      <c r="L126" s="44"/>
      <c r="M126" s="220"/>
      <c r="N126" s="221"/>
      <c r="O126" s="84"/>
      <c r="P126" s="84"/>
      <c r="Q126" s="84"/>
      <c r="R126" s="84"/>
      <c r="S126" s="84"/>
      <c r="T126" s="85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122</v>
      </c>
      <c r="AU126" s="17" t="s">
        <v>81</v>
      </c>
    </row>
    <row r="127" s="2" customFormat="1">
      <c r="A127" s="38"/>
      <c r="B127" s="39"/>
      <c r="C127" s="40"/>
      <c r="D127" s="228" t="s">
        <v>256</v>
      </c>
      <c r="E127" s="40"/>
      <c r="F127" s="229" t="s">
        <v>307</v>
      </c>
      <c r="G127" s="40"/>
      <c r="H127" s="40"/>
      <c r="I127" s="219"/>
      <c r="J127" s="40"/>
      <c r="K127" s="40"/>
      <c r="L127" s="44"/>
      <c r="M127" s="220"/>
      <c r="N127" s="221"/>
      <c r="O127" s="84"/>
      <c r="P127" s="84"/>
      <c r="Q127" s="84"/>
      <c r="R127" s="84"/>
      <c r="S127" s="84"/>
      <c r="T127" s="85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256</v>
      </c>
      <c r="AU127" s="17" t="s">
        <v>81</v>
      </c>
    </row>
    <row r="128" s="13" customFormat="1">
      <c r="A128" s="13"/>
      <c r="B128" s="230"/>
      <c r="C128" s="231"/>
      <c r="D128" s="217" t="s">
        <v>259</v>
      </c>
      <c r="E128" s="232" t="s">
        <v>19</v>
      </c>
      <c r="F128" s="233" t="s">
        <v>227</v>
      </c>
      <c r="G128" s="231"/>
      <c r="H128" s="234">
        <v>24</v>
      </c>
      <c r="I128" s="235"/>
      <c r="J128" s="231"/>
      <c r="K128" s="231"/>
      <c r="L128" s="236"/>
      <c r="M128" s="237"/>
      <c r="N128" s="238"/>
      <c r="O128" s="238"/>
      <c r="P128" s="238"/>
      <c r="Q128" s="238"/>
      <c r="R128" s="238"/>
      <c r="S128" s="238"/>
      <c r="T128" s="239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0" t="s">
        <v>259</v>
      </c>
      <c r="AU128" s="240" t="s">
        <v>81</v>
      </c>
      <c r="AV128" s="13" t="s">
        <v>81</v>
      </c>
      <c r="AW128" s="13" t="s">
        <v>33</v>
      </c>
      <c r="AX128" s="13" t="s">
        <v>79</v>
      </c>
      <c r="AY128" s="240" t="s">
        <v>113</v>
      </c>
    </row>
    <row r="129" s="2" customFormat="1" ht="24.15" customHeight="1">
      <c r="A129" s="38"/>
      <c r="B129" s="39"/>
      <c r="C129" s="204" t="s">
        <v>161</v>
      </c>
      <c r="D129" s="204" t="s">
        <v>116</v>
      </c>
      <c r="E129" s="205" t="s">
        <v>308</v>
      </c>
      <c r="F129" s="206" t="s">
        <v>309</v>
      </c>
      <c r="G129" s="207" t="s">
        <v>290</v>
      </c>
      <c r="H129" s="208">
        <v>20.913</v>
      </c>
      <c r="I129" s="209"/>
      <c r="J129" s="210">
        <f>ROUND(I129*H129,2)</f>
        <v>0</v>
      </c>
      <c r="K129" s="206" t="s">
        <v>253</v>
      </c>
      <c r="L129" s="44"/>
      <c r="M129" s="211" t="s">
        <v>19</v>
      </c>
      <c r="N129" s="212" t="s">
        <v>42</v>
      </c>
      <c r="O129" s="84"/>
      <c r="P129" s="213">
        <f>O129*H129</f>
        <v>0</v>
      </c>
      <c r="Q129" s="213">
        <v>0</v>
      </c>
      <c r="R129" s="213">
        <f>Q129*H129</f>
        <v>0</v>
      </c>
      <c r="S129" s="213">
        <v>0</v>
      </c>
      <c r="T129" s="214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15" t="s">
        <v>135</v>
      </c>
      <c r="AT129" s="215" t="s">
        <v>116</v>
      </c>
      <c r="AU129" s="215" t="s">
        <v>81</v>
      </c>
      <c r="AY129" s="17" t="s">
        <v>113</v>
      </c>
      <c r="BE129" s="216">
        <f>IF(N129="základní",J129,0)</f>
        <v>0</v>
      </c>
      <c r="BF129" s="216">
        <f>IF(N129="snížená",J129,0)</f>
        <v>0</v>
      </c>
      <c r="BG129" s="216">
        <f>IF(N129="zákl. přenesená",J129,0)</f>
        <v>0</v>
      </c>
      <c r="BH129" s="216">
        <f>IF(N129="sníž. přenesená",J129,0)</f>
        <v>0</v>
      </c>
      <c r="BI129" s="216">
        <f>IF(N129="nulová",J129,0)</f>
        <v>0</v>
      </c>
      <c r="BJ129" s="17" t="s">
        <v>79</v>
      </c>
      <c r="BK129" s="216">
        <f>ROUND(I129*H129,2)</f>
        <v>0</v>
      </c>
      <c r="BL129" s="17" t="s">
        <v>135</v>
      </c>
      <c r="BM129" s="215" t="s">
        <v>310</v>
      </c>
    </row>
    <row r="130" s="2" customFormat="1">
      <c r="A130" s="38"/>
      <c r="B130" s="39"/>
      <c r="C130" s="40"/>
      <c r="D130" s="217" t="s">
        <v>122</v>
      </c>
      <c r="E130" s="40"/>
      <c r="F130" s="218" t="s">
        <v>311</v>
      </c>
      <c r="G130" s="40"/>
      <c r="H130" s="40"/>
      <c r="I130" s="219"/>
      <c r="J130" s="40"/>
      <c r="K130" s="40"/>
      <c r="L130" s="44"/>
      <c r="M130" s="220"/>
      <c r="N130" s="221"/>
      <c r="O130" s="84"/>
      <c r="P130" s="84"/>
      <c r="Q130" s="84"/>
      <c r="R130" s="84"/>
      <c r="S130" s="84"/>
      <c r="T130" s="85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122</v>
      </c>
      <c r="AU130" s="17" t="s">
        <v>81</v>
      </c>
    </row>
    <row r="131" s="2" customFormat="1">
      <c r="A131" s="38"/>
      <c r="B131" s="39"/>
      <c r="C131" s="40"/>
      <c r="D131" s="228" t="s">
        <v>256</v>
      </c>
      <c r="E131" s="40"/>
      <c r="F131" s="229" t="s">
        <v>312</v>
      </c>
      <c r="G131" s="40"/>
      <c r="H131" s="40"/>
      <c r="I131" s="219"/>
      <c r="J131" s="40"/>
      <c r="K131" s="40"/>
      <c r="L131" s="44"/>
      <c r="M131" s="220"/>
      <c r="N131" s="221"/>
      <c r="O131" s="84"/>
      <c r="P131" s="84"/>
      <c r="Q131" s="84"/>
      <c r="R131" s="84"/>
      <c r="S131" s="84"/>
      <c r="T131" s="85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256</v>
      </c>
      <c r="AU131" s="17" t="s">
        <v>81</v>
      </c>
    </row>
    <row r="132" s="2" customFormat="1">
      <c r="A132" s="38"/>
      <c r="B132" s="39"/>
      <c r="C132" s="40"/>
      <c r="D132" s="217" t="s">
        <v>123</v>
      </c>
      <c r="E132" s="40"/>
      <c r="F132" s="222" t="s">
        <v>313</v>
      </c>
      <c r="G132" s="40"/>
      <c r="H132" s="40"/>
      <c r="I132" s="219"/>
      <c r="J132" s="40"/>
      <c r="K132" s="40"/>
      <c r="L132" s="44"/>
      <c r="M132" s="220"/>
      <c r="N132" s="221"/>
      <c r="O132" s="84"/>
      <c r="P132" s="84"/>
      <c r="Q132" s="84"/>
      <c r="R132" s="84"/>
      <c r="S132" s="84"/>
      <c r="T132" s="85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123</v>
      </c>
      <c r="AU132" s="17" t="s">
        <v>81</v>
      </c>
    </row>
    <row r="133" s="13" customFormat="1">
      <c r="A133" s="13"/>
      <c r="B133" s="230"/>
      <c r="C133" s="231"/>
      <c r="D133" s="217" t="s">
        <v>259</v>
      </c>
      <c r="E133" s="232" t="s">
        <v>19</v>
      </c>
      <c r="F133" s="233" t="s">
        <v>225</v>
      </c>
      <c r="G133" s="231"/>
      <c r="H133" s="234">
        <v>20.913</v>
      </c>
      <c r="I133" s="235"/>
      <c r="J133" s="231"/>
      <c r="K133" s="231"/>
      <c r="L133" s="236"/>
      <c r="M133" s="237"/>
      <c r="N133" s="238"/>
      <c r="O133" s="238"/>
      <c r="P133" s="238"/>
      <c r="Q133" s="238"/>
      <c r="R133" s="238"/>
      <c r="S133" s="238"/>
      <c r="T133" s="239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0" t="s">
        <v>259</v>
      </c>
      <c r="AU133" s="240" t="s">
        <v>81</v>
      </c>
      <c r="AV133" s="13" t="s">
        <v>81</v>
      </c>
      <c r="AW133" s="13" t="s">
        <v>33</v>
      </c>
      <c r="AX133" s="13" t="s">
        <v>79</v>
      </c>
      <c r="AY133" s="240" t="s">
        <v>113</v>
      </c>
    </row>
    <row r="134" s="2" customFormat="1" ht="24.15" customHeight="1">
      <c r="A134" s="38"/>
      <c r="B134" s="39"/>
      <c r="C134" s="204" t="s">
        <v>168</v>
      </c>
      <c r="D134" s="204" t="s">
        <v>116</v>
      </c>
      <c r="E134" s="205" t="s">
        <v>314</v>
      </c>
      <c r="F134" s="206" t="s">
        <v>315</v>
      </c>
      <c r="G134" s="207" t="s">
        <v>252</v>
      </c>
      <c r="H134" s="208">
        <v>222.59999999999999</v>
      </c>
      <c r="I134" s="209"/>
      <c r="J134" s="210">
        <f>ROUND(I134*H134,2)</f>
        <v>0</v>
      </c>
      <c r="K134" s="206" t="s">
        <v>253</v>
      </c>
      <c r="L134" s="44"/>
      <c r="M134" s="211" t="s">
        <v>19</v>
      </c>
      <c r="N134" s="212" t="s">
        <v>42</v>
      </c>
      <c r="O134" s="84"/>
      <c r="P134" s="213">
        <f>O134*H134</f>
        <v>0</v>
      </c>
      <c r="Q134" s="213">
        <v>0</v>
      </c>
      <c r="R134" s="213">
        <f>Q134*H134</f>
        <v>0</v>
      </c>
      <c r="S134" s="213">
        <v>0</v>
      </c>
      <c r="T134" s="214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15" t="s">
        <v>135</v>
      </c>
      <c r="AT134" s="215" t="s">
        <v>116</v>
      </c>
      <c r="AU134" s="215" t="s">
        <v>81</v>
      </c>
      <c r="AY134" s="17" t="s">
        <v>113</v>
      </c>
      <c r="BE134" s="216">
        <f>IF(N134="základní",J134,0)</f>
        <v>0</v>
      </c>
      <c r="BF134" s="216">
        <f>IF(N134="snížená",J134,0)</f>
        <v>0</v>
      </c>
      <c r="BG134" s="216">
        <f>IF(N134="zákl. přenesená",J134,0)</f>
        <v>0</v>
      </c>
      <c r="BH134" s="216">
        <f>IF(N134="sníž. přenesená",J134,0)</f>
        <v>0</v>
      </c>
      <c r="BI134" s="216">
        <f>IF(N134="nulová",J134,0)</f>
        <v>0</v>
      </c>
      <c r="BJ134" s="17" t="s">
        <v>79</v>
      </c>
      <c r="BK134" s="216">
        <f>ROUND(I134*H134,2)</f>
        <v>0</v>
      </c>
      <c r="BL134" s="17" t="s">
        <v>135</v>
      </c>
      <c r="BM134" s="215" t="s">
        <v>316</v>
      </c>
    </row>
    <row r="135" s="2" customFormat="1">
      <c r="A135" s="38"/>
      <c r="B135" s="39"/>
      <c r="C135" s="40"/>
      <c r="D135" s="217" t="s">
        <v>122</v>
      </c>
      <c r="E135" s="40"/>
      <c r="F135" s="218" t="s">
        <v>317</v>
      </c>
      <c r="G135" s="40"/>
      <c r="H135" s="40"/>
      <c r="I135" s="219"/>
      <c r="J135" s="40"/>
      <c r="K135" s="40"/>
      <c r="L135" s="44"/>
      <c r="M135" s="220"/>
      <c r="N135" s="221"/>
      <c r="O135" s="84"/>
      <c r="P135" s="84"/>
      <c r="Q135" s="84"/>
      <c r="R135" s="84"/>
      <c r="S135" s="84"/>
      <c r="T135" s="85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122</v>
      </c>
      <c r="AU135" s="17" t="s">
        <v>81</v>
      </c>
    </row>
    <row r="136" s="2" customFormat="1">
      <c r="A136" s="38"/>
      <c r="B136" s="39"/>
      <c r="C136" s="40"/>
      <c r="D136" s="228" t="s">
        <v>256</v>
      </c>
      <c r="E136" s="40"/>
      <c r="F136" s="229" t="s">
        <v>318</v>
      </c>
      <c r="G136" s="40"/>
      <c r="H136" s="40"/>
      <c r="I136" s="219"/>
      <c r="J136" s="40"/>
      <c r="K136" s="40"/>
      <c r="L136" s="44"/>
      <c r="M136" s="220"/>
      <c r="N136" s="221"/>
      <c r="O136" s="84"/>
      <c r="P136" s="84"/>
      <c r="Q136" s="84"/>
      <c r="R136" s="84"/>
      <c r="S136" s="84"/>
      <c r="T136" s="85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256</v>
      </c>
      <c r="AU136" s="17" t="s">
        <v>81</v>
      </c>
    </row>
    <row r="137" s="13" customFormat="1">
      <c r="A137" s="13"/>
      <c r="B137" s="230"/>
      <c r="C137" s="231"/>
      <c r="D137" s="217" t="s">
        <v>259</v>
      </c>
      <c r="E137" s="232" t="s">
        <v>19</v>
      </c>
      <c r="F137" s="233" t="s">
        <v>319</v>
      </c>
      <c r="G137" s="231"/>
      <c r="H137" s="234">
        <v>222.59999999999999</v>
      </c>
      <c r="I137" s="235"/>
      <c r="J137" s="231"/>
      <c r="K137" s="231"/>
      <c r="L137" s="236"/>
      <c r="M137" s="237"/>
      <c r="N137" s="238"/>
      <c r="O137" s="238"/>
      <c r="P137" s="238"/>
      <c r="Q137" s="238"/>
      <c r="R137" s="238"/>
      <c r="S137" s="238"/>
      <c r="T137" s="239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0" t="s">
        <v>259</v>
      </c>
      <c r="AU137" s="240" t="s">
        <v>81</v>
      </c>
      <c r="AV137" s="13" t="s">
        <v>81</v>
      </c>
      <c r="AW137" s="13" t="s">
        <v>33</v>
      </c>
      <c r="AX137" s="13" t="s">
        <v>79</v>
      </c>
      <c r="AY137" s="240" t="s">
        <v>113</v>
      </c>
    </row>
    <row r="138" s="2" customFormat="1" ht="16.5" customHeight="1">
      <c r="A138" s="38"/>
      <c r="B138" s="39"/>
      <c r="C138" s="204" t="s">
        <v>173</v>
      </c>
      <c r="D138" s="204" t="s">
        <v>116</v>
      </c>
      <c r="E138" s="205" t="s">
        <v>320</v>
      </c>
      <c r="F138" s="206" t="s">
        <v>321</v>
      </c>
      <c r="G138" s="207" t="s">
        <v>290</v>
      </c>
      <c r="H138" s="208">
        <v>24</v>
      </c>
      <c r="I138" s="209"/>
      <c r="J138" s="210">
        <f>ROUND(I138*H138,2)</f>
        <v>0</v>
      </c>
      <c r="K138" s="206" t="s">
        <v>19</v>
      </c>
      <c r="L138" s="44"/>
      <c r="M138" s="211" t="s">
        <v>19</v>
      </c>
      <c r="N138" s="212" t="s">
        <v>42</v>
      </c>
      <c r="O138" s="84"/>
      <c r="P138" s="213">
        <f>O138*H138</f>
        <v>0</v>
      </c>
      <c r="Q138" s="213">
        <v>0</v>
      </c>
      <c r="R138" s="213">
        <f>Q138*H138</f>
        <v>0</v>
      </c>
      <c r="S138" s="213">
        <v>0</v>
      </c>
      <c r="T138" s="214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15" t="s">
        <v>135</v>
      </c>
      <c r="AT138" s="215" t="s">
        <v>116</v>
      </c>
      <c r="AU138" s="215" t="s">
        <v>81</v>
      </c>
      <c r="AY138" s="17" t="s">
        <v>113</v>
      </c>
      <c r="BE138" s="216">
        <f>IF(N138="základní",J138,0)</f>
        <v>0</v>
      </c>
      <c r="BF138" s="216">
        <f>IF(N138="snížená",J138,0)</f>
        <v>0</v>
      </c>
      <c r="BG138" s="216">
        <f>IF(N138="zákl. přenesená",J138,0)</f>
        <v>0</v>
      </c>
      <c r="BH138" s="216">
        <f>IF(N138="sníž. přenesená",J138,0)</f>
        <v>0</v>
      </c>
      <c r="BI138" s="216">
        <f>IF(N138="nulová",J138,0)</f>
        <v>0</v>
      </c>
      <c r="BJ138" s="17" t="s">
        <v>79</v>
      </c>
      <c r="BK138" s="216">
        <f>ROUND(I138*H138,2)</f>
        <v>0</v>
      </c>
      <c r="BL138" s="17" t="s">
        <v>135</v>
      </c>
      <c r="BM138" s="215" t="s">
        <v>322</v>
      </c>
    </row>
    <row r="139" s="2" customFormat="1">
      <c r="A139" s="38"/>
      <c r="B139" s="39"/>
      <c r="C139" s="40"/>
      <c r="D139" s="217" t="s">
        <v>122</v>
      </c>
      <c r="E139" s="40"/>
      <c r="F139" s="218" t="s">
        <v>323</v>
      </c>
      <c r="G139" s="40"/>
      <c r="H139" s="40"/>
      <c r="I139" s="219"/>
      <c r="J139" s="40"/>
      <c r="K139" s="40"/>
      <c r="L139" s="44"/>
      <c r="M139" s="220"/>
      <c r="N139" s="221"/>
      <c r="O139" s="84"/>
      <c r="P139" s="84"/>
      <c r="Q139" s="84"/>
      <c r="R139" s="84"/>
      <c r="S139" s="84"/>
      <c r="T139" s="85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122</v>
      </c>
      <c r="AU139" s="17" t="s">
        <v>81</v>
      </c>
    </row>
    <row r="140" s="2" customFormat="1">
      <c r="A140" s="38"/>
      <c r="B140" s="39"/>
      <c r="C140" s="40"/>
      <c r="D140" s="217" t="s">
        <v>123</v>
      </c>
      <c r="E140" s="40"/>
      <c r="F140" s="222" t="s">
        <v>324</v>
      </c>
      <c r="G140" s="40"/>
      <c r="H140" s="40"/>
      <c r="I140" s="219"/>
      <c r="J140" s="40"/>
      <c r="K140" s="40"/>
      <c r="L140" s="44"/>
      <c r="M140" s="220"/>
      <c r="N140" s="221"/>
      <c r="O140" s="84"/>
      <c r="P140" s="84"/>
      <c r="Q140" s="84"/>
      <c r="R140" s="84"/>
      <c r="S140" s="84"/>
      <c r="T140" s="85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123</v>
      </c>
      <c r="AU140" s="17" t="s">
        <v>81</v>
      </c>
    </row>
    <row r="141" s="13" customFormat="1">
      <c r="A141" s="13"/>
      <c r="B141" s="230"/>
      <c r="C141" s="231"/>
      <c r="D141" s="217" t="s">
        <v>259</v>
      </c>
      <c r="E141" s="232" t="s">
        <v>19</v>
      </c>
      <c r="F141" s="233" t="s">
        <v>227</v>
      </c>
      <c r="G141" s="231"/>
      <c r="H141" s="234">
        <v>24</v>
      </c>
      <c r="I141" s="235"/>
      <c r="J141" s="231"/>
      <c r="K141" s="231"/>
      <c r="L141" s="236"/>
      <c r="M141" s="237"/>
      <c r="N141" s="238"/>
      <c r="O141" s="238"/>
      <c r="P141" s="238"/>
      <c r="Q141" s="238"/>
      <c r="R141" s="238"/>
      <c r="S141" s="238"/>
      <c r="T141" s="239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0" t="s">
        <v>259</v>
      </c>
      <c r="AU141" s="240" t="s">
        <v>81</v>
      </c>
      <c r="AV141" s="13" t="s">
        <v>81</v>
      </c>
      <c r="AW141" s="13" t="s">
        <v>33</v>
      </c>
      <c r="AX141" s="13" t="s">
        <v>79</v>
      </c>
      <c r="AY141" s="240" t="s">
        <v>113</v>
      </c>
    </row>
    <row r="142" s="12" customFormat="1" ht="22.8" customHeight="1">
      <c r="A142" s="12"/>
      <c r="B142" s="188"/>
      <c r="C142" s="189"/>
      <c r="D142" s="190" t="s">
        <v>70</v>
      </c>
      <c r="E142" s="202" t="s">
        <v>112</v>
      </c>
      <c r="F142" s="202" t="s">
        <v>325</v>
      </c>
      <c r="G142" s="189"/>
      <c r="H142" s="189"/>
      <c r="I142" s="192"/>
      <c r="J142" s="203">
        <f>BK142</f>
        <v>0</v>
      </c>
      <c r="K142" s="189"/>
      <c r="L142" s="194"/>
      <c r="M142" s="195"/>
      <c r="N142" s="196"/>
      <c r="O142" s="196"/>
      <c r="P142" s="197">
        <f>SUM(P143:P179)</f>
        <v>0</v>
      </c>
      <c r="Q142" s="196"/>
      <c r="R142" s="197">
        <f>SUM(R143:R179)</f>
        <v>176.279011</v>
      </c>
      <c r="S142" s="196"/>
      <c r="T142" s="198">
        <f>SUM(T143:T179)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99" t="s">
        <v>79</v>
      </c>
      <c r="AT142" s="200" t="s">
        <v>70</v>
      </c>
      <c r="AU142" s="200" t="s">
        <v>79</v>
      </c>
      <c r="AY142" s="199" t="s">
        <v>113</v>
      </c>
      <c r="BK142" s="201">
        <f>SUM(BK143:BK179)</f>
        <v>0</v>
      </c>
    </row>
    <row r="143" s="2" customFormat="1" ht="24.15" customHeight="1">
      <c r="A143" s="38"/>
      <c r="B143" s="39"/>
      <c r="C143" s="204" t="s">
        <v>178</v>
      </c>
      <c r="D143" s="204" t="s">
        <v>116</v>
      </c>
      <c r="E143" s="205" t="s">
        <v>326</v>
      </c>
      <c r="F143" s="206" t="s">
        <v>327</v>
      </c>
      <c r="G143" s="207" t="s">
        <v>252</v>
      </c>
      <c r="H143" s="208">
        <v>62.5</v>
      </c>
      <c r="I143" s="209"/>
      <c r="J143" s="210">
        <f>ROUND(I143*H143,2)</f>
        <v>0</v>
      </c>
      <c r="K143" s="206" t="s">
        <v>253</v>
      </c>
      <c r="L143" s="44"/>
      <c r="M143" s="211" t="s">
        <v>19</v>
      </c>
      <c r="N143" s="212" t="s">
        <v>42</v>
      </c>
      <c r="O143" s="84"/>
      <c r="P143" s="213">
        <f>O143*H143</f>
        <v>0</v>
      </c>
      <c r="Q143" s="213">
        <v>0.34499999999999997</v>
      </c>
      <c r="R143" s="213">
        <f>Q143*H143</f>
        <v>21.5625</v>
      </c>
      <c r="S143" s="213">
        <v>0</v>
      </c>
      <c r="T143" s="214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15" t="s">
        <v>135</v>
      </c>
      <c r="AT143" s="215" t="s">
        <v>116</v>
      </c>
      <c r="AU143" s="215" t="s">
        <v>81</v>
      </c>
      <c r="AY143" s="17" t="s">
        <v>113</v>
      </c>
      <c r="BE143" s="216">
        <f>IF(N143="základní",J143,0)</f>
        <v>0</v>
      </c>
      <c r="BF143" s="216">
        <f>IF(N143="snížená",J143,0)</f>
        <v>0</v>
      </c>
      <c r="BG143" s="216">
        <f>IF(N143="zákl. přenesená",J143,0)</f>
        <v>0</v>
      </c>
      <c r="BH143" s="216">
        <f>IF(N143="sníž. přenesená",J143,0)</f>
        <v>0</v>
      </c>
      <c r="BI143" s="216">
        <f>IF(N143="nulová",J143,0)</f>
        <v>0</v>
      </c>
      <c r="BJ143" s="17" t="s">
        <v>79</v>
      </c>
      <c r="BK143" s="216">
        <f>ROUND(I143*H143,2)</f>
        <v>0</v>
      </c>
      <c r="BL143" s="17" t="s">
        <v>135</v>
      </c>
      <c r="BM143" s="215" t="s">
        <v>328</v>
      </c>
    </row>
    <row r="144" s="2" customFormat="1">
      <c r="A144" s="38"/>
      <c r="B144" s="39"/>
      <c r="C144" s="40"/>
      <c r="D144" s="217" t="s">
        <v>122</v>
      </c>
      <c r="E144" s="40"/>
      <c r="F144" s="218" t="s">
        <v>329</v>
      </c>
      <c r="G144" s="40"/>
      <c r="H144" s="40"/>
      <c r="I144" s="219"/>
      <c r="J144" s="40"/>
      <c r="K144" s="40"/>
      <c r="L144" s="44"/>
      <c r="M144" s="220"/>
      <c r="N144" s="221"/>
      <c r="O144" s="84"/>
      <c r="P144" s="84"/>
      <c r="Q144" s="84"/>
      <c r="R144" s="84"/>
      <c r="S144" s="84"/>
      <c r="T144" s="85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122</v>
      </c>
      <c r="AU144" s="17" t="s">
        <v>81</v>
      </c>
    </row>
    <row r="145" s="2" customFormat="1">
      <c r="A145" s="38"/>
      <c r="B145" s="39"/>
      <c r="C145" s="40"/>
      <c r="D145" s="228" t="s">
        <v>256</v>
      </c>
      <c r="E145" s="40"/>
      <c r="F145" s="229" t="s">
        <v>330</v>
      </c>
      <c r="G145" s="40"/>
      <c r="H145" s="40"/>
      <c r="I145" s="219"/>
      <c r="J145" s="40"/>
      <c r="K145" s="40"/>
      <c r="L145" s="44"/>
      <c r="M145" s="220"/>
      <c r="N145" s="221"/>
      <c r="O145" s="84"/>
      <c r="P145" s="84"/>
      <c r="Q145" s="84"/>
      <c r="R145" s="84"/>
      <c r="S145" s="84"/>
      <c r="T145" s="85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256</v>
      </c>
      <c r="AU145" s="17" t="s">
        <v>81</v>
      </c>
    </row>
    <row r="146" s="13" customFormat="1">
      <c r="A146" s="13"/>
      <c r="B146" s="230"/>
      <c r="C146" s="231"/>
      <c r="D146" s="217" t="s">
        <v>259</v>
      </c>
      <c r="E146" s="232" t="s">
        <v>19</v>
      </c>
      <c r="F146" s="233" t="s">
        <v>229</v>
      </c>
      <c r="G146" s="231"/>
      <c r="H146" s="234">
        <v>62.5</v>
      </c>
      <c r="I146" s="235"/>
      <c r="J146" s="231"/>
      <c r="K146" s="231"/>
      <c r="L146" s="236"/>
      <c r="M146" s="237"/>
      <c r="N146" s="238"/>
      <c r="O146" s="238"/>
      <c r="P146" s="238"/>
      <c r="Q146" s="238"/>
      <c r="R146" s="238"/>
      <c r="S146" s="238"/>
      <c r="T146" s="239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0" t="s">
        <v>259</v>
      </c>
      <c r="AU146" s="240" t="s">
        <v>81</v>
      </c>
      <c r="AV146" s="13" t="s">
        <v>81</v>
      </c>
      <c r="AW146" s="13" t="s">
        <v>33</v>
      </c>
      <c r="AX146" s="13" t="s">
        <v>79</v>
      </c>
      <c r="AY146" s="240" t="s">
        <v>113</v>
      </c>
    </row>
    <row r="147" s="2" customFormat="1" ht="24.15" customHeight="1">
      <c r="A147" s="38"/>
      <c r="B147" s="39"/>
      <c r="C147" s="204" t="s">
        <v>183</v>
      </c>
      <c r="D147" s="204" t="s">
        <v>116</v>
      </c>
      <c r="E147" s="205" t="s">
        <v>331</v>
      </c>
      <c r="F147" s="206" t="s">
        <v>332</v>
      </c>
      <c r="G147" s="207" t="s">
        <v>252</v>
      </c>
      <c r="H147" s="208">
        <v>222.59999999999999</v>
      </c>
      <c r="I147" s="209"/>
      <c r="J147" s="210">
        <f>ROUND(I147*H147,2)</f>
        <v>0</v>
      </c>
      <c r="K147" s="206" t="s">
        <v>253</v>
      </c>
      <c r="L147" s="44"/>
      <c r="M147" s="211" t="s">
        <v>19</v>
      </c>
      <c r="N147" s="212" t="s">
        <v>42</v>
      </c>
      <c r="O147" s="84"/>
      <c r="P147" s="213">
        <f>O147*H147</f>
        <v>0</v>
      </c>
      <c r="Q147" s="213">
        <v>0.46000000000000002</v>
      </c>
      <c r="R147" s="213">
        <f>Q147*H147</f>
        <v>102.396</v>
      </c>
      <c r="S147" s="213">
        <v>0</v>
      </c>
      <c r="T147" s="214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15" t="s">
        <v>135</v>
      </c>
      <c r="AT147" s="215" t="s">
        <v>116</v>
      </c>
      <c r="AU147" s="215" t="s">
        <v>81</v>
      </c>
      <c r="AY147" s="17" t="s">
        <v>113</v>
      </c>
      <c r="BE147" s="216">
        <f>IF(N147="základní",J147,0)</f>
        <v>0</v>
      </c>
      <c r="BF147" s="216">
        <f>IF(N147="snížená",J147,0)</f>
        <v>0</v>
      </c>
      <c r="BG147" s="216">
        <f>IF(N147="zákl. přenesená",J147,0)</f>
        <v>0</v>
      </c>
      <c r="BH147" s="216">
        <f>IF(N147="sníž. přenesená",J147,0)</f>
        <v>0</v>
      </c>
      <c r="BI147" s="216">
        <f>IF(N147="nulová",J147,0)</f>
        <v>0</v>
      </c>
      <c r="BJ147" s="17" t="s">
        <v>79</v>
      </c>
      <c r="BK147" s="216">
        <f>ROUND(I147*H147,2)</f>
        <v>0</v>
      </c>
      <c r="BL147" s="17" t="s">
        <v>135</v>
      </c>
      <c r="BM147" s="215" t="s">
        <v>333</v>
      </c>
    </row>
    <row r="148" s="2" customFormat="1">
      <c r="A148" s="38"/>
      <c r="B148" s="39"/>
      <c r="C148" s="40"/>
      <c r="D148" s="217" t="s">
        <v>122</v>
      </c>
      <c r="E148" s="40"/>
      <c r="F148" s="218" t="s">
        <v>334</v>
      </c>
      <c r="G148" s="40"/>
      <c r="H148" s="40"/>
      <c r="I148" s="219"/>
      <c r="J148" s="40"/>
      <c r="K148" s="40"/>
      <c r="L148" s="44"/>
      <c r="M148" s="220"/>
      <c r="N148" s="221"/>
      <c r="O148" s="84"/>
      <c r="P148" s="84"/>
      <c r="Q148" s="84"/>
      <c r="R148" s="84"/>
      <c r="S148" s="84"/>
      <c r="T148" s="85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122</v>
      </c>
      <c r="AU148" s="17" t="s">
        <v>81</v>
      </c>
    </row>
    <row r="149" s="2" customFormat="1">
      <c r="A149" s="38"/>
      <c r="B149" s="39"/>
      <c r="C149" s="40"/>
      <c r="D149" s="228" t="s">
        <v>256</v>
      </c>
      <c r="E149" s="40"/>
      <c r="F149" s="229" t="s">
        <v>335</v>
      </c>
      <c r="G149" s="40"/>
      <c r="H149" s="40"/>
      <c r="I149" s="219"/>
      <c r="J149" s="40"/>
      <c r="K149" s="40"/>
      <c r="L149" s="44"/>
      <c r="M149" s="220"/>
      <c r="N149" s="221"/>
      <c r="O149" s="84"/>
      <c r="P149" s="84"/>
      <c r="Q149" s="84"/>
      <c r="R149" s="84"/>
      <c r="S149" s="84"/>
      <c r="T149" s="85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256</v>
      </c>
      <c r="AU149" s="17" t="s">
        <v>81</v>
      </c>
    </row>
    <row r="150" s="13" customFormat="1">
      <c r="A150" s="13"/>
      <c r="B150" s="230"/>
      <c r="C150" s="231"/>
      <c r="D150" s="217" t="s">
        <v>259</v>
      </c>
      <c r="E150" s="232" t="s">
        <v>19</v>
      </c>
      <c r="F150" s="233" t="s">
        <v>319</v>
      </c>
      <c r="G150" s="231"/>
      <c r="H150" s="234">
        <v>222.59999999999999</v>
      </c>
      <c r="I150" s="235"/>
      <c r="J150" s="231"/>
      <c r="K150" s="231"/>
      <c r="L150" s="236"/>
      <c r="M150" s="237"/>
      <c r="N150" s="238"/>
      <c r="O150" s="238"/>
      <c r="P150" s="238"/>
      <c r="Q150" s="238"/>
      <c r="R150" s="238"/>
      <c r="S150" s="238"/>
      <c r="T150" s="239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0" t="s">
        <v>259</v>
      </c>
      <c r="AU150" s="240" t="s">
        <v>81</v>
      </c>
      <c r="AV150" s="13" t="s">
        <v>81</v>
      </c>
      <c r="AW150" s="13" t="s">
        <v>33</v>
      </c>
      <c r="AX150" s="13" t="s">
        <v>79</v>
      </c>
      <c r="AY150" s="240" t="s">
        <v>113</v>
      </c>
    </row>
    <row r="151" s="2" customFormat="1" ht="33" customHeight="1">
      <c r="A151" s="38"/>
      <c r="B151" s="39"/>
      <c r="C151" s="204" t="s">
        <v>187</v>
      </c>
      <c r="D151" s="204" t="s">
        <v>116</v>
      </c>
      <c r="E151" s="205" t="s">
        <v>336</v>
      </c>
      <c r="F151" s="206" t="s">
        <v>337</v>
      </c>
      <c r="G151" s="207" t="s">
        <v>252</v>
      </c>
      <c r="H151" s="208">
        <v>125</v>
      </c>
      <c r="I151" s="209"/>
      <c r="J151" s="210">
        <f>ROUND(I151*H151,2)</f>
        <v>0</v>
      </c>
      <c r="K151" s="206" t="s">
        <v>253</v>
      </c>
      <c r="L151" s="44"/>
      <c r="M151" s="211" t="s">
        <v>19</v>
      </c>
      <c r="N151" s="212" t="s">
        <v>42</v>
      </c>
      <c r="O151" s="84"/>
      <c r="P151" s="213">
        <f>O151*H151</f>
        <v>0</v>
      </c>
      <c r="Q151" s="213">
        <v>0</v>
      </c>
      <c r="R151" s="213">
        <f>Q151*H151</f>
        <v>0</v>
      </c>
      <c r="S151" s="213">
        <v>0</v>
      </c>
      <c r="T151" s="214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15" t="s">
        <v>135</v>
      </c>
      <c r="AT151" s="215" t="s">
        <v>116</v>
      </c>
      <c r="AU151" s="215" t="s">
        <v>81</v>
      </c>
      <c r="AY151" s="17" t="s">
        <v>113</v>
      </c>
      <c r="BE151" s="216">
        <f>IF(N151="základní",J151,0)</f>
        <v>0</v>
      </c>
      <c r="BF151" s="216">
        <f>IF(N151="snížená",J151,0)</f>
        <v>0</v>
      </c>
      <c r="BG151" s="216">
        <f>IF(N151="zákl. přenesená",J151,0)</f>
        <v>0</v>
      </c>
      <c r="BH151" s="216">
        <f>IF(N151="sníž. přenesená",J151,0)</f>
        <v>0</v>
      </c>
      <c r="BI151" s="216">
        <f>IF(N151="nulová",J151,0)</f>
        <v>0</v>
      </c>
      <c r="BJ151" s="17" t="s">
        <v>79</v>
      </c>
      <c r="BK151" s="216">
        <f>ROUND(I151*H151,2)</f>
        <v>0</v>
      </c>
      <c r="BL151" s="17" t="s">
        <v>135</v>
      </c>
      <c r="BM151" s="215" t="s">
        <v>338</v>
      </c>
    </row>
    <row r="152" s="2" customFormat="1">
      <c r="A152" s="38"/>
      <c r="B152" s="39"/>
      <c r="C152" s="40"/>
      <c r="D152" s="217" t="s">
        <v>122</v>
      </c>
      <c r="E152" s="40"/>
      <c r="F152" s="218" t="s">
        <v>339</v>
      </c>
      <c r="G152" s="40"/>
      <c r="H152" s="40"/>
      <c r="I152" s="219"/>
      <c r="J152" s="40"/>
      <c r="K152" s="40"/>
      <c r="L152" s="44"/>
      <c r="M152" s="220"/>
      <c r="N152" s="221"/>
      <c r="O152" s="84"/>
      <c r="P152" s="84"/>
      <c r="Q152" s="84"/>
      <c r="R152" s="84"/>
      <c r="S152" s="84"/>
      <c r="T152" s="85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122</v>
      </c>
      <c r="AU152" s="17" t="s">
        <v>81</v>
      </c>
    </row>
    <row r="153" s="2" customFormat="1">
      <c r="A153" s="38"/>
      <c r="B153" s="39"/>
      <c r="C153" s="40"/>
      <c r="D153" s="228" t="s">
        <v>256</v>
      </c>
      <c r="E153" s="40"/>
      <c r="F153" s="229" t="s">
        <v>340</v>
      </c>
      <c r="G153" s="40"/>
      <c r="H153" s="40"/>
      <c r="I153" s="219"/>
      <c r="J153" s="40"/>
      <c r="K153" s="40"/>
      <c r="L153" s="44"/>
      <c r="M153" s="220"/>
      <c r="N153" s="221"/>
      <c r="O153" s="84"/>
      <c r="P153" s="84"/>
      <c r="Q153" s="84"/>
      <c r="R153" s="84"/>
      <c r="S153" s="84"/>
      <c r="T153" s="85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256</v>
      </c>
      <c r="AU153" s="17" t="s">
        <v>81</v>
      </c>
    </row>
    <row r="154" s="13" customFormat="1">
      <c r="A154" s="13"/>
      <c r="B154" s="230"/>
      <c r="C154" s="231"/>
      <c r="D154" s="217" t="s">
        <v>259</v>
      </c>
      <c r="E154" s="232" t="s">
        <v>229</v>
      </c>
      <c r="F154" s="233" t="s">
        <v>341</v>
      </c>
      <c r="G154" s="231"/>
      <c r="H154" s="234">
        <v>62.5</v>
      </c>
      <c r="I154" s="235"/>
      <c r="J154" s="231"/>
      <c r="K154" s="231"/>
      <c r="L154" s="236"/>
      <c r="M154" s="237"/>
      <c r="N154" s="238"/>
      <c r="O154" s="238"/>
      <c r="P154" s="238"/>
      <c r="Q154" s="238"/>
      <c r="R154" s="238"/>
      <c r="S154" s="238"/>
      <c r="T154" s="239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0" t="s">
        <v>259</v>
      </c>
      <c r="AU154" s="240" t="s">
        <v>81</v>
      </c>
      <c r="AV154" s="13" t="s">
        <v>81</v>
      </c>
      <c r="AW154" s="13" t="s">
        <v>33</v>
      </c>
      <c r="AX154" s="13" t="s">
        <v>71</v>
      </c>
      <c r="AY154" s="240" t="s">
        <v>113</v>
      </c>
    </row>
    <row r="155" s="13" customFormat="1">
      <c r="A155" s="13"/>
      <c r="B155" s="230"/>
      <c r="C155" s="231"/>
      <c r="D155" s="217" t="s">
        <v>259</v>
      </c>
      <c r="E155" s="232" t="s">
        <v>19</v>
      </c>
      <c r="F155" s="233" t="s">
        <v>342</v>
      </c>
      <c r="G155" s="231"/>
      <c r="H155" s="234">
        <v>125</v>
      </c>
      <c r="I155" s="235"/>
      <c r="J155" s="231"/>
      <c r="K155" s="231"/>
      <c r="L155" s="236"/>
      <c r="M155" s="237"/>
      <c r="N155" s="238"/>
      <c r="O155" s="238"/>
      <c r="P155" s="238"/>
      <c r="Q155" s="238"/>
      <c r="R155" s="238"/>
      <c r="S155" s="238"/>
      <c r="T155" s="239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0" t="s">
        <v>259</v>
      </c>
      <c r="AU155" s="240" t="s">
        <v>81</v>
      </c>
      <c r="AV155" s="13" t="s">
        <v>81</v>
      </c>
      <c r="AW155" s="13" t="s">
        <v>33</v>
      </c>
      <c r="AX155" s="13" t="s">
        <v>79</v>
      </c>
      <c r="AY155" s="240" t="s">
        <v>113</v>
      </c>
    </row>
    <row r="156" s="2" customFormat="1" ht="33" customHeight="1">
      <c r="A156" s="38"/>
      <c r="B156" s="39"/>
      <c r="C156" s="204" t="s">
        <v>8</v>
      </c>
      <c r="D156" s="204" t="s">
        <v>116</v>
      </c>
      <c r="E156" s="205" t="s">
        <v>343</v>
      </c>
      <c r="F156" s="206" t="s">
        <v>344</v>
      </c>
      <c r="G156" s="207" t="s">
        <v>252</v>
      </c>
      <c r="H156" s="208">
        <v>167.19999999999999</v>
      </c>
      <c r="I156" s="209"/>
      <c r="J156" s="210">
        <f>ROUND(I156*H156,2)</f>
        <v>0</v>
      </c>
      <c r="K156" s="206" t="s">
        <v>253</v>
      </c>
      <c r="L156" s="44"/>
      <c r="M156" s="211" t="s">
        <v>19</v>
      </c>
      <c r="N156" s="212" t="s">
        <v>42</v>
      </c>
      <c r="O156" s="84"/>
      <c r="P156" s="213">
        <f>O156*H156</f>
        <v>0</v>
      </c>
      <c r="Q156" s="213">
        <v>0.089219999999999994</v>
      </c>
      <c r="R156" s="213">
        <f>Q156*H156</f>
        <v>14.917583999999998</v>
      </c>
      <c r="S156" s="213">
        <v>0</v>
      </c>
      <c r="T156" s="214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15" t="s">
        <v>135</v>
      </c>
      <c r="AT156" s="215" t="s">
        <v>116</v>
      </c>
      <c r="AU156" s="215" t="s">
        <v>81</v>
      </c>
      <c r="AY156" s="17" t="s">
        <v>113</v>
      </c>
      <c r="BE156" s="216">
        <f>IF(N156="základní",J156,0)</f>
        <v>0</v>
      </c>
      <c r="BF156" s="216">
        <f>IF(N156="snížená",J156,0)</f>
        <v>0</v>
      </c>
      <c r="BG156" s="216">
        <f>IF(N156="zákl. přenesená",J156,0)</f>
        <v>0</v>
      </c>
      <c r="BH156" s="216">
        <f>IF(N156="sníž. přenesená",J156,0)</f>
        <v>0</v>
      </c>
      <c r="BI156" s="216">
        <f>IF(N156="nulová",J156,0)</f>
        <v>0</v>
      </c>
      <c r="BJ156" s="17" t="s">
        <v>79</v>
      </c>
      <c r="BK156" s="216">
        <f>ROUND(I156*H156,2)</f>
        <v>0</v>
      </c>
      <c r="BL156" s="17" t="s">
        <v>135</v>
      </c>
      <c r="BM156" s="215" t="s">
        <v>345</v>
      </c>
    </row>
    <row r="157" s="2" customFormat="1">
      <c r="A157" s="38"/>
      <c r="B157" s="39"/>
      <c r="C157" s="40"/>
      <c r="D157" s="217" t="s">
        <v>122</v>
      </c>
      <c r="E157" s="40"/>
      <c r="F157" s="218" t="s">
        <v>346</v>
      </c>
      <c r="G157" s="40"/>
      <c r="H157" s="40"/>
      <c r="I157" s="219"/>
      <c r="J157" s="40"/>
      <c r="K157" s="40"/>
      <c r="L157" s="44"/>
      <c r="M157" s="220"/>
      <c r="N157" s="221"/>
      <c r="O157" s="84"/>
      <c r="P157" s="84"/>
      <c r="Q157" s="84"/>
      <c r="R157" s="84"/>
      <c r="S157" s="84"/>
      <c r="T157" s="85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122</v>
      </c>
      <c r="AU157" s="17" t="s">
        <v>81</v>
      </c>
    </row>
    <row r="158" s="2" customFormat="1">
      <c r="A158" s="38"/>
      <c r="B158" s="39"/>
      <c r="C158" s="40"/>
      <c r="D158" s="228" t="s">
        <v>256</v>
      </c>
      <c r="E158" s="40"/>
      <c r="F158" s="229" t="s">
        <v>347</v>
      </c>
      <c r="G158" s="40"/>
      <c r="H158" s="40"/>
      <c r="I158" s="219"/>
      <c r="J158" s="40"/>
      <c r="K158" s="40"/>
      <c r="L158" s="44"/>
      <c r="M158" s="220"/>
      <c r="N158" s="221"/>
      <c r="O158" s="84"/>
      <c r="P158" s="84"/>
      <c r="Q158" s="84"/>
      <c r="R158" s="84"/>
      <c r="S158" s="84"/>
      <c r="T158" s="85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256</v>
      </c>
      <c r="AU158" s="17" t="s">
        <v>81</v>
      </c>
    </row>
    <row r="159" s="13" customFormat="1">
      <c r="A159" s="13"/>
      <c r="B159" s="230"/>
      <c r="C159" s="231"/>
      <c r="D159" s="217" t="s">
        <v>259</v>
      </c>
      <c r="E159" s="232" t="s">
        <v>219</v>
      </c>
      <c r="F159" s="233" t="s">
        <v>348</v>
      </c>
      <c r="G159" s="231"/>
      <c r="H159" s="234">
        <v>167.19999999999999</v>
      </c>
      <c r="I159" s="235"/>
      <c r="J159" s="231"/>
      <c r="K159" s="231"/>
      <c r="L159" s="236"/>
      <c r="M159" s="237"/>
      <c r="N159" s="238"/>
      <c r="O159" s="238"/>
      <c r="P159" s="238"/>
      <c r="Q159" s="238"/>
      <c r="R159" s="238"/>
      <c r="S159" s="238"/>
      <c r="T159" s="239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0" t="s">
        <v>259</v>
      </c>
      <c r="AU159" s="240" t="s">
        <v>81</v>
      </c>
      <c r="AV159" s="13" t="s">
        <v>81</v>
      </c>
      <c r="AW159" s="13" t="s">
        <v>33</v>
      </c>
      <c r="AX159" s="13" t="s">
        <v>79</v>
      </c>
      <c r="AY159" s="240" t="s">
        <v>113</v>
      </c>
    </row>
    <row r="160" s="2" customFormat="1" ht="21.75" customHeight="1">
      <c r="A160" s="38"/>
      <c r="B160" s="39"/>
      <c r="C160" s="241" t="s">
        <v>349</v>
      </c>
      <c r="D160" s="241" t="s">
        <v>350</v>
      </c>
      <c r="E160" s="242" t="s">
        <v>351</v>
      </c>
      <c r="F160" s="243" t="s">
        <v>352</v>
      </c>
      <c r="G160" s="244" t="s">
        <v>252</v>
      </c>
      <c r="H160" s="245">
        <v>164.72999999999999</v>
      </c>
      <c r="I160" s="246"/>
      <c r="J160" s="247">
        <f>ROUND(I160*H160,2)</f>
        <v>0</v>
      </c>
      <c r="K160" s="243" t="s">
        <v>253</v>
      </c>
      <c r="L160" s="248"/>
      <c r="M160" s="249" t="s">
        <v>19</v>
      </c>
      <c r="N160" s="250" t="s">
        <v>42</v>
      </c>
      <c r="O160" s="84"/>
      <c r="P160" s="213">
        <f>O160*H160</f>
        <v>0</v>
      </c>
      <c r="Q160" s="213">
        <v>0.13100000000000001</v>
      </c>
      <c r="R160" s="213">
        <f>Q160*H160</f>
        <v>21.579629999999998</v>
      </c>
      <c r="S160" s="213">
        <v>0</v>
      </c>
      <c r="T160" s="214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15" t="s">
        <v>155</v>
      </c>
      <c r="AT160" s="215" t="s">
        <v>350</v>
      </c>
      <c r="AU160" s="215" t="s">
        <v>81</v>
      </c>
      <c r="AY160" s="17" t="s">
        <v>113</v>
      </c>
      <c r="BE160" s="216">
        <f>IF(N160="základní",J160,0)</f>
        <v>0</v>
      </c>
      <c r="BF160" s="216">
        <f>IF(N160="snížená",J160,0)</f>
        <v>0</v>
      </c>
      <c r="BG160" s="216">
        <f>IF(N160="zákl. přenesená",J160,0)</f>
        <v>0</v>
      </c>
      <c r="BH160" s="216">
        <f>IF(N160="sníž. přenesená",J160,0)</f>
        <v>0</v>
      </c>
      <c r="BI160" s="216">
        <f>IF(N160="nulová",J160,0)</f>
        <v>0</v>
      </c>
      <c r="BJ160" s="17" t="s">
        <v>79</v>
      </c>
      <c r="BK160" s="216">
        <f>ROUND(I160*H160,2)</f>
        <v>0</v>
      </c>
      <c r="BL160" s="17" t="s">
        <v>135</v>
      </c>
      <c r="BM160" s="215" t="s">
        <v>353</v>
      </c>
    </row>
    <row r="161" s="2" customFormat="1">
      <c r="A161" s="38"/>
      <c r="B161" s="39"/>
      <c r="C161" s="40"/>
      <c r="D161" s="217" t="s">
        <v>122</v>
      </c>
      <c r="E161" s="40"/>
      <c r="F161" s="218" t="s">
        <v>352</v>
      </c>
      <c r="G161" s="40"/>
      <c r="H161" s="40"/>
      <c r="I161" s="219"/>
      <c r="J161" s="40"/>
      <c r="K161" s="40"/>
      <c r="L161" s="44"/>
      <c r="M161" s="220"/>
      <c r="N161" s="221"/>
      <c r="O161" s="84"/>
      <c r="P161" s="84"/>
      <c r="Q161" s="84"/>
      <c r="R161" s="84"/>
      <c r="S161" s="84"/>
      <c r="T161" s="85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122</v>
      </c>
      <c r="AU161" s="17" t="s">
        <v>81</v>
      </c>
    </row>
    <row r="162" s="13" customFormat="1">
      <c r="A162" s="13"/>
      <c r="B162" s="230"/>
      <c r="C162" s="231"/>
      <c r="D162" s="217" t="s">
        <v>259</v>
      </c>
      <c r="E162" s="232" t="s">
        <v>201</v>
      </c>
      <c r="F162" s="233" t="s">
        <v>354</v>
      </c>
      <c r="G162" s="231"/>
      <c r="H162" s="234">
        <v>161.5</v>
      </c>
      <c r="I162" s="235"/>
      <c r="J162" s="231"/>
      <c r="K162" s="231"/>
      <c r="L162" s="236"/>
      <c r="M162" s="237"/>
      <c r="N162" s="238"/>
      <c r="O162" s="238"/>
      <c r="P162" s="238"/>
      <c r="Q162" s="238"/>
      <c r="R162" s="238"/>
      <c r="S162" s="238"/>
      <c r="T162" s="239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0" t="s">
        <v>259</v>
      </c>
      <c r="AU162" s="240" t="s">
        <v>81</v>
      </c>
      <c r="AV162" s="13" t="s">
        <v>81</v>
      </c>
      <c r="AW162" s="13" t="s">
        <v>33</v>
      </c>
      <c r="AX162" s="13" t="s">
        <v>79</v>
      </c>
      <c r="AY162" s="240" t="s">
        <v>113</v>
      </c>
    </row>
    <row r="163" s="13" customFormat="1">
      <c r="A163" s="13"/>
      <c r="B163" s="230"/>
      <c r="C163" s="231"/>
      <c r="D163" s="217" t="s">
        <v>259</v>
      </c>
      <c r="E163" s="231"/>
      <c r="F163" s="233" t="s">
        <v>355</v>
      </c>
      <c r="G163" s="231"/>
      <c r="H163" s="234">
        <v>164.72999999999999</v>
      </c>
      <c r="I163" s="235"/>
      <c r="J163" s="231"/>
      <c r="K163" s="231"/>
      <c r="L163" s="236"/>
      <c r="M163" s="237"/>
      <c r="N163" s="238"/>
      <c r="O163" s="238"/>
      <c r="P163" s="238"/>
      <c r="Q163" s="238"/>
      <c r="R163" s="238"/>
      <c r="S163" s="238"/>
      <c r="T163" s="239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0" t="s">
        <v>259</v>
      </c>
      <c r="AU163" s="240" t="s">
        <v>81</v>
      </c>
      <c r="AV163" s="13" t="s">
        <v>81</v>
      </c>
      <c r="AW163" s="13" t="s">
        <v>4</v>
      </c>
      <c r="AX163" s="13" t="s">
        <v>79</v>
      </c>
      <c r="AY163" s="240" t="s">
        <v>113</v>
      </c>
    </row>
    <row r="164" s="2" customFormat="1" ht="24.15" customHeight="1">
      <c r="A164" s="38"/>
      <c r="B164" s="39"/>
      <c r="C164" s="241" t="s">
        <v>356</v>
      </c>
      <c r="D164" s="241" t="s">
        <v>350</v>
      </c>
      <c r="E164" s="242" t="s">
        <v>357</v>
      </c>
      <c r="F164" s="243" t="s">
        <v>358</v>
      </c>
      <c r="G164" s="244" t="s">
        <v>252</v>
      </c>
      <c r="H164" s="245">
        <v>5.8710000000000004</v>
      </c>
      <c r="I164" s="246"/>
      <c r="J164" s="247">
        <f>ROUND(I164*H164,2)</f>
        <v>0</v>
      </c>
      <c r="K164" s="243" t="s">
        <v>253</v>
      </c>
      <c r="L164" s="248"/>
      <c r="M164" s="249" t="s">
        <v>19</v>
      </c>
      <c r="N164" s="250" t="s">
        <v>42</v>
      </c>
      <c r="O164" s="84"/>
      <c r="P164" s="213">
        <f>O164*H164</f>
        <v>0</v>
      </c>
      <c r="Q164" s="213">
        <v>0.13100000000000001</v>
      </c>
      <c r="R164" s="213">
        <f>Q164*H164</f>
        <v>0.76910100000000003</v>
      </c>
      <c r="S164" s="213">
        <v>0</v>
      </c>
      <c r="T164" s="214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15" t="s">
        <v>155</v>
      </c>
      <c r="AT164" s="215" t="s">
        <v>350</v>
      </c>
      <c r="AU164" s="215" t="s">
        <v>81</v>
      </c>
      <c r="AY164" s="17" t="s">
        <v>113</v>
      </c>
      <c r="BE164" s="216">
        <f>IF(N164="základní",J164,0)</f>
        <v>0</v>
      </c>
      <c r="BF164" s="216">
        <f>IF(N164="snížená",J164,0)</f>
        <v>0</v>
      </c>
      <c r="BG164" s="216">
        <f>IF(N164="zákl. přenesená",J164,0)</f>
        <v>0</v>
      </c>
      <c r="BH164" s="216">
        <f>IF(N164="sníž. přenesená",J164,0)</f>
        <v>0</v>
      </c>
      <c r="BI164" s="216">
        <f>IF(N164="nulová",J164,0)</f>
        <v>0</v>
      </c>
      <c r="BJ164" s="17" t="s">
        <v>79</v>
      </c>
      <c r="BK164" s="216">
        <f>ROUND(I164*H164,2)</f>
        <v>0</v>
      </c>
      <c r="BL164" s="17" t="s">
        <v>135</v>
      </c>
      <c r="BM164" s="215" t="s">
        <v>359</v>
      </c>
    </row>
    <row r="165" s="2" customFormat="1">
      <c r="A165" s="38"/>
      <c r="B165" s="39"/>
      <c r="C165" s="40"/>
      <c r="D165" s="217" t="s">
        <v>122</v>
      </c>
      <c r="E165" s="40"/>
      <c r="F165" s="218" t="s">
        <v>358</v>
      </c>
      <c r="G165" s="40"/>
      <c r="H165" s="40"/>
      <c r="I165" s="219"/>
      <c r="J165" s="40"/>
      <c r="K165" s="40"/>
      <c r="L165" s="44"/>
      <c r="M165" s="220"/>
      <c r="N165" s="221"/>
      <c r="O165" s="84"/>
      <c r="P165" s="84"/>
      <c r="Q165" s="84"/>
      <c r="R165" s="84"/>
      <c r="S165" s="84"/>
      <c r="T165" s="85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122</v>
      </c>
      <c r="AU165" s="17" t="s">
        <v>81</v>
      </c>
    </row>
    <row r="166" s="13" customFormat="1">
      <c r="A166" s="13"/>
      <c r="B166" s="230"/>
      <c r="C166" s="231"/>
      <c r="D166" s="217" t="s">
        <v>259</v>
      </c>
      <c r="E166" s="232" t="s">
        <v>203</v>
      </c>
      <c r="F166" s="233" t="s">
        <v>360</v>
      </c>
      <c r="G166" s="231"/>
      <c r="H166" s="234">
        <v>5.7000000000000002</v>
      </c>
      <c r="I166" s="235"/>
      <c r="J166" s="231"/>
      <c r="K166" s="231"/>
      <c r="L166" s="236"/>
      <c r="M166" s="237"/>
      <c r="N166" s="238"/>
      <c r="O166" s="238"/>
      <c r="P166" s="238"/>
      <c r="Q166" s="238"/>
      <c r="R166" s="238"/>
      <c r="S166" s="238"/>
      <c r="T166" s="239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0" t="s">
        <v>259</v>
      </c>
      <c r="AU166" s="240" t="s">
        <v>81</v>
      </c>
      <c r="AV166" s="13" t="s">
        <v>81</v>
      </c>
      <c r="AW166" s="13" t="s">
        <v>33</v>
      </c>
      <c r="AX166" s="13" t="s">
        <v>79</v>
      </c>
      <c r="AY166" s="240" t="s">
        <v>113</v>
      </c>
    </row>
    <row r="167" s="13" customFormat="1">
      <c r="A167" s="13"/>
      <c r="B167" s="230"/>
      <c r="C167" s="231"/>
      <c r="D167" s="217" t="s">
        <v>259</v>
      </c>
      <c r="E167" s="231"/>
      <c r="F167" s="233" t="s">
        <v>361</v>
      </c>
      <c r="G167" s="231"/>
      <c r="H167" s="234">
        <v>5.8710000000000004</v>
      </c>
      <c r="I167" s="235"/>
      <c r="J167" s="231"/>
      <c r="K167" s="231"/>
      <c r="L167" s="236"/>
      <c r="M167" s="237"/>
      <c r="N167" s="238"/>
      <c r="O167" s="238"/>
      <c r="P167" s="238"/>
      <c r="Q167" s="238"/>
      <c r="R167" s="238"/>
      <c r="S167" s="238"/>
      <c r="T167" s="239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0" t="s">
        <v>259</v>
      </c>
      <c r="AU167" s="240" t="s">
        <v>81</v>
      </c>
      <c r="AV167" s="13" t="s">
        <v>81</v>
      </c>
      <c r="AW167" s="13" t="s">
        <v>4</v>
      </c>
      <c r="AX167" s="13" t="s">
        <v>79</v>
      </c>
      <c r="AY167" s="240" t="s">
        <v>113</v>
      </c>
    </row>
    <row r="168" s="2" customFormat="1" ht="33" customHeight="1">
      <c r="A168" s="38"/>
      <c r="B168" s="39"/>
      <c r="C168" s="204" t="s">
        <v>362</v>
      </c>
      <c r="D168" s="204" t="s">
        <v>116</v>
      </c>
      <c r="E168" s="205" t="s">
        <v>363</v>
      </c>
      <c r="F168" s="206" t="s">
        <v>364</v>
      </c>
      <c r="G168" s="207" t="s">
        <v>252</v>
      </c>
      <c r="H168" s="208">
        <v>55.399999999999999</v>
      </c>
      <c r="I168" s="209"/>
      <c r="J168" s="210">
        <f>ROUND(I168*H168,2)</f>
        <v>0</v>
      </c>
      <c r="K168" s="206" t="s">
        <v>253</v>
      </c>
      <c r="L168" s="44"/>
      <c r="M168" s="211" t="s">
        <v>19</v>
      </c>
      <c r="N168" s="212" t="s">
        <v>42</v>
      </c>
      <c r="O168" s="84"/>
      <c r="P168" s="213">
        <f>O168*H168</f>
        <v>0</v>
      </c>
      <c r="Q168" s="213">
        <v>0.090620000000000006</v>
      </c>
      <c r="R168" s="213">
        <f>Q168*H168</f>
        <v>5.0203480000000003</v>
      </c>
      <c r="S168" s="213">
        <v>0</v>
      </c>
      <c r="T168" s="214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15" t="s">
        <v>135</v>
      </c>
      <c r="AT168" s="215" t="s">
        <v>116</v>
      </c>
      <c r="AU168" s="215" t="s">
        <v>81</v>
      </c>
      <c r="AY168" s="17" t="s">
        <v>113</v>
      </c>
      <c r="BE168" s="216">
        <f>IF(N168="základní",J168,0)</f>
        <v>0</v>
      </c>
      <c r="BF168" s="216">
        <f>IF(N168="snížená",J168,0)</f>
        <v>0</v>
      </c>
      <c r="BG168" s="216">
        <f>IF(N168="zákl. přenesená",J168,0)</f>
        <v>0</v>
      </c>
      <c r="BH168" s="216">
        <f>IF(N168="sníž. přenesená",J168,0)</f>
        <v>0</v>
      </c>
      <c r="BI168" s="216">
        <f>IF(N168="nulová",J168,0)</f>
        <v>0</v>
      </c>
      <c r="BJ168" s="17" t="s">
        <v>79</v>
      </c>
      <c r="BK168" s="216">
        <f>ROUND(I168*H168,2)</f>
        <v>0</v>
      </c>
      <c r="BL168" s="17" t="s">
        <v>135</v>
      </c>
      <c r="BM168" s="215" t="s">
        <v>365</v>
      </c>
    </row>
    <row r="169" s="2" customFormat="1">
      <c r="A169" s="38"/>
      <c r="B169" s="39"/>
      <c r="C169" s="40"/>
      <c r="D169" s="217" t="s">
        <v>122</v>
      </c>
      <c r="E169" s="40"/>
      <c r="F169" s="218" t="s">
        <v>366</v>
      </c>
      <c r="G169" s="40"/>
      <c r="H169" s="40"/>
      <c r="I169" s="219"/>
      <c r="J169" s="40"/>
      <c r="K169" s="40"/>
      <c r="L169" s="44"/>
      <c r="M169" s="220"/>
      <c r="N169" s="221"/>
      <c r="O169" s="84"/>
      <c r="P169" s="84"/>
      <c r="Q169" s="84"/>
      <c r="R169" s="84"/>
      <c r="S169" s="84"/>
      <c r="T169" s="85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122</v>
      </c>
      <c r="AU169" s="17" t="s">
        <v>81</v>
      </c>
    </row>
    <row r="170" s="2" customFormat="1">
      <c r="A170" s="38"/>
      <c r="B170" s="39"/>
      <c r="C170" s="40"/>
      <c r="D170" s="228" t="s">
        <v>256</v>
      </c>
      <c r="E170" s="40"/>
      <c r="F170" s="229" t="s">
        <v>367</v>
      </c>
      <c r="G170" s="40"/>
      <c r="H170" s="40"/>
      <c r="I170" s="219"/>
      <c r="J170" s="40"/>
      <c r="K170" s="40"/>
      <c r="L170" s="44"/>
      <c r="M170" s="220"/>
      <c r="N170" s="221"/>
      <c r="O170" s="84"/>
      <c r="P170" s="84"/>
      <c r="Q170" s="84"/>
      <c r="R170" s="84"/>
      <c r="S170" s="84"/>
      <c r="T170" s="85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256</v>
      </c>
      <c r="AU170" s="17" t="s">
        <v>81</v>
      </c>
    </row>
    <row r="171" s="13" customFormat="1">
      <c r="A171" s="13"/>
      <c r="B171" s="230"/>
      <c r="C171" s="231"/>
      <c r="D171" s="217" t="s">
        <v>259</v>
      </c>
      <c r="E171" s="232" t="s">
        <v>221</v>
      </c>
      <c r="F171" s="233" t="s">
        <v>368</v>
      </c>
      <c r="G171" s="231"/>
      <c r="H171" s="234">
        <v>55.399999999999999</v>
      </c>
      <c r="I171" s="235"/>
      <c r="J171" s="231"/>
      <c r="K171" s="231"/>
      <c r="L171" s="236"/>
      <c r="M171" s="237"/>
      <c r="N171" s="238"/>
      <c r="O171" s="238"/>
      <c r="P171" s="238"/>
      <c r="Q171" s="238"/>
      <c r="R171" s="238"/>
      <c r="S171" s="238"/>
      <c r="T171" s="239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0" t="s">
        <v>259</v>
      </c>
      <c r="AU171" s="240" t="s">
        <v>81</v>
      </c>
      <c r="AV171" s="13" t="s">
        <v>81</v>
      </c>
      <c r="AW171" s="13" t="s">
        <v>33</v>
      </c>
      <c r="AX171" s="13" t="s">
        <v>79</v>
      </c>
      <c r="AY171" s="240" t="s">
        <v>113</v>
      </c>
    </row>
    <row r="172" s="2" customFormat="1" ht="21.75" customHeight="1">
      <c r="A172" s="38"/>
      <c r="B172" s="39"/>
      <c r="C172" s="241" t="s">
        <v>369</v>
      </c>
      <c r="D172" s="241" t="s">
        <v>350</v>
      </c>
      <c r="E172" s="242" t="s">
        <v>370</v>
      </c>
      <c r="F172" s="243" t="s">
        <v>371</v>
      </c>
      <c r="G172" s="244" t="s">
        <v>252</v>
      </c>
      <c r="H172" s="245">
        <v>47.997999999999998</v>
      </c>
      <c r="I172" s="246"/>
      <c r="J172" s="247">
        <f>ROUND(I172*H172,2)</f>
        <v>0</v>
      </c>
      <c r="K172" s="243" t="s">
        <v>253</v>
      </c>
      <c r="L172" s="248"/>
      <c r="M172" s="249" t="s">
        <v>19</v>
      </c>
      <c r="N172" s="250" t="s">
        <v>42</v>
      </c>
      <c r="O172" s="84"/>
      <c r="P172" s="213">
        <f>O172*H172</f>
        <v>0</v>
      </c>
      <c r="Q172" s="213">
        <v>0.17599999999999999</v>
      </c>
      <c r="R172" s="213">
        <f>Q172*H172</f>
        <v>8.4476479999999992</v>
      </c>
      <c r="S172" s="213">
        <v>0</v>
      </c>
      <c r="T172" s="214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15" t="s">
        <v>155</v>
      </c>
      <c r="AT172" s="215" t="s">
        <v>350</v>
      </c>
      <c r="AU172" s="215" t="s">
        <v>81</v>
      </c>
      <c r="AY172" s="17" t="s">
        <v>113</v>
      </c>
      <c r="BE172" s="216">
        <f>IF(N172="základní",J172,0)</f>
        <v>0</v>
      </c>
      <c r="BF172" s="216">
        <f>IF(N172="snížená",J172,0)</f>
        <v>0</v>
      </c>
      <c r="BG172" s="216">
        <f>IF(N172="zákl. přenesená",J172,0)</f>
        <v>0</v>
      </c>
      <c r="BH172" s="216">
        <f>IF(N172="sníž. přenesená",J172,0)</f>
        <v>0</v>
      </c>
      <c r="BI172" s="216">
        <f>IF(N172="nulová",J172,0)</f>
        <v>0</v>
      </c>
      <c r="BJ172" s="17" t="s">
        <v>79</v>
      </c>
      <c r="BK172" s="216">
        <f>ROUND(I172*H172,2)</f>
        <v>0</v>
      </c>
      <c r="BL172" s="17" t="s">
        <v>135</v>
      </c>
      <c r="BM172" s="215" t="s">
        <v>372</v>
      </c>
    </row>
    <row r="173" s="2" customFormat="1">
      <c r="A173" s="38"/>
      <c r="B173" s="39"/>
      <c r="C173" s="40"/>
      <c r="D173" s="217" t="s">
        <v>122</v>
      </c>
      <c r="E173" s="40"/>
      <c r="F173" s="218" t="s">
        <v>371</v>
      </c>
      <c r="G173" s="40"/>
      <c r="H173" s="40"/>
      <c r="I173" s="219"/>
      <c r="J173" s="40"/>
      <c r="K173" s="40"/>
      <c r="L173" s="44"/>
      <c r="M173" s="220"/>
      <c r="N173" s="221"/>
      <c r="O173" s="84"/>
      <c r="P173" s="84"/>
      <c r="Q173" s="84"/>
      <c r="R173" s="84"/>
      <c r="S173" s="84"/>
      <c r="T173" s="85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122</v>
      </c>
      <c r="AU173" s="17" t="s">
        <v>81</v>
      </c>
    </row>
    <row r="174" s="13" customFormat="1">
      <c r="A174" s="13"/>
      <c r="B174" s="230"/>
      <c r="C174" s="231"/>
      <c r="D174" s="217" t="s">
        <v>259</v>
      </c>
      <c r="E174" s="232" t="s">
        <v>205</v>
      </c>
      <c r="F174" s="233" t="s">
        <v>373</v>
      </c>
      <c r="G174" s="231"/>
      <c r="H174" s="234">
        <v>46.600000000000001</v>
      </c>
      <c r="I174" s="235"/>
      <c r="J174" s="231"/>
      <c r="K174" s="231"/>
      <c r="L174" s="236"/>
      <c r="M174" s="237"/>
      <c r="N174" s="238"/>
      <c r="O174" s="238"/>
      <c r="P174" s="238"/>
      <c r="Q174" s="238"/>
      <c r="R174" s="238"/>
      <c r="S174" s="238"/>
      <c r="T174" s="239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0" t="s">
        <v>259</v>
      </c>
      <c r="AU174" s="240" t="s">
        <v>81</v>
      </c>
      <c r="AV174" s="13" t="s">
        <v>81</v>
      </c>
      <c r="AW174" s="13" t="s">
        <v>33</v>
      </c>
      <c r="AX174" s="13" t="s">
        <v>79</v>
      </c>
      <c r="AY174" s="240" t="s">
        <v>113</v>
      </c>
    </row>
    <row r="175" s="13" customFormat="1">
      <c r="A175" s="13"/>
      <c r="B175" s="230"/>
      <c r="C175" s="231"/>
      <c r="D175" s="217" t="s">
        <v>259</v>
      </c>
      <c r="E175" s="231"/>
      <c r="F175" s="233" t="s">
        <v>374</v>
      </c>
      <c r="G175" s="231"/>
      <c r="H175" s="234">
        <v>47.997999999999998</v>
      </c>
      <c r="I175" s="235"/>
      <c r="J175" s="231"/>
      <c r="K175" s="231"/>
      <c r="L175" s="236"/>
      <c r="M175" s="237"/>
      <c r="N175" s="238"/>
      <c r="O175" s="238"/>
      <c r="P175" s="238"/>
      <c r="Q175" s="238"/>
      <c r="R175" s="238"/>
      <c r="S175" s="238"/>
      <c r="T175" s="239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0" t="s">
        <v>259</v>
      </c>
      <c r="AU175" s="240" t="s">
        <v>81</v>
      </c>
      <c r="AV175" s="13" t="s">
        <v>81</v>
      </c>
      <c r="AW175" s="13" t="s">
        <v>4</v>
      </c>
      <c r="AX175" s="13" t="s">
        <v>79</v>
      </c>
      <c r="AY175" s="240" t="s">
        <v>113</v>
      </c>
    </row>
    <row r="176" s="2" customFormat="1" ht="24.15" customHeight="1">
      <c r="A176" s="38"/>
      <c r="B176" s="39"/>
      <c r="C176" s="241" t="s">
        <v>375</v>
      </c>
      <c r="D176" s="241" t="s">
        <v>350</v>
      </c>
      <c r="E176" s="242" t="s">
        <v>376</v>
      </c>
      <c r="F176" s="243" t="s">
        <v>377</v>
      </c>
      <c r="G176" s="244" t="s">
        <v>252</v>
      </c>
      <c r="H176" s="245">
        <v>9.0640000000000001</v>
      </c>
      <c r="I176" s="246"/>
      <c r="J176" s="247">
        <f>ROUND(I176*H176,2)</f>
        <v>0</v>
      </c>
      <c r="K176" s="243" t="s">
        <v>253</v>
      </c>
      <c r="L176" s="248"/>
      <c r="M176" s="249" t="s">
        <v>19</v>
      </c>
      <c r="N176" s="250" t="s">
        <v>42</v>
      </c>
      <c r="O176" s="84"/>
      <c r="P176" s="213">
        <f>O176*H176</f>
        <v>0</v>
      </c>
      <c r="Q176" s="213">
        <v>0.17499999999999999</v>
      </c>
      <c r="R176" s="213">
        <f>Q176*H176</f>
        <v>1.5861999999999998</v>
      </c>
      <c r="S176" s="213">
        <v>0</v>
      </c>
      <c r="T176" s="214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15" t="s">
        <v>155</v>
      </c>
      <c r="AT176" s="215" t="s">
        <v>350</v>
      </c>
      <c r="AU176" s="215" t="s">
        <v>81</v>
      </c>
      <c r="AY176" s="17" t="s">
        <v>113</v>
      </c>
      <c r="BE176" s="216">
        <f>IF(N176="základní",J176,0)</f>
        <v>0</v>
      </c>
      <c r="BF176" s="216">
        <f>IF(N176="snížená",J176,0)</f>
        <v>0</v>
      </c>
      <c r="BG176" s="216">
        <f>IF(N176="zákl. přenesená",J176,0)</f>
        <v>0</v>
      </c>
      <c r="BH176" s="216">
        <f>IF(N176="sníž. přenesená",J176,0)</f>
        <v>0</v>
      </c>
      <c r="BI176" s="216">
        <f>IF(N176="nulová",J176,0)</f>
        <v>0</v>
      </c>
      <c r="BJ176" s="17" t="s">
        <v>79</v>
      </c>
      <c r="BK176" s="216">
        <f>ROUND(I176*H176,2)</f>
        <v>0</v>
      </c>
      <c r="BL176" s="17" t="s">
        <v>135</v>
      </c>
      <c r="BM176" s="215" t="s">
        <v>378</v>
      </c>
    </row>
    <row r="177" s="2" customFormat="1">
      <c r="A177" s="38"/>
      <c r="B177" s="39"/>
      <c r="C177" s="40"/>
      <c r="D177" s="217" t="s">
        <v>122</v>
      </c>
      <c r="E177" s="40"/>
      <c r="F177" s="218" t="s">
        <v>377</v>
      </c>
      <c r="G177" s="40"/>
      <c r="H177" s="40"/>
      <c r="I177" s="219"/>
      <c r="J177" s="40"/>
      <c r="K177" s="40"/>
      <c r="L177" s="44"/>
      <c r="M177" s="220"/>
      <c r="N177" s="221"/>
      <c r="O177" s="84"/>
      <c r="P177" s="84"/>
      <c r="Q177" s="84"/>
      <c r="R177" s="84"/>
      <c r="S177" s="84"/>
      <c r="T177" s="85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122</v>
      </c>
      <c r="AU177" s="17" t="s">
        <v>81</v>
      </c>
    </row>
    <row r="178" s="13" customFormat="1">
      <c r="A178" s="13"/>
      <c r="B178" s="230"/>
      <c r="C178" s="231"/>
      <c r="D178" s="217" t="s">
        <v>259</v>
      </c>
      <c r="E178" s="232" t="s">
        <v>207</v>
      </c>
      <c r="F178" s="233" t="s">
        <v>379</v>
      </c>
      <c r="G178" s="231"/>
      <c r="H178" s="234">
        <v>8.8000000000000007</v>
      </c>
      <c r="I178" s="235"/>
      <c r="J178" s="231"/>
      <c r="K178" s="231"/>
      <c r="L178" s="236"/>
      <c r="M178" s="237"/>
      <c r="N178" s="238"/>
      <c r="O178" s="238"/>
      <c r="P178" s="238"/>
      <c r="Q178" s="238"/>
      <c r="R178" s="238"/>
      <c r="S178" s="238"/>
      <c r="T178" s="239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0" t="s">
        <v>259</v>
      </c>
      <c r="AU178" s="240" t="s">
        <v>81</v>
      </c>
      <c r="AV178" s="13" t="s">
        <v>81</v>
      </c>
      <c r="AW178" s="13" t="s">
        <v>33</v>
      </c>
      <c r="AX178" s="13" t="s">
        <v>79</v>
      </c>
      <c r="AY178" s="240" t="s">
        <v>113</v>
      </c>
    </row>
    <row r="179" s="13" customFormat="1">
      <c r="A179" s="13"/>
      <c r="B179" s="230"/>
      <c r="C179" s="231"/>
      <c r="D179" s="217" t="s">
        <v>259</v>
      </c>
      <c r="E179" s="231"/>
      <c r="F179" s="233" t="s">
        <v>380</v>
      </c>
      <c r="G179" s="231"/>
      <c r="H179" s="234">
        <v>9.0640000000000001</v>
      </c>
      <c r="I179" s="235"/>
      <c r="J179" s="231"/>
      <c r="K179" s="231"/>
      <c r="L179" s="236"/>
      <c r="M179" s="237"/>
      <c r="N179" s="238"/>
      <c r="O179" s="238"/>
      <c r="P179" s="238"/>
      <c r="Q179" s="238"/>
      <c r="R179" s="238"/>
      <c r="S179" s="238"/>
      <c r="T179" s="239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0" t="s">
        <v>259</v>
      </c>
      <c r="AU179" s="240" t="s">
        <v>81</v>
      </c>
      <c r="AV179" s="13" t="s">
        <v>81</v>
      </c>
      <c r="AW179" s="13" t="s">
        <v>4</v>
      </c>
      <c r="AX179" s="13" t="s">
        <v>79</v>
      </c>
      <c r="AY179" s="240" t="s">
        <v>113</v>
      </c>
    </row>
    <row r="180" s="12" customFormat="1" ht="22.8" customHeight="1">
      <c r="A180" s="12"/>
      <c r="B180" s="188"/>
      <c r="C180" s="189"/>
      <c r="D180" s="190" t="s">
        <v>70</v>
      </c>
      <c r="E180" s="202" t="s">
        <v>161</v>
      </c>
      <c r="F180" s="202" t="s">
        <v>381</v>
      </c>
      <c r="G180" s="189"/>
      <c r="H180" s="189"/>
      <c r="I180" s="192"/>
      <c r="J180" s="203">
        <f>BK180</f>
        <v>0</v>
      </c>
      <c r="K180" s="189"/>
      <c r="L180" s="194"/>
      <c r="M180" s="195"/>
      <c r="N180" s="196"/>
      <c r="O180" s="196"/>
      <c r="P180" s="197">
        <f>SUM(P181:P211)</f>
        <v>0</v>
      </c>
      <c r="Q180" s="196"/>
      <c r="R180" s="197">
        <f>SUM(R181:R211)</f>
        <v>47.001075333499998</v>
      </c>
      <c r="S180" s="196"/>
      <c r="T180" s="198">
        <f>SUM(T181:T211)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199" t="s">
        <v>79</v>
      </c>
      <c r="AT180" s="200" t="s">
        <v>70</v>
      </c>
      <c r="AU180" s="200" t="s">
        <v>79</v>
      </c>
      <c r="AY180" s="199" t="s">
        <v>113</v>
      </c>
      <c r="BK180" s="201">
        <f>SUM(BK181:BK211)</f>
        <v>0</v>
      </c>
    </row>
    <row r="181" s="2" customFormat="1" ht="33" customHeight="1">
      <c r="A181" s="38"/>
      <c r="B181" s="39"/>
      <c r="C181" s="204" t="s">
        <v>7</v>
      </c>
      <c r="D181" s="204" t="s">
        <v>116</v>
      </c>
      <c r="E181" s="205" t="s">
        <v>382</v>
      </c>
      <c r="F181" s="206" t="s">
        <v>383</v>
      </c>
      <c r="G181" s="207" t="s">
        <v>283</v>
      </c>
      <c r="H181" s="208">
        <v>124.59999999999999</v>
      </c>
      <c r="I181" s="209"/>
      <c r="J181" s="210">
        <f>ROUND(I181*H181,2)</f>
        <v>0</v>
      </c>
      <c r="K181" s="206" t="s">
        <v>253</v>
      </c>
      <c r="L181" s="44"/>
      <c r="M181" s="211" t="s">
        <v>19</v>
      </c>
      <c r="N181" s="212" t="s">
        <v>42</v>
      </c>
      <c r="O181" s="84"/>
      <c r="P181" s="213">
        <f>O181*H181</f>
        <v>0</v>
      </c>
      <c r="Q181" s="213">
        <v>0.15539952000000001</v>
      </c>
      <c r="R181" s="213">
        <f>Q181*H181</f>
        <v>19.362780192000002</v>
      </c>
      <c r="S181" s="213">
        <v>0</v>
      </c>
      <c r="T181" s="214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15" t="s">
        <v>135</v>
      </c>
      <c r="AT181" s="215" t="s">
        <v>116</v>
      </c>
      <c r="AU181" s="215" t="s">
        <v>81</v>
      </c>
      <c r="AY181" s="17" t="s">
        <v>113</v>
      </c>
      <c r="BE181" s="216">
        <f>IF(N181="základní",J181,0)</f>
        <v>0</v>
      </c>
      <c r="BF181" s="216">
        <f>IF(N181="snížená",J181,0)</f>
        <v>0</v>
      </c>
      <c r="BG181" s="216">
        <f>IF(N181="zákl. přenesená",J181,0)</f>
        <v>0</v>
      </c>
      <c r="BH181" s="216">
        <f>IF(N181="sníž. přenesená",J181,0)</f>
        <v>0</v>
      </c>
      <c r="BI181" s="216">
        <f>IF(N181="nulová",J181,0)</f>
        <v>0</v>
      </c>
      <c r="BJ181" s="17" t="s">
        <v>79</v>
      </c>
      <c r="BK181" s="216">
        <f>ROUND(I181*H181,2)</f>
        <v>0</v>
      </c>
      <c r="BL181" s="17" t="s">
        <v>135</v>
      </c>
      <c r="BM181" s="215" t="s">
        <v>384</v>
      </c>
    </row>
    <row r="182" s="2" customFormat="1">
      <c r="A182" s="38"/>
      <c r="B182" s="39"/>
      <c r="C182" s="40"/>
      <c r="D182" s="217" t="s">
        <v>122</v>
      </c>
      <c r="E182" s="40"/>
      <c r="F182" s="218" t="s">
        <v>385</v>
      </c>
      <c r="G182" s="40"/>
      <c r="H182" s="40"/>
      <c r="I182" s="219"/>
      <c r="J182" s="40"/>
      <c r="K182" s="40"/>
      <c r="L182" s="44"/>
      <c r="M182" s="220"/>
      <c r="N182" s="221"/>
      <c r="O182" s="84"/>
      <c r="P182" s="84"/>
      <c r="Q182" s="84"/>
      <c r="R182" s="84"/>
      <c r="S182" s="84"/>
      <c r="T182" s="85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122</v>
      </c>
      <c r="AU182" s="17" t="s">
        <v>81</v>
      </c>
    </row>
    <row r="183" s="2" customFormat="1">
      <c r="A183" s="38"/>
      <c r="B183" s="39"/>
      <c r="C183" s="40"/>
      <c r="D183" s="228" t="s">
        <v>256</v>
      </c>
      <c r="E183" s="40"/>
      <c r="F183" s="229" t="s">
        <v>386</v>
      </c>
      <c r="G183" s="40"/>
      <c r="H183" s="40"/>
      <c r="I183" s="219"/>
      <c r="J183" s="40"/>
      <c r="K183" s="40"/>
      <c r="L183" s="44"/>
      <c r="M183" s="220"/>
      <c r="N183" s="221"/>
      <c r="O183" s="84"/>
      <c r="P183" s="84"/>
      <c r="Q183" s="84"/>
      <c r="R183" s="84"/>
      <c r="S183" s="84"/>
      <c r="T183" s="85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256</v>
      </c>
      <c r="AU183" s="17" t="s">
        <v>81</v>
      </c>
    </row>
    <row r="184" s="13" customFormat="1">
      <c r="A184" s="13"/>
      <c r="B184" s="230"/>
      <c r="C184" s="231"/>
      <c r="D184" s="217" t="s">
        <v>259</v>
      </c>
      <c r="E184" s="232" t="s">
        <v>19</v>
      </c>
      <c r="F184" s="233" t="s">
        <v>387</v>
      </c>
      <c r="G184" s="231"/>
      <c r="H184" s="234">
        <v>124.59999999999999</v>
      </c>
      <c r="I184" s="235"/>
      <c r="J184" s="231"/>
      <c r="K184" s="231"/>
      <c r="L184" s="236"/>
      <c r="M184" s="237"/>
      <c r="N184" s="238"/>
      <c r="O184" s="238"/>
      <c r="P184" s="238"/>
      <c r="Q184" s="238"/>
      <c r="R184" s="238"/>
      <c r="S184" s="238"/>
      <c r="T184" s="239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0" t="s">
        <v>259</v>
      </c>
      <c r="AU184" s="240" t="s">
        <v>81</v>
      </c>
      <c r="AV184" s="13" t="s">
        <v>81</v>
      </c>
      <c r="AW184" s="13" t="s">
        <v>33</v>
      </c>
      <c r="AX184" s="13" t="s">
        <v>79</v>
      </c>
      <c r="AY184" s="240" t="s">
        <v>113</v>
      </c>
    </row>
    <row r="185" s="2" customFormat="1" ht="16.5" customHeight="1">
      <c r="A185" s="38"/>
      <c r="B185" s="39"/>
      <c r="C185" s="241" t="s">
        <v>388</v>
      </c>
      <c r="D185" s="241" t="s">
        <v>350</v>
      </c>
      <c r="E185" s="242" t="s">
        <v>389</v>
      </c>
      <c r="F185" s="243" t="s">
        <v>390</v>
      </c>
      <c r="G185" s="244" t="s">
        <v>283</v>
      </c>
      <c r="H185" s="245">
        <v>82.599999999999994</v>
      </c>
      <c r="I185" s="246"/>
      <c r="J185" s="247">
        <f>ROUND(I185*H185,2)</f>
        <v>0</v>
      </c>
      <c r="K185" s="243" t="s">
        <v>253</v>
      </c>
      <c r="L185" s="248"/>
      <c r="M185" s="249" t="s">
        <v>19</v>
      </c>
      <c r="N185" s="250" t="s">
        <v>42</v>
      </c>
      <c r="O185" s="84"/>
      <c r="P185" s="213">
        <f>O185*H185</f>
        <v>0</v>
      </c>
      <c r="Q185" s="213">
        <v>0.080000000000000002</v>
      </c>
      <c r="R185" s="213">
        <f>Q185*H185</f>
        <v>6.6079999999999997</v>
      </c>
      <c r="S185" s="213">
        <v>0</v>
      </c>
      <c r="T185" s="214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15" t="s">
        <v>155</v>
      </c>
      <c r="AT185" s="215" t="s">
        <v>350</v>
      </c>
      <c r="AU185" s="215" t="s">
        <v>81</v>
      </c>
      <c r="AY185" s="17" t="s">
        <v>113</v>
      </c>
      <c r="BE185" s="216">
        <f>IF(N185="základní",J185,0)</f>
        <v>0</v>
      </c>
      <c r="BF185" s="216">
        <f>IF(N185="snížená",J185,0)</f>
        <v>0</v>
      </c>
      <c r="BG185" s="216">
        <f>IF(N185="zákl. přenesená",J185,0)</f>
        <v>0</v>
      </c>
      <c r="BH185" s="216">
        <f>IF(N185="sníž. přenesená",J185,0)</f>
        <v>0</v>
      </c>
      <c r="BI185" s="216">
        <f>IF(N185="nulová",J185,0)</f>
        <v>0</v>
      </c>
      <c r="BJ185" s="17" t="s">
        <v>79</v>
      </c>
      <c r="BK185" s="216">
        <f>ROUND(I185*H185,2)</f>
        <v>0</v>
      </c>
      <c r="BL185" s="17" t="s">
        <v>135</v>
      </c>
      <c r="BM185" s="215" t="s">
        <v>391</v>
      </c>
    </row>
    <row r="186" s="2" customFormat="1">
      <c r="A186" s="38"/>
      <c r="B186" s="39"/>
      <c r="C186" s="40"/>
      <c r="D186" s="217" t="s">
        <v>122</v>
      </c>
      <c r="E186" s="40"/>
      <c r="F186" s="218" t="s">
        <v>390</v>
      </c>
      <c r="G186" s="40"/>
      <c r="H186" s="40"/>
      <c r="I186" s="219"/>
      <c r="J186" s="40"/>
      <c r="K186" s="40"/>
      <c r="L186" s="44"/>
      <c r="M186" s="220"/>
      <c r="N186" s="221"/>
      <c r="O186" s="84"/>
      <c r="P186" s="84"/>
      <c r="Q186" s="84"/>
      <c r="R186" s="84"/>
      <c r="S186" s="84"/>
      <c r="T186" s="85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122</v>
      </c>
      <c r="AU186" s="17" t="s">
        <v>81</v>
      </c>
    </row>
    <row r="187" s="13" customFormat="1">
      <c r="A187" s="13"/>
      <c r="B187" s="230"/>
      <c r="C187" s="231"/>
      <c r="D187" s="217" t="s">
        <v>259</v>
      </c>
      <c r="E187" s="232" t="s">
        <v>213</v>
      </c>
      <c r="F187" s="233" t="s">
        <v>392</v>
      </c>
      <c r="G187" s="231"/>
      <c r="H187" s="234">
        <v>82.599999999999994</v>
      </c>
      <c r="I187" s="235"/>
      <c r="J187" s="231"/>
      <c r="K187" s="231"/>
      <c r="L187" s="236"/>
      <c r="M187" s="237"/>
      <c r="N187" s="238"/>
      <c r="O187" s="238"/>
      <c r="P187" s="238"/>
      <c r="Q187" s="238"/>
      <c r="R187" s="238"/>
      <c r="S187" s="238"/>
      <c r="T187" s="239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0" t="s">
        <v>259</v>
      </c>
      <c r="AU187" s="240" t="s">
        <v>81</v>
      </c>
      <c r="AV187" s="13" t="s">
        <v>81</v>
      </c>
      <c r="AW187" s="13" t="s">
        <v>33</v>
      </c>
      <c r="AX187" s="13" t="s">
        <v>79</v>
      </c>
      <c r="AY187" s="240" t="s">
        <v>113</v>
      </c>
    </row>
    <row r="188" s="2" customFormat="1" ht="24.15" customHeight="1">
      <c r="A188" s="38"/>
      <c r="B188" s="39"/>
      <c r="C188" s="241" t="s">
        <v>393</v>
      </c>
      <c r="D188" s="241" t="s">
        <v>350</v>
      </c>
      <c r="E188" s="242" t="s">
        <v>394</v>
      </c>
      <c r="F188" s="243" t="s">
        <v>395</v>
      </c>
      <c r="G188" s="244" t="s">
        <v>283</v>
      </c>
      <c r="H188" s="245">
        <v>28</v>
      </c>
      <c r="I188" s="246"/>
      <c r="J188" s="247">
        <f>ROUND(I188*H188,2)</f>
        <v>0</v>
      </c>
      <c r="K188" s="243" t="s">
        <v>253</v>
      </c>
      <c r="L188" s="248"/>
      <c r="M188" s="249" t="s">
        <v>19</v>
      </c>
      <c r="N188" s="250" t="s">
        <v>42</v>
      </c>
      <c r="O188" s="84"/>
      <c r="P188" s="213">
        <f>O188*H188</f>
        <v>0</v>
      </c>
      <c r="Q188" s="213">
        <v>0.048300000000000003</v>
      </c>
      <c r="R188" s="213">
        <f>Q188*H188</f>
        <v>1.3524000000000001</v>
      </c>
      <c r="S188" s="213">
        <v>0</v>
      </c>
      <c r="T188" s="214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15" t="s">
        <v>155</v>
      </c>
      <c r="AT188" s="215" t="s">
        <v>350</v>
      </c>
      <c r="AU188" s="215" t="s">
        <v>81</v>
      </c>
      <c r="AY188" s="17" t="s">
        <v>113</v>
      </c>
      <c r="BE188" s="216">
        <f>IF(N188="základní",J188,0)</f>
        <v>0</v>
      </c>
      <c r="BF188" s="216">
        <f>IF(N188="snížená",J188,0)</f>
        <v>0</v>
      </c>
      <c r="BG188" s="216">
        <f>IF(N188="zákl. přenesená",J188,0)</f>
        <v>0</v>
      </c>
      <c r="BH188" s="216">
        <f>IF(N188="sníž. přenesená",J188,0)</f>
        <v>0</v>
      </c>
      <c r="BI188" s="216">
        <f>IF(N188="nulová",J188,0)</f>
        <v>0</v>
      </c>
      <c r="BJ188" s="17" t="s">
        <v>79</v>
      </c>
      <c r="BK188" s="216">
        <f>ROUND(I188*H188,2)</f>
        <v>0</v>
      </c>
      <c r="BL188" s="17" t="s">
        <v>135</v>
      </c>
      <c r="BM188" s="215" t="s">
        <v>396</v>
      </c>
    </row>
    <row r="189" s="2" customFormat="1">
      <c r="A189" s="38"/>
      <c r="B189" s="39"/>
      <c r="C189" s="40"/>
      <c r="D189" s="217" t="s">
        <v>122</v>
      </c>
      <c r="E189" s="40"/>
      <c r="F189" s="218" t="s">
        <v>395</v>
      </c>
      <c r="G189" s="40"/>
      <c r="H189" s="40"/>
      <c r="I189" s="219"/>
      <c r="J189" s="40"/>
      <c r="K189" s="40"/>
      <c r="L189" s="44"/>
      <c r="M189" s="220"/>
      <c r="N189" s="221"/>
      <c r="O189" s="84"/>
      <c r="P189" s="84"/>
      <c r="Q189" s="84"/>
      <c r="R189" s="84"/>
      <c r="S189" s="84"/>
      <c r="T189" s="85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122</v>
      </c>
      <c r="AU189" s="17" t="s">
        <v>81</v>
      </c>
    </row>
    <row r="190" s="13" customFormat="1">
      <c r="A190" s="13"/>
      <c r="B190" s="230"/>
      <c r="C190" s="231"/>
      <c r="D190" s="217" t="s">
        <v>259</v>
      </c>
      <c r="E190" s="232" t="s">
        <v>211</v>
      </c>
      <c r="F190" s="233" t="s">
        <v>397</v>
      </c>
      <c r="G190" s="231"/>
      <c r="H190" s="234">
        <v>28</v>
      </c>
      <c r="I190" s="235"/>
      <c r="J190" s="231"/>
      <c r="K190" s="231"/>
      <c r="L190" s="236"/>
      <c r="M190" s="237"/>
      <c r="N190" s="238"/>
      <c r="O190" s="238"/>
      <c r="P190" s="238"/>
      <c r="Q190" s="238"/>
      <c r="R190" s="238"/>
      <c r="S190" s="238"/>
      <c r="T190" s="239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0" t="s">
        <v>259</v>
      </c>
      <c r="AU190" s="240" t="s">
        <v>81</v>
      </c>
      <c r="AV190" s="13" t="s">
        <v>81</v>
      </c>
      <c r="AW190" s="13" t="s">
        <v>33</v>
      </c>
      <c r="AX190" s="13" t="s">
        <v>79</v>
      </c>
      <c r="AY190" s="240" t="s">
        <v>113</v>
      </c>
    </row>
    <row r="191" s="2" customFormat="1" ht="24.15" customHeight="1">
      <c r="A191" s="38"/>
      <c r="B191" s="39"/>
      <c r="C191" s="241" t="s">
        <v>228</v>
      </c>
      <c r="D191" s="241" t="s">
        <v>350</v>
      </c>
      <c r="E191" s="242" t="s">
        <v>398</v>
      </c>
      <c r="F191" s="243" t="s">
        <v>399</v>
      </c>
      <c r="G191" s="244" t="s">
        <v>283</v>
      </c>
      <c r="H191" s="245">
        <v>14</v>
      </c>
      <c r="I191" s="246"/>
      <c r="J191" s="247">
        <f>ROUND(I191*H191,2)</f>
        <v>0</v>
      </c>
      <c r="K191" s="243" t="s">
        <v>253</v>
      </c>
      <c r="L191" s="248"/>
      <c r="M191" s="249" t="s">
        <v>19</v>
      </c>
      <c r="N191" s="250" t="s">
        <v>42</v>
      </c>
      <c r="O191" s="84"/>
      <c r="P191" s="213">
        <f>O191*H191</f>
        <v>0</v>
      </c>
      <c r="Q191" s="213">
        <v>0.065670000000000006</v>
      </c>
      <c r="R191" s="213">
        <f>Q191*H191</f>
        <v>0.91938000000000009</v>
      </c>
      <c r="S191" s="213">
        <v>0</v>
      </c>
      <c r="T191" s="214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15" t="s">
        <v>155</v>
      </c>
      <c r="AT191" s="215" t="s">
        <v>350</v>
      </c>
      <c r="AU191" s="215" t="s">
        <v>81</v>
      </c>
      <c r="AY191" s="17" t="s">
        <v>113</v>
      </c>
      <c r="BE191" s="216">
        <f>IF(N191="základní",J191,0)</f>
        <v>0</v>
      </c>
      <c r="BF191" s="216">
        <f>IF(N191="snížená",J191,0)</f>
        <v>0</v>
      </c>
      <c r="BG191" s="216">
        <f>IF(N191="zákl. přenesená",J191,0)</f>
        <v>0</v>
      </c>
      <c r="BH191" s="216">
        <f>IF(N191="sníž. přenesená",J191,0)</f>
        <v>0</v>
      </c>
      <c r="BI191" s="216">
        <f>IF(N191="nulová",J191,0)</f>
        <v>0</v>
      </c>
      <c r="BJ191" s="17" t="s">
        <v>79</v>
      </c>
      <c r="BK191" s="216">
        <f>ROUND(I191*H191,2)</f>
        <v>0</v>
      </c>
      <c r="BL191" s="17" t="s">
        <v>135</v>
      </c>
      <c r="BM191" s="215" t="s">
        <v>400</v>
      </c>
    </row>
    <row r="192" s="2" customFormat="1">
      <c r="A192" s="38"/>
      <c r="B192" s="39"/>
      <c r="C192" s="40"/>
      <c r="D192" s="217" t="s">
        <v>122</v>
      </c>
      <c r="E192" s="40"/>
      <c r="F192" s="218" t="s">
        <v>399</v>
      </c>
      <c r="G192" s="40"/>
      <c r="H192" s="40"/>
      <c r="I192" s="219"/>
      <c r="J192" s="40"/>
      <c r="K192" s="40"/>
      <c r="L192" s="44"/>
      <c r="M192" s="220"/>
      <c r="N192" s="221"/>
      <c r="O192" s="84"/>
      <c r="P192" s="84"/>
      <c r="Q192" s="84"/>
      <c r="R192" s="84"/>
      <c r="S192" s="84"/>
      <c r="T192" s="85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T192" s="17" t="s">
        <v>122</v>
      </c>
      <c r="AU192" s="17" t="s">
        <v>81</v>
      </c>
    </row>
    <row r="193" s="13" customFormat="1">
      <c r="A193" s="13"/>
      <c r="B193" s="230"/>
      <c r="C193" s="231"/>
      <c r="D193" s="217" t="s">
        <v>259</v>
      </c>
      <c r="E193" s="232" t="s">
        <v>210</v>
      </c>
      <c r="F193" s="233" t="s">
        <v>401</v>
      </c>
      <c r="G193" s="231"/>
      <c r="H193" s="234">
        <v>14</v>
      </c>
      <c r="I193" s="235"/>
      <c r="J193" s="231"/>
      <c r="K193" s="231"/>
      <c r="L193" s="236"/>
      <c r="M193" s="237"/>
      <c r="N193" s="238"/>
      <c r="O193" s="238"/>
      <c r="P193" s="238"/>
      <c r="Q193" s="238"/>
      <c r="R193" s="238"/>
      <c r="S193" s="238"/>
      <c r="T193" s="239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0" t="s">
        <v>259</v>
      </c>
      <c r="AU193" s="240" t="s">
        <v>81</v>
      </c>
      <c r="AV193" s="13" t="s">
        <v>81</v>
      </c>
      <c r="AW193" s="13" t="s">
        <v>33</v>
      </c>
      <c r="AX193" s="13" t="s">
        <v>79</v>
      </c>
      <c r="AY193" s="240" t="s">
        <v>113</v>
      </c>
    </row>
    <row r="194" s="2" customFormat="1" ht="33" customHeight="1">
      <c r="A194" s="38"/>
      <c r="B194" s="39"/>
      <c r="C194" s="204" t="s">
        <v>402</v>
      </c>
      <c r="D194" s="204" t="s">
        <v>116</v>
      </c>
      <c r="E194" s="205" t="s">
        <v>403</v>
      </c>
      <c r="F194" s="206" t="s">
        <v>404</v>
      </c>
      <c r="G194" s="207" t="s">
        <v>283</v>
      </c>
      <c r="H194" s="208">
        <v>106.81999999999999</v>
      </c>
      <c r="I194" s="209"/>
      <c r="J194" s="210">
        <f>ROUND(I194*H194,2)</f>
        <v>0</v>
      </c>
      <c r="K194" s="206" t="s">
        <v>253</v>
      </c>
      <c r="L194" s="44"/>
      <c r="M194" s="211" t="s">
        <v>19</v>
      </c>
      <c r="N194" s="212" t="s">
        <v>42</v>
      </c>
      <c r="O194" s="84"/>
      <c r="P194" s="213">
        <f>O194*H194</f>
        <v>0</v>
      </c>
      <c r="Q194" s="213">
        <v>0.12949959999999999</v>
      </c>
      <c r="R194" s="213">
        <f>Q194*H194</f>
        <v>13.833147271999998</v>
      </c>
      <c r="S194" s="213">
        <v>0</v>
      </c>
      <c r="T194" s="214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15" t="s">
        <v>135</v>
      </c>
      <c r="AT194" s="215" t="s">
        <v>116</v>
      </c>
      <c r="AU194" s="215" t="s">
        <v>81</v>
      </c>
      <c r="AY194" s="17" t="s">
        <v>113</v>
      </c>
      <c r="BE194" s="216">
        <f>IF(N194="základní",J194,0)</f>
        <v>0</v>
      </c>
      <c r="BF194" s="216">
        <f>IF(N194="snížená",J194,0)</f>
        <v>0</v>
      </c>
      <c r="BG194" s="216">
        <f>IF(N194="zákl. přenesená",J194,0)</f>
        <v>0</v>
      </c>
      <c r="BH194" s="216">
        <f>IF(N194="sníž. přenesená",J194,0)</f>
        <v>0</v>
      </c>
      <c r="BI194" s="216">
        <f>IF(N194="nulová",J194,0)</f>
        <v>0</v>
      </c>
      <c r="BJ194" s="17" t="s">
        <v>79</v>
      </c>
      <c r="BK194" s="216">
        <f>ROUND(I194*H194,2)</f>
        <v>0</v>
      </c>
      <c r="BL194" s="17" t="s">
        <v>135</v>
      </c>
      <c r="BM194" s="215" t="s">
        <v>405</v>
      </c>
    </row>
    <row r="195" s="2" customFormat="1">
      <c r="A195" s="38"/>
      <c r="B195" s="39"/>
      <c r="C195" s="40"/>
      <c r="D195" s="217" t="s">
        <v>122</v>
      </c>
      <c r="E195" s="40"/>
      <c r="F195" s="218" t="s">
        <v>406</v>
      </c>
      <c r="G195" s="40"/>
      <c r="H195" s="40"/>
      <c r="I195" s="219"/>
      <c r="J195" s="40"/>
      <c r="K195" s="40"/>
      <c r="L195" s="44"/>
      <c r="M195" s="220"/>
      <c r="N195" s="221"/>
      <c r="O195" s="84"/>
      <c r="P195" s="84"/>
      <c r="Q195" s="84"/>
      <c r="R195" s="84"/>
      <c r="S195" s="84"/>
      <c r="T195" s="85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122</v>
      </c>
      <c r="AU195" s="17" t="s">
        <v>81</v>
      </c>
    </row>
    <row r="196" s="2" customFormat="1">
      <c r="A196" s="38"/>
      <c r="B196" s="39"/>
      <c r="C196" s="40"/>
      <c r="D196" s="228" t="s">
        <v>256</v>
      </c>
      <c r="E196" s="40"/>
      <c r="F196" s="229" t="s">
        <v>407</v>
      </c>
      <c r="G196" s="40"/>
      <c r="H196" s="40"/>
      <c r="I196" s="219"/>
      <c r="J196" s="40"/>
      <c r="K196" s="40"/>
      <c r="L196" s="44"/>
      <c r="M196" s="220"/>
      <c r="N196" s="221"/>
      <c r="O196" s="84"/>
      <c r="P196" s="84"/>
      <c r="Q196" s="84"/>
      <c r="R196" s="84"/>
      <c r="S196" s="84"/>
      <c r="T196" s="85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256</v>
      </c>
      <c r="AU196" s="17" t="s">
        <v>81</v>
      </c>
    </row>
    <row r="197" s="13" customFormat="1">
      <c r="A197" s="13"/>
      <c r="B197" s="230"/>
      <c r="C197" s="231"/>
      <c r="D197" s="217" t="s">
        <v>259</v>
      </c>
      <c r="E197" s="232" t="s">
        <v>19</v>
      </c>
      <c r="F197" s="233" t="s">
        <v>215</v>
      </c>
      <c r="G197" s="231"/>
      <c r="H197" s="234">
        <v>106.81999999999999</v>
      </c>
      <c r="I197" s="235"/>
      <c r="J197" s="231"/>
      <c r="K197" s="231"/>
      <c r="L197" s="236"/>
      <c r="M197" s="237"/>
      <c r="N197" s="238"/>
      <c r="O197" s="238"/>
      <c r="P197" s="238"/>
      <c r="Q197" s="238"/>
      <c r="R197" s="238"/>
      <c r="S197" s="238"/>
      <c r="T197" s="239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0" t="s">
        <v>259</v>
      </c>
      <c r="AU197" s="240" t="s">
        <v>81</v>
      </c>
      <c r="AV197" s="13" t="s">
        <v>81</v>
      </c>
      <c r="AW197" s="13" t="s">
        <v>33</v>
      </c>
      <c r="AX197" s="13" t="s">
        <v>79</v>
      </c>
      <c r="AY197" s="240" t="s">
        <v>113</v>
      </c>
    </row>
    <row r="198" s="2" customFormat="1" ht="16.5" customHeight="1">
      <c r="A198" s="38"/>
      <c r="B198" s="39"/>
      <c r="C198" s="241" t="s">
        <v>408</v>
      </c>
      <c r="D198" s="241" t="s">
        <v>350</v>
      </c>
      <c r="E198" s="242" t="s">
        <v>409</v>
      </c>
      <c r="F198" s="243" t="s">
        <v>410</v>
      </c>
      <c r="G198" s="244" t="s">
        <v>283</v>
      </c>
      <c r="H198" s="245">
        <v>108.956</v>
      </c>
      <c r="I198" s="246"/>
      <c r="J198" s="247">
        <f>ROUND(I198*H198,2)</f>
        <v>0</v>
      </c>
      <c r="K198" s="243" t="s">
        <v>253</v>
      </c>
      <c r="L198" s="248"/>
      <c r="M198" s="249" t="s">
        <v>19</v>
      </c>
      <c r="N198" s="250" t="s">
        <v>42</v>
      </c>
      <c r="O198" s="84"/>
      <c r="P198" s="213">
        <f>O198*H198</f>
        <v>0</v>
      </c>
      <c r="Q198" s="213">
        <v>0.044999999999999998</v>
      </c>
      <c r="R198" s="213">
        <f>Q198*H198</f>
        <v>4.9030199999999997</v>
      </c>
      <c r="S198" s="213">
        <v>0</v>
      </c>
      <c r="T198" s="214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15" t="s">
        <v>155</v>
      </c>
      <c r="AT198" s="215" t="s">
        <v>350</v>
      </c>
      <c r="AU198" s="215" t="s">
        <v>81</v>
      </c>
      <c r="AY198" s="17" t="s">
        <v>113</v>
      </c>
      <c r="BE198" s="216">
        <f>IF(N198="základní",J198,0)</f>
        <v>0</v>
      </c>
      <c r="BF198" s="216">
        <f>IF(N198="snížená",J198,0)</f>
        <v>0</v>
      </c>
      <c r="BG198" s="216">
        <f>IF(N198="zákl. přenesená",J198,0)</f>
        <v>0</v>
      </c>
      <c r="BH198" s="216">
        <f>IF(N198="sníž. přenesená",J198,0)</f>
        <v>0</v>
      </c>
      <c r="BI198" s="216">
        <f>IF(N198="nulová",J198,0)</f>
        <v>0</v>
      </c>
      <c r="BJ198" s="17" t="s">
        <v>79</v>
      </c>
      <c r="BK198" s="216">
        <f>ROUND(I198*H198,2)</f>
        <v>0</v>
      </c>
      <c r="BL198" s="17" t="s">
        <v>135</v>
      </c>
      <c r="BM198" s="215" t="s">
        <v>411</v>
      </c>
    </row>
    <row r="199" s="2" customFormat="1">
      <c r="A199" s="38"/>
      <c r="B199" s="39"/>
      <c r="C199" s="40"/>
      <c r="D199" s="217" t="s">
        <v>122</v>
      </c>
      <c r="E199" s="40"/>
      <c r="F199" s="218" t="s">
        <v>410</v>
      </c>
      <c r="G199" s="40"/>
      <c r="H199" s="40"/>
      <c r="I199" s="219"/>
      <c r="J199" s="40"/>
      <c r="K199" s="40"/>
      <c r="L199" s="44"/>
      <c r="M199" s="220"/>
      <c r="N199" s="221"/>
      <c r="O199" s="84"/>
      <c r="P199" s="84"/>
      <c r="Q199" s="84"/>
      <c r="R199" s="84"/>
      <c r="S199" s="84"/>
      <c r="T199" s="85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122</v>
      </c>
      <c r="AU199" s="17" t="s">
        <v>81</v>
      </c>
    </row>
    <row r="200" s="13" customFormat="1">
      <c r="A200" s="13"/>
      <c r="B200" s="230"/>
      <c r="C200" s="231"/>
      <c r="D200" s="217" t="s">
        <v>259</v>
      </c>
      <c r="E200" s="232" t="s">
        <v>215</v>
      </c>
      <c r="F200" s="233" t="s">
        <v>412</v>
      </c>
      <c r="G200" s="231"/>
      <c r="H200" s="234">
        <v>106.81999999999999</v>
      </c>
      <c r="I200" s="235"/>
      <c r="J200" s="231"/>
      <c r="K200" s="231"/>
      <c r="L200" s="236"/>
      <c r="M200" s="237"/>
      <c r="N200" s="238"/>
      <c r="O200" s="238"/>
      <c r="P200" s="238"/>
      <c r="Q200" s="238"/>
      <c r="R200" s="238"/>
      <c r="S200" s="238"/>
      <c r="T200" s="239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0" t="s">
        <v>259</v>
      </c>
      <c r="AU200" s="240" t="s">
        <v>81</v>
      </c>
      <c r="AV200" s="13" t="s">
        <v>81</v>
      </c>
      <c r="AW200" s="13" t="s">
        <v>33</v>
      </c>
      <c r="AX200" s="13" t="s">
        <v>79</v>
      </c>
      <c r="AY200" s="240" t="s">
        <v>113</v>
      </c>
    </row>
    <row r="201" s="13" customFormat="1">
      <c r="A201" s="13"/>
      <c r="B201" s="230"/>
      <c r="C201" s="231"/>
      <c r="D201" s="217" t="s">
        <v>259</v>
      </c>
      <c r="E201" s="231"/>
      <c r="F201" s="233" t="s">
        <v>413</v>
      </c>
      <c r="G201" s="231"/>
      <c r="H201" s="234">
        <v>108.956</v>
      </c>
      <c r="I201" s="235"/>
      <c r="J201" s="231"/>
      <c r="K201" s="231"/>
      <c r="L201" s="236"/>
      <c r="M201" s="237"/>
      <c r="N201" s="238"/>
      <c r="O201" s="238"/>
      <c r="P201" s="238"/>
      <c r="Q201" s="238"/>
      <c r="R201" s="238"/>
      <c r="S201" s="238"/>
      <c r="T201" s="239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0" t="s">
        <v>259</v>
      </c>
      <c r="AU201" s="240" t="s">
        <v>81</v>
      </c>
      <c r="AV201" s="13" t="s">
        <v>81</v>
      </c>
      <c r="AW201" s="13" t="s">
        <v>4</v>
      </c>
      <c r="AX201" s="13" t="s">
        <v>79</v>
      </c>
      <c r="AY201" s="240" t="s">
        <v>113</v>
      </c>
    </row>
    <row r="202" s="2" customFormat="1" ht="24.15" customHeight="1">
      <c r="A202" s="38"/>
      <c r="B202" s="39"/>
      <c r="C202" s="204" t="s">
        <v>414</v>
      </c>
      <c r="D202" s="204" t="s">
        <v>116</v>
      </c>
      <c r="E202" s="205" t="s">
        <v>415</v>
      </c>
      <c r="F202" s="206" t="s">
        <v>416</v>
      </c>
      <c r="G202" s="207" t="s">
        <v>283</v>
      </c>
      <c r="H202" s="208">
        <v>126.5</v>
      </c>
      <c r="I202" s="209"/>
      <c r="J202" s="210">
        <f>ROUND(I202*H202,2)</f>
        <v>0</v>
      </c>
      <c r="K202" s="206" t="s">
        <v>253</v>
      </c>
      <c r="L202" s="44"/>
      <c r="M202" s="211" t="s">
        <v>19</v>
      </c>
      <c r="N202" s="212" t="s">
        <v>42</v>
      </c>
      <c r="O202" s="84"/>
      <c r="P202" s="213">
        <f>O202*H202</f>
        <v>0</v>
      </c>
      <c r="Q202" s="213">
        <v>1.863E-06</v>
      </c>
      <c r="R202" s="213">
        <f>Q202*H202</f>
        <v>0.00023566949999999999</v>
      </c>
      <c r="S202" s="213">
        <v>0</v>
      </c>
      <c r="T202" s="214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15" t="s">
        <v>135</v>
      </c>
      <c r="AT202" s="215" t="s">
        <v>116</v>
      </c>
      <c r="AU202" s="215" t="s">
        <v>81</v>
      </c>
      <c r="AY202" s="17" t="s">
        <v>113</v>
      </c>
      <c r="BE202" s="216">
        <f>IF(N202="základní",J202,0)</f>
        <v>0</v>
      </c>
      <c r="BF202" s="216">
        <f>IF(N202="snížená",J202,0)</f>
        <v>0</v>
      </c>
      <c r="BG202" s="216">
        <f>IF(N202="zákl. přenesená",J202,0)</f>
        <v>0</v>
      </c>
      <c r="BH202" s="216">
        <f>IF(N202="sníž. přenesená",J202,0)</f>
        <v>0</v>
      </c>
      <c r="BI202" s="216">
        <f>IF(N202="nulová",J202,0)</f>
        <v>0</v>
      </c>
      <c r="BJ202" s="17" t="s">
        <v>79</v>
      </c>
      <c r="BK202" s="216">
        <f>ROUND(I202*H202,2)</f>
        <v>0</v>
      </c>
      <c r="BL202" s="17" t="s">
        <v>135</v>
      </c>
      <c r="BM202" s="215" t="s">
        <v>417</v>
      </c>
    </row>
    <row r="203" s="2" customFormat="1">
      <c r="A203" s="38"/>
      <c r="B203" s="39"/>
      <c r="C203" s="40"/>
      <c r="D203" s="217" t="s">
        <v>122</v>
      </c>
      <c r="E203" s="40"/>
      <c r="F203" s="218" t="s">
        <v>418</v>
      </c>
      <c r="G203" s="40"/>
      <c r="H203" s="40"/>
      <c r="I203" s="219"/>
      <c r="J203" s="40"/>
      <c r="K203" s="40"/>
      <c r="L203" s="44"/>
      <c r="M203" s="220"/>
      <c r="N203" s="221"/>
      <c r="O203" s="84"/>
      <c r="P203" s="84"/>
      <c r="Q203" s="84"/>
      <c r="R203" s="84"/>
      <c r="S203" s="84"/>
      <c r="T203" s="85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17" t="s">
        <v>122</v>
      </c>
      <c r="AU203" s="17" t="s">
        <v>81</v>
      </c>
    </row>
    <row r="204" s="2" customFormat="1">
      <c r="A204" s="38"/>
      <c r="B204" s="39"/>
      <c r="C204" s="40"/>
      <c r="D204" s="228" t="s">
        <v>256</v>
      </c>
      <c r="E204" s="40"/>
      <c r="F204" s="229" t="s">
        <v>419</v>
      </c>
      <c r="G204" s="40"/>
      <c r="H204" s="40"/>
      <c r="I204" s="219"/>
      <c r="J204" s="40"/>
      <c r="K204" s="40"/>
      <c r="L204" s="44"/>
      <c r="M204" s="220"/>
      <c r="N204" s="221"/>
      <c r="O204" s="84"/>
      <c r="P204" s="84"/>
      <c r="Q204" s="84"/>
      <c r="R204" s="84"/>
      <c r="S204" s="84"/>
      <c r="T204" s="85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256</v>
      </c>
      <c r="AU204" s="17" t="s">
        <v>81</v>
      </c>
    </row>
    <row r="205" s="2" customFormat="1">
      <c r="A205" s="38"/>
      <c r="B205" s="39"/>
      <c r="C205" s="40"/>
      <c r="D205" s="217" t="s">
        <v>123</v>
      </c>
      <c r="E205" s="40"/>
      <c r="F205" s="222" t="s">
        <v>420</v>
      </c>
      <c r="G205" s="40"/>
      <c r="H205" s="40"/>
      <c r="I205" s="219"/>
      <c r="J205" s="40"/>
      <c r="K205" s="40"/>
      <c r="L205" s="44"/>
      <c r="M205" s="220"/>
      <c r="N205" s="221"/>
      <c r="O205" s="84"/>
      <c r="P205" s="84"/>
      <c r="Q205" s="84"/>
      <c r="R205" s="84"/>
      <c r="S205" s="84"/>
      <c r="T205" s="85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T205" s="17" t="s">
        <v>123</v>
      </c>
      <c r="AU205" s="17" t="s">
        <v>81</v>
      </c>
    </row>
    <row r="206" s="13" customFormat="1">
      <c r="A206" s="13"/>
      <c r="B206" s="230"/>
      <c r="C206" s="231"/>
      <c r="D206" s="217" t="s">
        <v>259</v>
      </c>
      <c r="E206" s="232" t="s">
        <v>217</v>
      </c>
      <c r="F206" s="233" t="s">
        <v>421</v>
      </c>
      <c r="G206" s="231"/>
      <c r="H206" s="234">
        <v>126.5</v>
      </c>
      <c r="I206" s="235"/>
      <c r="J206" s="231"/>
      <c r="K206" s="231"/>
      <c r="L206" s="236"/>
      <c r="M206" s="237"/>
      <c r="N206" s="238"/>
      <c r="O206" s="238"/>
      <c r="P206" s="238"/>
      <c r="Q206" s="238"/>
      <c r="R206" s="238"/>
      <c r="S206" s="238"/>
      <c r="T206" s="239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0" t="s">
        <v>259</v>
      </c>
      <c r="AU206" s="240" t="s">
        <v>81</v>
      </c>
      <c r="AV206" s="13" t="s">
        <v>81</v>
      </c>
      <c r="AW206" s="13" t="s">
        <v>33</v>
      </c>
      <c r="AX206" s="13" t="s">
        <v>79</v>
      </c>
      <c r="AY206" s="240" t="s">
        <v>113</v>
      </c>
    </row>
    <row r="207" s="2" customFormat="1" ht="24.15" customHeight="1">
      <c r="A207" s="38"/>
      <c r="B207" s="39"/>
      <c r="C207" s="204" t="s">
        <v>212</v>
      </c>
      <c r="D207" s="204" t="s">
        <v>116</v>
      </c>
      <c r="E207" s="205" t="s">
        <v>422</v>
      </c>
      <c r="F207" s="206" t="s">
        <v>423</v>
      </c>
      <c r="G207" s="207" t="s">
        <v>283</v>
      </c>
      <c r="H207" s="208">
        <v>126.5</v>
      </c>
      <c r="I207" s="209"/>
      <c r="J207" s="210">
        <f>ROUND(I207*H207,2)</f>
        <v>0</v>
      </c>
      <c r="K207" s="206" t="s">
        <v>253</v>
      </c>
      <c r="L207" s="44"/>
      <c r="M207" s="211" t="s">
        <v>19</v>
      </c>
      <c r="N207" s="212" t="s">
        <v>42</v>
      </c>
      <c r="O207" s="84"/>
      <c r="P207" s="213">
        <f>O207*H207</f>
        <v>0</v>
      </c>
      <c r="Q207" s="213">
        <v>0.00017479999999999999</v>
      </c>
      <c r="R207" s="213">
        <f>Q207*H207</f>
        <v>0.022112199999999999</v>
      </c>
      <c r="S207" s="213">
        <v>0</v>
      </c>
      <c r="T207" s="214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15" t="s">
        <v>135</v>
      </c>
      <c r="AT207" s="215" t="s">
        <v>116</v>
      </c>
      <c r="AU207" s="215" t="s">
        <v>81</v>
      </c>
      <c r="AY207" s="17" t="s">
        <v>113</v>
      </c>
      <c r="BE207" s="216">
        <f>IF(N207="základní",J207,0)</f>
        <v>0</v>
      </c>
      <c r="BF207" s="216">
        <f>IF(N207="snížená",J207,0)</f>
        <v>0</v>
      </c>
      <c r="BG207" s="216">
        <f>IF(N207="zákl. přenesená",J207,0)</f>
        <v>0</v>
      </c>
      <c r="BH207" s="216">
        <f>IF(N207="sníž. přenesená",J207,0)</f>
        <v>0</v>
      </c>
      <c r="BI207" s="216">
        <f>IF(N207="nulová",J207,0)</f>
        <v>0</v>
      </c>
      <c r="BJ207" s="17" t="s">
        <v>79</v>
      </c>
      <c r="BK207" s="216">
        <f>ROUND(I207*H207,2)</f>
        <v>0</v>
      </c>
      <c r="BL207" s="17" t="s">
        <v>135</v>
      </c>
      <c r="BM207" s="215" t="s">
        <v>424</v>
      </c>
    </row>
    <row r="208" s="2" customFormat="1">
      <c r="A208" s="38"/>
      <c r="B208" s="39"/>
      <c r="C208" s="40"/>
      <c r="D208" s="217" t="s">
        <v>122</v>
      </c>
      <c r="E208" s="40"/>
      <c r="F208" s="218" t="s">
        <v>425</v>
      </c>
      <c r="G208" s="40"/>
      <c r="H208" s="40"/>
      <c r="I208" s="219"/>
      <c r="J208" s="40"/>
      <c r="K208" s="40"/>
      <c r="L208" s="44"/>
      <c r="M208" s="220"/>
      <c r="N208" s="221"/>
      <c r="O208" s="84"/>
      <c r="P208" s="84"/>
      <c r="Q208" s="84"/>
      <c r="R208" s="84"/>
      <c r="S208" s="84"/>
      <c r="T208" s="85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7" t="s">
        <v>122</v>
      </c>
      <c r="AU208" s="17" t="s">
        <v>81</v>
      </c>
    </row>
    <row r="209" s="2" customFormat="1">
      <c r="A209" s="38"/>
      <c r="B209" s="39"/>
      <c r="C209" s="40"/>
      <c r="D209" s="228" t="s">
        <v>256</v>
      </c>
      <c r="E209" s="40"/>
      <c r="F209" s="229" t="s">
        <v>426</v>
      </c>
      <c r="G209" s="40"/>
      <c r="H209" s="40"/>
      <c r="I209" s="219"/>
      <c r="J209" s="40"/>
      <c r="K209" s="40"/>
      <c r="L209" s="44"/>
      <c r="M209" s="220"/>
      <c r="N209" s="221"/>
      <c r="O209" s="84"/>
      <c r="P209" s="84"/>
      <c r="Q209" s="84"/>
      <c r="R209" s="84"/>
      <c r="S209" s="84"/>
      <c r="T209" s="85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T209" s="17" t="s">
        <v>256</v>
      </c>
      <c r="AU209" s="17" t="s">
        <v>81</v>
      </c>
    </row>
    <row r="210" s="2" customFormat="1">
      <c r="A210" s="38"/>
      <c r="B210" s="39"/>
      <c r="C210" s="40"/>
      <c r="D210" s="217" t="s">
        <v>123</v>
      </c>
      <c r="E210" s="40"/>
      <c r="F210" s="222" t="s">
        <v>420</v>
      </c>
      <c r="G210" s="40"/>
      <c r="H210" s="40"/>
      <c r="I210" s="219"/>
      <c r="J210" s="40"/>
      <c r="K210" s="40"/>
      <c r="L210" s="44"/>
      <c r="M210" s="220"/>
      <c r="N210" s="221"/>
      <c r="O210" s="84"/>
      <c r="P210" s="84"/>
      <c r="Q210" s="84"/>
      <c r="R210" s="84"/>
      <c r="S210" s="84"/>
      <c r="T210" s="85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7" t="s">
        <v>123</v>
      </c>
      <c r="AU210" s="17" t="s">
        <v>81</v>
      </c>
    </row>
    <row r="211" s="13" customFormat="1">
      <c r="A211" s="13"/>
      <c r="B211" s="230"/>
      <c r="C211" s="231"/>
      <c r="D211" s="217" t="s">
        <v>259</v>
      </c>
      <c r="E211" s="232" t="s">
        <v>19</v>
      </c>
      <c r="F211" s="233" t="s">
        <v>217</v>
      </c>
      <c r="G211" s="231"/>
      <c r="H211" s="234">
        <v>126.5</v>
      </c>
      <c r="I211" s="235"/>
      <c r="J211" s="231"/>
      <c r="K211" s="231"/>
      <c r="L211" s="236"/>
      <c r="M211" s="237"/>
      <c r="N211" s="238"/>
      <c r="O211" s="238"/>
      <c r="P211" s="238"/>
      <c r="Q211" s="238"/>
      <c r="R211" s="238"/>
      <c r="S211" s="238"/>
      <c r="T211" s="239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0" t="s">
        <v>259</v>
      </c>
      <c r="AU211" s="240" t="s">
        <v>81</v>
      </c>
      <c r="AV211" s="13" t="s">
        <v>81</v>
      </c>
      <c r="AW211" s="13" t="s">
        <v>33</v>
      </c>
      <c r="AX211" s="13" t="s">
        <v>79</v>
      </c>
      <c r="AY211" s="240" t="s">
        <v>113</v>
      </c>
    </row>
    <row r="212" s="12" customFormat="1" ht="25.92" customHeight="1">
      <c r="A212" s="12"/>
      <c r="B212" s="188"/>
      <c r="C212" s="189"/>
      <c r="D212" s="190" t="s">
        <v>70</v>
      </c>
      <c r="E212" s="191" t="s">
        <v>427</v>
      </c>
      <c r="F212" s="191" t="s">
        <v>428</v>
      </c>
      <c r="G212" s="189"/>
      <c r="H212" s="189"/>
      <c r="I212" s="192"/>
      <c r="J212" s="193">
        <f>BK212</f>
        <v>0</v>
      </c>
      <c r="K212" s="189"/>
      <c r="L212" s="194"/>
      <c r="M212" s="195"/>
      <c r="N212" s="196"/>
      <c r="O212" s="196"/>
      <c r="P212" s="197">
        <f>P213+P230</f>
        <v>0</v>
      </c>
      <c r="Q212" s="196"/>
      <c r="R212" s="197">
        <f>R213+R230</f>
        <v>0</v>
      </c>
      <c r="S212" s="196"/>
      <c r="T212" s="198">
        <f>T213+T230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199" t="s">
        <v>79</v>
      </c>
      <c r="AT212" s="200" t="s">
        <v>70</v>
      </c>
      <c r="AU212" s="200" t="s">
        <v>71</v>
      </c>
      <c r="AY212" s="199" t="s">
        <v>113</v>
      </c>
      <c r="BK212" s="201">
        <f>BK213+BK230</f>
        <v>0</v>
      </c>
    </row>
    <row r="213" s="12" customFormat="1" ht="22.8" customHeight="1">
      <c r="A213" s="12"/>
      <c r="B213" s="188"/>
      <c r="C213" s="189"/>
      <c r="D213" s="190" t="s">
        <v>70</v>
      </c>
      <c r="E213" s="202" t="s">
        <v>429</v>
      </c>
      <c r="F213" s="202" t="s">
        <v>430</v>
      </c>
      <c r="G213" s="189"/>
      <c r="H213" s="189"/>
      <c r="I213" s="192"/>
      <c r="J213" s="203">
        <f>BK213</f>
        <v>0</v>
      </c>
      <c r="K213" s="189"/>
      <c r="L213" s="194"/>
      <c r="M213" s="195"/>
      <c r="N213" s="196"/>
      <c r="O213" s="196"/>
      <c r="P213" s="197">
        <f>SUM(P214:P229)</f>
        <v>0</v>
      </c>
      <c r="Q213" s="196"/>
      <c r="R213" s="197">
        <f>SUM(R214:R229)</f>
        <v>0</v>
      </c>
      <c r="S213" s="196"/>
      <c r="T213" s="198">
        <f>SUM(T214:T229)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199" t="s">
        <v>79</v>
      </c>
      <c r="AT213" s="200" t="s">
        <v>70</v>
      </c>
      <c r="AU213" s="200" t="s">
        <v>79</v>
      </c>
      <c r="AY213" s="199" t="s">
        <v>113</v>
      </c>
      <c r="BK213" s="201">
        <f>SUM(BK214:BK229)</f>
        <v>0</v>
      </c>
    </row>
    <row r="214" s="2" customFormat="1" ht="37.8" customHeight="1">
      <c r="A214" s="38"/>
      <c r="B214" s="39"/>
      <c r="C214" s="204" t="s">
        <v>431</v>
      </c>
      <c r="D214" s="204" t="s">
        <v>116</v>
      </c>
      <c r="E214" s="205" t="s">
        <v>432</v>
      </c>
      <c r="F214" s="206" t="s">
        <v>433</v>
      </c>
      <c r="G214" s="207" t="s">
        <v>434</v>
      </c>
      <c r="H214" s="208">
        <v>29.292999999999999</v>
      </c>
      <c r="I214" s="209"/>
      <c r="J214" s="210">
        <f>ROUND(I214*H214,2)</f>
        <v>0</v>
      </c>
      <c r="K214" s="206" t="s">
        <v>19</v>
      </c>
      <c r="L214" s="44"/>
      <c r="M214" s="211" t="s">
        <v>19</v>
      </c>
      <c r="N214" s="212" t="s">
        <v>42</v>
      </c>
      <c r="O214" s="84"/>
      <c r="P214" s="213">
        <f>O214*H214</f>
        <v>0</v>
      </c>
      <c r="Q214" s="213">
        <v>0</v>
      </c>
      <c r="R214" s="213">
        <f>Q214*H214</f>
        <v>0</v>
      </c>
      <c r="S214" s="213">
        <v>0</v>
      </c>
      <c r="T214" s="214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15" t="s">
        <v>135</v>
      </c>
      <c r="AT214" s="215" t="s">
        <v>116</v>
      </c>
      <c r="AU214" s="215" t="s">
        <v>81</v>
      </c>
      <c r="AY214" s="17" t="s">
        <v>113</v>
      </c>
      <c r="BE214" s="216">
        <f>IF(N214="základní",J214,0)</f>
        <v>0</v>
      </c>
      <c r="BF214" s="216">
        <f>IF(N214="snížená",J214,0)</f>
        <v>0</v>
      </c>
      <c r="BG214" s="216">
        <f>IF(N214="zákl. přenesená",J214,0)</f>
        <v>0</v>
      </c>
      <c r="BH214" s="216">
        <f>IF(N214="sníž. přenesená",J214,0)</f>
        <v>0</v>
      </c>
      <c r="BI214" s="216">
        <f>IF(N214="nulová",J214,0)</f>
        <v>0</v>
      </c>
      <c r="BJ214" s="17" t="s">
        <v>79</v>
      </c>
      <c r="BK214" s="216">
        <f>ROUND(I214*H214,2)</f>
        <v>0</v>
      </c>
      <c r="BL214" s="17" t="s">
        <v>135</v>
      </c>
      <c r="BM214" s="215" t="s">
        <v>435</v>
      </c>
    </row>
    <row r="215" s="2" customFormat="1">
      <c r="A215" s="38"/>
      <c r="B215" s="39"/>
      <c r="C215" s="40"/>
      <c r="D215" s="217" t="s">
        <v>122</v>
      </c>
      <c r="E215" s="40"/>
      <c r="F215" s="218" t="s">
        <v>436</v>
      </c>
      <c r="G215" s="40"/>
      <c r="H215" s="40"/>
      <c r="I215" s="219"/>
      <c r="J215" s="40"/>
      <c r="K215" s="40"/>
      <c r="L215" s="44"/>
      <c r="M215" s="220"/>
      <c r="N215" s="221"/>
      <c r="O215" s="84"/>
      <c r="P215" s="84"/>
      <c r="Q215" s="84"/>
      <c r="R215" s="84"/>
      <c r="S215" s="84"/>
      <c r="T215" s="85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T215" s="17" t="s">
        <v>122</v>
      </c>
      <c r="AU215" s="17" t="s">
        <v>81</v>
      </c>
    </row>
    <row r="216" s="2" customFormat="1">
      <c r="A216" s="38"/>
      <c r="B216" s="39"/>
      <c r="C216" s="40"/>
      <c r="D216" s="217" t="s">
        <v>123</v>
      </c>
      <c r="E216" s="40"/>
      <c r="F216" s="222" t="s">
        <v>437</v>
      </c>
      <c r="G216" s="40"/>
      <c r="H216" s="40"/>
      <c r="I216" s="219"/>
      <c r="J216" s="40"/>
      <c r="K216" s="40"/>
      <c r="L216" s="44"/>
      <c r="M216" s="220"/>
      <c r="N216" s="221"/>
      <c r="O216" s="84"/>
      <c r="P216" s="84"/>
      <c r="Q216" s="84"/>
      <c r="R216" s="84"/>
      <c r="S216" s="84"/>
      <c r="T216" s="85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T216" s="17" t="s">
        <v>123</v>
      </c>
      <c r="AU216" s="17" t="s">
        <v>81</v>
      </c>
    </row>
    <row r="217" s="13" customFormat="1">
      <c r="A217" s="13"/>
      <c r="B217" s="230"/>
      <c r="C217" s="231"/>
      <c r="D217" s="217" t="s">
        <v>259</v>
      </c>
      <c r="E217" s="232" t="s">
        <v>19</v>
      </c>
      <c r="F217" s="233" t="s">
        <v>438</v>
      </c>
      <c r="G217" s="231"/>
      <c r="H217" s="234">
        <v>3.77</v>
      </c>
      <c r="I217" s="235"/>
      <c r="J217" s="231"/>
      <c r="K217" s="231"/>
      <c r="L217" s="236"/>
      <c r="M217" s="237"/>
      <c r="N217" s="238"/>
      <c r="O217" s="238"/>
      <c r="P217" s="238"/>
      <c r="Q217" s="238"/>
      <c r="R217" s="238"/>
      <c r="S217" s="238"/>
      <c r="T217" s="239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0" t="s">
        <v>259</v>
      </c>
      <c r="AU217" s="240" t="s">
        <v>81</v>
      </c>
      <c r="AV217" s="13" t="s">
        <v>81</v>
      </c>
      <c r="AW217" s="13" t="s">
        <v>33</v>
      </c>
      <c r="AX217" s="13" t="s">
        <v>71</v>
      </c>
      <c r="AY217" s="240" t="s">
        <v>113</v>
      </c>
    </row>
    <row r="218" s="13" customFormat="1">
      <c r="A218" s="13"/>
      <c r="B218" s="230"/>
      <c r="C218" s="231"/>
      <c r="D218" s="217" t="s">
        <v>259</v>
      </c>
      <c r="E218" s="232" t="s">
        <v>19</v>
      </c>
      <c r="F218" s="233" t="s">
        <v>439</v>
      </c>
      <c r="G218" s="231"/>
      <c r="H218" s="234">
        <v>25.523</v>
      </c>
      <c r="I218" s="235"/>
      <c r="J218" s="231"/>
      <c r="K218" s="231"/>
      <c r="L218" s="236"/>
      <c r="M218" s="237"/>
      <c r="N218" s="238"/>
      <c r="O218" s="238"/>
      <c r="P218" s="238"/>
      <c r="Q218" s="238"/>
      <c r="R218" s="238"/>
      <c r="S218" s="238"/>
      <c r="T218" s="239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0" t="s">
        <v>259</v>
      </c>
      <c r="AU218" s="240" t="s">
        <v>81</v>
      </c>
      <c r="AV218" s="13" t="s">
        <v>81</v>
      </c>
      <c r="AW218" s="13" t="s">
        <v>33</v>
      </c>
      <c r="AX218" s="13" t="s">
        <v>71</v>
      </c>
      <c r="AY218" s="240" t="s">
        <v>113</v>
      </c>
    </row>
    <row r="219" s="14" customFormat="1">
      <c r="A219" s="14"/>
      <c r="B219" s="251"/>
      <c r="C219" s="252"/>
      <c r="D219" s="217" t="s">
        <v>259</v>
      </c>
      <c r="E219" s="253" t="s">
        <v>19</v>
      </c>
      <c r="F219" s="254" t="s">
        <v>440</v>
      </c>
      <c r="G219" s="252"/>
      <c r="H219" s="255">
        <v>29.292999999999999</v>
      </c>
      <c r="I219" s="256"/>
      <c r="J219" s="252"/>
      <c r="K219" s="252"/>
      <c r="L219" s="257"/>
      <c r="M219" s="258"/>
      <c r="N219" s="259"/>
      <c r="O219" s="259"/>
      <c r="P219" s="259"/>
      <c r="Q219" s="259"/>
      <c r="R219" s="259"/>
      <c r="S219" s="259"/>
      <c r="T219" s="260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61" t="s">
        <v>259</v>
      </c>
      <c r="AU219" s="261" t="s">
        <v>81</v>
      </c>
      <c r="AV219" s="14" t="s">
        <v>135</v>
      </c>
      <c r="AW219" s="14" t="s">
        <v>33</v>
      </c>
      <c r="AX219" s="14" t="s">
        <v>79</v>
      </c>
      <c r="AY219" s="261" t="s">
        <v>113</v>
      </c>
    </row>
    <row r="220" s="2" customFormat="1" ht="37.8" customHeight="1">
      <c r="A220" s="38"/>
      <c r="B220" s="39"/>
      <c r="C220" s="204" t="s">
        <v>441</v>
      </c>
      <c r="D220" s="204" t="s">
        <v>116</v>
      </c>
      <c r="E220" s="205" t="s">
        <v>442</v>
      </c>
      <c r="F220" s="206" t="s">
        <v>443</v>
      </c>
      <c r="G220" s="207" t="s">
        <v>434</v>
      </c>
      <c r="H220" s="208">
        <v>36.094000000000001</v>
      </c>
      <c r="I220" s="209"/>
      <c r="J220" s="210">
        <f>ROUND(I220*H220,2)</f>
        <v>0</v>
      </c>
      <c r="K220" s="206" t="s">
        <v>19</v>
      </c>
      <c r="L220" s="44"/>
      <c r="M220" s="211" t="s">
        <v>19</v>
      </c>
      <c r="N220" s="212" t="s">
        <v>42</v>
      </c>
      <c r="O220" s="84"/>
      <c r="P220" s="213">
        <f>O220*H220</f>
        <v>0</v>
      </c>
      <c r="Q220" s="213">
        <v>0</v>
      </c>
      <c r="R220" s="213">
        <f>Q220*H220</f>
        <v>0</v>
      </c>
      <c r="S220" s="213">
        <v>0</v>
      </c>
      <c r="T220" s="214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15" t="s">
        <v>135</v>
      </c>
      <c r="AT220" s="215" t="s">
        <v>116</v>
      </c>
      <c r="AU220" s="215" t="s">
        <v>81</v>
      </c>
      <c r="AY220" s="17" t="s">
        <v>113</v>
      </c>
      <c r="BE220" s="216">
        <f>IF(N220="základní",J220,0)</f>
        <v>0</v>
      </c>
      <c r="BF220" s="216">
        <f>IF(N220="snížená",J220,0)</f>
        <v>0</v>
      </c>
      <c r="BG220" s="216">
        <f>IF(N220="zákl. přenesená",J220,0)</f>
        <v>0</v>
      </c>
      <c r="BH220" s="216">
        <f>IF(N220="sníž. přenesená",J220,0)</f>
        <v>0</v>
      </c>
      <c r="BI220" s="216">
        <f>IF(N220="nulová",J220,0)</f>
        <v>0</v>
      </c>
      <c r="BJ220" s="17" t="s">
        <v>79</v>
      </c>
      <c r="BK220" s="216">
        <f>ROUND(I220*H220,2)</f>
        <v>0</v>
      </c>
      <c r="BL220" s="17" t="s">
        <v>135</v>
      </c>
      <c r="BM220" s="215" t="s">
        <v>444</v>
      </c>
    </row>
    <row r="221" s="2" customFormat="1">
      <c r="A221" s="38"/>
      <c r="B221" s="39"/>
      <c r="C221" s="40"/>
      <c r="D221" s="217" t="s">
        <v>122</v>
      </c>
      <c r="E221" s="40"/>
      <c r="F221" s="218" t="s">
        <v>445</v>
      </c>
      <c r="G221" s="40"/>
      <c r="H221" s="40"/>
      <c r="I221" s="219"/>
      <c r="J221" s="40"/>
      <c r="K221" s="40"/>
      <c r="L221" s="44"/>
      <c r="M221" s="220"/>
      <c r="N221" s="221"/>
      <c r="O221" s="84"/>
      <c r="P221" s="84"/>
      <c r="Q221" s="84"/>
      <c r="R221" s="84"/>
      <c r="S221" s="84"/>
      <c r="T221" s="85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T221" s="17" t="s">
        <v>122</v>
      </c>
      <c r="AU221" s="17" t="s">
        <v>81</v>
      </c>
    </row>
    <row r="222" s="2" customFormat="1">
      <c r="A222" s="38"/>
      <c r="B222" s="39"/>
      <c r="C222" s="40"/>
      <c r="D222" s="217" t="s">
        <v>123</v>
      </c>
      <c r="E222" s="40"/>
      <c r="F222" s="222" t="s">
        <v>437</v>
      </c>
      <c r="G222" s="40"/>
      <c r="H222" s="40"/>
      <c r="I222" s="219"/>
      <c r="J222" s="40"/>
      <c r="K222" s="40"/>
      <c r="L222" s="44"/>
      <c r="M222" s="220"/>
      <c r="N222" s="221"/>
      <c r="O222" s="84"/>
      <c r="P222" s="84"/>
      <c r="Q222" s="84"/>
      <c r="R222" s="84"/>
      <c r="S222" s="84"/>
      <c r="T222" s="85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T222" s="17" t="s">
        <v>123</v>
      </c>
      <c r="AU222" s="17" t="s">
        <v>81</v>
      </c>
    </row>
    <row r="223" s="13" customFormat="1">
      <c r="A223" s="13"/>
      <c r="B223" s="230"/>
      <c r="C223" s="231"/>
      <c r="D223" s="217" t="s">
        <v>259</v>
      </c>
      <c r="E223" s="232" t="s">
        <v>19</v>
      </c>
      <c r="F223" s="233" t="s">
        <v>446</v>
      </c>
      <c r="G223" s="231"/>
      <c r="H223" s="234">
        <v>22.344000000000001</v>
      </c>
      <c r="I223" s="235"/>
      <c r="J223" s="231"/>
      <c r="K223" s="231"/>
      <c r="L223" s="236"/>
      <c r="M223" s="237"/>
      <c r="N223" s="238"/>
      <c r="O223" s="238"/>
      <c r="P223" s="238"/>
      <c r="Q223" s="238"/>
      <c r="R223" s="238"/>
      <c r="S223" s="238"/>
      <c r="T223" s="239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0" t="s">
        <v>259</v>
      </c>
      <c r="AU223" s="240" t="s">
        <v>81</v>
      </c>
      <c r="AV223" s="13" t="s">
        <v>81</v>
      </c>
      <c r="AW223" s="13" t="s">
        <v>33</v>
      </c>
      <c r="AX223" s="13" t="s">
        <v>71</v>
      </c>
      <c r="AY223" s="240" t="s">
        <v>113</v>
      </c>
    </row>
    <row r="224" s="13" customFormat="1">
      <c r="A224" s="13"/>
      <c r="B224" s="230"/>
      <c r="C224" s="231"/>
      <c r="D224" s="217" t="s">
        <v>259</v>
      </c>
      <c r="E224" s="232" t="s">
        <v>19</v>
      </c>
      <c r="F224" s="233" t="s">
        <v>447</v>
      </c>
      <c r="G224" s="231"/>
      <c r="H224" s="234">
        <v>13.75</v>
      </c>
      <c r="I224" s="235"/>
      <c r="J224" s="231"/>
      <c r="K224" s="231"/>
      <c r="L224" s="236"/>
      <c r="M224" s="237"/>
      <c r="N224" s="238"/>
      <c r="O224" s="238"/>
      <c r="P224" s="238"/>
      <c r="Q224" s="238"/>
      <c r="R224" s="238"/>
      <c r="S224" s="238"/>
      <c r="T224" s="239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0" t="s">
        <v>259</v>
      </c>
      <c r="AU224" s="240" t="s">
        <v>81</v>
      </c>
      <c r="AV224" s="13" t="s">
        <v>81</v>
      </c>
      <c r="AW224" s="13" t="s">
        <v>33</v>
      </c>
      <c r="AX224" s="13" t="s">
        <v>71</v>
      </c>
      <c r="AY224" s="240" t="s">
        <v>113</v>
      </c>
    </row>
    <row r="225" s="14" customFormat="1">
      <c r="A225" s="14"/>
      <c r="B225" s="251"/>
      <c r="C225" s="252"/>
      <c r="D225" s="217" t="s">
        <v>259</v>
      </c>
      <c r="E225" s="253" t="s">
        <v>19</v>
      </c>
      <c r="F225" s="254" t="s">
        <v>440</v>
      </c>
      <c r="G225" s="252"/>
      <c r="H225" s="255">
        <v>36.094000000000001</v>
      </c>
      <c r="I225" s="256"/>
      <c r="J225" s="252"/>
      <c r="K225" s="252"/>
      <c r="L225" s="257"/>
      <c r="M225" s="258"/>
      <c r="N225" s="259"/>
      <c r="O225" s="259"/>
      <c r="P225" s="259"/>
      <c r="Q225" s="259"/>
      <c r="R225" s="259"/>
      <c r="S225" s="259"/>
      <c r="T225" s="260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61" t="s">
        <v>259</v>
      </c>
      <c r="AU225" s="261" t="s">
        <v>81</v>
      </c>
      <c r="AV225" s="14" t="s">
        <v>135</v>
      </c>
      <c r="AW225" s="14" t="s">
        <v>33</v>
      </c>
      <c r="AX225" s="14" t="s">
        <v>79</v>
      </c>
      <c r="AY225" s="261" t="s">
        <v>113</v>
      </c>
    </row>
    <row r="226" s="2" customFormat="1" ht="33" customHeight="1">
      <c r="A226" s="38"/>
      <c r="B226" s="39"/>
      <c r="C226" s="204" t="s">
        <v>448</v>
      </c>
      <c r="D226" s="204" t="s">
        <v>116</v>
      </c>
      <c r="E226" s="205" t="s">
        <v>449</v>
      </c>
      <c r="F226" s="206" t="s">
        <v>450</v>
      </c>
      <c r="G226" s="207" t="s">
        <v>434</v>
      </c>
      <c r="H226" s="208">
        <v>106.7</v>
      </c>
      <c r="I226" s="209"/>
      <c r="J226" s="210">
        <f>ROUND(I226*H226,2)</f>
        <v>0</v>
      </c>
      <c r="K226" s="206" t="s">
        <v>19</v>
      </c>
      <c r="L226" s="44"/>
      <c r="M226" s="211" t="s">
        <v>19</v>
      </c>
      <c r="N226" s="212" t="s">
        <v>42</v>
      </c>
      <c r="O226" s="84"/>
      <c r="P226" s="213">
        <f>O226*H226</f>
        <v>0</v>
      </c>
      <c r="Q226" s="213">
        <v>0</v>
      </c>
      <c r="R226" s="213">
        <f>Q226*H226</f>
        <v>0</v>
      </c>
      <c r="S226" s="213">
        <v>0</v>
      </c>
      <c r="T226" s="214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15" t="s">
        <v>135</v>
      </c>
      <c r="AT226" s="215" t="s">
        <v>116</v>
      </c>
      <c r="AU226" s="215" t="s">
        <v>81</v>
      </c>
      <c r="AY226" s="17" t="s">
        <v>113</v>
      </c>
      <c r="BE226" s="216">
        <f>IF(N226="základní",J226,0)</f>
        <v>0</v>
      </c>
      <c r="BF226" s="216">
        <f>IF(N226="snížená",J226,0)</f>
        <v>0</v>
      </c>
      <c r="BG226" s="216">
        <f>IF(N226="zákl. přenesená",J226,0)</f>
        <v>0</v>
      </c>
      <c r="BH226" s="216">
        <f>IF(N226="sníž. přenesená",J226,0)</f>
        <v>0</v>
      </c>
      <c r="BI226" s="216">
        <f>IF(N226="nulová",J226,0)</f>
        <v>0</v>
      </c>
      <c r="BJ226" s="17" t="s">
        <v>79</v>
      </c>
      <c r="BK226" s="216">
        <f>ROUND(I226*H226,2)</f>
        <v>0</v>
      </c>
      <c r="BL226" s="17" t="s">
        <v>135</v>
      </c>
      <c r="BM226" s="215" t="s">
        <v>451</v>
      </c>
    </row>
    <row r="227" s="2" customFormat="1">
      <c r="A227" s="38"/>
      <c r="B227" s="39"/>
      <c r="C227" s="40"/>
      <c r="D227" s="217" t="s">
        <v>122</v>
      </c>
      <c r="E227" s="40"/>
      <c r="F227" s="218" t="s">
        <v>452</v>
      </c>
      <c r="G227" s="40"/>
      <c r="H227" s="40"/>
      <c r="I227" s="219"/>
      <c r="J227" s="40"/>
      <c r="K227" s="40"/>
      <c r="L227" s="44"/>
      <c r="M227" s="220"/>
      <c r="N227" s="221"/>
      <c r="O227" s="84"/>
      <c r="P227" s="84"/>
      <c r="Q227" s="84"/>
      <c r="R227" s="84"/>
      <c r="S227" s="84"/>
      <c r="T227" s="85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T227" s="17" t="s">
        <v>122</v>
      </c>
      <c r="AU227" s="17" t="s">
        <v>81</v>
      </c>
    </row>
    <row r="228" s="2" customFormat="1">
      <c r="A228" s="38"/>
      <c r="B228" s="39"/>
      <c r="C228" s="40"/>
      <c r="D228" s="217" t="s">
        <v>123</v>
      </c>
      <c r="E228" s="40"/>
      <c r="F228" s="222" t="s">
        <v>437</v>
      </c>
      <c r="G228" s="40"/>
      <c r="H228" s="40"/>
      <c r="I228" s="219"/>
      <c r="J228" s="40"/>
      <c r="K228" s="40"/>
      <c r="L228" s="44"/>
      <c r="M228" s="220"/>
      <c r="N228" s="221"/>
      <c r="O228" s="84"/>
      <c r="P228" s="84"/>
      <c r="Q228" s="84"/>
      <c r="R228" s="84"/>
      <c r="S228" s="84"/>
      <c r="T228" s="85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T228" s="17" t="s">
        <v>123</v>
      </c>
      <c r="AU228" s="17" t="s">
        <v>81</v>
      </c>
    </row>
    <row r="229" s="13" customFormat="1">
      <c r="A229" s="13"/>
      <c r="B229" s="230"/>
      <c r="C229" s="231"/>
      <c r="D229" s="217" t="s">
        <v>259</v>
      </c>
      <c r="E229" s="232" t="s">
        <v>19</v>
      </c>
      <c r="F229" s="233" t="s">
        <v>453</v>
      </c>
      <c r="G229" s="231"/>
      <c r="H229" s="234">
        <v>106.7</v>
      </c>
      <c r="I229" s="235"/>
      <c r="J229" s="231"/>
      <c r="K229" s="231"/>
      <c r="L229" s="236"/>
      <c r="M229" s="237"/>
      <c r="N229" s="238"/>
      <c r="O229" s="238"/>
      <c r="P229" s="238"/>
      <c r="Q229" s="238"/>
      <c r="R229" s="238"/>
      <c r="S229" s="238"/>
      <c r="T229" s="239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0" t="s">
        <v>259</v>
      </c>
      <c r="AU229" s="240" t="s">
        <v>81</v>
      </c>
      <c r="AV229" s="13" t="s">
        <v>81</v>
      </c>
      <c r="AW229" s="13" t="s">
        <v>33</v>
      </c>
      <c r="AX229" s="13" t="s">
        <v>79</v>
      </c>
      <c r="AY229" s="240" t="s">
        <v>113</v>
      </c>
    </row>
    <row r="230" s="12" customFormat="1" ht="22.8" customHeight="1">
      <c r="A230" s="12"/>
      <c r="B230" s="188"/>
      <c r="C230" s="189"/>
      <c r="D230" s="190" t="s">
        <v>70</v>
      </c>
      <c r="E230" s="202" t="s">
        <v>454</v>
      </c>
      <c r="F230" s="202" t="s">
        <v>455</v>
      </c>
      <c r="G230" s="189"/>
      <c r="H230" s="189"/>
      <c r="I230" s="192"/>
      <c r="J230" s="203">
        <f>BK230</f>
        <v>0</v>
      </c>
      <c r="K230" s="189"/>
      <c r="L230" s="194"/>
      <c r="M230" s="195"/>
      <c r="N230" s="196"/>
      <c r="O230" s="196"/>
      <c r="P230" s="197">
        <f>SUM(P231:P233)</f>
        <v>0</v>
      </c>
      <c r="Q230" s="196"/>
      <c r="R230" s="197">
        <f>SUM(R231:R233)</f>
        <v>0</v>
      </c>
      <c r="S230" s="196"/>
      <c r="T230" s="198">
        <f>SUM(T231:T233)</f>
        <v>0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199" t="s">
        <v>79</v>
      </c>
      <c r="AT230" s="200" t="s">
        <v>70</v>
      </c>
      <c r="AU230" s="200" t="s">
        <v>79</v>
      </c>
      <c r="AY230" s="199" t="s">
        <v>113</v>
      </c>
      <c r="BK230" s="201">
        <f>SUM(BK231:BK233)</f>
        <v>0</v>
      </c>
    </row>
    <row r="231" s="2" customFormat="1" ht="24.15" customHeight="1">
      <c r="A231" s="38"/>
      <c r="B231" s="39"/>
      <c r="C231" s="204" t="s">
        <v>456</v>
      </c>
      <c r="D231" s="204" t="s">
        <v>116</v>
      </c>
      <c r="E231" s="205" t="s">
        <v>457</v>
      </c>
      <c r="F231" s="206" t="s">
        <v>458</v>
      </c>
      <c r="G231" s="207" t="s">
        <v>434</v>
      </c>
      <c r="H231" s="208">
        <v>223.28</v>
      </c>
      <c r="I231" s="209"/>
      <c r="J231" s="210">
        <f>ROUND(I231*H231,2)</f>
        <v>0</v>
      </c>
      <c r="K231" s="206" t="s">
        <v>253</v>
      </c>
      <c r="L231" s="44"/>
      <c r="M231" s="211" t="s">
        <v>19</v>
      </c>
      <c r="N231" s="212" t="s">
        <v>42</v>
      </c>
      <c r="O231" s="84"/>
      <c r="P231" s="213">
        <f>O231*H231</f>
        <v>0</v>
      </c>
      <c r="Q231" s="213">
        <v>0</v>
      </c>
      <c r="R231" s="213">
        <f>Q231*H231</f>
        <v>0</v>
      </c>
      <c r="S231" s="213">
        <v>0</v>
      </c>
      <c r="T231" s="214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15" t="s">
        <v>135</v>
      </c>
      <c r="AT231" s="215" t="s">
        <v>116</v>
      </c>
      <c r="AU231" s="215" t="s">
        <v>81</v>
      </c>
      <c r="AY231" s="17" t="s">
        <v>113</v>
      </c>
      <c r="BE231" s="216">
        <f>IF(N231="základní",J231,0)</f>
        <v>0</v>
      </c>
      <c r="BF231" s="216">
        <f>IF(N231="snížená",J231,0)</f>
        <v>0</v>
      </c>
      <c r="BG231" s="216">
        <f>IF(N231="zákl. přenesená",J231,0)</f>
        <v>0</v>
      </c>
      <c r="BH231" s="216">
        <f>IF(N231="sníž. přenesená",J231,0)</f>
        <v>0</v>
      </c>
      <c r="BI231" s="216">
        <f>IF(N231="nulová",J231,0)</f>
        <v>0</v>
      </c>
      <c r="BJ231" s="17" t="s">
        <v>79</v>
      </c>
      <c r="BK231" s="216">
        <f>ROUND(I231*H231,2)</f>
        <v>0</v>
      </c>
      <c r="BL231" s="17" t="s">
        <v>135</v>
      </c>
      <c r="BM231" s="215" t="s">
        <v>459</v>
      </c>
    </row>
    <row r="232" s="2" customFormat="1">
      <c r="A232" s="38"/>
      <c r="B232" s="39"/>
      <c r="C232" s="40"/>
      <c r="D232" s="217" t="s">
        <v>122</v>
      </c>
      <c r="E232" s="40"/>
      <c r="F232" s="218" t="s">
        <v>460</v>
      </c>
      <c r="G232" s="40"/>
      <c r="H232" s="40"/>
      <c r="I232" s="219"/>
      <c r="J232" s="40"/>
      <c r="K232" s="40"/>
      <c r="L232" s="44"/>
      <c r="M232" s="220"/>
      <c r="N232" s="221"/>
      <c r="O232" s="84"/>
      <c r="P232" s="84"/>
      <c r="Q232" s="84"/>
      <c r="R232" s="84"/>
      <c r="S232" s="84"/>
      <c r="T232" s="85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T232" s="17" t="s">
        <v>122</v>
      </c>
      <c r="AU232" s="17" t="s">
        <v>81</v>
      </c>
    </row>
    <row r="233" s="2" customFormat="1">
      <c r="A233" s="38"/>
      <c r="B233" s="39"/>
      <c r="C233" s="40"/>
      <c r="D233" s="228" t="s">
        <v>256</v>
      </c>
      <c r="E233" s="40"/>
      <c r="F233" s="229" t="s">
        <v>461</v>
      </c>
      <c r="G233" s="40"/>
      <c r="H233" s="40"/>
      <c r="I233" s="219"/>
      <c r="J233" s="40"/>
      <c r="K233" s="40"/>
      <c r="L233" s="44"/>
      <c r="M233" s="220"/>
      <c r="N233" s="221"/>
      <c r="O233" s="84"/>
      <c r="P233" s="84"/>
      <c r="Q233" s="84"/>
      <c r="R233" s="84"/>
      <c r="S233" s="84"/>
      <c r="T233" s="85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T233" s="17" t="s">
        <v>256</v>
      </c>
      <c r="AU233" s="17" t="s">
        <v>81</v>
      </c>
    </row>
    <row r="234" s="12" customFormat="1" ht="25.92" customHeight="1">
      <c r="A234" s="12"/>
      <c r="B234" s="188"/>
      <c r="C234" s="189"/>
      <c r="D234" s="190" t="s">
        <v>70</v>
      </c>
      <c r="E234" s="191" t="s">
        <v>350</v>
      </c>
      <c r="F234" s="191" t="s">
        <v>462</v>
      </c>
      <c r="G234" s="189"/>
      <c r="H234" s="189"/>
      <c r="I234" s="192"/>
      <c r="J234" s="193">
        <f>BK234</f>
        <v>0</v>
      </c>
      <c r="K234" s="189"/>
      <c r="L234" s="194"/>
      <c r="M234" s="195"/>
      <c r="N234" s="196"/>
      <c r="O234" s="196"/>
      <c r="P234" s="197">
        <f>P235</f>
        <v>0</v>
      </c>
      <c r="Q234" s="196"/>
      <c r="R234" s="197">
        <f>R235</f>
        <v>16.837516099999998</v>
      </c>
      <c r="S234" s="196"/>
      <c r="T234" s="198">
        <f>T235</f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199" t="s">
        <v>131</v>
      </c>
      <c r="AT234" s="200" t="s">
        <v>70</v>
      </c>
      <c r="AU234" s="200" t="s">
        <v>71</v>
      </c>
      <c r="AY234" s="199" t="s">
        <v>113</v>
      </c>
      <c r="BK234" s="201">
        <f>BK235</f>
        <v>0</v>
      </c>
    </row>
    <row r="235" s="12" customFormat="1" ht="22.8" customHeight="1">
      <c r="A235" s="12"/>
      <c r="B235" s="188"/>
      <c r="C235" s="189"/>
      <c r="D235" s="190" t="s">
        <v>70</v>
      </c>
      <c r="E235" s="202" t="s">
        <v>463</v>
      </c>
      <c r="F235" s="202" t="s">
        <v>464</v>
      </c>
      <c r="G235" s="189"/>
      <c r="H235" s="189"/>
      <c r="I235" s="192"/>
      <c r="J235" s="203">
        <f>BK235</f>
        <v>0</v>
      </c>
      <c r="K235" s="189"/>
      <c r="L235" s="194"/>
      <c r="M235" s="195"/>
      <c r="N235" s="196"/>
      <c r="O235" s="196"/>
      <c r="P235" s="197">
        <f>SUM(P236:P277)</f>
        <v>0</v>
      </c>
      <c r="Q235" s="196"/>
      <c r="R235" s="197">
        <f>SUM(R236:R277)</f>
        <v>16.837516099999998</v>
      </c>
      <c r="S235" s="196"/>
      <c r="T235" s="198">
        <f>SUM(T236:T277)</f>
        <v>0</v>
      </c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R235" s="199" t="s">
        <v>131</v>
      </c>
      <c r="AT235" s="200" t="s">
        <v>70</v>
      </c>
      <c r="AU235" s="200" t="s">
        <v>79</v>
      </c>
      <c r="AY235" s="199" t="s">
        <v>113</v>
      </c>
      <c r="BK235" s="201">
        <f>SUM(BK236:BK277)</f>
        <v>0</v>
      </c>
    </row>
    <row r="236" s="2" customFormat="1" ht="24.15" customHeight="1">
      <c r="A236" s="38"/>
      <c r="B236" s="39"/>
      <c r="C236" s="204" t="s">
        <v>465</v>
      </c>
      <c r="D236" s="204" t="s">
        <v>116</v>
      </c>
      <c r="E236" s="205" t="s">
        <v>466</v>
      </c>
      <c r="F236" s="206" t="s">
        <v>467</v>
      </c>
      <c r="G236" s="207" t="s">
        <v>468</v>
      </c>
      <c r="H236" s="208">
        <v>0.12</v>
      </c>
      <c r="I236" s="209"/>
      <c r="J236" s="210">
        <f>ROUND(I236*H236,2)</f>
        <v>0</v>
      </c>
      <c r="K236" s="206" t="s">
        <v>253</v>
      </c>
      <c r="L236" s="44"/>
      <c r="M236" s="211" t="s">
        <v>19</v>
      </c>
      <c r="N236" s="212" t="s">
        <v>42</v>
      </c>
      <c r="O236" s="84"/>
      <c r="P236" s="213">
        <f>O236*H236</f>
        <v>0</v>
      </c>
      <c r="Q236" s="213">
        <v>0.0088000000000000005</v>
      </c>
      <c r="R236" s="213">
        <f>Q236*H236</f>
        <v>0.0010560000000000001</v>
      </c>
      <c r="S236" s="213">
        <v>0</v>
      </c>
      <c r="T236" s="214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15" t="s">
        <v>469</v>
      </c>
      <c r="AT236" s="215" t="s">
        <v>116</v>
      </c>
      <c r="AU236" s="215" t="s">
        <v>81</v>
      </c>
      <c r="AY236" s="17" t="s">
        <v>113</v>
      </c>
      <c r="BE236" s="216">
        <f>IF(N236="základní",J236,0)</f>
        <v>0</v>
      </c>
      <c r="BF236" s="216">
        <f>IF(N236="snížená",J236,0)</f>
        <v>0</v>
      </c>
      <c r="BG236" s="216">
        <f>IF(N236="zákl. přenesená",J236,0)</f>
        <v>0</v>
      </c>
      <c r="BH236" s="216">
        <f>IF(N236="sníž. přenesená",J236,0)</f>
        <v>0</v>
      </c>
      <c r="BI236" s="216">
        <f>IF(N236="nulová",J236,0)</f>
        <v>0</v>
      </c>
      <c r="BJ236" s="17" t="s">
        <v>79</v>
      </c>
      <c r="BK236" s="216">
        <f>ROUND(I236*H236,2)</f>
        <v>0</v>
      </c>
      <c r="BL236" s="17" t="s">
        <v>469</v>
      </c>
      <c r="BM236" s="215" t="s">
        <v>470</v>
      </c>
    </row>
    <row r="237" s="2" customFormat="1">
      <c r="A237" s="38"/>
      <c r="B237" s="39"/>
      <c r="C237" s="40"/>
      <c r="D237" s="217" t="s">
        <v>122</v>
      </c>
      <c r="E237" s="40"/>
      <c r="F237" s="218" t="s">
        <v>471</v>
      </c>
      <c r="G237" s="40"/>
      <c r="H237" s="40"/>
      <c r="I237" s="219"/>
      <c r="J237" s="40"/>
      <c r="K237" s="40"/>
      <c r="L237" s="44"/>
      <c r="M237" s="220"/>
      <c r="N237" s="221"/>
      <c r="O237" s="84"/>
      <c r="P237" s="84"/>
      <c r="Q237" s="84"/>
      <c r="R237" s="84"/>
      <c r="S237" s="84"/>
      <c r="T237" s="85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122</v>
      </c>
      <c r="AU237" s="17" t="s">
        <v>81</v>
      </c>
    </row>
    <row r="238" s="2" customFormat="1">
      <c r="A238" s="38"/>
      <c r="B238" s="39"/>
      <c r="C238" s="40"/>
      <c r="D238" s="228" t="s">
        <v>256</v>
      </c>
      <c r="E238" s="40"/>
      <c r="F238" s="229" t="s">
        <v>472</v>
      </c>
      <c r="G238" s="40"/>
      <c r="H238" s="40"/>
      <c r="I238" s="219"/>
      <c r="J238" s="40"/>
      <c r="K238" s="40"/>
      <c r="L238" s="44"/>
      <c r="M238" s="220"/>
      <c r="N238" s="221"/>
      <c r="O238" s="84"/>
      <c r="P238" s="84"/>
      <c r="Q238" s="84"/>
      <c r="R238" s="84"/>
      <c r="S238" s="84"/>
      <c r="T238" s="85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T238" s="17" t="s">
        <v>256</v>
      </c>
      <c r="AU238" s="17" t="s">
        <v>81</v>
      </c>
    </row>
    <row r="239" s="13" customFormat="1">
      <c r="A239" s="13"/>
      <c r="B239" s="230"/>
      <c r="C239" s="231"/>
      <c r="D239" s="217" t="s">
        <v>259</v>
      </c>
      <c r="E239" s="232" t="s">
        <v>19</v>
      </c>
      <c r="F239" s="233" t="s">
        <v>473</v>
      </c>
      <c r="G239" s="231"/>
      <c r="H239" s="234">
        <v>0.12</v>
      </c>
      <c r="I239" s="235"/>
      <c r="J239" s="231"/>
      <c r="K239" s="231"/>
      <c r="L239" s="236"/>
      <c r="M239" s="237"/>
      <c r="N239" s="238"/>
      <c r="O239" s="238"/>
      <c r="P239" s="238"/>
      <c r="Q239" s="238"/>
      <c r="R239" s="238"/>
      <c r="S239" s="238"/>
      <c r="T239" s="239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0" t="s">
        <v>259</v>
      </c>
      <c r="AU239" s="240" t="s">
        <v>81</v>
      </c>
      <c r="AV239" s="13" t="s">
        <v>81</v>
      </c>
      <c r="AW239" s="13" t="s">
        <v>33</v>
      </c>
      <c r="AX239" s="13" t="s">
        <v>79</v>
      </c>
      <c r="AY239" s="240" t="s">
        <v>113</v>
      </c>
    </row>
    <row r="240" s="2" customFormat="1" ht="24.15" customHeight="1">
      <c r="A240" s="38"/>
      <c r="B240" s="39"/>
      <c r="C240" s="204" t="s">
        <v>474</v>
      </c>
      <c r="D240" s="204" t="s">
        <v>116</v>
      </c>
      <c r="E240" s="205" t="s">
        <v>475</v>
      </c>
      <c r="F240" s="206" t="s">
        <v>476</v>
      </c>
      <c r="G240" s="207" t="s">
        <v>283</v>
      </c>
      <c r="H240" s="208">
        <v>119.5</v>
      </c>
      <c r="I240" s="209"/>
      <c r="J240" s="210">
        <f>ROUND(I240*H240,2)</f>
        <v>0</v>
      </c>
      <c r="K240" s="206" t="s">
        <v>253</v>
      </c>
      <c r="L240" s="44"/>
      <c r="M240" s="211" t="s">
        <v>19</v>
      </c>
      <c r="N240" s="212" t="s">
        <v>42</v>
      </c>
      <c r="O240" s="84"/>
      <c r="P240" s="213">
        <f>O240*H240</f>
        <v>0</v>
      </c>
      <c r="Q240" s="213">
        <v>0</v>
      </c>
      <c r="R240" s="213">
        <f>Q240*H240</f>
        <v>0</v>
      </c>
      <c r="S240" s="213">
        <v>0</v>
      </c>
      <c r="T240" s="214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15" t="s">
        <v>469</v>
      </c>
      <c r="AT240" s="215" t="s">
        <v>116</v>
      </c>
      <c r="AU240" s="215" t="s">
        <v>81</v>
      </c>
      <c r="AY240" s="17" t="s">
        <v>113</v>
      </c>
      <c r="BE240" s="216">
        <f>IF(N240="základní",J240,0)</f>
        <v>0</v>
      </c>
      <c r="BF240" s="216">
        <f>IF(N240="snížená",J240,0)</f>
        <v>0</v>
      </c>
      <c r="BG240" s="216">
        <f>IF(N240="zákl. přenesená",J240,0)</f>
        <v>0</v>
      </c>
      <c r="BH240" s="216">
        <f>IF(N240="sníž. přenesená",J240,0)</f>
        <v>0</v>
      </c>
      <c r="BI240" s="216">
        <f>IF(N240="nulová",J240,0)</f>
        <v>0</v>
      </c>
      <c r="BJ240" s="17" t="s">
        <v>79</v>
      </c>
      <c r="BK240" s="216">
        <f>ROUND(I240*H240,2)</f>
        <v>0</v>
      </c>
      <c r="BL240" s="17" t="s">
        <v>469</v>
      </c>
      <c r="BM240" s="215" t="s">
        <v>477</v>
      </c>
    </row>
    <row r="241" s="2" customFormat="1">
      <c r="A241" s="38"/>
      <c r="B241" s="39"/>
      <c r="C241" s="40"/>
      <c r="D241" s="217" t="s">
        <v>122</v>
      </c>
      <c r="E241" s="40"/>
      <c r="F241" s="218" t="s">
        <v>478</v>
      </c>
      <c r="G241" s="40"/>
      <c r="H241" s="40"/>
      <c r="I241" s="219"/>
      <c r="J241" s="40"/>
      <c r="K241" s="40"/>
      <c r="L241" s="44"/>
      <c r="M241" s="220"/>
      <c r="N241" s="221"/>
      <c r="O241" s="84"/>
      <c r="P241" s="84"/>
      <c r="Q241" s="84"/>
      <c r="R241" s="84"/>
      <c r="S241" s="84"/>
      <c r="T241" s="85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T241" s="17" t="s">
        <v>122</v>
      </c>
      <c r="AU241" s="17" t="s">
        <v>81</v>
      </c>
    </row>
    <row r="242" s="2" customFormat="1">
      <c r="A242" s="38"/>
      <c r="B242" s="39"/>
      <c r="C242" s="40"/>
      <c r="D242" s="228" t="s">
        <v>256</v>
      </c>
      <c r="E242" s="40"/>
      <c r="F242" s="229" t="s">
        <v>479</v>
      </c>
      <c r="G242" s="40"/>
      <c r="H242" s="40"/>
      <c r="I242" s="219"/>
      <c r="J242" s="40"/>
      <c r="K242" s="40"/>
      <c r="L242" s="44"/>
      <c r="M242" s="220"/>
      <c r="N242" s="221"/>
      <c r="O242" s="84"/>
      <c r="P242" s="84"/>
      <c r="Q242" s="84"/>
      <c r="R242" s="84"/>
      <c r="S242" s="84"/>
      <c r="T242" s="85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T242" s="17" t="s">
        <v>256</v>
      </c>
      <c r="AU242" s="17" t="s">
        <v>81</v>
      </c>
    </row>
    <row r="243" s="2" customFormat="1">
      <c r="A243" s="38"/>
      <c r="B243" s="39"/>
      <c r="C243" s="40"/>
      <c r="D243" s="217" t="s">
        <v>123</v>
      </c>
      <c r="E243" s="40"/>
      <c r="F243" s="222" t="s">
        <v>480</v>
      </c>
      <c r="G243" s="40"/>
      <c r="H243" s="40"/>
      <c r="I243" s="219"/>
      <c r="J243" s="40"/>
      <c r="K243" s="40"/>
      <c r="L243" s="44"/>
      <c r="M243" s="220"/>
      <c r="N243" s="221"/>
      <c r="O243" s="84"/>
      <c r="P243" s="84"/>
      <c r="Q243" s="84"/>
      <c r="R243" s="84"/>
      <c r="S243" s="84"/>
      <c r="T243" s="85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T243" s="17" t="s">
        <v>123</v>
      </c>
      <c r="AU243" s="17" t="s">
        <v>81</v>
      </c>
    </row>
    <row r="244" s="13" customFormat="1">
      <c r="A244" s="13"/>
      <c r="B244" s="230"/>
      <c r="C244" s="231"/>
      <c r="D244" s="217" t="s">
        <v>259</v>
      </c>
      <c r="E244" s="232" t="s">
        <v>223</v>
      </c>
      <c r="F244" s="233" t="s">
        <v>481</v>
      </c>
      <c r="G244" s="231"/>
      <c r="H244" s="234">
        <v>119.5</v>
      </c>
      <c r="I244" s="235"/>
      <c r="J244" s="231"/>
      <c r="K244" s="231"/>
      <c r="L244" s="236"/>
      <c r="M244" s="237"/>
      <c r="N244" s="238"/>
      <c r="O244" s="238"/>
      <c r="P244" s="238"/>
      <c r="Q244" s="238"/>
      <c r="R244" s="238"/>
      <c r="S244" s="238"/>
      <c r="T244" s="239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0" t="s">
        <v>259</v>
      </c>
      <c r="AU244" s="240" t="s">
        <v>81</v>
      </c>
      <c r="AV244" s="13" t="s">
        <v>81</v>
      </c>
      <c r="AW244" s="13" t="s">
        <v>33</v>
      </c>
      <c r="AX244" s="13" t="s">
        <v>79</v>
      </c>
      <c r="AY244" s="240" t="s">
        <v>113</v>
      </c>
    </row>
    <row r="245" s="2" customFormat="1" ht="24.15" customHeight="1">
      <c r="A245" s="38"/>
      <c r="B245" s="39"/>
      <c r="C245" s="204" t="s">
        <v>234</v>
      </c>
      <c r="D245" s="204" t="s">
        <v>116</v>
      </c>
      <c r="E245" s="205" t="s">
        <v>482</v>
      </c>
      <c r="F245" s="206" t="s">
        <v>483</v>
      </c>
      <c r="G245" s="207" t="s">
        <v>283</v>
      </c>
      <c r="H245" s="208">
        <v>119.5</v>
      </c>
      <c r="I245" s="209"/>
      <c r="J245" s="210">
        <f>ROUND(I245*H245,2)</f>
        <v>0</v>
      </c>
      <c r="K245" s="206" t="s">
        <v>253</v>
      </c>
      <c r="L245" s="44"/>
      <c r="M245" s="211" t="s">
        <v>19</v>
      </c>
      <c r="N245" s="212" t="s">
        <v>42</v>
      </c>
      <c r="O245" s="84"/>
      <c r="P245" s="213">
        <f>O245*H245</f>
        <v>0</v>
      </c>
      <c r="Q245" s="213">
        <v>0</v>
      </c>
      <c r="R245" s="213">
        <f>Q245*H245</f>
        <v>0</v>
      </c>
      <c r="S245" s="213">
        <v>0</v>
      </c>
      <c r="T245" s="214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15" t="s">
        <v>469</v>
      </c>
      <c r="AT245" s="215" t="s">
        <v>116</v>
      </c>
      <c r="AU245" s="215" t="s">
        <v>81</v>
      </c>
      <c r="AY245" s="17" t="s">
        <v>113</v>
      </c>
      <c r="BE245" s="216">
        <f>IF(N245="základní",J245,0)</f>
        <v>0</v>
      </c>
      <c r="BF245" s="216">
        <f>IF(N245="snížená",J245,0)</f>
        <v>0</v>
      </c>
      <c r="BG245" s="216">
        <f>IF(N245="zákl. přenesená",J245,0)</f>
        <v>0</v>
      </c>
      <c r="BH245" s="216">
        <f>IF(N245="sníž. přenesená",J245,0)</f>
        <v>0</v>
      </c>
      <c r="BI245" s="216">
        <f>IF(N245="nulová",J245,0)</f>
        <v>0</v>
      </c>
      <c r="BJ245" s="17" t="s">
        <v>79</v>
      </c>
      <c r="BK245" s="216">
        <f>ROUND(I245*H245,2)</f>
        <v>0</v>
      </c>
      <c r="BL245" s="17" t="s">
        <v>469</v>
      </c>
      <c r="BM245" s="215" t="s">
        <v>484</v>
      </c>
    </row>
    <row r="246" s="2" customFormat="1">
      <c r="A246" s="38"/>
      <c r="B246" s="39"/>
      <c r="C246" s="40"/>
      <c r="D246" s="217" t="s">
        <v>122</v>
      </c>
      <c r="E246" s="40"/>
      <c r="F246" s="218" t="s">
        <v>485</v>
      </c>
      <c r="G246" s="40"/>
      <c r="H246" s="40"/>
      <c r="I246" s="219"/>
      <c r="J246" s="40"/>
      <c r="K246" s="40"/>
      <c r="L246" s="44"/>
      <c r="M246" s="220"/>
      <c r="N246" s="221"/>
      <c r="O246" s="84"/>
      <c r="P246" s="84"/>
      <c r="Q246" s="84"/>
      <c r="R246" s="84"/>
      <c r="S246" s="84"/>
      <c r="T246" s="85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T246" s="17" t="s">
        <v>122</v>
      </c>
      <c r="AU246" s="17" t="s">
        <v>81</v>
      </c>
    </row>
    <row r="247" s="2" customFormat="1">
      <c r="A247" s="38"/>
      <c r="B247" s="39"/>
      <c r="C247" s="40"/>
      <c r="D247" s="228" t="s">
        <v>256</v>
      </c>
      <c r="E247" s="40"/>
      <c r="F247" s="229" t="s">
        <v>486</v>
      </c>
      <c r="G247" s="40"/>
      <c r="H247" s="40"/>
      <c r="I247" s="219"/>
      <c r="J247" s="40"/>
      <c r="K247" s="40"/>
      <c r="L247" s="44"/>
      <c r="M247" s="220"/>
      <c r="N247" s="221"/>
      <c r="O247" s="84"/>
      <c r="P247" s="84"/>
      <c r="Q247" s="84"/>
      <c r="R247" s="84"/>
      <c r="S247" s="84"/>
      <c r="T247" s="85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T247" s="17" t="s">
        <v>256</v>
      </c>
      <c r="AU247" s="17" t="s">
        <v>81</v>
      </c>
    </row>
    <row r="248" s="13" customFormat="1">
      <c r="A248" s="13"/>
      <c r="B248" s="230"/>
      <c r="C248" s="231"/>
      <c r="D248" s="217" t="s">
        <v>259</v>
      </c>
      <c r="E248" s="232" t="s">
        <v>19</v>
      </c>
      <c r="F248" s="233" t="s">
        <v>223</v>
      </c>
      <c r="G248" s="231"/>
      <c r="H248" s="234">
        <v>119.5</v>
      </c>
      <c r="I248" s="235"/>
      <c r="J248" s="231"/>
      <c r="K248" s="231"/>
      <c r="L248" s="236"/>
      <c r="M248" s="237"/>
      <c r="N248" s="238"/>
      <c r="O248" s="238"/>
      <c r="P248" s="238"/>
      <c r="Q248" s="238"/>
      <c r="R248" s="238"/>
      <c r="S248" s="238"/>
      <c r="T248" s="239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0" t="s">
        <v>259</v>
      </c>
      <c r="AU248" s="240" t="s">
        <v>81</v>
      </c>
      <c r="AV248" s="13" t="s">
        <v>81</v>
      </c>
      <c r="AW248" s="13" t="s">
        <v>33</v>
      </c>
      <c r="AX248" s="13" t="s">
        <v>79</v>
      </c>
      <c r="AY248" s="240" t="s">
        <v>113</v>
      </c>
    </row>
    <row r="249" s="2" customFormat="1" ht="24.15" customHeight="1">
      <c r="A249" s="38"/>
      <c r="B249" s="39"/>
      <c r="C249" s="204" t="s">
        <v>487</v>
      </c>
      <c r="D249" s="204" t="s">
        <v>116</v>
      </c>
      <c r="E249" s="205" t="s">
        <v>488</v>
      </c>
      <c r="F249" s="206" t="s">
        <v>489</v>
      </c>
      <c r="G249" s="207" t="s">
        <v>283</v>
      </c>
      <c r="H249" s="208">
        <v>119.5</v>
      </c>
      <c r="I249" s="209"/>
      <c r="J249" s="210">
        <f>ROUND(I249*H249,2)</f>
        <v>0</v>
      </c>
      <c r="K249" s="206" t="s">
        <v>253</v>
      </c>
      <c r="L249" s="44"/>
      <c r="M249" s="211" t="s">
        <v>19</v>
      </c>
      <c r="N249" s="212" t="s">
        <v>42</v>
      </c>
      <c r="O249" s="84"/>
      <c r="P249" s="213">
        <f>O249*H249</f>
        <v>0</v>
      </c>
      <c r="Q249" s="213">
        <v>0.14000000000000001</v>
      </c>
      <c r="R249" s="213">
        <f>Q249*H249</f>
        <v>16.73</v>
      </c>
      <c r="S249" s="213">
        <v>0</v>
      </c>
      <c r="T249" s="214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15" t="s">
        <v>469</v>
      </c>
      <c r="AT249" s="215" t="s">
        <v>116</v>
      </c>
      <c r="AU249" s="215" t="s">
        <v>81</v>
      </c>
      <c r="AY249" s="17" t="s">
        <v>113</v>
      </c>
      <c r="BE249" s="216">
        <f>IF(N249="základní",J249,0)</f>
        <v>0</v>
      </c>
      <c r="BF249" s="216">
        <f>IF(N249="snížená",J249,0)</f>
        <v>0</v>
      </c>
      <c r="BG249" s="216">
        <f>IF(N249="zákl. přenesená",J249,0)</f>
        <v>0</v>
      </c>
      <c r="BH249" s="216">
        <f>IF(N249="sníž. přenesená",J249,0)</f>
        <v>0</v>
      </c>
      <c r="BI249" s="216">
        <f>IF(N249="nulová",J249,0)</f>
        <v>0</v>
      </c>
      <c r="BJ249" s="17" t="s">
        <v>79</v>
      </c>
      <c r="BK249" s="216">
        <f>ROUND(I249*H249,2)</f>
        <v>0</v>
      </c>
      <c r="BL249" s="17" t="s">
        <v>469</v>
      </c>
      <c r="BM249" s="215" t="s">
        <v>490</v>
      </c>
    </row>
    <row r="250" s="2" customFormat="1">
      <c r="A250" s="38"/>
      <c r="B250" s="39"/>
      <c r="C250" s="40"/>
      <c r="D250" s="217" t="s">
        <v>122</v>
      </c>
      <c r="E250" s="40"/>
      <c r="F250" s="218" t="s">
        <v>491</v>
      </c>
      <c r="G250" s="40"/>
      <c r="H250" s="40"/>
      <c r="I250" s="219"/>
      <c r="J250" s="40"/>
      <c r="K250" s="40"/>
      <c r="L250" s="44"/>
      <c r="M250" s="220"/>
      <c r="N250" s="221"/>
      <c r="O250" s="84"/>
      <c r="P250" s="84"/>
      <c r="Q250" s="84"/>
      <c r="R250" s="84"/>
      <c r="S250" s="84"/>
      <c r="T250" s="85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T250" s="17" t="s">
        <v>122</v>
      </c>
      <c r="AU250" s="17" t="s">
        <v>81</v>
      </c>
    </row>
    <row r="251" s="2" customFormat="1">
      <c r="A251" s="38"/>
      <c r="B251" s="39"/>
      <c r="C251" s="40"/>
      <c r="D251" s="228" t="s">
        <v>256</v>
      </c>
      <c r="E251" s="40"/>
      <c r="F251" s="229" t="s">
        <v>492</v>
      </c>
      <c r="G251" s="40"/>
      <c r="H251" s="40"/>
      <c r="I251" s="219"/>
      <c r="J251" s="40"/>
      <c r="K251" s="40"/>
      <c r="L251" s="44"/>
      <c r="M251" s="220"/>
      <c r="N251" s="221"/>
      <c r="O251" s="84"/>
      <c r="P251" s="84"/>
      <c r="Q251" s="84"/>
      <c r="R251" s="84"/>
      <c r="S251" s="84"/>
      <c r="T251" s="85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T251" s="17" t="s">
        <v>256</v>
      </c>
      <c r="AU251" s="17" t="s">
        <v>81</v>
      </c>
    </row>
    <row r="252" s="13" customFormat="1">
      <c r="A252" s="13"/>
      <c r="B252" s="230"/>
      <c r="C252" s="231"/>
      <c r="D252" s="217" t="s">
        <v>259</v>
      </c>
      <c r="E252" s="232" t="s">
        <v>19</v>
      </c>
      <c r="F252" s="233" t="s">
        <v>223</v>
      </c>
      <c r="G252" s="231"/>
      <c r="H252" s="234">
        <v>119.5</v>
      </c>
      <c r="I252" s="235"/>
      <c r="J252" s="231"/>
      <c r="K252" s="231"/>
      <c r="L252" s="236"/>
      <c r="M252" s="237"/>
      <c r="N252" s="238"/>
      <c r="O252" s="238"/>
      <c r="P252" s="238"/>
      <c r="Q252" s="238"/>
      <c r="R252" s="238"/>
      <c r="S252" s="238"/>
      <c r="T252" s="239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0" t="s">
        <v>259</v>
      </c>
      <c r="AU252" s="240" t="s">
        <v>81</v>
      </c>
      <c r="AV252" s="13" t="s">
        <v>81</v>
      </c>
      <c r="AW252" s="13" t="s">
        <v>33</v>
      </c>
      <c r="AX252" s="13" t="s">
        <v>79</v>
      </c>
      <c r="AY252" s="240" t="s">
        <v>113</v>
      </c>
    </row>
    <row r="253" s="2" customFormat="1" ht="16.5" customHeight="1">
      <c r="A253" s="38"/>
      <c r="B253" s="39"/>
      <c r="C253" s="204" t="s">
        <v>493</v>
      </c>
      <c r="D253" s="204" t="s">
        <v>116</v>
      </c>
      <c r="E253" s="205" t="s">
        <v>494</v>
      </c>
      <c r="F253" s="206" t="s">
        <v>495</v>
      </c>
      <c r="G253" s="207" t="s">
        <v>283</v>
      </c>
      <c r="H253" s="208">
        <v>119.5</v>
      </c>
      <c r="I253" s="209"/>
      <c r="J253" s="210">
        <f>ROUND(I253*H253,2)</f>
        <v>0</v>
      </c>
      <c r="K253" s="206" t="s">
        <v>253</v>
      </c>
      <c r="L253" s="44"/>
      <c r="M253" s="211" t="s">
        <v>19</v>
      </c>
      <c r="N253" s="212" t="s">
        <v>42</v>
      </c>
      <c r="O253" s="84"/>
      <c r="P253" s="213">
        <f>O253*H253</f>
        <v>0</v>
      </c>
      <c r="Q253" s="213">
        <v>9.1799999999999995E-05</v>
      </c>
      <c r="R253" s="213">
        <f>Q253*H253</f>
        <v>0.0109701</v>
      </c>
      <c r="S253" s="213">
        <v>0</v>
      </c>
      <c r="T253" s="214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15" t="s">
        <v>469</v>
      </c>
      <c r="AT253" s="215" t="s">
        <v>116</v>
      </c>
      <c r="AU253" s="215" t="s">
        <v>81</v>
      </c>
      <c r="AY253" s="17" t="s">
        <v>113</v>
      </c>
      <c r="BE253" s="216">
        <f>IF(N253="základní",J253,0)</f>
        <v>0</v>
      </c>
      <c r="BF253" s="216">
        <f>IF(N253="snížená",J253,0)</f>
        <v>0</v>
      </c>
      <c r="BG253" s="216">
        <f>IF(N253="zákl. přenesená",J253,0)</f>
        <v>0</v>
      </c>
      <c r="BH253" s="216">
        <f>IF(N253="sníž. přenesená",J253,0)</f>
        <v>0</v>
      </c>
      <c r="BI253" s="216">
        <f>IF(N253="nulová",J253,0)</f>
        <v>0</v>
      </c>
      <c r="BJ253" s="17" t="s">
        <v>79</v>
      </c>
      <c r="BK253" s="216">
        <f>ROUND(I253*H253,2)</f>
        <v>0</v>
      </c>
      <c r="BL253" s="17" t="s">
        <v>469</v>
      </c>
      <c r="BM253" s="215" t="s">
        <v>496</v>
      </c>
    </row>
    <row r="254" s="2" customFormat="1">
      <c r="A254" s="38"/>
      <c r="B254" s="39"/>
      <c r="C254" s="40"/>
      <c r="D254" s="217" t="s">
        <v>122</v>
      </c>
      <c r="E254" s="40"/>
      <c r="F254" s="218" t="s">
        <v>497</v>
      </c>
      <c r="G254" s="40"/>
      <c r="H254" s="40"/>
      <c r="I254" s="219"/>
      <c r="J254" s="40"/>
      <c r="K254" s="40"/>
      <c r="L254" s="44"/>
      <c r="M254" s="220"/>
      <c r="N254" s="221"/>
      <c r="O254" s="84"/>
      <c r="P254" s="84"/>
      <c r="Q254" s="84"/>
      <c r="R254" s="84"/>
      <c r="S254" s="84"/>
      <c r="T254" s="85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T254" s="17" t="s">
        <v>122</v>
      </c>
      <c r="AU254" s="17" t="s">
        <v>81</v>
      </c>
    </row>
    <row r="255" s="2" customFormat="1">
      <c r="A255" s="38"/>
      <c r="B255" s="39"/>
      <c r="C255" s="40"/>
      <c r="D255" s="228" t="s">
        <v>256</v>
      </c>
      <c r="E255" s="40"/>
      <c r="F255" s="229" t="s">
        <v>498</v>
      </c>
      <c r="G255" s="40"/>
      <c r="H255" s="40"/>
      <c r="I255" s="219"/>
      <c r="J255" s="40"/>
      <c r="K255" s="40"/>
      <c r="L255" s="44"/>
      <c r="M255" s="220"/>
      <c r="N255" s="221"/>
      <c r="O255" s="84"/>
      <c r="P255" s="84"/>
      <c r="Q255" s="84"/>
      <c r="R255" s="84"/>
      <c r="S255" s="84"/>
      <c r="T255" s="85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T255" s="17" t="s">
        <v>256</v>
      </c>
      <c r="AU255" s="17" t="s">
        <v>81</v>
      </c>
    </row>
    <row r="256" s="13" customFormat="1">
      <c r="A256" s="13"/>
      <c r="B256" s="230"/>
      <c r="C256" s="231"/>
      <c r="D256" s="217" t="s">
        <v>259</v>
      </c>
      <c r="E256" s="232" t="s">
        <v>19</v>
      </c>
      <c r="F256" s="233" t="s">
        <v>223</v>
      </c>
      <c r="G256" s="231"/>
      <c r="H256" s="234">
        <v>119.5</v>
      </c>
      <c r="I256" s="235"/>
      <c r="J256" s="231"/>
      <c r="K256" s="231"/>
      <c r="L256" s="236"/>
      <c r="M256" s="237"/>
      <c r="N256" s="238"/>
      <c r="O256" s="238"/>
      <c r="P256" s="238"/>
      <c r="Q256" s="238"/>
      <c r="R256" s="238"/>
      <c r="S256" s="238"/>
      <c r="T256" s="239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0" t="s">
        <v>259</v>
      </c>
      <c r="AU256" s="240" t="s">
        <v>81</v>
      </c>
      <c r="AV256" s="13" t="s">
        <v>81</v>
      </c>
      <c r="AW256" s="13" t="s">
        <v>33</v>
      </c>
      <c r="AX256" s="13" t="s">
        <v>79</v>
      </c>
      <c r="AY256" s="240" t="s">
        <v>113</v>
      </c>
    </row>
    <row r="257" s="2" customFormat="1" ht="21.75" customHeight="1">
      <c r="A257" s="38"/>
      <c r="B257" s="39"/>
      <c r="C257" s="241" t="s">
        <v>499</v>
      </c>
      <c r="D257" s="241" t="s">
        <v>350</v>
      </c>
      <c r="E257" s="242" t="s">
        <v>500</v>
      </c>
      <c r="F257" s="243" t="s">
        <v>501</v>
      </c>
      <c r="G257" s="244" t="s">
        <v>283</v>
      </c>
      <c r="H257" s="245">
        <v>119.5</v>
      </c>
      <c r="I257" s="246"/>
      <c r="J257" s="247">
        <f>ROUND(I257*H257,2)</f>
        <v>0</v>
      </c>
      <c r="K257" s="243" t="s">
        <v>253</v>
      </c>
      <c r="L257" s="248"/>
      <c r="M257" s="249" t="s">
        <v>19</v>
      </c>
      <c r="N257" s="250" t="s">
        <v>42</v>
      </c>
      <c r="O257" s="84"/>
      <c r="P257" s="213">
        <f>O257*H257</f>
        <v>0</v>
      </c>
      <c r="Q257" s="213">
        <v>2.0000000000000002E-05</v>
      </c>
      <c r="R257" s="213">
        <f>Q257*H257</f>
        <v>0.0023900000000000002</v>
      </c>
      <c r="S257" s="213">
        <v>0</v>
      </c>
      <c r="T257" s="214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15" t="s">
        <v>502</v>
      </c>
      <c r="AT257" s="215" t="s">
        <v>350</v>
      </c>
      <c r="AU257" s="215" t="s">
        <v>81</v>
      </c>
      <c r="AY257" s="17" t="s">
        <v>113</v>
      </c>
      <c r="BE257" s="216">
        <f>IF(N257="základní",J257,0)</f>
        <v>0</v>
      </c>
      <c r="BF257" s="216">
        <f>IF(N257="snížená",J257,0)</f>
        <v>0</v>
      </c>
      <c r="BG257" s="216">
        <f>IF(N257="zákl. přenesená",J257,0)</f>
        <v>0</v>
      </c>
      <c r="BH257" s="216">
        <f>IF(N257="sníž. přenesená",J257,0)</f>
        <v>0</v>
      </c>
      <c r="BI257" s="216">
        <f>IF(N257="nulová",J257,0)</f>
        <v>0</v>
      </c>
      <c r="BJ257" s="17" t="s">
        <v>79</v>
      </c>
      <c r="BK257" s="216">
        <f>ROUND(I257*H257,2)</f>
        <v>0</v>
      </c>
      <c r="BL257" s="17" t="s">
        <v>502</v>
      </c>
      <c r="BM257" s="215" t="s">
        <v>503</v>
      </c>
    </row>
    <row r="258" s="2" customFormat="1">
      <c r="A258" s="38"/>
      <c r="B258" s="39"/>
      <c r="C258" s="40"/>
      <c r="D258" s="217" t="s">
        <v>122</v>
      </c>
      <c r="E258" s="40"/>
      <c r="F258" s="218" t="s">
        <v>501</v>
      </c>
      <c r="G258" s="40"/>
      <c r="H258" s="40"/>
      <c r="I258" s="219"/>
      <c r="J258" s="40"/>
      <c r="K258" s="40"/>
      <c r="L258" s="44"/>
      <c r="M258" s="220"/>
      <c r="N258" s="221"/>
      <c r="O258" s="84"/>
      <c r="P258" s="84"/>
      <c r="Q258" s="84"/>
      <c r="R258" s="84"/>
      <c r="S258" s="84"/>
      <c r="T258" s="85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T258" s="17" t="s">
        <v>122</v>
      </c>
      <c r="AU258" s="17" t="s">
        <v>81</v>
      </c>
    </row>
    <row r="259" s="13" customFormat="1">
      <c r="A259" s="13"/>
      <c r="B259" s="230"/>
      <c r="C259" s="231"/>
      <c r="D259" s="217" t="s">
        <v>259</v>
      </c>
      <c r="E259" s="232" t="s">
        <v>19</v>
      </c>
      <c r="F259" s="233" t="s">
        <v>223</v>
      </c>
      <c r="G259" s="231"/>
      <c r="H259" s="234">
        <v>119.5</v>
      </c>
      <c r="I259" s="235"/>
      <c r="J259" s="231"/>
      <c r="K259" s="231"/>
      <c r="L259" s="236"/>
      <c r="M259" s="237"/>
      <c r="N259" s="238"/>
      <c r="O259" s="238"/>
      <c r="P259" s="238"/>
      <c r="Q259" s="238"/>
      <c r="R259" s="238"/>
      <c r="S259" s="238"/>
      <c r="T259" s="239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0" t="s">
        <v>259</v>
      </c>
      <c r="AU259" s="240" t="s">
        <v>81</v>
      </c>
      <c r="AV259" s="13" t="s">
        <v>81</v>
      </c>
      <c r="AW259" s="13" t="s">
        <v>33</v>
      </c>
      <c r="AX259" s="13" t="s">
        <v>79</v>
      </c>
      <c r="AY259" s="240" t="s">
        <v>113</v>
      </c>
    </row>
    <row r="260" s="2" customFormat="1" ht="24.15" customHeight="1">
      <c r="A260" s="38"/>
      <c r="B260" s="39"/>
      <c r="C260" s="204" t="s">
        <v>504</v>
      </c>
      <c r="D260" s="204" t="s">
        <v>116</v>
      </c>
      <c r="E260" s="205" t="s">
        <v>505</v>
      </c>
      <c r="F260" s="206" t="s">
        <v>506</v>
      </c>
      <c r="G260" s="207" t="s">
        <v>283</v>
      </c>
      <c r="H260" s="208">
        <v>70</v>
      </c>
      <c r="I260" s="209"/>
      <c r="J260" s="210">
        <f>ROUND(I260*H260,2)</f>
        <v>0</v>
      </c>
      <c r="K260" s="206" t="s">
        <v>253</v>
      </c>
      <c r="L260" s="44"/>
      <c r="M260" s="211" t="s">
        <v>19</v>
      </c>
      <c r="N260" s="212" t="s">
        <v>42</v>
      </c>
      <c r="O260" s="84"/>
      <c r="P260" s="213">
        <f>O260*H260</f>
        <v>0</v>
      </c>
      <c r="Q260" s="213">
        <v>0</v>
      </c>
      <c r="R260" s="213">
        <f>Q260*H260</f>
        <v>0</v>
      </c>
      <c r="S260" s="213">
        <v>0</v>
      </c>
      <c r="T260" s="214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15" t="s">
        <v>469</v>
      </c>
      <c r="AT260" s="215" t="s">
        <v>116</v>
      </c>
      <c r="AU260" s="215" t="s">
        <v>81</v>
      </c>
      <c r="AY260" s="17" t="s">
        <v>113</v>
      </c>
      <c r="BE260" s="216">
        <f>IF(N260="základní",J260,0)</f>
        <v>0</v>
      </c>
      <c r="BF260" s="216">
        <f>IF(N260="snížená",J260,0)</f>
        <v>0</v>
      </c>
      <c r="BG260" s="216">
        <f>IF(N260="zákl. přenesená",J260,0)</f>
        <v>0</v>
      </c>
      <c r="BH260" s="216">
        <f>IF(N260="sníž. přenesená",J260,0)</f>
        <v>0</v>
      </c>
      <c r="BI260" s="216">
        <f>IF(N260="nulová",J260,0)</f>
        <v>0</v>
      </c>
      <c r="BJ260" s="17" t="s">
        <v>79</v>
      </c>
      <c r="BK260" s="216">
        <f>ROUND(I260*H260,2)</f>
        <v>0</v>
      </c>
      <c r="BL260" s="17" t="s">
        <v>469</v>
      </c>
      <c r="BM260" s="215" t="s">
        <v>507</v>
      </c>
    </row>
    <row r="261" s="2" customFormat="1">
      <c r="A261" s="38"/>
      <c r="B261" s="39"/>
      <c r="C261" s="40"/>
      <c r="D261" s="217" t="s">
        <v>122</v>
      </c>
      <c r="E261" s="40"/>
      <c r="F261" s="218" t="s">
        <v>508</v>
      </c>
      <c r="G261" s="40"/>
      <c r="H261" s="40"/>
      <c r="I261" s="219"/>
      <c r="J261" s="40"/>
      <c r="K261" s="40"/>
      <c r="L261" s="44"/>
      <c r="M261" s="220"/>
      <c r="N261" s="221"/>
      <c r="O261" s="84"/>
      <c r="P261" s="84"/>
      <c r="Q261" s="84"/>
      <c r="R261" s="84"/>
      <c r="S261" s="84"/>
      <c r="T261" s="85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T261" s="17" t="s">
        <v>122</v>
      </c>
      <c r="AU261" s="17" t="s">
        <v>81</v>
      </c>
    </row>
    <row r="262" s="2" customFormat="1">
      <c r="A262" s="38"/>
      <c r="B262" s="39"/>
      <c r="C262" s="40"/>
      <c r="D262" s="228" t="s">
        <v>256</v>
      </c>
      <c r="E262" s="40"/>
      <c r="F262" s="229" t="s">
        <v>509</v>
      </c>
      <c r="G262" s="40"/>
      <c r="H262" s="40"/>
      <c r="I262" s="219"/>
      <c r="J262" s="40"/>
      <c r="K262" s="40"/>
      <c r="L262" s="44"/>
      <c r="M262" s="220"/>
      <c r="N262" s="221"/>
      <c r="O262" s="84"/>
      <c r="P262" s="84"/>
      <c r="Q262" s="84"/>
      <c r="R262" s="84"/>
      <c r="S262" s="84"/>
      <c r="T262" s="85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T262" s="17" t="s">
        <v>256</v>
      </c>
      <c r="AU262" s="17" t="s">
        <v>81</v>
      </c>
    </row>
    <row r="263" s="2" customFormat="1">
      <c r="A263" s="38"/>
      <c r="B263" s="39"/>
      <c r="C263" s="40"/>
      <c r="D263" s="217" t="s">
        <v>123</v>
      </c>
      <c r="E263" s="40"/>
      <c r="F263" s="222" t="s">
        <v>510</v>
      </c>
      <c r="G263" s="40"/>
      <c r="H263" s="40"/>
      <c r="I263" s="219"/>
      <c r="J263" s="40"/>
      <c r="K263" s="40"/>
      <c r="L263" s="44"/>
      <c r="M263" s="220"/>
      <c r="N263" s="221"/>
      <c r="O263" s="84"/>
      <c r="P263" s="84"/>
      <c r="Q263" s="84"/>
      <c r="R263" s="84"/>
      <c r="S263" s="84"/>
      <c r="T263" s="85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T263" s="17" t="s">
        <v>123</v>
      </c>
      <c r="AU263" s="17" t="s">
        <v>81</v>
      </c>
    </row>
    <row r="264" s="13" customFormat="1">
      <c r="A264" s="13"/>
      <c r="B264" s="230"/>
      <c r="C264" s="231"/>
      <c r="D264" s="217" t="s">
        <v>259</v>
      </c>
      <c r="E264" s="232" t="s">
        <v>19</v>
      </c>
      <c r="F264" s="233" t="s">
        <v>231</v>
      </c>
      <c r="G264" s="231"/>
      <c r="H264" s="234">
        <v>70</v>
      </c>
      <c r="I264" s="235"/>
      <c r="J264" s="231"/>
      <c r="K264" s="231"/>
      <c r="L264" s="236"/>
      <c r="M264" s="237"/>
      <c r="N264" s="238"/>
      <c r="O264" s="238"/>
      <c r="P264" s="238"/>
      <c r="Q264" s="238"/>
      <c r="R264" s="238"/>
      <c r="S264" s="238"/>
      <c r="T264" s="239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0" t="s">
        <v>259</v>
      </c>
      <c r="AU264" s="240" t="s">
        <v>81</v>
      </c>
      <c r="AV264" s="13" t="s">
        <v>81</v>
      </c>
      <c r="AW264" s="13" t="s">
        <v>33</v>
      </c>
      <c r="AX264" s="13" t="s">
        <v>79</v>
      </c>
      <c r="AY264" s="240" t="s">
        <v>113</v>
      </c>
    </row>
    <row r="265" s="2" customFormat="1" ht="24.15" customHeight="1">
      <c r="A265" s="38"/>
      <c r="B265" s="39"/>
      <c r="C265" s="241" t="s">
        <v>511</v>
      </c>
      <c r="D265" s="241" t="s">
        <v>350</v>
      </c>
      <c r="E265" s="242" t="s">
        <v>512</v>
      </c>
      <c r="F265" s="243" t="s">
        <v>513</v>
      </c>
      <c r="G265" s="244" t="s">
        <v>283</v>
      </c>
      <c r="H265" s="245">
        <v>70</v>
      </c>
      <c r="I265" s="246"/>
      <c r="J265" s="247">
        <f>ROUND(I265*H265,2)</f>
        <v>0</v>
      </c>
      <c r="K265" s="243" t="s">
        <v>253</v>
      </c>
      <c r="L265" s="248"/>
      <c r="M265" s="249" t="s">
        <v>19</v>
      </c>
      <c r="N265" s="250" t="s">
        <v>42</v>
      </c>
      <c r="O265" s="84"/>
      <c r="P265" s="213">
        <f>O265*H265</f>
        <v>0</v>
      </c>
      <c r="Q265" s="213">
        <v>0.00068999999999999997</v>
      </c>
      <c r="R265" s="213">
        <f>Q265*H265</f>
        <v>0.048299999999999996</v>
      </c>
      <c r="S265" s="213">
        <v>0</v>
      </c>
      <c r="T265" s="214">
        <f>S265*H265</f>
        <v>0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215" t="s">
        <v>502</v>
      </c>
      <c r="AT265" s="215" t="s">
        <v>350</v>
      </c>
      <c r="AU265" s="215" t="s">
        <v>81</v>
      </c>
      <c r="AY265" s="17" t="s">
        <v>113</v>
      </c>
      <c r="BE265" s="216">
        <f>IF(N265="základní",J265,0)</f>
        <v>0</v>
      </c>
      <c r="BF265" s="216">
        <f>IF(N265="snížená",J265,0)</f>
        <v>0</v>
      </c>
      <c r="BG265" s="216">
        <f>IF(N265="zákl. přenesená",J265,0)</f>
        <v>0</v>
      </c>
      <c r="BH265" s="216">
        <f>IF(N265="sníž. přenesená",J265,0)</f>
        <v>0</v>
      </c>
      <c r="BI265" s="216">
        <f>IF(N265="nulová",J265,0)</f>
        <v>0</v>
      </c>
      <c r="BJ265" s="17" t="s">
        <v>79</v>
      </c>
      <c r="BK265" s="216">
        <f>ROUND(I265*H265,2)</f>
        <v>0</v>
      </c>
      <c r="BL265" s="17" t="s">
        <v>502</v>
      </c>
      <c r="BM265" s="215" t="s">
        <v>514</v>
      </c>
    </row>
    <row r="266" s="2" customFormat="1">
      <c r="A266" s="38"/>
      <c r="B266" s="39"/>
      <c r="C266" s="40"/>
      <c r="D266" s="217" t="s">
        <v>122</v>
      </c>
      <c r="E266" s="40"/>
      <c r="F266" s="218" t="s">
        <v>513</v>
      </c>
      <c r="G266" s="40"/>
      <c r="H266" s="40"/>
      <c r="I266" s="219"/>
      <c r="J266" s="40"/>
      <c r="K266" s="40"/>
      <c r="L266" s="44"/>
      <c r="M266" s="220"/>
      <c r="N266" s="221"/>
      <c r="O266" s="84"/>
      <c r="P266" s="84"/>
      <c r="Q266" s="84"/>
      <c r="R266" s="84"/>
      <c r="S266" s="84"/>
      <c r="T266" s="85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T266" s="17" t="s">
        <v>122</v>
      </c>
      <c r="AU266" s="17" t="s">
        <v>81</v>
      </c>
    </row>
    <row r="267" s="2" customFormat="1">
      <c r="A267" s="38"/>
      <c r="B267" s="39"/>
      <c r="C267" s="40"/>
      <c r="D267" s="217" t="s">
        <v>123</v>
      </c>
      <c r="E267" s="40"/>
      <c r="F267" s="222" t="s">
        <v>510</v>
      </c>
      <c r="G267" s="40"/>
      <c r="H267" s="40"/>
      <c r="I267" s="219"/>
      <c r="J267" s="40"/>
      <c r="K267" s="40"/>
      <c r="L267" s="44"/>
      <c r="M267" s="220"/>
      <c r="N267" s="221"/>
      <c r="O267" s="84"/>
      <c r="P267" s="84"/>
      <c r="Q267" s="84"/>
      <c r="R267" s="84"/>
      <c r="S267" s="84"/>
      <c r="T267" s="85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T267" s="17" t="s">
        <v>123</v>
      </c>
      <c r="AU267" s="17" t="s">
        <v>81</v>
      </c>
    </row>
    <row r="268" s="13" customFormat="1">
      <c r="A268" s="13"/>
      <c r="B268" s="230"/>
      <c r="C268" s="231"/>
      <c r="D268" s="217" t="s">
        <v>259</v>
      </c>
      <c r="E268" s="232" t="s">
        <v>231</v>
      </c>
      <c r="F268" s="233" t="s">
        <v>515</v>
      </c>
      <c r="G268" s="231"/>
      <c r="H268" s="234">
        <v>70</v>
      </c>
      <c r="I268" s="235"/>
      <c r="J268" s="231"/>
      <c r="K268" s="231"/>
      <c r="L268" s="236"/>
      <c r="M268" s="237"/>
      <c r="N268" s="238"/>
      <c r="O268" s="238"/>
      <c r="P268" s="238"/>
      <c r="Q268" s="238"/>
      <c r="R268" s="238"/>
      <c r="S268" s="238"/>
      <c r="T268" s="239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40" t="s">
        <v>259</v>
      </c>
      <c r="AU268" s="240" t="s">
        <v>81</v>
      </c>
      <c r="AV268" s="13" t="s">
        <v>81</v>
      </c>
      <c r="AW268" s="13" t="s">
        <v>33</v>
      </c>
      <c r="AX268" s="13" t="s">
        <v>79</v>
      </c>
      <c r="AY268" s="240" t="s">
        <v>113</v>
      </c>
    </row>
    <row r="269" s="2" customFormat="1" ht="24.15" customHeight="1">
      <c r="A269" s="38"/>
      <c r="B269" s="39"/>
      <c r="C269" s="204" t="s">
        <v>516</v>
      </c>
      <c r="D269" s="204" t="s">
        <v>116</v>
      </c>
      <c r="E269" s="205" t="s">
        <v>517</v>
      </c>
      <c r="F269" s="206" t="s">
        <v>518</v>
      </c>
      <c r="G269" s="207" t="s">
        <v>283</v>
      </c>
      <c r="H269" s="208">
        <v>35</v>
      </c>
      <c r="I269" s="209"/>
      <c r="J269" s="210">
        <f>ROUND(I269*H269,2)</f>
        <v>0</v>
      </c>
      <c r="K269" s="206" t="s">
        <v>253</v>
      </c>
      <c r="L269" s="44"/>
      <c r="M269" s="211" t="s">
        <v>19</v>
      </c>
      <c r="N269" s="212" t="s">
        <v>42</v>
      </c>
      <c r="O269" s="84"/>
      <c r="P269" s="213">
        <f>O269*H269</f>
        <v>0</v>
      </c>
      <c r="Q269" s="213">
        <v>0</v>
      </c>
      <c r="R269" s="213">
        <f>Q269*H269</f>
        <v>0</v>
      </c>
      <c r="S269" s="213">
        <v>0</v>
      </c>
      <c r="T269" s="214">
        <f>S269*H269</f>
        <v>0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15" t="s">
        <v>469</v>
      </c>
      <c r="AT269" s="215" t="s">
        <v>116</v>
      </c>
      <c r="AU269" s="215" t="s">
        <v>81</v>
      </c>
      <c r="AY269" s="17" t="s">
        <v>113</v>
      </c>
      <c r="BE269" s="216">
        <f>IF(N269="základní",J269,0)</f>
        <v>0</v>
      </c>
      <c r="BF269" s="216">
        <f>IF(N269="snížená",J269,0)</f>
        <v>0</v>
      </c>
      <c r="BG269" s="216">
        <f>IF(N269="zákl. přenesená",J269,0)</f>
        <v>0</v>
      </c>
      <c r="BH269" s="216">
        <f>IF(N269="sníž. přenesená",J269,0)</f>
        <v>0</v>
      </c>
      <c r="BI269" s="216">
        <f>IF(N269="nulová",J269,0)</f>
        <v>0</v>
      </c>
      <c r="BJ269" s="17" t="s">
        <v>79</v>
      </c>
      <c r="BK269" s="216">
        <f>ROUND(I269*H269,2)</f>
        <v>0</v>
      </c>
      <c r="BL269" s="17" t="s">
        <v>469</v>
      </c>
      <c r="BM269" s="215" t="s">
        <v>519</v>
      </c>
    </row>
    <row r="270" s="2" customFormat="1">
      <c r="A270" s="38"/>
      <c r="B270" s="39"/>
      <c r="C270" s="40"/>
      <c r="D270" s="217" t="s">
        <v>122</v>
      </c>
      <c r="E270" s="40"/>
      <c r="F270" s="218" t="s">
        <v>520</v>
      </c>
      <c r="G270" s="40"/>
      <c r="H270" s="40"/>
      <c r="I270" s="219"/>
      <c r="J270" s="40"/>
      <c r="K270" s="40"/>
      <c r="L270" s="44"/>
      <c r="M270" s="220"/>
      <c r="N270" s="221"/>
      <c r="O270" s="84"/>
      <c r="P270" s="84"/>
      <c r="Q270" s="84"/>
      <c r="R270" s="84"/>
      <c r="S270" s="84"/>
      <c r="T270" s="85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T270" s="17" t="s">
        <v>122</v>
      </c>
      <c r="AU270" s="17" t="s">
        <v>81</v>
      </c>
    </row>
    <row r="271" s="2" customFormat="1">
      <c r="A271" s="38"/>
      <c r="B271" s="39"/>
      <c r="C271" s="40"/>
      <c r="D271" s="228" t="s">
        <v>256</v>
      </c>
      <c r="E271" s="40"/>
      <c r="F271" s="229" t="s">
        <v>521</v>
      </c>
      <c r="G271" s="40"/>
      <c r="H271" s="40"/>
      <c r="I271" s="219"/>
      <c r="J271" s="40"/>
      <c r="K271" s="40"/>
      <c r="L271" s="44"/>
      <c r="M271" s="220"/>
      <c r="N271" s="221"/>
      <c r="O271" s="84"/>
      <c r="P271" s="84"/>
      <c r="Q271" s="84"/>
      <c r="R271" s="84"/>
      <c r="S271" s="84"/>
      <c r="T271" s="85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T271" s="17" t="s">
        <v>256</v>
      </c>
      <c r="AU271" s="17" t="s">
        <v>81</v>
      </c>
    </row>
    <row r="272" s="2" customFormat="1">
      <c r="A272" s="38"/>
      <c r="B272" s="39"/>
      <c r="C272" s="40"/>
      <c r="D272" s="217" t="s">
        <v>123</v>
      </c>
      <c r="E272" s="40"/>
      <c r="F272" s="222" t="s">
        <v>522</v>
      </c>
      <c r="G272" s="40"/>
      <c r="H272" s="40"/>
      <c r="I272" s="219"/>
      <c r="J272" s="40"/>
      <c r="K272" s="40"/>
      <c r="L272" s="44"/>
      <c r="M272" s="220"/>
      <c r="N272" s="221"/>
      <c r="O272" s="84"/>
      <c r="P272" s="84"/>
      <c r="Q272" s="84"/>
      <c r="R272" s="84"/>
      <c r="S272" s="84"/>
      <c r="T272" s="85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T272" s="17" t="s">
        <v>123</v>
      </c>
      <c r="AU272" s="17" t="s">
        <v>81</v>
      </c>
    </row>
    <row r="273" s="13" customFormat="1">
      <c r="A273" s="13"/>
      <c r="B273" s="230"/>
      <c r="C273" s="231"/>
      <c r="D273" s="217" t="s">
        <v>259</v>
      </c>
      <c r="E273" s="232" t="s">
        <v>19</v>
      </c>
      <c r="F273" s="233" t="s">
        <v>233</v>
      </c>
      <c r="G273" s="231"/>
      <c r="H273" s="234">
        <v>35</v>
      </c>
      <c r="I273" s="235"/>
      <c r="J273" s="231"/>
      <c r="K273" s="231"/>
      <c r="L273" s="236"/>
      <c r="M273" s="237"/>
      <c r="N273" s="238"/>
      <c r="O273" s="238"/>
      <c r="P273" s="238"/>
      <c r="Q273" s="238"/>
      <c r="R273" s="238"/>
      <c r="S273" s="238"/>
      <c r="T273" s="239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40" t="s">
        <v>259</v>
      </c>
      <c r="AU273" s="240" t="s">
        <v>81</v>
      </c>
      <c r="AV273" s="13" t="s">
        <v>81</v>
      </c>
      <c r="AW273" s="13" t="s">
        <v>33</v>
      </c>
      <c r="AX273" s="13" t="s">
        <v>79</v>
      </c>
      <c r="AY273" s="240" t="s">
        <v>113</v>
      </c>
    </row>
    <row r="274" s="2" customFormat="1" ht="24.15" customHeight="1">
      <c r="A274" s="38"/>
      <c r="B274" s="39"/>
      <c r="C274" s="241" t="s">
        <v>523</v>
      </c>
      <c r="D274" s="241" t="s">
        <v>350</v>
      </c>
      <c r="E274" s="242" t="s">
        <v>524</v>
      </c>
      <c r="F274" s="243" t="s">
        <v>525</v>
      </c>
      <c r="G274" s="244" t="s">
        <v>283</v>
      </c>
      <c r="H274" s="245">
        <v>35</v>
      </c>
      <c r="I274" s="246"/>
      <c r="J274" s="247">
        <f>ROUND(I274*H274,2)</f>
        <v>0</v>
      </c>
      <c r="K274" s="243" t="s">
        <v>253</v>
      </c>
      <c r="L274" s="248"/>
      <c r="M274" s="249" t="s">
        <v>19</v>
      </c>
      <c r="N274" s="250" t="s">
        <v>42</v>
      </c>
      <c r="O274" s="84"/>
      <c r="P274" s="213">
        <f>O274*H274</f>
        <v>0</v>
      </c>
      <c r="Q274" s="213">
        <v>0.0012800000000000001</v>
      </c>
      <c r="R274" s="213">
        <f>Q274*H274</f>
        <v>0.044800000000000006</v>
      </c>
      <c r="S274" s="213">
        <v>0</v>
      </c>
      <c r="T274" s="214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15" t="s">
        <v>502</v>
      </c>
      <c r="AT274" s="215" t="s">
        <v>350</v>
      </c>
      <c r="AU274" s="215" t="s">
        <v>81</v>
      </c>
      <c r="AY274" s="17" t="s">
        <v>113</v>
      </c>
      <c r="BE274" s="216">
        <f>IF(N274="základní",J274,0)</f>
        <v>0</v>
      </c>
      <c r="BF274" s="216">
        <f>IF(N274="snížená",J274,0)</f>
        <v>0</v>
      </c>
      <c r="BG274" s="216">
        <f>IF(N274="zákl. přenesená",J274,0)</f>
        <v>0</v>
      </c>
      <c r="BH274" s="216">
        <f>IF(N274="sníž. přenesená",J274,0)</f>
        <v>0</v>
      </c>
      <c r="BI274" s="216">
        <f>IF(N274="nulová",J274,0)</f>
        <v>0</v>
      </c>
      <c r="BJ274" s="17" t="s">
        <v>79</v>
      </c>
      <c r="BK274" s="216">
        <f>ROUND(I274*H274,2)</f>
        <v>0</v>
      </c>
      <c r="BL274" s="17" t="s">
        <v>502</v>
      </c>
      <c r="BM274" s="215" t="s">
        <v>526</v>
      </c>
    </row>
    <row r="275" s="2" customFormat="1">
      <c r="A275" s="38"/>
      <c r="B275" s="39"/>
      <c r="C275" s="40"/>
      <c r="D275" s="217" t="s">
        <v>122</v>
      </c>
      <c r="E275" s="40"/>
      <c r="F275" s="218" t="s">
        <v>525</v>
      </c>
      <c r="G275" s="40"/>
      <c r="H275" s="40"/>
      <c r="I275" s="219"/>
      <c r="J275" s="40"/>
      <c r="K275" s="40"/>
      <c r="L275" s="44"/>
      <c r="M275" s="220"/>
      <c r="N275" s="221"/>
      <c r="O275" s="84"/>
      <c r="P275" s="84"/>
      <c r="Q275" s="84"/>
      <c r="R275" s="84"/>
      <c r="S275" s="84"/>
      <c r="T275" s="85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T275" s="17" t="s">
        <v>122</v>
      </c>
      <c r="AU275" s="17" t="s">
        <v>81</v>
      </c>
    </row>
    <row r="276" s="2" customFormat="1">
      <c r="A276" s="38"/>
      <c r="B276" s="39"/>
      <c r="C276" s="40"/>
      <c r="D276" s="217" t="s">
        <v>123</v>
      </c>
      <c r="E276" s="40"/>
      <c r="F276" s="222" t="s">
        <v>522</v>
      </c>
      <c r="G276" s="40"/>
      <c r="H276" s="40"/>
      <c r="I276" s="219"/>
      <c r="J276" s="40"/>
      <c r="K276" s="40"/>
      <c r="L276" s="44"/>
      <c r="M276" s="220"/>
      <c r="N276" s="221"/>
      <c r="O276" s="84"/>
      <c r="P276" s="84"/>
      <c r="Q276" s="84"/>
      <c r="R276" s="84"/>
      <c r="S276" s="84"/>
      <c r="T276" s="85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T276" s="17" t="s">
        <v>123</v>
      </c>
      <c r="AU276" s="17" t="s">
        <v>81</v>
      </c>
    </row>
    <row r="277" s="13" customFormat="1">
      <c r="A277" s="13"/>
      <c r="B277" s="230"/>
      <c r="C277" s="231"/>
      <c r="D277" s="217" t="s">
        <v>259</v>
      </c>
      <c r="E277" s="232" t="s">
        <v>233</v>
      </c>
      <c r="F277" s="233" t="s">
        <v>527</v>
      </c>
      <c r="G277" s="231"/>
      <c r="H277" s="234">
        <v>35</v>
      </c>
      <c r="I277" s="235"/>
      <c r="J277" s="231"/>
      <c r="K277" s="231"/>
      <c r="L277" s="236"/>
      <c r="M277" s="262"/>
      <c r="N277" s="263"/>
      <c r="O277" s="263"/>
      <c r="P277" s="263"/>
      <c r="Q277" s="263"/>
      <c r="R277" s="263"/>
      <c r="S277" s="263"/>
      <c r="T277" s="264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0" t="s">
        <v>259</v>
      </c>
      <c r="AU277" s="240" t="s">
        <v>81</v>
      </c>
      <c r="AV277" s="13" t="s">
        <v>81</v>
      </c>
      <c r="AW277" s="13" t="s">
        <v>33</v>
      </c>
      <c r="AX277" s="13" t="s">
        <v>79</v>
      </c>
      <c r="AY277" s="240" t="s">
        <v>113</v>
      </c>
    </row>
    <row r="278" s="2" customFormat="1" ht="6.96" customHeight="1">
      <c r="A278" s="38"/>
      <c r="B278" s="59"/>
      <c r="C278" s="60"/>
      <c r="D278" s="60"/>
      <c r="E278" s="60"/>
      <c r="F278" s="60"/>
      <c r="G278" s="60"/>
      <c r="H278" s="60"/>
      <c r="I278" s="60"/>
      <c r="J278" s="60"/>
      <c r="K278" s="60"/>
      <c r="L278" s="44"/>
      <c r="M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</row>
  </sheetData>
  <sheetProtection sheet="1" autoFilter="0" formatColumns="0" formatRows="0" objects="1" scenarios="1" spinCount="100000" saltValue="Jr/Tnf1xOoinjQ4d6d4WJufxOKgcZVh2PhpssOZt/TyPSlDYCHApeLmPBxqtirPFYZ4//8JoTFah0zihXWQMqw==" hashValue="gExAO7TtO+N3I4SttYg0HZnxqSaOfi0A+LrFF3IrXTadJPcyn5H97c/mRcdvFcwwgnu7gNYFhX6ViiJRMRmzQQ==" algorithmName="SHA-512" password="CC35"/>
  <autoFilter ref="C87:K277"/>
  <mergeCells count="9">
    <mergeCell ref="E7:H7"/>
    <mergeCell ref="E9:H9"/>
    <mergeCell ref="E18:H18"/>
    <mergeCell ref="E27:H27"/>
    <mergeCell ref="E48:H48"/>
    <mergeCell ref="E50:H50"/>
    <mergeCell ref="E78:H78"/>
    <mergeCell ref="E80:H80"/>
    <mergeCell ref="L2:V2"/>
  </mergeCells>
  <hyperlinks>
    <hyperlink ref="F93" r:id="rId1" display="https://podminky.urs.cz/item/CS_URS_2023_02/113106123"/>
    <hyperlink ref="F98" r:id="rId2" display="https://podminky.urs.cz/item/CS_URS_2023_02/113107223"/>
    <hyperlink ref="F103" r:id="rId3" display="https://podminky.urs.cz/item/CS_URS_2023_02/113107241"/>
    <hyperlink ref="F108" r:id="rId4" display="https://podminky.urs.cz/item/CS_URS_2023_02/113107242"/>
    <hyperlink ref="F113" r:id="rId5" display="https://podminky.urs.cz/item/CS_URS_2023_02/113202111"/>
    <hyperlink ref="F117" r:id="rId6" display="https://podminky.urs.cz/item/CS_URS_2023_02/122211101"/>
    <hyperlink ref="F122" r:id="rId7" display="https://podminky.urs.cz/item/CS_URS_2023_02/132212131"/>
    <hyperlink ref="F127" r:id="rId8" display="https://podminky.urs.cz/item/CS_URS_2023_02/167151101"/>
    <hyperlink ref="F131" r:id="rId9" display="https://podminky.urs.cz/item/CS_URS_2023_02/174111101"/>
    <hyperlink ref="F136" r:id="rId10" display="https://podminky.urs.cz/item/CS_URS_2023_02/181152302"/>
    <hyperlink ref="F145" r:id="rId11" display="https://podminky.urs.cz/item/CS_URS_2023_02/564851111"/>
    <hyperlink ref="F149" r:id="rId12" display="https://podminky.urs.cz/item/CS_URS_2023_02/564861111"/>
    <hyperlink ref="F153" r:id="rId13" display="https://podminky.urs.cz/item/CS_URS_2023_02/577144111"/>
    <hyperlink ref="F158" r:id="rId14" display="https://podminky.urs.cz/item/CS_URS_2023_02/596211112"/>
    <hyperlink ref="F170" r:id="rId15" display="https://podminky.urs.cz/item/CS_URS_2023_02/596211211"/>
    <hyperlink ref="F183" r:id="rId16" display="https://podminky.urs.cz/item/CS_URS_2023_02/916131213"/>
    <hyperlink ref="F196" r:id="rId17" display="https://podminky.urs.cz/item/CS_URS_2023_02/916231213"/>
    <hyperlink ref="F204" r:id="rId18" display="https://podminky.urs.cz/item/CS_URS_2023_02/919112213"/>
    <hyperlink ref="F209" r:id="rId19" display="https://podminky.urs.cz/item/CS_URS_2023_02/919122122"/>
    <hyperlink ref="F233" r:id="rId20" display="https://podminky.urs.cz/item/CS_URS_2023_02/998223011"/>
    <hyperlink ref="F238" r:id="rId21" display="https://podminky.urs.cz/item/CS_URS_2023_02/460010024"/>
    <hyperlink ref="F242" r:id="rId22" display="https://podminky.urs.cz/item/CS_URS_2023_02/460161142"/>
    <hyperlink ref="F247" r:id="rId23" display="https://podminky.urs.cz/item/CS_URS_2023_02/460431132"/>
    <hyperlink ref="F251" r:id="rId24" display="https://podminky.urs.cz/item/CS_URS_2023_02/460661111"/>
    <hyperlink ref="F255" r:id="rId25" display="https://podminky.urs.cz/item/CS_URS_2023_02/460671113"/>
    <hyperlink ref="F262" r:id="rId26" display="https://podminky.urs.cz/item/CS_URS_2023_02/460791114"/>
    <hyperlink ref="F271" r:id="rId27" display="https://podminky.urs.cz/item/CS_URS_2023_02/460791116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8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28"/>
      <c r="C3" s="129"/>
      <c r="D3" s="129"/>
      <c r="E3" s="129"/>
      <c r="F3" s="129"/>
      <c r="G3" s="129"/>
      <c r="H3" s="20"/>
    </row>
    <row r="4" s="1" customFormat="1" ht="24.96" customHeight="1">
      <c r="B4" s="20"/>
      <c r="C4" s="130" t="s">
        <v>528</v>
      </c>
      <c r="H4" s="20"/>
    </row>
    <row r="5" s="1" customFormat="1" ht="12" customHeight="1">
      <c r="B5" s="20"/>
      <c r="C5" s="265" t="s">
        <v>13</v>
      </c>
      <c r="D5" s="140" t="s">
        <v>14</v>
      </c>
      <c r="E5" s="1"/>
      <c r="F5" s="1"/>
      <c r="H5" s="20"/>
    </row>
    <row r="6" s="1" customFormat="1" ht="36.96" customHeight="1">
      <c r="B6" s="20"/>
      <c r="C6" s="266" t="s">
        <v>16</v>
      </c>
      <c r="D6" s="267" t="s">
        <v>17</v>
      </c>
      <c r="E6" s="1"/>
      <c r="F6" s="1"/>
      <c r="H6" s="20"/>
    </row>
    <row r="7" s="1" customFormat="1" ht="16.5" customHeight="1">
      <c r="B7" s="20"/>
      <c r="C7" s="132" t="s">
        <v>23</v>
      </c>
      <c r="D7" s="137" t="str">
        <f>'Rekapitulace stavby'!AN8</f>
        <v>28. 11. 2023</v>
      </c>
      <c r="H7" s="20"/>
    </row>
    <row r="8" s="2" customFormat="1" ht="10.8" customHeight="1">
      <c r="A8" s="38"/>
      <c r="B8" s="44"/>
      <c r="C8" s="38"/>
      <c r="D8" s="38"/>
      <c r="E8" s="38"/>
      <c r="F8" s="38"/>
      <c r="G8" s="38"/>
      <c r="H8" s="44"/>
    </row>
    <row r="9" s="11" customFormat="1" ht="29.28" customHeight="1">
      <c r="A9" s="177"/>
      <c r="B9" s="268"/>
      <c r="C9" s="269" t="s">
        <v>52</v>
      </c>
      <c r="D9" s="270" t="s">
        <v>53</v>
      </c>
      <c r="E9" s="270" t="s">
        <v>99</v>
      </c>
      <c r="F9" s="271" t="s">
        <v>529</v>
      </c>
      <c r="G9" s="177"/>
      <c r="H9" s="268"/>
    </row>
    <row r="10" s="2" customFormat="1" ht="26.4" customHeight="1">
      <c r="A10" s="38"/>
      <c r="B10" s="44"/>
      <c r="C10" s="272" t="s">
        <v>530</v>
      </c>
      <c r="D10" s="272" t="s">
        <v>83</v>
      </c>
      <c r="E10" s="38"/>
      <c r="F10" s="38"/>
      <c r="G10" s="38"/>
      <c r="H10" s="44"/>
    </row>
    <row r="11" s="2" customFormat="1" ht="16.8" customHeight="1">
      <c r="A11" s="38"/>
      <c r="B11" s="44"/>
      <c r="C11" s="273" t="s">
        <v>229</v>
      </c>
      <c r="D11" s="274" t="s">
        <v>19</v>
      </c>
      <c r="E11" s="275" t="s">
        <v>19</v>
      </c>
      <c r="F11" s="276">
        <v>62.5</v>
      </c>
      <c r="G11" s="38"/>
      <c r="H11" s="44"/>
    </row>
    <row r="12" s="2" customFormat="1" ht="16.8" customHeight="1">
      <c r="A12" s="38"/>
      <c r="B12" s="44"/>
      <c r="C12" s="277" t="s">
        <v>229</v>
      </c>
      <c r="D12" s="277" t="s">
        <v>341</v>
      </c>
      <c r="E12" s="17" t="s">
        <v>19</v>
      </c>
      <c r="F12" s="278">
        <v>62.5</v>
      </c>
      <c r="G12" s="38"/>
      <c r="H12" s="44"/>
    </row>
    <row r="13" s="2" customFormat="1" ht="16.8" customHeight="1">
      <c r="A13" s="38"/>
      <c r="B13" s="44"/>
      <c r="C13" s="279" t="s">
        <v>531</v>
      </c>
      <c r="D13" s="38"/>
      <c r="E13" s="38"/>
      <c r="F13" s="38"/>
      <c r="G13" s="38"/>
      <c r="H13" s="44"/>
    </row>
    <row r="14" s="2" customFormat="1">
      <c r="A14" s="38"/>
      <c r="B14" s="44"/>
      <c r="C14" s="277" t="s">
        <v>336</v>
      </c>
      <c r="D14" s="277" t="s">
        <v>337</v>
      </c>
      <c r="E14" s="17" t="s">
        <v>252</v>
      </c>
      <c r="F14" s="278">
        <v>125</v>
      </c>
      <c r="G14" s="38"/>
      <c r="H14" s="44"/>
    </row>
    <row r="15" s="2" customFormat="1" ht="16.8" customHeight="1">
      <c r="A15" s="38"/>
      <c r="B15" s="44"/>
      <c r="C15" s="277" t="s">
        <v>275</v>
      </c>
      <c r="D15" s="277" t="s">
        <v>276</v>
      </c>
      <c r="E15" s="17" t="s">
        <v>252</v>
      </c>
      <c r="F15" s="278">
        <v>62.5</v>
      </c>
      <c r="G15" s="38"/>
      <c r="H15" s="44"/>
    </row>
    <row r="16" s="2" customFormat="1" ht="16.8" customHeight="1">
      <c r="A16" s="38"/>
      <c r="B16" s="44"/>
      <c r="C16" s="277" t="s">
        <v>326</v>
      </c>
      <c r="D16" s="277" t="s">
        <v>327</v>
      </c>
      <c r="E16" s="17" t="s">
        <v>252</v>
      </c>
      <c r="F16" s="278">
        <v>62.5</v>
      </c>
      <c r="G16" s="38"/>
      <c r="H16" s="44"/>
    </row>
    <row r="17" s="2" customFormat="1" ht="16.8" customHeight="1">
      <c r="A17" s="38"/>
      <c r="B17" s="44"/>
      <c r="C17" s="273" t="s">
        <v>217</v>
      </c>
      <c r="D17" s="274" t="s">
        <v>19</v>
      </c>
      <c r="E17" s="275" t="s">
        <v>19</v>
      </c>
      <c r="F17" s="276">
        <v>126.5</v>
      </c>
      <c r="G17" s="38"/>
      <c r="H17" s="44"/>
    </row>
    <row r="18" s="2" customFormat="1" ht="16.8" customHeight="1">
      <c r="A18" s="38"/>
      <c r="B18" s="44"/>
      <c r="C18" s="277" t="s">
        <v>217</v>
      </c>
      <c r="D18" s="277" t="s">
        <v>421</v>
      </c>
      <c r="E18" s="17" t="s">
        <v>19</v>
      </c>
      <c r="F18" s="278">
        <v>126.5</v>
      </c>
      <c r="G18" s="38"/>
      <c r="H18" s="44"/>
    </row>
    <row r="19" s="2" customFormat="1" ht="16.8" customHeight="1">
      <c r="A19" s="38"/>
      <c r="B19" s="44"/>
      <c r="C19" s="279" t="s">
        <v>531</v>
      </c>
      <c r="D19" s="38"/>
      <c r="E19" s="38"/>
      <c r="F19" s="38"/>
      <c r="G19" s="38"/>
      <c r="H19" s="44"/>
    </row>
    <row r="20" s="2" customFormat="1" ht="16.8" customHeight="1">
      <c r="A20" s="38"/>
      <c r="B20" s="44"/>
      <c r="C20" s="277" t="s">
        <v>415</v>
      </c>
      <c r="D20" s="277" t="s">
        <v>416</v>
      </c>
      <c r="E20" s="17" t="s">
        <v>283</v>
      </c>
      <c r="F20" s="278">
        <v>126.5</v>
      </c>
      <c r="G20" s="38"/>
      <c r="H20" s="44"/>
    </row>
    <row r="21" s="2" customFormat="1" ht="16.8" customHeight="1">
      <c r="A21" s="38"/>
      <c r="B21" s="44"/>
      <c r="C21" s="277" t="s">
        <v>422</v>
      </c>
      <c r="D21" s="277" t="s">
        <v>423</v>
      </c>
      <c r="E21" s="17" t="s">
        <v>283</v>
      </c>
      <c r="F21" s="278">
        <v>126.5</v>
      </c>
      <c r="G21" s="38"/>
      <c r="H21" s="44"/>
    </row>
    <row r="22" s="2" customFormat="1" ht="16.8" customHeight="1">
      <c r="A22" s="38"/>
      <c r="B22" s="44"/>
      <c r="C22" s="273" t="s">
        <v>195</v>
      </c>
      <c r="D22" s="274" t="s">
        <v>19</v>
      </c>
      <c r="E22" s="275" t="s">
        <v>19</v>
      </c>
      <c r="F22" s="276">
        <v>228</v>
      </c>
      <c r="G22" s="38"/>
      <c r="H22" s="44"/>
    </row>
    <row r="23" s="2" customFormat="1" ht="16.8" customHeight="1">
      <c r="A23" s="38"/>
      <c r="B23" s="44"/>
      <c r="C23" s="277" t="s">
        <v>195</v>
      </c>
      <c r="D23" s="277" t="s">
        <v>274</v>
      </c>
      <c r="E23" s="17" t="s">
        <v>19</v>
      </c>
      <c r="F23" s="278">
        <v>228</v>
      </c>
      <c r="G23" s="38"/>
      <c r="H23" s="44"/>
    </row>
    <row r="24" s="2" customFormat="1" ht="16.8" customHeight="1">
      <c r="A24" s="38"/>
      <c r="B24" s="44"/>
      <c r="C24" s="279" t="s">
        <v>531</v>
      </c>
      <c r="D24" s="38"/>
      <c r="E24" s="38"/>
      <c r="F24" s="38"/>
      <c r="G24" s="38"/>
      <c r="H24" s="44"/>
    </row>
    <row r="25" s="2" customFormat="1" ht="16.8" customHeight="1">
      <c r="A25" s="38"/>
      <c r="B25" s="44"/>
      <c r="C25" s="277" t="s">
        <v>268</v>
      </c>
      <c r="D25" s="277" t="s">
        <v>269</v>
      </c>
      <c r="E25" s="17" t="s">
        <v>252</v>
      </c>
      <c r="F25" s="278">
        <v>228</v>
      </c>
      <c r="G25" s="38"/>
      <c r="H25" s="44"/>
    </row>
    <row r="26" s="2" customFormat="1" ht="16.8" customHeight="1">
      <c r="A26" s="38"/>
      <c r="B26" s="44"/>
      <c r="C26" s="277" t="s">
        <v>261</v>
      </c>
      <c r="D26" s="277" t="s">
        <v>262</v>
      </c>
      <c r="E26" s="17" t="s">
        <v>252</v>
      </c>
      <c r="F26" s="278">
        <v>242.5</v>
      </c>
      <c r="G26" s="38"/>
      <c r="H26" s="44"/>
    </row>
    <row r="27" s="2" customFormat="1">
      <c r="A27" s="38"/>
      <c r="B27" s="44"/>
      <c r="C27" s="277" t="s">
        <v>442</v>
      </c>
      <c r="D27" s="277" t="s">
        <v>443</v>
      </c>
      <c r="E27" s="17" t="s">
        <v>434</v>
      </c>
      <c r="F27" s="278">
        <v>36.094000000000001</v>
      </c>
      <c r="G27" s="38"/>
      <c r="H27" s="44"/>
    </row>
    <row r="28" s="2" customFormat="1" ht="16.8" customHeight="1">
      <c r="A28" s="38"/>
      <c r="B28" s="44"/>
      <c r="C28" s="273" t="s">
        <v>237</v>
      </c>
      <c r="D28" s="274" t="s">
        <v>19</v>
      </c>
      <c r="E28" s="275" t="s">
        <v>19</v>
      </c>
      <c r="F28" s="276">
        <v>62.5</v>
      </c>
      <c r="G28" s="38"/>
      <c r="H28" s="44"/>
    </row>
    <row r="29" s="2" customFormat="1" ht="16.8" customHeight="1">
      <c r="A29" s="38"/>
      <c r="B29" s="44"/>
      <c r="C29" s="277" t="s">
        <v>237</v>
      </c>
      <c r="D29" s="277" t="s">
        <v>229</v>
      </c>
      <c r="E29" s="17" t="s">
        <v>19</v>
      </c>
      <c r="F29" s="278">
        <v>62.5</v>
      </c>
      <c r="G29" s="38"/>
      <c r="H29" s="44"/>
    </row>
    <row r="30" s="2" customFormat="1" ht="16.8" customHeight="1">
      <c r="A30" s="38"/>
      <c r="B30" s="44"/>
      <c r="C30" s="279" t="s">
        <v>531</v>
      </c>
      <c r="D30" s="38"/>
      <c r="E30" s="38"/>
      <c r="F30" s="38"/>
      <c r="G30" s="38"/>
      <c r="H30" s="44"/>
    </row>
    <row r="31" s="2" customFormat="1" ht="16.8" customHeight="1">
      <c r="A31" s="38"/>
      <c r="B31" s="44"/>
      <c r="C31" s="277" t="s">
        <v>275</v>
      </c>
      <c r="D31" s="277" t="s">
        <v>276</v>
      </c>
      <c r="E31" s="17" t="s">
        <v>252</v>
      </c>
      <c r="F31" s="278">
        <v>62.5</v>
      </c>
      <c r="G31" s="38"/>
      <c r="H31" s="44"/>
    </row>
    <row r="32" s="2" customFormat="1">
      <c r="A32" s="38"/>
      <c r="B32" s="44"/>
      <c r="C32" s="277" t="s">
        <v>442</v>
      </c>
      <c r="D32" s="277" t="s">
        <v>443</v>
      </c>
      <c r="E32" s="17" t="s">
        <v>434</v>
      </c>
      <c r="F32" s="278">
        <v>36.094000000000001</v>
      </c>
      <c r="G32" s="38"/>
      <c r="H32" s="44"/>
    </row>
    <row r="33" s="2" customFormat="1" ht="16.8" customHeight="1">
      <c r="A33" s="38"/>
      <c r="B33" s="44"/>
      <c r="C33" s="273" t="s">
        <v>197</v>
      </c>
      <c r="D33" s="274" t="s">
        <v>19</v>
      </c>
      <c r="E33" s="275" t="s">
        <v>19</v>
      </c>
      <c r="F33" s="276">
        <v>14.5</v>
      </c>
      <c r="G33" s="38"/>
      <c r="H33" s="44"/>
    </row>
    <row r="34" s="2" customFormat="1" ht="16.8" customHeight="1">
      <c r="A34" s="38"/>
      <c r="B34" s="44"/>
      <c r="C34" s="277" t="s">
        <v>197</v>
      </c>
      <c r="D34" s="277" t="s">
        <v>260</v>
      </c>
      <c r="E34" s="17" t="s">
        <v>19</v>
      </c>
      <c r="F34" s="278">
        <v>14.5</v>
      </c>
      <c r="G34" s="38"/>
      <c r="H34" s="44"/>
    </row>
    <row r="35" s="2" customFormat="1" ht="16.8" customHeight="1">
      <c r="A35" s="38"/>
      <c r="B35" s="44"/>
      <c r="C35" s="279" t="s">
        <v>531</v>
      </c>
      <c r="D35" s="38"/>
      <c r="E35" s="38"/>
      <c r="F35" s="38"/>
      <c r="G35" s="38"/>
      <c r="H35" s="44"/>
    </row>
    <row r="36" s="2" customFormat="1" ht="16.8" customHeight="1">
      <c r="A36" s="38"/>
      <c r="B36" s="44"/>
      <c r="C36" s="277" t="s">
        <v>250</v>
      </c>
      <c r="D36" s="277" t="s">
        <v>251</v>
      </c>
      <c r="E36" s="17" t="s">
        <v>252</v>
      </c>
      <c r="F36" s="278">
        <v>14.5</v>
      </c>
      <c r="G36" s="38"/>
      <c r="H36" s="44"/>
    </row>
    <row r="37" s="2" customFormat="1" ht="16.8" customHeight="1">
      <c r="A37" s="38"/>
      <c r="B37" s="44"/>
      <c r="C37" s="277" t="s">
        <v>261</v>
      </c>
      <c r="D37" s="277" t="s">
        <v>262</v>
      </c>
      <c r="E37" s="17" t="s">
        <v>252</v>
      </c>
      <c r="F37" s="278">
        <v>242.5</v>
      </c>
      <c r="G37" s="38"/>
      <c r="H37" s="44"/>
    </row>
    <row r="38" s="2" customFormat="1">
      <c r="A38" s="38"/>
      <c r="B38" s="44"/>
      <c r="C38" s="277" t="s">
        <v>432</v>
      </c>
      <c r="D38" s="277" t="s">
        <v>433</v>
      </c>
      <c r="E38" s="17" t="s">
        <v>434</v>
      </c>
      <c r="F38" s="278">
        <v>29.292999999999999</v>
      </c>
      <c r="G38" s="38"/>
      <c r="H38" s="44"/>
    </row>
    <row r="39" s="2" customFormat="1" ht="16.8" customHeight="1">
      <c r="A39" s="38"/>
      <c r="B39" s="44"/>
      <c r="C39" s="273" t="s">
        <v>235</v>
      </c>
      <c r="D39" s="274" t="s">
        <v>19</v>
      </c>
      <c r="E39" s="275" t="s">
        <v>19</v>
      </c>
      <c r="F39" s="276">
        <v>124.5</v>
      </c>
      <c r="G39" s="38"/>
      <c r="H39" s="44"/>
    </row>
    <row r="40" s="2" customFormat="1" ht="16.8" customHeight="1">
      <c r="A40" s="38"/>
      <c r="B40" s="44"/>
      <c r="C40" s="277" t="s">
        <v>235</v>
      </c>
      <c r="D40" s="277" t="s">
        <v>287</v>
      </c>
      <c r="E40" s="17" t="s">
        <v>19</v>
      </c>
      <c r="F40" s="278">
        <v>124.5</v>
      </c>
      <c r="G40" s="38"/>
      <c r="H40" s="44"/>
    </row>
    <row r="41" s="2" customFormat="1" ht="16.8" customHeight="1">
      <c r="A41" s="38"/>
      <c r="B41" s="44"/>
      <c r="C41" s="279" t="s">
        <v>531</v>
      </c>
      <c r="D41" s="38"/>
      <c r="E41" s="38"/>
      <c r="F41" s="38"/>
      <c r="G41" s="38"/>
      <c r="H41" s="44"/>
    </row>
    <row r="42" s="2" customFormat="1" ht="16.8" customHeight="1">
      <c r="A42" s="38"/>
      <c r="B42" s="44"/>
      <c r="C42" s="277" t="s">
        <v>281</v>
      </c>
      <c r="D42" s="277" t="s">
        <v>282</v>
      </c>
      <c r="E42" s="17" t="s">
        <v>283</v>
      </c>
      <c r="F42" s="278">
        <v>124.5</v>
      </c>
      <c r="G42" s="38"/>
      <c r="H42" s="44"/>
    </row>
    <row r="43" s="2" customFormat="1">
      <c r="A43" s="38"/>
      <c r="B43" s="44"/>
      <c r="C43" s="277" t="s">
        <v>432</v>
      </c>
      <c r="D43" s="277" t="s">
        <v>433</v>
      </c>
      <c r="E43" s="17" t="s">
        <v>434</v>
      </c>
      <c r="F43" s="278">
        <v>29.292999999999999</v>
      </c>
      <c r="G43" s="38"/>
      <c r="H43" s="44"/>
    </row>
    <row r="44" s="2" customFormat="1" ht="16.8" customHeight="1">
      <c r="A44" s="38"/>
      <c r="B44" s="44"/>
      <c r="C44" s="273" t="s">
        <v>199</v>
      </c>
      <c r="D44" s="274" t="s">
        <v>19</v>
      </c>
      <c r="E44" s="275" t="s">
        <v>19</v>
      </c>
      <c r="F44" s="276">
        <v>242.5</v>
      </c>
      <c r="G44" s="38"/>
      <c r="H44" s="44"/>
    </row>
    <row r="45" s="2" customFormat="1" ht="16.8" customHeight="1">
      <c r="A45" s="38"/>
      <c r="B45" s="44"/>
      <c r="C45" s="277" t="s">
        <v>199</v>
      </c>
      <c r="D45" s="277" t="s">
        <v>267</v>
      </c>
      <c r="E45" s="17" t="s">
        <v>19</v>
      </c>
      <c r="F45" s="278">
        <v>242.5</v>
      </c>
      <c r="G45" s="38"/>
      <c r="H45" s="44"/>
    </row>
    <row r="46" s="2" customFormat="1" ht="16.8" customHeight="1">
      <c r="A46" s="38"/>
      <c r="B46" s="44"/>
      <c r="C46" s="279" t="s">
        <v>531</v>
      </c>
      <c r="D46" s="38"/>
      <c r="E46" s="38"/>
      <c r="F46" s="38"/>
      <c r="G46" s="38"/>
      <c r="H46" s="44"/>
    </row>
    <row r="47" s="2" customFormat="1" ht="16.8" customHeight="1">
      <c r="A47" s="38"/>
      <c r="B47" s="44"/>
      <c r="C47" s="277" t="s">
        <v>261</v>
      </c>
      <c r="D47" s="277" t="s">
        <v>262</v>
      </c>
      <c r="E47" s="17" t="s">
        <v>252</v>
      </c>
      <c r="F47" s="278">
        <v>242.5</v>
      </c>
      <c r="G47" s="38"/>
      <c r="H47" s="44"/>
    </row>
    <row r="48" s="2" customFormat="1">
      <c r="A48" s="38"/>
      <c r="B48" s="44"/>
      <c r="C48" s="277" t="s">
        <v>449</v>
      </c>
      <c r="D48" s="277" t="s">
        <v>450</v>
      </c>
      <c r="E48" s="17" t="s">
        <v>434</v>
      </c>
      <c r="F48" s="278">
        <v>106.7</v>
      </c>
      <c r="G48" s="38"/>
      <c r="H48" s="44"/>
    </row>
    <row r="49" s="2" customFormat="1" ht="16.8" customHeight="1">
      <c r="A49" s="38"/>
      <c r="B49" s="44"/>
      <c r="C49" s="273" t="s">
        <v>223</v>
      </c>
      <c r="D49" s="274" t="s">
        <v>19</v>
      </c>
      <c r="E49" s="275" t="s">
        <v>19</v>
      </c>
      <c r="F49" s="276">
        <v>119.5</v>
      </c>
      <c r="G49" s="38"/>
      <c r="H49" s="44"/>
    </row>
    <row r="50" s="2" customFormat="1" ht="16.8" customHeight="1">
      <c r="A50" s="38"/>
      <c r="B50" s="44"/>
      <c r="C50" s="277" t="s">
        <v>223</v>
      </c>
      <c r="D50" s="277" t="s">
        <v>481</v>
      </c>
      <c r="E50" s="17" t="s">
        <v>19</v>
      </c>
      <c r="F50" s="278">
        <v>119.5</v>
      </c>
      <c r="G50" s="38"/>
      <c r="H50" s="44"/>
    </row>
    <row r="51" s="2" customFormat="1" ht="16.8" customHeight="1">
      <c r="A51" s="38"/>
      <c r="B51" s="44"/>
      <c r="C51" s="279" t="s">
        <v>531</v>
      </c>
      <c r="D51" s="38"/>
      <c r="E51" s="38"/>
      <c r="F51" s="38"/>
      <c r="G51" s="38"/>
      <c r="H51" s="44"/>
    </row>
    <row r="52" s="2" customFormat="1" ht="16.8" customHeight="1">
      <c r="A52" s="38"/>
      <c r="B52" s="44"/>
      <c r="C52" s="277" t="s">
        <v>475</v>
      </c>
      <c r="D52" s="277" t="s">
        <v>476</v>
      </c>
      <c r="E52" s="17" t="s">
        <v>283</v>
      </c>
      <c r="F52" s="278">
        <v>119.5</v>
      </c>
      <c r="G52" s="38"/>
      <c r="H52" s="44"/>
    </row>
    <row r="53" s="2" customFormat="1">
      <c r="A53" s="38"/>
      <c r="B53" s="44"/>
      <c r="C53" s="277" t="s">
        <v>296</v>
      </c>
      <c r="D53" s="277" t="s">
        <v>297</v>
      </c>
      <c r="E53" s="17" t="s">
        <v>290</v>
      </c>
      <c r="F53" s="278">
        <v>20.913</v>
      </c>
      <c r="G53" s="38"/>
      <c r="H53" s="44"/>
    </row>
    <row r="54" s="2" customFormat="1" ht="16.8" customHeight="1">
      <c r="A54" s="38"/>
      <c r="B54" s="44"/>
      <c r="C54" s="277" t="s">
        <v>482</v>
      </c>
      <c r="D54" s="277" t="s">
        <v>483</v>
      </c>
      <c r="E54" s="17" t="s">
        <v>283</v>
      </c>
      <c r="F54" s="278">
        <v>119.5</v>
      </c>
      <c r="G54" s="38"/>
      <c r="H54" s="44"/>
    </row>
    <row r="55" s="2" customFormat="1" ht="16.8" customHeight="1">
      <c r="A55" s="38"/>
      <c r="B55" s="44"/>
      <c r="C55" s="277" t="s">
        <v>488</v>
      </c>
      <c r="D55" s="277" t="s">
        <v>489</v>
      </c>
      <c r="E55" s="17" t="s">
        <v>283</v>
      </c>
      <c r="F55" s="278">
        <v>119.5</v>
      </c>
      <c r="G55" s="38"/>
      <c r="H55" s="44"/>
    </row>
    <row r="56" s="2" customFormat="1" ht="16.8" customHeight="1">
      <c r="A56" s="38"/>
      <c r="B56" s="44"/>
      <c r="C56" s="277" t="s">
        <v>494</v>
      </c>
      <c r="D56" s="277" t="s">
        <v>495</v>
      </c>
      <c r="E56" s="17" t="s">
        <v>283</v>
      </c>
      <c r="F56" s="278">
        <v>119.5</v>
      </c>
      <c r="G56" s="38"/>
      <c r="H56" s="44"/>
    </row>
    <row r="57" s="2" customFormat="1" ht="16.8" customHeight="1">
      <c r="A57" s="38"/>
      <c r="B57" s="44"/>
      <c r="C57" s="277" t="s">
        <v>500</v>
      </c>
      <c r="D57" s="277" t="s">
        <v>501</v>
      </c>
      <c r="E57" s="17" t="s">
        <v>283</v>
      </c>
      <c r="F57" s="278">
        <v>119.5</v>
      </c>
      <c r="G57" s="38"/>
      <c r="H57" s="44"/>
    </row>
    <row r="58" s="2" customFormat="1" ht="16.8" customHeight="1">
      <c r="A58" s="38"/>
      <c r="B58" s="44"/>
      <c r="C58" s="273" t="s">
        <v>201</v>
      </c>
      <c r="D58" s="274" t="s">
        <v>19</v>
      </c>
      <c r="E58" s="275" t="s">
        <v>19</v>
      </c>
      <c r="F58" s="276">
        <v>161.5</v>
      </c>
      <c r="G58" s="38"/>
      <c r="H58" s="44"/>
    </row>
    <row r="59" s="2" customFormat="1" ht="16.8" customHeight="1">
      <c r="A59" s="38"/>
      <c r="B59" s="44"/>
      <c r="C59" s="277" t="s">
        <v>201</v>
      </c>
      <c r="D59" s="277" t="s">
        <v>354</v>
      </c>
      <c r="E59" s="17" t="s">
        <v>19</v>
      </c>
      <c r="F59" s="278">
        <v>161.5</v>
      </c>
      <c r="G59" s="38"/>
      <c r="H59" s="44"/>
    </row>
    <row r="60" s="2" customFormat="1" ht="16.8" customHeight="1">
      <c r="A60" s="38"/>
      <c r="B60" s="44"/>
      <c r="C60" s="279" t="s">
        <v>531</v>
      </c>
      <c r="D60" s="38"/>
      <c r="E60" s="38"/>
      <c r="F60" s="38"/>
      <c r="G60" s="38"/>
      <c r="H60" s="44"/>
    </row>
    <row r="61" s="2" customFormat="1" ht="16.8" customHeight="1">
      <c r="A61" s="38"/>
      <c r="B61" s="44"/>
      <c r="C61" s="277" t="s">
        <v>351</v>
      </c>
      <c r="D61" s="277" t="s">
        <v>352</v>
      </c>
      <c r="E61" s="17" t="s">
        <v>252</v>
      </c>
      <c r="F61" s="278">
        <v>161.5</v>
      </c>
      <c r="G61" s="38"/>
      <c r="H61" s="44"/>
    </row>
    <row r="62" s="2" customFormat="1" ht="16.8" customHeight="1">
      <c r="A62" s="38"/>
      <c r="B62" s="44"/>
      <c r="C62" s="277" t="s">
        <v>343</v>
      </c>
      <c r="D62" s="277" t="s">
        <v>344</v>
      </c>
      <c r="E62" s="17" t="s">
        <v>252</v>
      </c>
      <c r="F62" s="278">
        <v>167.19999999999999</v>
      </c>
      <c r="G62" s="38"/>
      <c r="H62" s="44"/>
    </row>
    <row r="63" s="2" customFormat="1" ht="16.8" customHeight="1">
      <c r="A63" s="38"/>
      <c r="B63" s="44"/>
      <c r="C63" s="273" t="s">
        <v>203</v>
      </c>
      <c r="D63" s="274" t="s">
        <v>19</v>
      </c>
      <c r="E63" s="275" t="s">
        <v>19</v>
      </c>
      <c r="F63" s="276">
        <v>5.7000000000000002</v>
      </c>
      <c r="G63" s="38"/>
      <c r="H63" s="44"/>
    </row>
    <row r="64" s="2" customFormat="1" ht="16.8" customHeight="1">
      <c r="A64" s="38"/>
      <c r="B64" s="44"/>
      <c r="C64" s="277" t="s">
        <v>203</v>
      </c>
      <c r="D64" s="277" t="s">
        <v>360</v>
      </c>
      <c r="E64" s="17" t="s">
        <v>19</v>
      </c>
      <c r="F64" s="278">
        <v>5.7000000000000002</v>
      </c>
      <c r="G64" s="38"/>
      <c r="H64" s="44"/>
    </row>
    <row r="65" s="2" customFormat="1" ht="16.8" customHeight="1">
      <c r="A65" s="38"/>
      <c r="B65" s="44"/>
      <c r="C65" s="279" t="s">
        <v>531</v>
      </c>
      <c r="D65" s="38"/>
      <c r="E65" s="38"/>
      <c r="F65" s="38"/>
      <c r="G65" s="38"/>
      <c r="H65" s="44"/>
    </row>
    <row r="66" s="2" customFormat="1" ht="16.8" customHeight="1">
      <c r="A66" s="38"/>
      <c r="B66" s="44"/>
      <c r="C66" s="277" t="s">
        <v>357</v>
      </c>
      <c r="D66" s="277" t="s">
        <v>358</v>
      </c>
      <c r="E66" s="17" t="s">
        <v>252</v>
      </c>
      <c r="F66" s="278">
        <v>5.7000000000000002</v>
      </c>
      <c r="G66" s="38"/>
      <c r="H66" s="44"/>
    </row>
    <row r="67" s="2" customFormat="1" ht="16.8" customHeight="1">
      <c r="A67" s="38"/>
      <c r="B67" s="44"/>
      <c r="C67" s="277" t="s">
        <v>343</v>
      </c>
      <c r="D67" s="277" t="s">
        <v>344</v>
      </c>
      <c r="E67" s="17" t="s">
        <v>252</v>
      </c>
      <c r="F67" s="278">
        <v>167.19999999999999</v>
      </c>
      <c r="G67" s="38"/>
      <c r="H67" s="44"/>
    </row>
    <row r="68" s="2" customFormat="1" ht="16.8" customHeight="1">
      <c r="A68" s="38"/>
      <c r="B68" s="44"/>
      <c r="C68" s="273" t="s">
        <v>205</v>
      </c>
      <c r="D68" s="274" t="s">
        <v>19</v>
      </c>
      <c r="E68" s="275" t="s">
        <v>19</v>
      </c>
      <c r="F68" s="276">
        <v>46.600000000000001</v>
      </c>
      <c r="G68" s="38"/>
      <c r="H68" s="44"/>
    </row>
    <row r="69" s="2" customFormat="1" ht="16.8" customHeight="1">
      <c r="A69" s="38"/>
      <c r="B69" s="44"/>
      <c r="C69" s="277" t="s">
        <v>205</v>
      </c>
      <c r="D69" s="277" t="s">
        <v>373</v>
      </c>
      <c r="E69" s="17" t="s">
        <v>19</v>
      </c>
      <c r="F69" s="278">
        <v>46.600000000000001</v>
      </c>
      <c r="G69" s="38"/>
      <c r="H69" s="44"/>
    </row>
    <row r="70" s="2" customFormat="1" ht="16.8" customHeight="1">
      <c r="A70" s="38"/>
      <c r="B70" s="44"/>
      <c r="C70" s="279" t="s">
        <v>531</v>
      </c>
      <c r="D70" s="38"/>
      <c r="E70" s="38"/>
      <c r="F70" s="38"/>
      <c r="G70" s="38"/>
      <c r="H70" s="44"/>
    </row>
    <row r="71" s="2" customFormat="1" ht="16.8" customHeight="1">
      <c r="A71" s="38"/>
      <c r="B71" s="44"/>
      <c r="C71" s="277" t="s">
        <v>370</v>
      </c>
      <c r="D71" s="277" t="s">
        <v>371</v>
      </c>
      <c r="E71" s="17" t="s">
        <v>252</v>
      </c>
      <c r="F71" s="278">
        <v>46.600000000000001</v>
      </c>
      <c r="G71" s="38"/>
      <c r="H71" s="44"/>
    </row>
    <row r="72" s="2" customFormat="1" ht="16.8" customHeight="1">
      <c r="A72" s="38"/>
      <c r="B72" s="44"/>
      <c r="C72" s="277" t="s">
        <v>363</v>
      </c>
      <c r="D72" s="277" t="s">
        <v>364</v>
      </c>
      <c r="E72" s="17" t="s">
        <v>252</v>
      </c>
      <c r="F72" s="278">
        <v>55.399999999999999</v>
      </c>
      <c r="G72" s="38"/>
      <c r="H72" s="44"/>
    </row>
    <row r="73" s="2" customFormat="1" ht="16.8" customHeight="1">
      <c r="A73" s="38"/>
      <c r="B73" s="44"/>
      <c r="C73" s="273" t="s">
        <v>207</v>
      </c>
      <c r="D73" s="274" t="s">
        <v>19</v>
      </c>
      <c r="E73" s="275" t="s">
        <v>19</v>
      </c>
      <c r="F73" s="276">
        <v>8.8000000000000007</v>
      </c>
      <c r="G73" s="38"/>
      <c r="H73" s="44"/>
    </row>
    <row r="74" s="2" customFormat="1" ht="16.8" customHeight="1">
      <c r="A74" s="38"/>
      <c r="B74" s="44"/>
      <c r="C74" s="277" t="s">
        <v>207</v>
      </c>
      <c r="D74" s="277" t="s">
        <v>379</v>
      </c>
      <c r="E74" s="17" t="s">
        <v>19</v>
      </c>
      <c r="F74" s="278">
        <v>8.8000000000000007</v>
      </c>
      <c r="G74" s="38"/>
      <c r="H74" s="44"/>
    </row>
    <row r="75" s="2" customFormat="1" ht="16.8" customHeight="1">
      <c r="A75" s="38"/>
      <c r="B75" s="44"/>
      <c r="C75" s="279" t="s">
        <v>531</v>
      </c>
      <c r="D75" s="38"/>
      <c r="E75" s="38"/>
      <c r="F75" s="38"/>
      <c r="G75" s="38"/>
      <c r="H75" s="44"/>
    </row>
    <row r="76" s="2" customFormat="1" ht="16.8" customHeight="1">
      <c r="A76" s="38"/>
      <c r="B76" s="44"/>
      <c r="C76" s="277" t="s">
        <v>376</v>
      </c>
      <c r="D76" s="277" t="s">
        <v>377</v>
      </c>
      <c r="E76" s="17" t="s">
        <v>252</v>
      </c>
      <c r="F76" s="278">
        <v>8.8000000000000007</v>
      </c>
      <c r="G76" s="38"/>
      <c r="H76" s="44"/>
    </row>
    <row r="77" s="2" customFormat="1" ht="16.8" customHeight="1">
      <c r="A77" s="38"/>
      <c r="B77" s="44"/>
      <c r="C77" s="277" t="s">
        <v>363</v>
      </c>
      <c r="D77" s="277" t="s">
        <v>364</v>
      </c>
      <c r="E77" s="17" t="s">
        <v>252</v>
      </c>
      <c r="F77" s="278">
        <v>55.399999999999999</v>
      </c>
      <c r="G77" s="38"/>
      <c r="H77" s="44"/>
    </row>
    <row r="78" s="2" customFormat="1" ht="16.8" customHeight="1">
      <c r="A78" s="38"/>
      <c r="B78" s="44"/>
      <c r="C78" s="273" t="s">
        <v>219</v>
      </c>
      <c r="D78" s="274" t="s">
        <v>19</v>
      </c>
      <c r="E78" s="275" t="s">
        <v>19</v>
      </c>
      <c r="F78" s="276">
        <v>167.19999999999999</v>
      </c>
      <c r="G78" s="38"/>
      <c r="H78" s="44"/>
    </row>
    <row r="79" s="2" customFormat="1" ht="16.8" customHeight="1">
      <c r="A79" s="38"/>
      <c r="B79" s="44"/>
      <c r="C79" s="277" t="s">
        <v>219</v>
      </c>
      <c r="D79" s="277" t="s">
        <v>348</v>
      </c>
      <c r="E79" s="17" t="s">
        <v>19</v>
      </c>
      <c r="F79" s="278">
        <v>167.19999999999999</v>
      </c>
      <c r="G79" s="38"/>
      <c r="H79" s="44"/>
    </row>
    <row r="80" s="2" customFormat="1" ht="16.8" customHeight="1">
      <c r="A80" s="38"/>
      <c r="B80" s="44"/>
      <c r="C80" s="279" t="s">
        <v>531</v>
      </c>
      <c r="D80" s="38"/>
      <c r="E80" s="38"/>
      <c r="F80" s="38"/>
      <c r="G80" s="38"/>
      <c r="H80" s="44"/>
    </row>
    <row r="81" s="2" customFormat="1" ht="16.8" customHeight="1">
      <c r="A81" s="38"/>
      <c r="B81" s="44"/>
      <c r="C81" s="277" t="s">
        <v>343</v>
      </c>
      <c r="D81" s="277" t="s">
        <v>344</v>
      </c>
      <c r="E81" s="17" t="s">
        <v>252</v>
      </c>
      <c r="F81" s="278">
        <v>167.19999999999999</v>
      </c>
      <c r="G81" s="38"/>
      <c r="H81" s="44"/>
    </row>
    <row r="82" s="2" customFormat="1" ht="16.8" customHeight="1">
      <c r="A82" s="38"/>
      <c r="B82" s="44"/>
      <c r="C82" s="277" t="s">
        <v>314</v>
      </c>
      <c r="D82" s="277" t="s">
        <v>315</v>
      </c>
      <c r="E82" s="17" t="s">
        <v>252</v>
      </c>
      <c r="F82" s="278">
        <v>222.59999999999999</v>
      </c>
      <c r="G82" s="38"/>
      <c r="H82" s="44"/>
    </row>
    <row r="83" s="2" customFormat="1" ht="16.8" customHeight="1">
      <c r="A83" s="38"/>
      <c r="B83" s="44"/>
      <c r="C83" s="277" t="s">
        <v>331</v>
      </c>
      <c r="D83" s="277" t="s">
        <v>332</v>
      </c>
      <c r="E83" s="17" t="s">
        <v>252</v>
      </c>
      <c r="F83" s="278">
        <v>222.59999999999999</v>
      </c>
      <c r="G83" s="38"/>
      <c r="H83" s="44"/>
    </row>
    <row r="84" s="2" customFormat="1" ht="16.8" customHeight="1">
      <c r="A84" s="38"/>
      <c r="B84" s="44"/>
      <c r="C84" s="273" t="s">
        <v>221</v>
      </c>
      <c r="D84" s="274" t="s">
        <v>19</v>
      </c>
      <c r="E84" s="275" t="s">
        <v>19</v>
      </c>
      <c r="F84" s="276">
        <v>55.399999999999999</v>
      </c>
      <c r="G84" s="38"/>
      <c r="H84" s="44"/>
    </row>
    <row r="85" s="2" customFormat="1" ht="16.8" customHeight="1">
      <c r="A85" s="38"/>
      <c r="B85" s="44"/>
      <c r="C85" s="277" t="s">
        <v>221</v>
      </c>
      <c r="D85" s="277" t="s">
        <v>368</v>
      </c>
      <c r="E85" s="17" t="s">
        <v>19</v>
      </c>
      <c r="F85" s="278">
        <v>55.399999999999999</v>
      </c>
      <c r="G85" s="38"/>
      <c r="H85" s="44"/>
    </row>
    <row r="86" s="2" customFormat="1" ht="16.8" customHeight="1">
      <c r="A86" s="38"/>
      <c r="B86" s="44"/>
      <c r="C86" s="279" t="s">
        <v>531</v>
      </c>
      <c r="D86" s="38"/>
      <c r="E86" s="38"/>
      <c r="F86" s="38"/>
      <c r="G86" s="38"/>
      <c r="H86" s="44"/>
    </row>
    <row r="87" s="2" customFormat="1" ht="16.8" customHeight="1">
      <c r="A87" s="38"/>
      <c r="B87" s="44"/>
      <c r="C87" s="277" t="s">
        <v>363</v>
      </c>
      <c r="D87" s="277" t="s">
        <v>364</v>
      </c>
      <c r="E87" s="17" t="s">
        <v>252</v>
      </c>
      <c r="F87" s="278">
        <v>55.399999999999999</v>
      </c>
      <c r="G87" s="38"/>
      <c r="H87" s="44"/>
    </row>
    <row r="88" s="2" customFormat="1" ht="16.8" customHeight="1">
      <c r="A88" s="38"/>
      <c r="B88" s="44"/>
      <c r="C88" s="277" t="s">
        <v>314</v>
      </c>
      <c r="D88" s="277" t="s">
        <v>315</v>
      </c>
      <c r="E88" s="17" t="s">
        <v>252</v>
      </c>
      <c r="F88" s="278">
        <v>222.59999999999999</v>
      </c>
      <c r="G88" s="38"/>
      <c r="H88" s="44"/>
    </row>
    <row r="89" s="2" customFormat="1" ht="16.8" customHeight="1">
      <c r="A89" s="38"/>
      <c r="B89" s="44"/>
      <c r="C89" s="277" t="s">
        <v>331</v>
      </c>
      <c r="D89" s="277" t="s">
        <v>332</v>
      </c>
      <c r="E89" s="17" t="s">
        <v>252</v>
      </c>
      <c r="F89" s="278">
        <v>222.59999999999999</v>
      </c>
      <c r="G89" s="38"/>
      <c r="H89" s="44"/>
    </row>
    <row r="90" s="2" customFormat="1" ht="16.8" customHeight="1">
      <c r="A90" s="38"/>
      <c r="B90" s="44"/>
      <c r="C90" s="273" t="s">
        <v>231</v>
      </c>
      <c r="D90" s="274" t="s">
        <v>19</v>
      </c>
      <c r="E90" s="275" t="s">
        <v>19</v>
      </c>
      <c r="F90" s="276">
        <v>70</v>
      </c>
      <c r="G90" s="38"/>
      <c r="H90" s="44"/>
    </row>
    <row r="91" s="2" customFormat="1">
      <c r="A91" s="38"/>
      <c r="B91" s="44"/>
      <c r="C91" s="277" t="s">
        <v>231</v>
      </c>
      <c r="D91" s="277" t="s">
        <v>515</v>
      </c>
      <c r="E91" s="17" t="s">
        <v>19</v>
      </c>
      <c r="F91" s="278">
        <v>70</v>
      </c>
      <c r="G91" s="38"/>
      <c r="H91" s="44"/>
    </row>
    <row r="92" s="2" customFormat="1" ht="16.8" customHeight="1">
      <c r="A92" s="38"/>
      <c r="B92" s="44"/>
      <c r="C92" s="279" t="s">
        <v>531</v>
      </c>
      <c r="D92" s="38"/>
      <c r="E92" s="38"/>
      <c r="F92" s="38"/>
      <c r="G92" s="38"/>
      <c r="H92" s="44"/>
    </row>
    <row r="93" s="2" customFormat="1" ht="16.8" customHeight="1">
      <c r="A93" s="38"/>
      <c r="B93" s="44"/>
      <c r="C93" s="277" t="s">
        <v>512</v>
      </c>
      <c r="D93" s="277" t="s">
        <v>513</v>
      </c>
      <c r="E93" s="17" t="s">
        <v>283</v>
      </c>
      <c r="F93" s="278">
        <v>70</v>
      </c>
      <c r="G93" s="38"/>
      <c r="H93" s="44"/>
    </row>
    <row r="94" s="2" customFormat="1" ht="16.8" customHeight="1">
      <c r="A94" s="38"/>
      <c r="B94" s="44"/>
      <c r="C94" s="277" t="s">
        <v>505</v>
      </c>
      <c r="D94" s="277" t="s">
        <v>506</v>
      </c>
      <c r="E94" s="17" t="s">
        <v>283</v>
      </c>
      <c r="F94" s="278">
        <v>70</v>
      </c>
      <c r="G94" s="38"/>
      <c r="H94" s="44"/>
    </row>
    <row r="95" s="2" customFormat="1" ht="16.8" customHeight="1">
      <c r="A95" s="38"/>
      <c r="B95" s="44"/>
      <c r="C95" s="273" t="s">
        <v>233</v>
      </c>
      <c r="D95" s="274" t="s">
        <v>19</v>
      </c>
      <c r="E95" s="275" t="s">
        <v>19</v>
      </c>
      <c r="F95" s="276">
        <v>35</v>
      </c>
      <c r="G95" s="38"/>
      <c r="H95" s="44"/>
    </row>
    <row r="96" s="2" customFormat="1" ht="16.8" customHeight="1">
      <c r="A96" s="38"/>
      <c r="B96" s="44"/>
      <c r="C96" s="277" t="s">
        <v>233</v>
      </c>
      <c r="D96" s="277" t="s">
        <v>527</v>
      </c>
      <c r="E96" s="17" t="s">
        <v>19</v>
      </c>
      <c r="F96" s="278">
        <v>35</v>
      </c>
      <c r="G96" s="38"/>
      <c r="H96" s="44"/>
    </row>
    <row r="97" s="2" customFormat="1" ht="16.8" customHeight="1">
      <c r="A97" s="38"/>
      <c r="B97" s="44"/>
      <c r="C97" s="279" t="s">
        <v>531</v>
      </c>
      <c r="D97" s="38"/>
      <c r="E97" s="38"/>
      <c r="F97" s="38"/>
      <c r="G97" s="38"/>
      <c r="H97" s="44"/>
    </row>
    <row r="98" s="2" customFormat="1" ht="16.8" customHeight="1">
      <c r="A98" s="38"/>
      <c r="B98" s="44"/>
      <c r="C98" s="277" t="s">
        <v>524</v>
      </c>
      <c r="D98" s="277" t="s">
        <v>525</v>
      </c>
      <c r="E98" s="17" t="s">
        <v>283</v>
      </c>
      <c r="F98" s="278">
        <v>35</v>
      </c>
      <c r="G98" s="38"/>
      <c r="H98" s="44"/>
    </row>
    <row r="99" s="2" customFormat="1">
      <c r="A99" s="38"/>
      <c r="B99" s="44"/>
      <c r="C99" s="277" t="s">
        <v>517</v>
      </c>
      <c r="D99" s="277" t="s">
        <v>518</v>
      </c>
      <c r="E99" s="17" t="s">
        <v>283</v>
      </c>
      <c r="F99" s="278">
        <v>35</v>
      </c>
      <c r="G99" s="38"/>
      <c r="H99" s="44"/>
    </row>
    <row r="100" s="2" customFormat="1" ht="16.8" customHeight="1">
      <c r="A100" s="38"/>
      <c r="B100" s="44"/>
      <c r="C100" s="273" t="s">
        <v>215</v>
      </c>
      <c r="D100" s="274" t="s">
        <v>19</v>
      </c>
      <c r="E100" s="275" t="s">
        <v>19</v>
      </c>
      <c r="F100" s="276">
        <v>106.81999999999999</v>
      </c>
      <c r="G100" s="38"/>
      <c r="H100" s="44"/>
    </row>
    <row r="101" s="2" customFormat="1" ht="16.8" customHeight="1">
      <c r="A101" s="38"/>
      <c r="B101" s="44"/>
      <c r="C101" s="277" t="s">
        <v>215</v>
      </c>
      <c r="D101" s="277" t="s">
        <v>412</v>
      </c>
      <c r="E101" s="17" t="s">
        <v>19</v>
      </c>
      <c r="F101" s="278">
        <v>106.81999999999999</v>
      </c>
      <c r="G101" s="38"/>
      <c r="H101" s="44"/>
    </row>
    <row r="102" s="2" customFormat="1" ht="16.8" customHeight="1">
      <c r="A102" s="38"/>
      <c r="B102" s="44"/>
      <c r="C102" s="279" t="s">
        <v>531</v>
      </c>
      <c r="D102" s="38"/>
      <c r="E102" s="38"/>
      <c r="F102" s="38"/>
      <c r="G102" s="38"/>
      <c r="H102" s="44"/>
    </row>
    <row r="103" s="2" customFormat="1" ht="16.8" customHeight="1">
      <c r="A103" s="38"/>
      <c r="B103" s="44"/>
      <c r="C103" s="277" t="s">
        <v>409</v>
      </c>
      <c r="D103" s="277" t="s">
        <v>410</v>
      </c>
      <c r="E103" s="17" t="s">
        <v>283</v>
      </c>
      <c r="F103" s="278">
        <v>106.81999999999999</v>
      </c>
      <c r="G103" s="38"/>
      <c r="H103" s="44"/>
    </row>
    <row r="104" s="2" customFormat="1">
      <c r="A104" s="38"/>
      <c r="B104" s="44"/>
      <c r="C104" s="277" t="s">
        <v>403</v>
      </c>
      <c r="D104" s="277" t="s">
        <v>404</v>
      </c>
      <c r="E104" s="17" t="s">
        <v>283</v>
      </c>
      <c r="F104" s="278">
        <v>106.81999999999999</v>
      </c>
      <c r="G104" s="38"/>
      <c r="H104" s="44"/>
    </row>
    <row r="105" s="2" customFormat="1" ht="16.8" customHeight="1">
      <c r="A105" s="38"/>
      <c r="B105" s="44"/>
      <c r="C105" s="273" t="s">
        <v>211</v>
      </c>
      <c r="D105" s="274" t="s">
        <v>19</v>
      </c>
      <c r="E105" s="275" t="s">
        <v>19</v>
      </c>
      <c r="F105" s="276">
        <v>28</v>
      </c>
      <c r="G105" s="38"/>
      <c r="H105" s="44"/>
    </row>
    <row r="106" s="2" customFormat="1" ht="16.8" customHeight="1">
      <c r="A106" s="38"/>
      <c r="B106" s="44"/>
      <c r="C106" s="277" t="s">
        <v>211</v>
      </c>
      <c r="D106" s="277" t="s">
        <v>397</v>
      </c>
      <c r="E106" s="17" t="s">
        <v>19</v>
      </c>
      <c r="F106" s="278">
        <v>28</v>
      </c>
      <c r="G106" s="38"/>
      <c r="H106" s="44"/>
    </row>
    <row r="107" s="2" customFormat="1" ht="16.8" customHeight="1">
      <c r="A107" s="38"/>
      <c r="B107" s="44"/>
      <c r="C107" s="279" t="s">
        <v>531</v>
      </c>
      <c r="D107" s="38"/>
      <c r="E107" s="38"/>
      <c r="F107" s="38"/>
      <c r="G107" s="38"/>
      <c r="H107" s="44"/>
    </row>
    <row r="108" s="2" customFormat="1" ht="16.8" customHeight="1">
      <c r="A108" s="38"/>
      <c r="B108" s="44"/>
      <c r="C108" s="277" t="s">
        <v>394</v>
      </c>
      <c r="D108" s="277" t="s">
        <v>395</v>
      </c>
      <c r="E108" s="17" t="s">
        <v>283</v>
      </c>
      <c r="F108" s="278">
        <v>28</v>
      </c>
      <c r="G108" s="38"/>
      <c r="H108" s="44"/>
    </row>
    <row r="109" s="2" customFormat="1" ht="16.8" customHeight="1">
      <c r="A109" s="38"/>
      <c r="B109" s="44"/>
      <c r="C109" s="277" t="s">
        <v>382</v>
      </c>
      <c r="D109" s="277" t="s">
        <v>383</v>
      </c>
      <c r="E109" s="17" t="s">
        <v>283</v>
      </c>
      <c r="F109" s="278">
        <v>124.59999999999999</v>
      </c>
      <c r="G109" s="38"/>
      <c r="H109" s="44"/>
    </row>
    <row r="110" s="2" customFormat="1" ht="16.8" customHeight="1">
      <c r="A110" s="38"/>
      <c r="B110" s="44"/>
      <c r="C110" s="273" t="s">
        <v>210</v>
      </c>
      <c r="D110" s="274" t="s">
        <v>19</v>
      </c>
      <c r="E110" s="275" t="s">
        <v>19</v>
      </c>
      <c r="F110" s="276">
        <v>14</v>
      </c>
      <c r="G110" s="38"/>
      <c r="H110" s="44"/>
    </row>
    <row r="111" s="2" customFormat="1" ht="16.8" customHeight="1">
      <c r="A111" s="38"/>
      <c r="B111" s="44"/>
      <c r="C111" s="277" t="s">
        <v>210</v>
      </c>
      <c r="D111" s="277" t="s">
        <v>401</v>
      </c>
      <c r="E111" s="17" t="s">
        <v>19</v>
      </c>
      <c r="F111" s="278">
        <v>14</v>
      </c>
      <c r="G111" s="38"/>
      <c r="H111" s="44"/>
    </row>
    <row r="112" s="2" customFormat="1" ht="16.8" customHeight="1">
      <c r="A112" s="38"/>
      <c r="B112" s="44"/>
      <c r="C112" s="279" t="s">
        <v>531</v>
      </c>
      <c r="D112" s="38"/>
      <c r="E112" s="38"/>
      <c r="F112" s="38"/>
      <c r="G112" s="38"/>
      <c r="H112" s="44"/>
    </row>
    <row r="113" s="2" customFormat="1" ht="16.8" customHeight="1">
      <c r="A113" s="38"/>
      <c r="B113" s="44"/>
      <c r="C113" s="277" t="s">
        <v>398</v>
      </c>
      <c r="D113" s="277" t="s">
        <v>399</v>
      </c>
      <c r="E113" s="17" t="s">
        <v>283</v>
      </c>
      <c r="F113" s="278">
        <v>14</v>
      </c>
      <c r="G113" s="38"/>
      <c r="H113" s="44"/>
    </row>
    <row r="114" s="2" customFormat="1" ht="16.8" customHeight="1">
      <c r="A114" s="38"/>
      <c r="B114" s="44"/>
      <c r="C114" s="277" t="s">
        <v>382</v>
      </c>
      <c r="D114" s="277" t="s">
        <v>383</v>
      </c>
      <c r="E114" s="17" t="s">
        <v>283</v>
      </c>
      <c r="F114" s="278">
        <v>124.59999999999999</v>
      </c>
      <c r="G114" s="38"/>
      <c r="H114" s="44"/>
    </row>
    <row r="115" s="2" customFormat="1" ht="16.8" customHeight="1">
      <c r="A115" s="38"/>
      <c r="B115" s="44"/>
      <c r="C115" s="273" t="s">
        <v>213</v>
      </c>
      <c r="D115" s="274" t="s">
        <v>19</v>
      </c>
      <c r="E115" s="275" t="s">
        <v>19</v>
      </c>
      <c r="F115" s="276">
        <v>82.599999999999994</v>
      </c>
      <c r="G115" s="38"/>
      <c r="H115" s="44"/>
    </row>
    <row r="116" s="2" customFormat="1" ht="16.8" customHeight="1">
      <c r="A116" s="38"/>
      <c r="B116" s="44"/>
      <c r="C116" s="277" t="s">
        <v>213</v>
      </c>
      <c r="D116" s="277" t="s">
        <v>392</v>
      </c>
      <c r="E116" s="17" t="s">
        <v>19</v>
      </c>
      <c r="F116" s="278">
        <v>82.599999999999994</v>
      </c>
      <c r="G116" s="38"/>
      <c r="H116" s="44"/>
    </row>
    <row r="117" s="2" customFormat="1" ht="16.8" customHeight="1">
      <c r="A117" s="38"/>
      <c r="B117" s="44"/>
      <c r="C117" s="279" t="s">
        <v>531</v>
      </c>
      <c r="D117" s="38"/>
      <c r="E117" s="38"/>
      <c r="F117" s="38"/>
      <c r="G117" s="38"/>
      <c r="H117" s="44"/>
    </row>
    <row r="118" s="2" customFormat="1" ht="16.8" customHeight="1">
      <c r="A118" s="38"/>
      <c r="B118" s="44"/>
      <c r="C118" s="277" t="s">
        <v>389</v>
      </c>
      <c r="D118" s="277" t="s">
        <v>390</v>
      </c>
      <c r="E118" s="17" t="s">
        <v>283</v>
      </c>
      <c r="F118" s="278">
        <v>82.599999999999994</v>
      </c>
      <c r="G118" s="38"/>
      <c r="H118" s="44"/>
    </row>
    <row r="119" s="2" customFormat="1" ht="16.8" customHeight="1">
      <c r="A119" s="38"/>
      <c r="B119" s="44"/>
      <c r="C119" s="277" t="s">
        <v>382</v>
      </c>
      <c r="D119" s="277" t="s">
        <v>383</v>
      </c>
      <c r="E119" s="17" t="s">
        <v>283</v>
      </c>
      <c r="F119" s="278">
        <v>124.59999999999999</v>
      </c>
      <c r="G119" s="38"/>
      <c r="H119" s="44"/>
    </row>
    <row r="120" s="2" customFormat="1" ht="16.8" customHeight="1">
      <c r="A120" s="38"/>
      <c r="B120" s="44"/>
      <c r="C120" s="273" t="s">
        <v>227</v>
      </c>
      <c r="D120" s="274" t="s">
        <v>19</v>
      </c>
      <c r="E120" s="275" t="s">
        <v>19</v>
      </c>
      <c r="F120" s="276">
        <v>24</v>
      </c>
      <c r="G120" s="38"/>
      <c r="H120" s="44"/>
    </row>
    <row r="121" s="2" customFormat="1" ht="16.8" customHeight="1">
      <c r="A121" s="38"/>
      <c r="B121" s="44"/>
      <c r="C121" s="277" t="s">
        <v>227</v>
      </c>
      <c r="D121" s="277" t="s">
        <v>295</v>
      </c>
      <c r="E121" s="17" t="s">
        <v>19</v>
      </c>
      <c r="F121" s="278">
        <v>24</v>
      </c>
      <c r="G121" s="38"/>
      <c r="H121" s="44"/>
    </row>
    <row r="122" s="2" customFormat="1" ht="16.8" customHeight="1">
      <c r="A122" s="38"/>
      <c r="B122" s="44"/>
      <c r="C122" s="279" t="s">
        <v>531</v>
      </c>
      <c r="D122" s="38"/>
      <c r="E122" s="38"/>
      <c r="F122" s="38"/>
      <c r="G122" s="38"/>
      <c r="H122" s="44"/>
    </row>
    <row r="123" s="2" customFormat="1" ht="16.8" customHeight="1">
      <c r="A123" s="38"/>
      <c r="B123" s="44"/>
      <c r="C123" s="277" t="s">
        <v>288</v>
      </c>
      <c r="D123" s="277" t="s">
        <v>289</v>
      </c>
      <c r="E123" s="17" t="s">
        <v>290</v>
      </c>
      <c r="F123" s="278">
        <v>24</v>
      </c>
      <c r="G123" s="38"/>
      <c r="H123" s="44"/>
    </row>
    <row r="124" s="2" customFormat="1" ht="16.8" customHeight="1">
      <c r="A124" s="38"/>
      <c r="B124" s="44"/>
      <c r="C124" s="277" t="s">
        <v>303</v>
      </c>
      <c r="D124" s="277" t="s">
        <v>304</v>
      </c>
      <c r="E124" s="17" t="s">
        <v>290</v>
      </c>
      <c r="F124" s="278">
        <v>24</v>
      </c>
      <c r="G124" s="38"/>
      <c r="H124" s="44"/>
    </row>
    <row r="125" s="2" customFormat="1" ht="16.8" customHeight="1">
      <c r="A125" s="38"/>
      <c r="B125" s="44"/>
      <c r="C125" s="277" t="s">
        <v>320</v>
      </c>
      <c r="D125" s="277" t="s">
        <v>321</v>
      </c>
      <c r="E125" s="17" t="s">
        <v>290</v>
      </c>
      <c r="F125" s="278">
        <v>24</v>
      </c>
      <c r="G125" s="38"/>
      <c r="H125" s="44"/>
    </row>
    <row r="126" s="2" customFormat="1" ht="16.8" customHeight="1">
      <c r="A126" s="38"/>
      <c r="B126" s="44"/>
      <c r="C126" s="273" t="s">
        <v>225</v>
      </c>
      <c r="D126" s="274" t="s">
        <v>19</v>
      </c>
      <c r="E126" s="275" t="s">
        <v>19</v>
      </c>
      <c r="F126" s="276">
        <v>20.913</v>
      </c>
      <c r="G126" s="38"/>
      <c r="H126" s="44"/>
    </row>
    <row r="127" s="2" customFormat="1" ht="16.8" customHeight="1">
      <c r="A127" s="38"/>
      <c r="B127" s="44"/>
      <c r="C127" s="277" t="s">
        <v>225</v>
      </c>
      <c r="D127" s="277" t="s">
        <v>302</v>
      </c>
      <c r="E127" s="17" t="s">
        <v>19</v>
      </c>
      <c r="F127" s="278">
        <v>20.913</v>
      </c>
      <c r="G127" s="38"/>
      <c r="H127" s="44"/>
    </row>
    <row r="128" s="2" customFormat="1" ht="16.8" customHeight="1">
      <c r="A128" s="38"/>
      <c r="B128" s="44"/>
      <c r="C128" s="279" t="s">
        <v>531</v>
      </c>
      <c r="D128" s="38"/>
      <c r="E128" s="38"/>
      <c r="F128" s="38"/>
      <c r="G128" s="38"/>
      <c r="H128" s="44"/>
    </row>
    <row r="129" s="2" customFormat="1">
      <c r="A129" s="38"/>
      <c r="B129" s="44"/>
      <c r="C129" s="277" t="s">
        <v>296</v>
      </c>
      <c r="D129" s="277" t="s">
        <v>297</v>
      </c>
      <c r="E129" s="17" t="s">
        <v>290</v>
      </c>
      <c r="F129" s="278">
        <v>20.913</v>
      </c>
      <c r="G129" s="38"/>
      <c r="H129" s="44"/>
    </row>
    <row r="130" s="2" customFormat="1" ht="16.8" customHeight="1">
      <c r="A130" s="38"/>
      <c r="B130" s="44"/>
      <c r="C130" s="277" t="s">
        <v>308</v>
      </c>
      <c r="D130" s="277" t="s">
        <v>309</v>
      </c>
      <c r="E130" s="17" t="s">
        <v>290</v>
      </c>
      <c r="F130" s="278">
        <v>20.913</v>
      </c>
      <c r="G130" s="38"/>
      <c r="H130" s="44"/>
    </row>
    <row r="131" s="2" customFormat="1" ht="7.44" customHeight="1">
      <c r="A131" s="38"/>
      <c r="B131" s="156"/>
      <c r="C131" s="157"/>
      <c r="D131" s="157"/>
      <c r="E131" s="157"/>
      <c r="F131" s="157"/>
      <c r="G131" s="157"/>
      <c r="H131" s="44"/>
    </row>
    <row r="132" s="2" customFormat="1">
      <c r="A132" s="38"/>
      <c r="B132" s="38"/>
      <c r="C132" s="38"/>
      <c r="D132" s="38"/>
      <c r="E132" s="38"/>
      <c r="F132" s="38"/>
      <c r="G132" s="38"/>
      <c r="H132" s="38"/>
    </row>
  </sheetData>
  <sheetProtection sheet="1" formatColumns="0" formatRows="0" objects="1" scenarios="1" spinCount="100000" saltValue="NbEaDN5Gvv8pdMQzbKzGe/fKJILC63ZBn0Ah40G8SLbKy42WbVGrg3S9OxlL+Mhkmtm9FUV+0bTDASgKelTiXg==" hashValue="kzkYtmSmu5XGKiVUF0E6sheIHiE8a8CDWBlSUqD9BqZhWLpKFbsF57E3lvSdJvBTqlY1cWKF9oOyuRvV8TQAqg==" algorithmName="SHA-512" password="CC35"/>
  <mergeCells count="2">
    <mergeCell ref="D5:F5"/>
    <mergeCell ref="D6:F6"/>
  </mergeCells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80" customWidth="1"/>
    <col min="2" max="2" width="1.667969" style="280" customWidth="1"/>
    <col min="3" max="4" width="5" style="280" customWidth="1"/>
    <col min="5" max="5" width="11.66016" style="280" customWidth="1"/>
    <col min="6" max="6" width="9.160156" style="280" customWidth="1"/>
    <col min="7" max="7" width="5" style="280" customWidth="1"/>
    <col min="8" max="8" width="77.83203" style="280" customWidth="1"/>
    <col min="9" max="10" width="20" style="280" customWidth="1"/>
    <col min="11" max="11" width="1.667969" style="280" customWidth="1"/>
  </cols>
  <sheetData>
    <row r="1" s="1" customFormat="1" ht="37.5" customHeight="1"/>
    <row r="2" s="1" customFormat="1" ht="7.5" customHeight="1">
      <c r="B2" s="281"/>
      <c r="C2" s="282"/>
      <c r="D2" s="282"/>
      <c r="E2" s="282"/>
      <c r="F2" s="282"/>
      <c r="G2" s="282"/>
      <c r="H2" s="282"/>
      <c r="I2" s="282"/>
      <c r="J2" s="282"/>
      <c r="K2" s="283"/>
    </row>
    <row r="3" s="15" customFormat="1" ht="45" customHeight="1">
      <c r="B3" s="284"/>
      <c r="C3" s="285" t="s">
        <v>532</v>
      </c>
      <c r="D3" s="285"/>
      <c r="E3" s="285"/>
      <c r="F3" s="285"/>
      <c r="G3" s="285"/>
      <c r="H3" s="285"/>
      <c r="I3" s="285"/>
      <c r="J3" s="285"/>
      <c r="K3" s="286"/>
    </row>
    <row r="4" s="1" customFormat="1" ht="25.5" customHeight="1">
      <c r="B4" s="287"/>
      <c r="C4" s="288" t="s">
        <v>533</v>
      </c>
      <c r="D4" s="288"/>
      <c r="E4" s="288"/>
      <c r="F4" s="288"/>
      <c r="G4" s="288"/>
      <c r="H4" s="288"/>
      <c r="I4" s="288"/>
      <c r="J4" s="288"/>
      <c r="K4" s="289"/>
    </row>
    <row r="5" s="1" customFormat="1" ht="5.25" customHeight="1">
      <c r="B5" s="287"/>
      <c r="C5" s="290"/>
      <c r="D5" s="290"/>
      <c r="E5" s="290"/>
      <c r="F5" s="290"/>
      <c r="G5" s="290"/>
      <c r="H5" s="290"/>
      <c r="I5" s="290"/>
      <c r="J5" s="290"/>
      <c r="K5" s="289"/>
    </row>
    <row r="6" s="1" customFormat="1" ht="15" customHeight="1">
      <c r="B6" s="287"/>
      <c r="C6" s="291" t="s">
        <v>534</v>
      </c>
      <c r="D6" s="291"/>
      <c r="E6" s="291"/>
      <c r="F6" s="291"/>
      <c r="G6" s="291"/>
      <c r="H6" s="291"/>
      <c r="I6" s="291"/>
      <c r="J6" s="291"/>
      <c r="K6" s="289"/>
    </row>
    <row r="7" s="1" customFormat="1" ht="15" customHeight="1">
      <c r="B7" s="292"/>
      <c r="C7" s="291" t="s">
        <v>535</v>
      </c>
      <c r="D7" s="291"/>
      <c r="E7" s="291"/>
      <c r="F7" s="291"/>
      <c r="G7" s="291"/>
      <c r="H7" s="291"/>
      <c r="I7" s="291"/>
      <c r="J7" s="291"/>
      <c r="K7" s="289"/>
    </row>
    <row r="8" s="1" customFormat="1" ht="12.75" customHeight="1">
      <c r="B8" s="292"/>
      <c r="C8" s="291"/>
      <c r="D8" s="291"/>
      <c r="E8" s="291"/>
      <c r="F8" s="291"/>
      <c r="G8" s="291"/>
      <c r="H8" s="291"/>
      <c r="I8" s="291"/>
      <c r="J8" s="291"/>
      <c r="K8" s="289"/>
    </row>
    <row r="9" s="1" customFormat="1" ht="15" customHeight="1">
      <c r="B9" s="292"/>
      <c r="C9" s="291" t="s">
        <v>536</v>
      </c>
      <c r="D9" s="291"/>
      <c r="E9" s="291"/>
      <c r="F9" s="291"/>
      <c r="G9" s="291"/>
      <c r="H9" s="291"/>
      <c r="I9" s="291"/>
      <c r="J9" s="291"/>
      <c r="K9" s="289"/>
    </row>
    <row r="10" s="1" customFormat="1" ht="15" customHeight="1">
      <c r="B10" s="292"/>
      <c r="C10" s="291"/>
      <c r="D10" s="291" t="s">
        <v>537</v>
      </c>
      <c r="E10" s="291"/>
      <c r="F10" s="291"/>
      <c r="G10" s="291"/>
      <c r="H10" s="291"/>
      <c r="I10" s="291"/>
      <c r="J10" s="291"/>
      <c r="K10" s="289"/>
    </row>
    <row r="11" s="1" customFormat="1" ht="15" customHeight="1">
      <c r="B11" s="292"/>
      <c r="C11" s="293"/>
      <c r="D11" s="291" t="s">
        <v>538</v>
      </c>
      <c r="E11" s="291"/>
      <c r="F11" s="291"/>
      <c r="G11" s="291"/>
      <c r="H11" s="291"/>
      <c r="I11" s="291"/>
      <c r="J11" s="291"/>
      <c r="K11" s="289"/>
    </row>
    <row r="12" s="1" customFormat="1" ht="15" customHeight="1">
      <c r="B12" s="292"/>
      <c r="C12" s="293"/>
      <c r="D12" s="291"/>
      <c r="E12" s="291"/>
      <c r="F12" s="291"/>
      <c r="G12" s="291"/>
      <c r="H12" s="291"/>
      <c r="I12" s="291"/>
      <c r="J12" s="291"/>
      <c r="K12" s="289"/>
    </row>
    <row r="13" s="1" customFormat="1" ht="15" customHeight="1">
      <c r="B13" s="292"/>
      <c r="C13" s="293"/>
      <c r="D13" s="294" t="s">
        <v>539</v>
      </c>
      <c r="E13" s="291"/>
      <c r="F13" s="291"/>
      <c r="G13" s="291"/>
      <c r="H13" s="291"/>
      <c r="I13" s="291"/>
      <c r="J13" s="291"/>
      <c r="K13" s="289"/>
    </row>
    <row r="14" s="1" customFormat="1" ht="12.75" customHeight="1">
      <c r="B14" s="292"/>
      <c r="C14" s="293"/>
      <c r="D14" s="293"/>
      <c r="E14" s="293"/>
      <c r="F14" s="293"/>
      <c r="G14" s="293"/>
      <c r="H14" s="293"/>
      <c r="I14" s="293"/>
      <c r="J14" s="293"/>
      <c r="K14" s="289"/>
    </row>
    <row r="15" s="1" customFormat="1" ht="15" customHeight="1">
      <c r="B15" s="292"/>
      <c r="C15" s="293"/>
      <c r="D15" s="291" t="s">
        <v>540</v>
      </c>
      <c r="E15" s="291"/>
      <c r="F15" s="291"/>
      <c r="G15" s="291"/>
      <c r="H15" s="291"/>
      <c r="I15" s="291"/>
      <c r="J15" s="291"/>
      <c r="K15" s="289"/>
    </row>
    <row r="16" s="1" customFormat="1" ht="15" customHeight="1">
      <c r="B16" s="292"/>
      <c r="C16" s="293"/>
      <c r="D16" s="291" t="s">
        <v>541</v>
      </c>
      <c r="E16" s="291"/>
      <c r="F16" s="291"/>
      <c r="G16" s="291"/>
      <c r="H16" s="291"/>
      <c r="I16" s="291"/>
      <c r="J16" s="291"/>
      <c r="K16" s="289"/>
    </row>
    <row r="17" s="1" customFormat="1" ht="15" customHeight="1">
      <c r="B17" s="292"/>
      <c r="C17" s="293"/>
      <c r="D17" s="291" t="s">
        <v>542</v>
      </c>
      <c r="E17" s="291"/>
      <c r="F17" s="291"/>
      <c r="G17" s="291"/>
      <c r="H17" s="291"/>
      <c r="I17" s="291"/>
      <c r="J17" s="291"/>
      <c r="K17" s="289"/>
    </row>
    <row r="18" s="1" customFormat="1" ht="15" customHeight="1">
      <c r="B18" s="292"/>
      <c r="C18" s="293"/>
      <c r="D18" s="293"/>
      <c r="E18" s="295" t="s">
        <v>78</v>
      </c>
      <c r="F18" s="291" t="s">
        <v>543</v>
      </c>
      <c r="G18" s="291"/>
      <c r="H18" s="291"/>
      <c r="I18" s="291"/>
      <c r="J18" s="291"/>
      <c r="K18" s="289"/>
    </row>
    <row r="19" s="1" customFormat="1" ht="15" customHeight="1">
      <c r="B19" s="292"/>
      <c r="C19" s="293"/>
      <c r="D19" s="293"/>
      <c r="E19" s="295" t="s">
        <v>544</v>
      </c>
      <c r="F19" s="291" t="s">
        <v>545</v>
      </c>
      <c r="G19" s="291"/>
      <c r="H19" s="291"/>
      <c r="I19" s="291"/>
      <c r="J19" s="291"/>
      <c r="K19" s="289"/>
    </row>
    <row r="20" s="1" customFormat="1" ht="15" customHeight="1">
      <c r="B20" s="292"/>
      <c r="C20" s="293"/>
      <c r="D20" s="293"/>
      <c r="E20" s="295" t="s">
        <v>546</v>
      </c>
      <c r="F20" s="291" t="s">
        <v>547</v>
      </c>
      <c r="G20" s="291"/>
      <c r="H20" s="291"/>
      <c r="I20" s="291"/>
      <c r="J20" s="291"/>
      <c r="K20" s="289"/>
    </row>
    <row r="21" s="1" customFormat="1" ht="15" customHeight="1">
      <c r="B21" s="292"/>
      <c r="C21" s="293"/>
      <c r="D21" s="293"/>
      <c r="E21" s="295" t="s">
        <v>548</v>
      </c>
      <c r="F21" s="291" t="s">
        <v>549</v>
      </c>
      <c r="G21" s="291"/>
      <c r="H21" s="291"/>
      <c r="I21" s="291"/>
      <c r="J21" s="291"/>
      <c r="K21" s="289"/>
    </row>
    <row r="22" s="1" customFormat="1" ht="15" customHeight="1">
      <c r="B22" s="292"/>
      <c r="C22" s="293"/>
      <c r="D22" s="293"/>
      <c r="E22" s="295" t="s">
        <v>550</v>
      </c>
      <c r="F22" s="291" t="s">
        <v>551</v>
      </c>
      <c r="G22" s="291"/>
      <c r="H22" s="291"/>
      <c r="I22" s="291"/>
      <c r="J22" s="291"/>
      <c r="K22" s="289"/>
    </row>
    <row r="23" s="1" customFormat="1" ht="15" customHeight="1">
      <c r="B23" s="292"/>
      <c r="C23" s="293"/>
      <c r="D23" s="293"/>
      <c r="E23" s="295" t="s">
        <v>552</v>
      </c>
      <c r="F23" s="291" t="s">
        <v>553</v>
      </c>
      <c r="G23" s="291"/>
      <c r="H23" s="291"/>
      <c r="I23" s="291"/>
      <c r="J23" s="291"/>
      <c r="K23" s="289"/>
    </row>
    <row r="24" s="1" customFormat="1" ht="12.75" customHeight="1">
      <c r="B24" s="292"/>
      <c r="C24" s="293"/>
      <c r="D24" s="293"/>
      <c r="E24" s="293"/>
      <c r="F24" s="293"/>
      <c r="G24" s="293"/>
      <c r="H24" s="293"/>
      <c r="I24" s="293"/>
      <c r="J24" s="293"/>
      <c r="K24" s="289"/>
    </row>
    <row r="25" s="1" customFormat="1" ht="15" customHeight="1">
      <c r="B25" s="292"/>
      <c r="C25" s="291" t="s">
        <v>554</v>
      </c>
      <c r="D25" s="291"/>
      <c r="E25" s="291"/>
      <c r="F25" s="291"/>
      <c r="G25" s="291"/>
      <c r="H25" s="291"/>
      <c r="I25" s="291"/>
      <c r="J25" s="291"/>
      <c r="K25" s="289"/>
    </row>
    <row r="26" s="1" customFormat="1" ht="15" customHeight="1">
      <c r="B26" s="292"/>
      <c r="C26" s="291" t="s">
        <v>555</v>
      </c>
      <c r="D26" s="291"/>
      <c r="E26" s="291"/>
      <c r="F26" s="291"/>
      <c r="G26" s="291"/>
      <c r="H26" s="291"/>
      <c r="I26" s="291"/>
      <c r="J26" s="291"/>
      <c r="K26" s="289"/>
    </row>
    <row r="27" s="1" customFormat="1" ht="15" customHeight="1">
      <c r="B27" s="292"/>
      <c r="C27" s="291"/>
      <c r="D27" s="291" t="s">
        <v>556</v>
      </c>
      <c r="E27" s="291"/>
      <c r="F27" s="291"/>
      <c r="G27" s="291"/>
      <c r="H27" s="291"/>
      <c r="I27" s="291"/>
      <c r="J27" s="291"/>
      <c r="K27" s="289"/>
    </row>
    <row r="28" s="1" customFormat="1" ht="15" customHeight="1">
      <c r="B28" s="292"/>
      <c r="C28" s="293"/>
      <c r="D28" s="291" t="s">
        <v>557</v>
      </c>
      <c r="E28" s="291"/>
      <c r="F28" s="291"/>
      <c r="G28" s="291"/>
      <c r="H28" s="291"/>
      <c r="I28" s="291"/>
      <c r="J28" s="291"/>
      <c r="K28" s="289"/>
    </row>
    <row r="29" s="1" customFormat="1" ht="12.75" customHeight="1">
      <c r="B29" s="292"/>
      <c r="C29" s="293"/>
      <c r="D29" s="293"/>
      <c r="E29" s="293"/>
      <c r="F29" s="293"/>
      <c r="G29" s="293"/>
      <c r="H29" s="293"/>
      <c r="I29" s="293"/>
      <c r="J29" s="293"/>
      <c r="K29" s="289"/>
    </row>
    <row r="30" s="1" customFormat="1" ht="15" customHeight="1">
      <c r="B30" s="292"/>
      <c r="C30" s="293"/>
      <c r="D30" s="291" t="s">
        <v>558</v>
      </c>
      <c r="E30" s="291"/>
      <c r="F30" s="291"/>
      <c r="G30" s="291"/>
      <c r="H30" s="291"/>
      <c r="I30" s="291"/>
      <c r="J30" s="291"/>
      <c r="K30" s="289"/>
    </row>
    <row r="31" s="1" customFormat="1" ht="15" customHeight="1">
      <c r="B31" s="292"/>
      <c r="C31" s="293"/>
      <c r="D31" s="291" t="s">
        <v>559</v>
      </c>
      <c r="E31" s="291"/>
      <c r="F31" s="291"/>
      <c r="G31" s="291"/>
      <c r="H31" s="291"/>
      <c r="I31" s="291"/>
      <c r="J31" s="291"/>
      <c r="K31" s="289"/>
    </row>
    <row r="32" s="1" customFormat="1" ht="12.75" customHeight="1">
      <c r="B32" s="292"/>
      <c r="C32" s="293"/>
      <c r="D32" s="293"/>
      <c r="E32" s="293"/>
      <c r="F32" s="293"/>
      <c r="G32" s="293"/>
      <c r="H32" s="293"/>
      <c r="I32" s="293"/>
      <c r="J32" s="293"/>
      <c r="K32" s="289"/>
    </row>
    <row r="33" s="1" customFormat="1" ht="15" customHeight="1">
      <c r="B33" s="292"/>
      <c r="C33" s="293"/>
      <c r="D33" s="291" t="s">
        <v>560</v>
      </c>
      <c r="E33" s="291"/>
      <c r="F33" s="291"/>
      <c r="G33" s="291"/>
      <c r="H33" s="291"/>
      <c r="I33" s="291"/>
      <c r="J33" s="291"/>
      <c r="K33" s="289"/>
    </row>
    <row r="34" s="1" customFormat="1" ht="15" customHeight="1">
      <c r="B34" s="292"/>
      <c r="C34" s="293"/>
      <c r="D34" s="291" t="s">
        <v>561</v>
      </c>
      <c r="E34" s="291"/>
      <c r="F34" s="291"/>
      <c r="G34" s="291"/>
      <c r="H34" s="291"/>
      <c r="I34" s="291"/>
      <c r="J34" s="291"/>
      <c r="K34" s="289"/>
    </row>
    <row r="35" s="1" customFormat="1" ht="15" customHeight="1">
      <c r="B35" s="292"/>
      <c r="C35" s="293"/>
      <c r="D35" s="291" t="s">
        <v>562</v>
      </c>
      <c r="E35" s="291"/>
      <c r="F35" s="291"/>
      <c r="G35" s="291"/>
      <c r="H35" s="291"/>
      <c r="I35" s="291"/>
      <c r="J35" s="291"/>
      <c r="K35" s="289"/>
    </row>
    <row r="36" s="1" customFormat="1" ht="15" customHeight="1">
      <c r="B36" s="292"/>
      <c r="C36" s="293"/>
      <c r="D36" s="291"/>
      <c r="E36" s="294" t="s">
        <v>98</v>
      </c>
      <c r="F36" s="291"/>
      <c r="G36" s="291" t="s">
        <v>563</v>
      </c>
      <c r="H36" s="291"/>
      <c r="I36" s="291"/>
      <c r="J36" s="291"/>
      <c r="K36" s="289"/>
    </row>
    <row r="37" s="1" customFormat="1" ht="30.75" customHeight="1">
      <c r="B37" s="292"/>
      <c r="C37" s="293"/>
      <c r="D37" s="291"/>
      <c r="E37" s="294" t="s">
        <v>564</v>
      </c>
      <c r="F37" s="291"/>
      <c r="G37" s="291" t="s">
        <v>565</v>
      </c>
      <c r="H37" s="291"/>
      <c r="I37" s="291"/>
      <c r="J37" s="291"/>
      <c r="K37" s="289"/>
    </row>
    <row r="38" s="1" customFormat="1" ht="15" customHeight="1">
      <c r="B38" s="292"/>
      <c r="C38" s="293"/>
      <c r="D38" s="291"/>
      <c r="E38" s="294" t="s">
        <v>52</v>
      </c>
      <c r="F38" s="291"/>
      <c r="G38" s="291" t="s">
        <v>566</v>
      </c>
      <c r="H38" s="291"/>
      <c r="I38" s="291"/>
      <c r="J38" s="291"/>
      <c r="K38" s="289"/>
    </row>
    <row r="39" s="1" customFormat="1" ht="15" customHeight="1">
      <c r="B39" s="292"/>
      <c r="C39" s="293"/>
      <c r="D39" s="291"/>
      <c r="E39" s="294" t="s">
        <v>53</v>
      </c>
      <c r="F39" s="291"/>
      <c r="G39" s="291" t="s">
        <v>567</v>
      </c>
      <c r="H39" s="291"/>
      <c r="I39" s="291"/>
      <c r="J39" s="291"/>
      <c r="K39" s="289"/>
    </row>
    <row r="40" s="1" customFormat="1" ht="15" customHeight="1">
      <c r="B40" s="292"/>
      <c r="C40" s="293"/>
      <c r="D40" s="291"/>
      <c r="E40" s="294" t="s">
        <v>99</v>
      </c>
      <c r="F40" s="291"/>
      <c r="G40" s="291" t="s">
        <v>568</v>
      </c>
      <c r="H40" s="291"/>
      <c r="I40" s="291"/>
      <c r="J40" s="291"/>
      <c r="K40" s="289"/>
    </row>
    <row r="41" s="1" customFormat="1" ht="15" customHeight="1">
      <c r="B41" s="292"/>
      <c r="C41" s="293"/>
      <c r="D41" s="291"/>
      <c r="E41" s="294" t="s">
        <v>100</v>
      </c>
      <c r="F41" s="291"/>
      <c r="G41" s="291" t="s">
        <v>569</v>
      </c>
      <c r="H41" s="291"/>
      <c r="I41" s="291"/>
      <c r="J41" s="291"/>
      <c r="K41" s="289"/>
    </row>
    <row r="42" s="1" customFormat="1" ht="15" customHeight="1">
      <c r="B42" s="292"/>
      <c r="C42" s="293"/>
      <c r="D42" s="291"/>
      <c r="E42" s="294" t="s">
        <v>570</v>
      </c>
      <c r="F42" s="291"/>
      <c r="G42" s="291" t="s">
        <v>571</v>
      </c>
      <c r="H42" s="291"/>
      <c r="I42" s="291"/>
      <c r="J42" s="291"/>
      <c r="K42" s="289"/>
    </row>
    <row r="43" s="1" customFormat="1" ht="15" customHeight="1">
      <c r="B43" s="292"/>
      <c r="C43" s="293"/>
      <c r="D43" s="291"/>
      <c r="E43" s="294"/>
      <c r="F43" s="291"/>
      <c r="G43" s="291" t="s">
        <v>572</v>
      </c>
      <c r="H43" s="291"/>
      <c r="I43" s="291"/>
      <c r="J43" s="291"/>
      <c r="K43" s="289"/>
    </row>
    <row r="44" s="1" customFormat="1" ht="15" customHeight="1">
      <c r="B44" s="292"/>
      <c r="C44" s="293"/>
      <c r="D44" s="291"/>
      <c r="E44" s="294" t="s">
        <v>573</v>
      </c>
      <c r="F44" s="291"/>
      <c r="G44" s="291" t="s">
        <v>574</v>
      </c>
      <c r="H44" s="291"/>
      <c r="I44" s="291"/>
      <c r="J44" s="291"/>
      <c r="K44" s="289"/>
    </row>
    <row r="45" s="1" customFormat="1" ht="15" customHeight="1">
      <c r="B45" s="292"/>
      <c r="C45" s="293"/>
      <c r="D45" s="291"/>
      <c r="E45" s="294" t="s">
        <v>102</v>
      </c>
      <c r="F45" s="291"/>
      <c r="G45" s="291" t="s">
        <v>575</v>
      </c>
      <c r="H45" s="291"/>
      <c r="I45" s="291"/>
      <c r="J45" s="291"/>
      <c r="K45" s="289"/>
    </row>
    <row r="46" s="1" customFormat="1" ht="12.75" customHeight="1">
      <c r="B46" s="292"/>
      <c r="C46" s="293"/>
      <c r="D46" s="291"/>
      <c r="E46" s="291"/>
      <c r="F46" s="291"/>
      <c r="G46" s="291"/>
      <c r="H46" s="291"/>
      <c r="I46" s="291"/>
      <c r="J46" s="291"/>
      <c r="K46" s="289"/>
    </row>
    <row r="47" s="1" customFormat="1" ht="15" customHeight="1">
      <c r="B47" s="292"/>
      <c r="C47" s="293"/>
      <c r="D47" s="291" t="s">
        <v>576</v>
      </c>
      <c r="E47" s="291"/>
      <c r="F47" s="291"/>
      <c r="G47" s="291"/>
      <c r="H47" s="291"/>
      <c r="I47" s="291"/>
      <c r="J47" s="291"/>
      <c r="K47" s="289"/>
    </row>
    <row r="48" s="1" customFormat="1" ht="15" customHeight="1">
      <c r="B48" s="292"/>
      <c r="C48" s="293"/>
      <c r="D48" s="293"/>
      <c r="E48" s="291" t="s">
        <v>577</v>
      </c>
      <c r="F48" s="291"/>
      <c r="G48" s="291"/>
      <c r="H48" s="291"/>
      <c r="I48" s="291"/>
      <c r="J48" s="291"/>
      <c r="K48" s="289"/>
    </row>
    <row r="49" s="1" customFormat="1" ht="15" customHeight="1">
      <c r="B49" s="292"/>
      <c r="C49" s="293"/>
      <c r="D49" s="293"/>
      <c r="E49" s="291" t="s">
        <v>578</v>
      </c>
      <c r="F49" s="291"/>
      <c r="G49" s="291"/>
      <c r="H49" s="291"/>
      <c r="I49" s="291"/>
      <c r="J49" s="291"/>
      <c r="K49" s="289"/>
    </row>
    <row r="50" s="1" customFormat="1" ht="15" customHeight="1">
      <c r="B50" s="292"/>
      <c r="C50" s="293"/>
      <c r="D50" s="293"/>
      <c r="E50" s="291" t="s">
        <v>579</v>
      </c>
      <c r="F50" s="291"/>
      <c r="G50" s="291"/>
      <c r="H50" s="291"/>
      <c r="I50" s="291"/>
      <c r="J50" s="291"/>
      <c r="K50" s="289"/>
    </row>
    <row r="51" s="1" customFormat="1" ht="15" customHeight="1">
      <c r="B51" s="292"/>
      <c r="C51" s="293"/>
      <c r="D51" s="291" t="s">
        <v>580</v>
      </c>
      <c r="E51" s="291"/>
      <c r="F51" s="291"/>
      <c r="G51" s="291"/>
      <c r="H51" s="291"/>
      <c r="I51" s="291"/>
      <c r="J51" s="291"/>
      <c r="K51" s="289"/>
    </row>
    <row r="52" s="1" customFormat="1" ht="25.5" customHeight="1">
      <c r="B52" s="287"/>
      <c r="C52" s="288" t="s">
        <v>581</v>
      </c>
      <c r="D52" s="288"/>
      <c r="E52" s="288"/>
      <c r="F52" s="288"/>
      <c r="G52" s="288"/>
      <c r="H52" s="288"/>
      <c r="I52" s="288"/>
      <c r="J52" s="288"/>
      <c r="K52" s="289"/>
    </row>
    <row r="53" s="1" customFormat="1" ht="5.25" customHeight="1">
      <c r="B53" s="287"/>
      <c r="C53" s="290"/>
      <c r="D53" s="290"/>
      <c r="E53" s="290"/>
      <c r="F53" s="290"/>
      <c r="G53" s="290"/>
      <c r="H53" s="290"/>
      <c r="I53" s="290"/>
      <c r="J53" s="290"/>
      <c r="K53" s="289"/>
    </row>
    <row r="54" s="1" customFormat="1" ht="15" customHeight="1">
      <c r="B54" s="287"/>
      <c r="C54" s="291" t="s">
        <v>582</v>
      </c>
      <c r="D54" s="291"/>
      <c r="E54" s="291"/>
      <c r="F54" s="291"/>
      <c r="G54" s="291"/>
      <c r="H54" s="291"/>
      <c r="I54" s="291"/>
      <c r="J54" s="291"/>
      <c r="K54" s="289"/>
    </row>
    <row r="55" s="1" customFormat="1" ht="15" customHeight="1">
      <c r="B55" s="287"/>
      <c r="C55" s="291" t="s">
        <v>583</v>
      </c>
      <c r="D55" s="291"/>
      <c r="E55" s="291"/>
      <c r="F55" s="291"/>
      <c r="G55" s="291"/>
      <c r="H55" s="291"/>
      <c r="I55" s="291"/>
      <c r="J55" s="291"/>
      <c r="K55" s="289"/>
    </row>
    <row r="56" s="1" customFormat="1" ht="12.75" customHeight="1">
      <c r="B56" s="287"/>
      <c r="C56" s="291"/>
      <c r="D56" s="291"/>
      <c r="E56" s="291"/>
      <c r="F56" s="291"/>
      <c r="G56" s="291"/>
      <c r="H56" s="291"/>
      <c r="I56" s="291"/>
      <c r="J56" s="291"/>
      <c r="K56" s="289"/>
    </row>
    <row r="57" s="1" customFormat="1" ht="15" customHeight="1">
      <c r="B57" s="287"/>
      <c r="C57" s="291" t="s">
        <v>584</v>
      </c>
      <c r="D57" s="291"/>
      <c r="E57" s="291"/>
      <c r="F57" s="291"/>
      <c r="G57" s="291"/>
      <c r="H57" s="291"/>
      <c r="I57" s="291"/>
      <c r="J57" s="291"/>
      <c r="K57" s="289"/>
    </row>
    <row r="58" s="1" customFormat="1" ht="15" customHeight="1">
      <c r="B58" s="287"/>
      <c r="C58" s="293"/>
      <c r="D58" s="291" t="s">
        <v>585</v>
      </c>
      <c r="E58" s="291"/>
      <c r="F58" s="291"/>
      <c r="G58" s="291"/>
      <c r="H58" s="291"/>
      <c r="I58" s="291"/>
      <c r="J58" s="291"/>
      <c r="K58" s="289"/>
    </row>
    <row r="59" s="1" customFormat="1" ht="15" customHeight="1">
      <c r="B59" s="287"/>
      <c r="C59" s="293"/>
      <c r="D59" s="291" t="s">
        <v>586</v>
      </c>
      <c r="E59" s="291"/>
      <c r="F59" s="291"/>
      <c r="G59" s="291"/>
      <c r="H59" s="291"/>
      <c r="I59" s="291"/>
      <c r="J59" s="291"/>
      <c r="K59" s="289"/>
    </row>
    <row r="60" s="1" customFormat="1" ht="15" customHeight="1">
      <c r="B60" s="287"/>
      <c r="C60" s="293"/>
      <c r="D60" s="291" t="s">
        <v>587</v>
      </c>
      <c r="E60" s="291"/>
      <c r="F60" s="291"/>
      <c r="G60" s="291"/>
      <c r="H60" s="291"/>
      <c r="I60" s="291"/>
      <c r="J60" s="291"/>
      <c r="K60" s="289"/>
    </row>
    <row r="61" s="1" customFormat="1" ht="15" customHeight="1">
      <c r="B61" s="287"/>
      <c r="C61" s="293"/>
      <c r="D61" s="291" t="s">
        <v>588</v>
      </c>
      <c r="E61" s="291"/>
      <c r="F61" s="291"/>
      <c r="G61" s="291"/>
      <c r="H61" s="291"/>
      <c r="I61" s="291"/>
      <c r="J61" s="291"/>
      <c r="K61" s="289"/>
    </row>
    <row r="62" s="1" customFormat="1" ht="15" customHeight="1">
      <c r="B62" s="287"/>
      <c r="C62" s="293"/>
      <c r="D62" s="296" t="s">
        <v>589</v>
      </c>
      <c r="E62" s="296"/>
      <c r="F62" s="296"/>
      <c r="G62" s="296"/>
      <c r="H62" s="296"/>
      <c r="I62" s="296"/>
      <c r="J62" s="296"/>
      <c r="K62" s="289"/>
    </row>
    <row r="63" s="1" customFormat="1" ht="15" customHeight="1">
      <c r="B63" s="287"/>
      <c r="C63" s="293"/>
      <c r="D63" s="291" t="s">
        <v>590</v>
      </c>
      <c r="E63" s="291"/>
      <c r="F63" s="291"/>
      <c r="G63" s="291"/>
      <c r="H63" s="291"/>
      <c r="I63" s="291"/>
      <c r="J63" s="291"/>
      <c r="K63" s="289"/>
    </row>
    <row r="64" s="1" customFormat="1" ht="12.75" customHeight="1">
      <c r="B64" s="287"/>
      <c r="C64" s="293"/>
      <c r="D64" s="293"/>
      <c r="E64" s="297"/>
      <c r="F64" s="293"/>
      <c r="G64" s="293"/>
      <c r="H64" s="293"/>
      <c r="I64" s="293"/>
      <c r="J64" s="293"/>
      <c r="K64" s="289"/>
    </row>
    <row r="65" s="1" customFormat="1" ht="15" customHeight="1">
      <c r="B65" s="287"/>
      <c r="C65" s="293"/>
      <c r="D65" s="291" t="s">
        <v>591</v>
      </c>
      <c r="E65" s="291"/>
      <c r="F65" s="291"/>
      <c r="G65" s="291"/>
      <c r="H65" s="291"/>
      <c r="I65" s="291"/>
      <c r="J65" s="291"/>
      <c r="K65" s="289"/>
    </row>
    <row r="66" s="1" customFormat="1" ht="15" customHeight="1">
      <c r="B66" s="287"/>
      <c r="C66" s="293"/>
      <c r="D66" s="296" t="s">
        <v>592</v>
      </c>
      <c r="E66" s="296"/>
      <c r="F66" s="296"/>
      <c r="G66" s="296"/>
      <c r="H66" s="296"/>
      <c r="I66" s="296"/>
      <c r="J66" s="296"/>
      <c r="K66" s="289"/>
    </row>
    <row r="67" s="1" customFormat="1" ht="15" customHeight="1">
      <c r="B67" s="287"/>
      <c r="C67" s="293"/>
      <c r="D67" s="291" t="s">
        <v>593</v>
      </c>
      <c r="E67" s="291"/>
      <c r="F67" s="291"/>
      <c r="G67" s="291"/>
      <c r="H67" s="291"/>
      <c r="I67" s="291"/>
      <c r="J67" s="291"/>
      <c r="K67" s="289"/>
    </row>
    <row r="68" s="1" customFormat="1" ht="15" customHeight="1">
      <c r="B68" s="287"/>
      <c r="C68" s="293"/>
      <c r="D68" s="291" t="s">
        <v>594</v>
      </c>
      <c r="E68" s="291"/>
      <c r="F68" s="291"/>
      <c r="G68" s="291"/>
      <c r="H68" s="291"/>
      <c r="I68" s="291"/>
      <c r="J68" s="291"/>
      <c r="K68" s="289"/>
    </row>
    <row r="69" s="1" customFormat="1" ht="15" customHeight="1">
      <c r="B69" s="287"/>
      <c r="C69" s="293"/>
      <c r="D69" s="291" t="s">
        <v>595</v>
      </c>
      <c r="E69" s="291"/>
      <c r="F69" s="291"/>
      <c r="G69" s="291"/>
      <c r="H69" s="291"/>
      <c r="I69" s="291"/>
      <c r="J69" s="291"/>
      <c r="K69" s="289"/>
    </row>
    <row r="70" s="1" customFormat="1" ht="15" customHeight="1">
      <c r="B70" s="287"/>
      <c r="C70" s="293"/>
      <c r="D70" s="291" t="s">
        <v>596</v>
      </c>
      <c r="E70" s="291"/>
      <c r="F70" s="291"/>
      <c r="G70" s="291"/>
      <c r="H70" s="291"/>
      <c r="I70" s="291"/>
      <c r="J70" s="291"/>
      <c r="K70" s="289"/>
    </row>
    <row r="71" s="1" customFormat="1" ht="12.75" customHeight="1">
      <c r="B71" s="298"/>
      <c r="C71" s="299"/>
      <c r="D71" s="299"/>
      <c r="E71" s="299"/>
      <c r="F71" s="299"/>
      <c r="G71" s="299"/>
      <c r="H71" s="299"/>
      <c r="I71" s="299"/>
      <c r="J71" s="299"/>
      <c r="K71" s="300"/>
    </row>
    <row r="72" s="1" customFormat="1" ht="18.75" customHeight="1">
      <c r="B72" s="301"/>
      <c r="C72" s="301"/>
      <c r="D72" s="301"/>
      <c r="E72" s="301"/>
      <c r="F72" s="301"/>
      <c r="G72" s="301"/>
      <c r="H72" s="301"/>
      <c r="I72" s="301"/>
      <c r="J72" s="301"/>
      <c r="K72" s="302"/>
    </row>
    <row r="73" s="1" customFormat="1" ht="18.75" customHeight="1">
      <c r="B73" s="302"/>
      <c r="C73" s="302"/>
      <c r="D73" s="302"/>
      <c r="E73" s="302"/>
      <c r="F73" s="302"/>
      <c r="G73" s="302"/>
      <c r="H73" s="302"/>
      <c r="I73" s="302"/>
      <c r="J73" s="302"/>
      <c r="K73" s="302"/>
    </row>
    <row r="74" s="1" customFormat="1" ht="7.5" customHeight="1">
      <c r="B74" s="303"/>
      <c r="C74" s="304"/>
      <c r="D74" s="304"/>
      <c r="E74" s="304"/>
      <c r="F74" s="304"/>
      <c r="G74" s="304"/>
      <c r="H74" s="304"/>
      <c r="I74" s="304"/>
      <c r="J74" s="304"/>
      <c r="K74" s="305"/>
    </row>
    <row r="75" s="1" customFormat="1" ht="45" customHeight="1">
      <c r="B75" s="306"/>
      <c r="C75" s="307" t="s">
        <v>597</v>
      </c>
      <c r="D75" s="307"/>
      <c r="E75" s="307"/>
      <c r="F75" s="307"/>
      <c r="G75" s="307"/>
      <c r="H75" s="307"/>
      <c r="I75" s="307"/>
      <c r="J75" s="307"/>
      <c r="K75" s="308"/>
    </row>
    <row r="76" s="1" customFormat="1" ht="17.25" customHeight="1">
      <c r="B76" s="306"/>
      <c r="C76" s="309" t="s">
        <v>598</v>
      </c>
      <c r="D76" s="309"/>
      <c r="E76" s="309"/>
      <c r="F76" s="309" t="s">
        <v>599</v>
      </c>
      <c r="G76" s="310"/>
      <c r="H76" s="309" t="s">
        <v>53</v>
      </c>
      <c r="I76" s="309" t="s">
        <v>56</v>
      </c>
      <c r="J76" s="309" t="s">
        <v>600</v>
      </c>
      <c r="K76" s="308"/>
    </row>
    <row r="77" s="1" customFormat="1" ht="17.25" customHeight="1">
      <c r="B77" s="306"/>
      <c r="C77" s="311" t="s">
        <v>601</v>
      </c>
      <c r="D77" s="311"/>
      <c r="E77" s="311"/>
      <c r="F77" s="312" t="s">
        <v>602</v>
      </c>
      <c r="G77" s="313"/>
      <c r="H77" s="311"/>
      <c r="I77" s="311"/>
      <c r="J77" s="311" t="s">
        <v>603</v>
      </c>
      <c r="K77" s="308"/>
    </row>
    <row r="78" s="1" customFormat="1" ht="5.25" customHeight="1">
      <c r="B78" s="306"/>
      <c r="C78" s="314"/>
      <c r="D78" s="314"/>
      <c r="E78" s="314"/>
      <c r="F78" s="314"/>
      <c r="G78" s="315"/>
      <c r="H78" s="314"/>
      <c r="I78" s="314"/>
      <c r="J78" s="314"/>
      <c r="K78" s="308"/>
    </row>
    <row r="79" s="1" customFormat="1" ht="15" customHeight="1">
      <c r="B79" s="306"/>
      <c r="C79" s="294" t="s">
        <v>52</v>
      </c>
      <c r="D79" s="316"/>
      <c r="E79" s="316"/>
      <c r="F79" s="317" t="s">
        <v>604</v>
      </c>
      <c r="G79" s="318"/>
      <c r="H79" s="294" t="s">
        <v>605</v>
      </c>
      <c r="I79" s="294" t="s">
        <v>606</v>
      </c>
      <c r="J79" s="294">
        <v>20</v>
      </c>
      <c r="K79" s="308"/>
    </row>
    <row r="80" s="1" customFormat="1" ht="15" customHeight="1">
      <c r="B80" s="306"/>
      <c r="C80" s="294" t="s">
        <v>607</v>
      </c>
      <c r="D80" s="294"/>
      <c r="E80" s="294"/>
      <c r="F80" s="317" t="s">
        <v>604</v>
      </c>
      <c r="G80" s="318"/>
      <c r="H80" s="294" t="s">
        <v>608</v>
      </c>
      <c r="I80" s="294" t="s">
        <v>606</v>
      </c>
      <c r="J80" s="294">
        <v>120</v>
      </c>
      <c r="K80" s="308"/>
    </row>
    <row r="81" s="1" customFormat="1" ht="15" customHeight="1">
      <c r="B81" s="319"/>
      <c r="C81" s="294" t="s">
        <v>609</v>
      </c>
      <c r="D81" s="294"/>
      <c r="E81" s="294"/>
      <c r="F81" s="317" t="s">
        <v>610</v>
      </c>
      <c r="G81" s="318"/>
      <c r="H81" s="294" t="s">
        <v>611</v>
      </c>
      <c r="I81" s="294" t="s">
        <v>606</v>
      </c>
      <c r="J81" s="294">
        <v>50</v>
      </c>
      <c r="K81" s="308"/>
    </row>
    <row r="82" s="1" customFormat="1" ht="15" customHeight="1">
      <c r="B82" s="319"/>
      <c r="C82" s="294" t="s">
        <v>612</v>
      </c>
      <c r="D82" s="294"/>
      <c r="E82" s="294"/>
      <c r="F82" s="317" t="s">
        <v>604</v>
      </c>
      <c r="G82" s="318"/>
      <c r="H82" s="294" t="s">
        <v>613</v>
      </c>
      <c r="I82" s="294" t="s">
        <v>614</v>
      </c>
      <c r="J82" s="294"/>
      <c r="K82" s="308"/>
    </row>
    <row r="83" s="1" customFormat="1" ht="15" customHeight="1">
      <c r="B83" s="319"/>
      <c r="C83" s="320" t="s">
        <v>615</v>
      </c>
      <c r="D83" s="320"/>
      <c r="E83" s="320"/>
      <c r="F83" s="321" t="s">
        <v>610</v>
      </c>
      <c r="G83" s="320"/>
      <c r="H83" s="320" t="s">
        <v>616</v>
      </c>
      <c r="I83" s="320" t="s">
        <v>606</v>
      </c>
      <c r="J83" s="320">
        <v>15</v>
      </c>
      <c r="K83" s="308"/>
    </row>
    <row r="84" s="1" customFormat="1" ht="15" customHeight="1">
      <c r="B84" s="319"/>
      <c r="C84" s="320" t="s">
        <v>617</v>
      </c>
      <c r="D84" s="320"/>
      <c r="E84" s="320"/>
      <c r="F84" s="321" t="s">
        <v>610</v>
      </c>
      <c r="G84" s="320"/>
      <c r="H84" s="320" t="s">
        <v>618</v>
      </c>
      <c r="I84" s="320" t="s">
        <v>606</v>
      </c>
      <c r="J84" s="320">
        <v>15</v>
      </c>
      <c r="K84" s="308"/>
    </row>
    <row r="85" s="1" customFormat="1" ht="15" customHeight="1">
      <c r="B85" s="319"/>
      <c r="C85" s="320" t="s">
        <v>619</v>
      </c>
      <c r="D85" s="320"/>
      <c r="E85" s="320"/>
      <c r="F85" s="321" t="s">
        <v>610</v>
      </c>
      <c r="G85" s="320"/>
      <c r="H85" s="320" t="s">
        <v>620</v>
      </c>
      <c r="I85" s="320" t="s">
        <v>606</v>
      </c>
      <c r="J85" s="320">
        <v>20</v>
      </c>
      <c r="K85" s="308"/>
    </row>
    <row r="86" s="1" customFormat="1" ht="15" customHeight="1">
      <c r="B86" s="319"/>
      <c r="C86" s="320" t="s">
        <v>621</v>
      </c>
      <c r="D86" s="320"/>
      <c r="E86" s="320"/>
      <c r="F86" s="321" t="s">
        <v>610</v>
      </c>
      <c r="G86" s="320"/>
      <c r="H86" s="320" t="s">
        <v>622</v>
      </c>
      <c r="I86" s="320" t="s">
        <v>606</v>
      </c>
      <c r="J86" s="320">
        <v>20</v>
      </c>
      <c r="K86" s="308"/>
    </row>
    <row r="87" s="1" customFormat="1" ht="15" customHeight="1">
      <c r="B87" s="319"/>
      <c r="C87" s="294" t="s">
        <v>623</v>
      </c>
      <c r="D87" s="294"/>
      <c r="E87" s="294"/>
      <c r="F87" s="317" t="s">
        <v>610</v>
      </c>
      <c r="G87" s="318"/>
      <c r="H87" s="294" t="s">
        <v>624</v>
      </c>
      <c r="I87" s="294" t="s">
        <v>606</v>
      </c>
      <c r="J87" s="294">
        <v>50</v>
      </c>
      <c r="K87" s="308"/>
    </row>
    <row r="88" s="1" customFormat="1" ht="15" customHeight="1">
      <c r="B88" s="319"/>
      <c r="C88" s="294" t="s">
        <v>625</v>
      </c>
      <c r="D88" s="294"/>
      <c r="E88" s="294"/>
      <c r="F88" s="317" t="s">
        <v>610</v>
      </c>
      <c r="G88" s="318"/>
      <c r="H88" s="294" t="s">
        <v>626</v>
      </c>
      <c r="I88" s="294" t="s">
        <v>606</v>
      </c>
      <c r="J88" s="294">
        <v>20</v>
      </c>
      <c r="K88" s="308"/>
    </row>
    <row r="89" s="1" customFormat="1" ht="15" customHeight="1">
      <c r="B89" s="319"/>
      <c r="C89" s="294" t="s">
        <v>627</v>
      </c>
      <c r="D89" s="294"/>
      <c r="E89" s="294"/>
      <c r="F89" s="317" t="s">
        <v>610</v>
      </c>
      <c r="G89" s="318"/>
      <c r="H89" s="294" t="s">
        <v>628</v>
      </c>
      <c r="I89" s="294" t="s">
        <v>606</v>
      </c>
      <c r="J89" s="294">
        <v>20</v>
      </c>
      <c r="K89" s="308"/>
    </row>
    <row r="90" s="1" customFormat="1" ht="15" customHeight="1">
      <c r="B90" s="319"/>
      <c r="C90" s="294" t="s">
        <v>629</v>
      </c>
      <c r="D90" s="294"/>
      <c r="E90" s="294"/>
      <c r="F90" s="317" t="s">
        <v>610</v>
      </c>
      <c r="G90" s="318"/>
      <c r="H90" s="294" t="s">
        <v>630</v>
      </c>
      <c r="I90" s="294" t="s">
        <v>606</v>
      </c>
      <c r="J90" s="294">
        <v>50</v>
      </c>
      <c r="K90" s="308"/>
    </row>
    <row r="91" s="1" customFormat="1" ht="15" customHeight="1">
      <c r="B91" s="319"/>
      <c r="C91" s="294" t="s">
        <v>631</v>
      </c>
      <c r="D91" s="294"/>
      <c r="E91" s="294"/>
      <c r="F91" s="317" t="s">
        <v>610</v>
      </c>
      <c r="G91" s="318"/>
      <c r="H91" s="294" t="s">
        <v>631</v>
      </c>
      <c r="I91" s="294" t="s">
        <v>606</v>
      </c>
      <c r="J91" s="294">
        <v>50</v>
      </c>
      <c r="K91" s="308"/>
    </row>
    <row r="92" s="1" customFormat="1" ht="15" customHeight="1">
      <c r="B92" s="319"/>
      <c r="C92" s="294" t="s">
        <v>632</v>
      </c>
      <c r="D92" s="294"/>
      <c r="E92" s="294"/>
      <c r="F92" s="317" t="s">
        <v>610</v>
      </c>
      <c r="G92" s="318"/>
      <c r="H92" s="294" t="s">
        <v>633</v>
      </c>
      <c r="I92" s="294" t="s">
        <v>606</v>
      </c>
      <c r="J92" s="294">
        <v>255</v>
      </c>
      <c r="K92" s="308"/>
    </row>
    <row r="93" s="1" customFormat="1" ht="15" customHeight="1">
      <c r="B93" s="319"/>
      <c r="C93" s="294" t="s">
        <v>634</v>
      </c>
      <c r="D93" s="294"/>
      <c r="E93" s="294"/>
      <c r="F93" s="317" t="s">
        <v>604</v>
      </c>
      <c r="G93" s="318"/>
      <c r="H93" s="294" t="s">
        <v>635</v>
      </c>
      <c r="I93" s="294" t="s">
        <v>636</v>
      </c>
      <c r="J93" s="294"/>
      <c r="K93" s="308"/>
    </row>
    <row r="94" s="1" customFormat="1" ht="15" customHeight="1">
      <c r="B94" s="319"/>
      <c r="C94" s="294" t="s">
        <v>637</v>
      </c>
      <c r="D94" s="294"/>
      <c r="E94" s="294"/>
      <c r="F94" s="317" t="s">
        <v>604</v>
      </c>
      <c r="G94" s="318"/>
      <c r="H94" s="294" t="s">
        <v>638</v>
      </c>
      <c r="I94" s="294" t="s">
        <v>639</v>
      </c>
      <c r="J94" s="294"/>
      <c r="K94" s="308"/>
    </row>
    <row r="95" s="1" customFormat="1" ht="15" customHeight="1">
      <c r="B95" s="319"/>
      <c r="C95" s="294" t="s">
        <v>640</v>
      </c>
      <c r="D95" s="294"/>
      <c r="E95" s="294"/>
      <c r="F95" s="317" t="s">
        <v>604</v>
      </c>
      <c r="G95" s="318"/>
      <c r="H95" s="294" t="s">
        <v>640</v>
      </c>
      <c r="I95" s="294" t="s">
        <v>639</v>
      </c>
      <c r="J95" s="294"/>
      <c r="K95" s="308"/>
    </row>
    <row r="96" s="1" customFormat="1" ht="15" customHeight="1">
      <c r="B96" s="319"/>
      <c r="C96" s="294" t="s">
        <v>37</v>
      </c>
      <c r="D96" s="294"/>
      <c r="E96" s="294"/>
      <c r="F96" s="317" t="s">
        <v>604</v>
      </c>
      <c r="G96" s="318"/>
      <c r="H96" s="294" t="s">
        <v>641</v>
      </c>
      <c r="I96" s="294" t="s">
        <v>639</v>
      </c>
      <c r="J96" s="294"/>
      <c r="K96" s="308"/>
    </row>
    <row r="97" s="1" customFormat="1" ht="15" customHeight="1">
      <c r="B97" s="319"/>
      <c r="C97" s="294" t="s">
        <v>47</v>
      </c>
      <c r="D97" s="294"/>
      <c r="E97" s="294"/>
      <c r="F97" s="317" t="s">
        <v>604</v>
      </c>
      <c r="G97" s="318"/>
      <c r="H97" s="294" t="s">
        <v>642</v>
      </c>
      <c r="I97" s="294" t="s">
        <v>639</v>
      </c>
      <c r="J97" s="294"/>
      <c r="K97" s="308"/>
    </row>
    <row r="98" s="1" customFormat="1" ht="15" customHeight="1">
      <c r="B98" s="322"/>
      <c r="C98" s="323"/>
      <c r="D98" s="323"/>
      <c r="E98" s="323"/>
      <c r="F98" s="323"/>
      <c r="G98" s="323"/>
      <c r="H98" s="323"/>
      <c r="I98" s="323"/>
      <c r="J98" s="323"/>
      <c r="K98" s="324"/>
    </row>
    <row r="99" s="1" customFormat="1" ht="18.75" customHeight="1">
      <c r="B99" s="325"/>
      <c r="C99" s="326"/>
      <c r="D99" s="326"/>
      <c r="E99" s="326"/>
      <c r="F99" s="326"/>
      <c r="G99" s="326"/>
      <c r="H99" s="326"/>
      <c r="I99" s="326"/>
      <c r="J99" s="326"/>
      <c r="K99" s="325"/>
    </row>
    <row r="100" s="1" customFormat="1" ht="18.75" customHeight="1">
      <c r="B100" s="302"/>
      <c r="C100" s="302"/>
      <c r="D100" s="302"/>
      <c r="E100" s="302"/>
      <c r="F100" s="302"/>
      <c r="G100" s="302"/>
      <c r="H100" s="302"/>
      <c r="I100" s="302"/>
      <c r="J100" s="302"/>
      <c r="K100" s="302"/>
    </row>
    <row r="101" s="1" customFormat="1" ht="7.5" customHeight="1">
      <c r="B101" s="303"/>
      <c r="C101" s="304"/>
      <c r="D101" s="304"/>
      <c r="E101" s="304"/>
      <c r="F101" s="304"/>
      <c r="G101" s="304"/>
      <c r="H101" s="304"/>
      <c r="I101" s="304"/>
      <c r="J101" s="304"/>
      <c r="K101" s="305"/>
    </row>
    <row r="102" s="1" customFormat="1" ht="45" customHeight="1">
      <c r="B102" s="306"/>
      <c r="C102" s="307" t="s">
        <v>643</v>
      </c>
      <c r="D102" s="307"/>
      <c r="E102" s="307"/>
      <c r="F102" s="307"/>
      <c r="G102" s="307"/>
      <c r="H102" s="307"/>
      <c r="I102" s="307"/>
      <c r="J102" s="307"/>
      <c r="K102" s="308"/>
    </row>
    <row r="103" s="1" customFormat="1" ht="17.25" customHeight="1">
      <c r="B103" s="306"/>
      <c r="C103" s="309" t="s">
        <v>598</v>
      </c>
      <c r="D103" s="309"/>
      <c r="E103" s="309"/>
      <c r="F103" s="309" t="s">
        <v>599</v>
      </c>
      <c r="G103" s="310"/>
      <c r="H103" s="309" t="s">
        <v>53</v>
      </c>
      <c r="I103" s="309" t="s">
        <v>56</v>
      </c>
      <c r="J103" s="309" t="s">
        <v>600</v>
      </c>
      <c r="K103" s="308"/>
    </row>
    <row r="104" s="1" customFormat="1" ht="17.25" customHeight="1">
      <c r="B104" s="306"/>
      <c r="C104" s="311" t="s">
        <v>601</v>
      </c>
      <c r="D104" s="311"/>
      <c r="E104" s="311"/>
      <c r="F104" s="312" t="s">
        <v>602</v>
      </c>
      <c r="G104" s="313"/>
      <c r="H104" s="311"/>
      <c r="I104" s="311"/>
      <c r="J104" s="311" t="s">
        <v>603</v>
      </c>
      <c r="K104" s="308"/>
    </row>
    <row r="105" s="1" customFormat="1" ht="5.25" customHeight="1">
      <c r="B105" s="306"/>
      <c r="C105" s="309"/>
      <c r="D105" s="309"/>
      <c r="E105" s="309"/>
      <c r="F105" s="309"/>
      <c r="G105" s="327"/>
      <c r="H105" s="309"/>
      <c r="I105" s="309"/>
      <c r="J105" s="309"/>
      <c r="K105" s="308"/>
    </row>
    <row r="106" s="1" customFormat="1" ht="15" customHeight="1">
      <c r="B106" s="306"/>
      <c r="C106" s="294" t="s">
        <v>52</v>
      </c>
      <c r="D106" s="316"/>
      <c r="E106" s="316"/>
      <c r="F106" s="317" t="s">
        <v>604</v>
      </c>
      <c r="G106" s="294"/>
      <c r="H106" s="294" t="s">
        <v>644</v>
      </c>
      <c r="I106" s="294" t="s">
        <v>606</v>
      </c>
      <c r="J106" s="294">
        <v>20</v>
      </c>
      <c r="K106" s="308"/>
    </row>
    <row r="107" s="1" customFormat="1" ht="15" customHeight="1">
      <c r="B107" s="306"/>
      <c r="C107" s="294" t="s">
        <v>607</v>
      </c>
      <c r="D107" s="294"/>
      <c r="E107" s="294"/>
      <c r="F107" s="317" t="s">
        <v>604</v>
      </c>
      <c r="G107" s="294"/>
      <c r="H107" s="294" t="s">
        <v>644</v>
      </c>
      <c r="I107" s="294" t="s">
        <v>606</v>
      </c>
      <c r="J107" s="294">
        <v>120</v>
      </c>
      <c r="K107" s="308"/>
    </row>
    <row r="108" s="1" customFormat="1" ht="15" customHeight="1">
      <c r="B108" s="319"/>
      <c r="C108" s="294" t="s">
        <v>609</v>
      </c>
      <c r="D108" s="294"/>
      <c r="E108" s="294"/>
      <c r="F108" s="317" t="s">
        <v>610</v>
      </c>
      <c r="G108" s="294"/>
      <c r="H108" s="294" t="s">
        <v>644</v>
      </c>
      <c r="I108" s="294" t="s">
        <v>606</v>
      </c>
      <c r="J108" s="294">
        <v>50</v>
      </c>
      <c r="K108" s="308"/>
    </row>
    <row r="109" s="1" customFormat="1" ht="15" customHeight="1">
      <c r="B109" s="319"/>
      <c r="C109" s="294" t="s">
        <v>612</v>
      </c>
      <c r="D109" s="294"/>
      <c r="E109" s="294"/>
      <c r="F109" s="317" t="s">
        <v>604</v>
      </c>
      <c r="G109" s="294"/>
      <c r="H109" s="294" t="s">
        <v>644</v>
      </c>
      <c r="I109" s="294" t="s">
        <v>614</v>
      </c>
      <c r="J109" s="294"/>
      <c r="K109" s="308"/>
    </row>
    <row r="110" s="1" customFormat="1" ht="15" customHeight="1">
      <c r="B110" s="319"/>
      <c r="C110" s="294" t="s">
        <v>623</v>
      </c>
      <c r="D110" s="294"/>
      <c r="E110" s="294"/>
      <c r="F110" s="317" t="s">
        <v>610</v>
      </c>
      <c r="G110" s="294"/>
      <c r="H110" s="294" t="s">
        <v>644</v>
      </c>
      <c r="I110" s="294" t="s">
        <v>606</v>
      </c>
      <c r="J110" s="294">
        <v>50</v>
      </c>
      <c r="K110" s="308"/>
    </row>
    <row r="111" s="1" customFormat="1" ht="15" customHeight="1">
      <c r="B111" s="319"/>
      <c r="C111" s="294" t="s">
        <v>631</v>
      </c>
      <c r="D111" s="294"/>
      <c r="E111" s="294"/>
      <c r="F111" s="317" t="s">
        <v>610</v>
      </c>
      <c r="G111" s="294"/>
      <c r="H111" s="294" t="s">
        <v>644</v>
      </c>
      <c r="I111" s="294" t="s">
        <v>606</v>
      </c>
      <c r="J111" s="294">
        <v>50</v>
      </c>
      <c r="K111" s="308"/>
    </row>
    <row r="112" s="1" customFormat="1" ht="15" customHeight="1">
      <c r="B112" s="319"/>
      <c r="C112" s="294" t="s">
        <v>629</v>
      </c>
      <c r="D112" s="294"/>
      <c r="E112" s="294"/>
      <c r="F112" s="317" t="s">
        <v>610</v>
      </c>
      <c r="G112" s="294"/>
      <c r="H112" s="294" t="s">
        <v>644</v>
      </c>
      <c r="I112" s="294" t="s">
        <v>606</v>
      </c>
      <c r="J112" s="294">
        <v>50</v>
      </c>
      <c r="K112" s="308"/>
    </row>
    <row r="113" s="1" customFormat="1" ht="15" customHeight="1">
      <c r="B113" s="319"/>
      <c r="C113" s="294" t="s">
        <v>52</v>
      </c>
      <c r="D113" s="294"/>
      <c r="E113" s="294"/>
      <c r="F113" s="317" t="s">
        <v>604</v>
      </c>
      <c r="G113" s="294"/>
      <c r="H113" s="294" t="s">
        <v>645</v>
      </c>
      <c r="I113" s="294" t="s">
        <v>606</v>
      </c>
      <c r="J113" s="294">
        <v>20</v>
      </c>
      <c r="K113" s="308"/>
    </row>
    <row r="114" s="1" customFormat="1" ht="15" customHeight="1">
      <c r="B114" s="319"/>
      <c r="C114" s="294" t="s">
        <v>646</v>
      </c>
      <c r="D114" s="294"/>
      <c r="E114" s="294"/>
      <c r="F114" s="317" t="s">
        <v>604</v>
      </c>
      <c r="G114" s="294"/>
      <c r="H114" s="294" t="s">
        <v>647</v>
      </c>
      <c r="I114" s="294" t="s">
        <v>606</v>
      </c>
      <c r="J114" s="294">
        <v>120</v>
      </c>
      <c r="K114" s="308"/>
    </row>
    <row r="115" s="1" customFormat="1" ht="15" customHeight="1">
      <c r="B115" s="319"/>
      <c r="C115" s="294" t="s">
        <v>37</v>
      </c>
      <c r="D115" s="294"/>
      <c r="E115" s="294"/>
      <c r="F115" s="317" t="s">
        <v>604</v>
      </c>
      <c r="G115" s="294"/>
      <c r="H115" s="294" t="s">
        <v>648</v>
      </c>
      <c r="I115" s="294" t="s">
        <v>639</v>
      </c>
      <c r="J115" s="294"/>
      <c r="K115" s="308"/>
    </row>
    <row r="116" s="1" customFormat="1" ht="15" customHeight="1">
      <c r="B116" s="319"/>
      <c r="C116" s="294" t="s">
        <v>47</v>
      </c>
      <c r="D116" s="294"/>
      <c r="E116" s="294"/>
      <c r="F116" s="317" t="s">
        <v>604</v>
      </c>
      <c r="G116" s="294"/>
      <c r="H116" s="294" t="s">
        <v>649</v>
      </c>
      <c r="I116" s="294" t="s">
        <v>639</v>
      </c>
      <c r="J116" s="294"/>
      <c r="K116" s="308"/>
    </row>
    <row r="117" s="1" customFormat="1" ht="15" customHeight="1">
      <c r="B117" s="319"/>
      <c r="C117" s="294" t="s">
        <v>56</v>
      </c>
      <c r="D117" s="294"/>
      <c r="E117" s="294"/>
      <c r="F117" s="317" t="s">
        <v>604</v>
      </c>
      <c r="G117" s="294"/>
      <c r="H117" s="294" t="s">
        <v>650</v>
      </c>
      <c r="I117" s="294" t="s">
        <v>651</v>
      </c>
      <c r="J117" s="294"/>
      <c r="K117" s="308"/>
    </row>
    <row r="118" s="1" customFormat="1" ht="15" customHeight="1">
      <c r="B118" s="322"/>
      <c r="C118" s="328"/>
      <c r="D118" s="328"/>
      <c r="E118" s="328"/>
      <c r="F118" s="328"/>
      <c r="G118" s="328"/>
      <c r="H118" s="328"/>
      <c r="I118" s="328"/>
      <c r="J118" s="328"/>
      <c r="K118" s="324"/>
    </row>
    <row r="119" s="1" customFormat="1" ht="18.75" customHeight="1">
      <c r="B119" s="329"/>
      <c r="C119" s="330"/>
      <c r="D119" s="330"/>
      <c r="E119" s="330"/>
      <c r="F119" s="331"/>
      <c r="G119" s="330"/>
      <c r="H119" s="330"/>
      <c r="I119" s="330"/>
      <c r="J119" s="330"/>
      <c r="K119" s="329"/>
    </row>
    <row r="120" s="1" customFormat="1" ht="18.75" customHeight="1">
      <c r="B120" s="302"/>
      <c r="C120" s="302"/>
      <c r="D120" s="302"/>
      <c r="E120" s="302"/>
      <c r="F120" s="302"/>
      <c r="G120" s="302"/>
      <c r="H120" s="302"/>
      <c r="I120" s="302"/>
      <c r="J120" s="302"/>
      <c r="K120" s="302"/>
    </row>
    <row r="121" s="1" customFormat="1" ht="7.5" customHeight="1">
      <c r="B121" s="332"/>
      <c r="C121" s="333"/>
      <c r="D121" s="333"/>
      <c r="E121" s="333"/>
      <c r="F121" s="333"/>
      <c r="G121" s="333"/>
      <c r="H121" s="333"/>
      <c r="I121" s="333"/>
      <c r="J121" s="333"/>
      <c r="K121" s="334"/>
    </row>
    <row r="122" s="1" customFormat="1" ht="45" customHeight="1">
      <c r="B122" s="335"/>
      <c r="C122" s="285" t="s">
        <v>652</v>
      </c>
      <c r="D122" s="285"/>
      <c r="E122" s="285"/>
      <c r="F122" s="285"/>
      <c r="G122" s="285"/>
      <c r="H122" s="285"/>
      <c r="I122" s="285"/>
      <c r="J122" s="285"/>
      <c r="K122" s="336"/>
    </row>
    <row r="123" s="1" customFormat="1" ht="17.25" customHeight="1">
      <c r="B123" s="337"/>
      <c r="C123" s="309" t="s">
        <v>598</v>
      </c>
      <c r="D123" s="309"/>
      <c r="E123" s="309"/>
      <c r="F123" s="309" t="s">
        <v>599</v>
      </c>
      <c r="G123" s="310"/>
      <c r="H123" s="309" t="s">
        <v>53</v>
      </c>
      <c r="I123" s="309" t="s">
        <v>56</v>
      </c>
      <c r="J123" s="309" t="s">
        <v>600</v>
      </c>
      <c r="K123" s="338"/>
    </row>
    <row r="124" s="1" customFormat="1" ht="17.25" customHeight="1">
      <c r="B124" s="337"/>
      <c r="C124" s="311" t="s">
        <v>601</v>
      </c>
      <c r="D124" s="311"/>
      <c r="E124" s="311"/>
      <c r="F124" s="312" t="s">
        <v>602</v>
      </c>
      <c r="G124" s="313"/>
      <c r="H124" s="311"/>
      <c r="I124" s="311"/>
      <c r="J124" s="311" t="s">
        <v>603</v>
      </c>
      <c r="K124" s="338"/>
    </row>
    <row r="125" s="1" customFormat="1" ht="5.25" customHeight="1">
      <c r="B125" s="339"/>
      <c r="C125" s="314"/>
      <c r="D125" s="314"/>
      <c r="E125" s="314"/>
      <c r="F125" s="314"/>
      <c r="G125" s="340"/>
      <c r="H125" s="314"/>
      <c r="I125" s="314"/>
      <c r="J125" s="314"/>
      <c r="K125" s="341"/>
    </row>
    <row r="126" s="1" customFormat="1" ht="15" customHeight="1">
      <c r="B126" s="339"/>
      <c r="C126" s="294" t="s">
        <v>607</v>
      </c>
      <c r="D126" s="316"/>
      <c r="E126" s="316"/>
      <c r="F126" s="317" t="s">
        <v>604</v>
      </c>
      <c r="G126" s="294"/>
      <c r="H126" s="294" t="s">
        <v>644</v>
      </c>
      <c r="I126" s="294" t="s">
        <v>606</v>
      </c>
      <c r="J126" s="294">
        <v>120</v>
      </c>
      <c r="K126" s="342"/>
    </row>
    <row r="127" s="1" customFormat="1" ht="15" customHeight="1">
      <c r="B127" s="339"/>
      <c r="C127" s="294" t="s">
        <v>653</v>
      </c>
      <c r="D127" s="294"/>
      <c r="E127" s="294"/>
      <c r="F127" s="317" t="s">
        <v>604</v>
      </c>
      <c r="G127" s="294"/>
      <c r="H127" s="294" t="s">
        <v>654</v>
      </c>
      <c r="I127" s="294" t="s">
        <v>606</v>
      </c>
      <c r="J127" s="294" t="s">
        <v>655</v>
      </c>
      <c r="K127" s="342"/>
    </row>
    <row r="128" s="1" customFormat="1" ht="15" customHeight="1">
      <c r="B128" s="339"/>
      <c r="C128" s="294" t="s">
        <v>552</v>
      </c>
      <c r="D128" s="294"/>
      <c r="E128" s="294"/>
      <c r="F128" s="317" t="s">
        <v>604</v>
      </c>
      <c r="G128" s="294"/>
      <c r="H128" s="294" t="s">
        <v>656</v>
      </c>
      <c r="I128" s="294" t="s">
        <v>606</v>
      </c>
      <c r="J128" s="294" t="s">
        <v>655</v>
      </c>
      <c r="K128" s="342"/>
    </row>
    <row r="129" s="1" customFormat="1" ht="15" customHeight="1">
      <c r="B129" s="339"/>
      <c r="C129" s="294" t="s">
        <v>615</v>
      </c>
      <c r="D129" s="294"/>
      <c r="E129" s="294"/>
      <c r="F129" s="317" t="s">
        <v>610</v>
      </c>
      <c r="G129" s="294"/>
      <c r="H129" s="294" t="s">
        <v>616</v>
      </c>
      <c r="I129" s="294" t="s">
        <v>606</v>
      </c>
      <c r="J129" s="294">
        <v>15</v>
      </c>
      <c r="K129" s="342"/>
    </row>
    <row r="130" s="1" customFormat="1" ht="15" customHeight="1">
      <c r="B130" s="339"/>
      <c r="C130" s="320" t="s">
        <v>617</v>
      </c>
      <c r="D130" s="320"/>
      <c r="E130" s="320"/>
      <c r="F130" s="321" t="s">
        <v>610</v>
      </c>
      <c r="G130" s="320"/>
      <c r="H130" s="320" t="s">
        <v>618</v>
      </c>
      <c r="I130" s="320" t="s">
        <v>606</v>
      </c>
      <c r="J130" s="320">
        <v>15</v>
      </c>
      <c r="K130" s="342"/>
    </row>
    <row r="131" s="1" customFormat="1" ht="15" customHeight="1">
      <c r="B131" s="339"/>
      <c r="C131" s="320" t="s">
        <v>619</v>
      </c>
      <c r="D131" s="320"/>
      <c r="E131" s="320"/>
      <c r="F131" s="321" t="s">
        <v>610</v>
      </c>
      <c r="G131" s="320"/>
      <c r="H131" s="320" t="s">
        <v>620</v>
      </c>
      <c r="I131" s="320" t="s">
        <v>606</v>
      </c>
      <c r="J131" s="320">
        <v>20</v>
      </c>
      <c r="K131" s="342"/>
    </row>
    <row r="132" s="1" customFormat="1" ht="15" customHeight="1">
      <c r="B132" s="339"/>
      <c r="C132" s="320" t="s">
        <v>621</v>
      </c>
      <c r="D132" s="320"/>
      <c r="E132" s="320"/>
      <c r="F132" s="321" t="s">
        <v>610</v>
      </c>
      <c r="G132" s="320"/>
      <c r="H132" s="320" t="s">
        <v>622</v>
      </c>
      <c r="I132" s="320" t="s">
        <v>606</v>
      </c>
      <c r="J132" s="320">
        <v>20</v>
      </c>
      <c r="K132" s="342"/>
    </row>
    <row r="133" s="1" customFormat="1" ht="15" customHeight="1">
      <c r="B133" s="339"/>
      <c r="C133" s="294" t="s">
        <v>609</v>
      </c>
      <c r="D133" s="294"/>
      <c r="E133" s="294"/>
      <c r="F133" s="317" t="s">
        <v>610</v>
      </c>
      <c r="G133" s="294"/>
      <c r="H133" s="294" t="s">
        <v>644</v>
      </c>
      <c r="I133" s="294" t="s">
        <v>606</v>
      </c>
      <c r="J133" s="294">
        <v>50</v>
      </c>
      <c r="K133" s="342"/>
    </row>
    <row r="134" s="1" customFormat="1" ht="15" customHeight="1">
      <c r="B134" s="339"/>
      <c r="C134" s="294" t="s">
        <v>623</v>
      </c>
      <c r="D134" s="294"/>
      <c r="E134" s="294"/>
      <c r="F134" s="317" t="s">
        <v>610</v>
      </c>
      <c r="G134" s="294"/>
      <c r="H134" s="294" t="s">
        <v>644</v>
      </c>
      <c r="I134" s="294" t="s">
        <v>606</v>
      </c>
      <c r="J134" s="294">
        <v>50</v>
      </c>
      <c r="K134" s="342"/>
    </row>
    <row r="135" s="1" customFormat="1" ht="15" customHeight="1">
      <c r="B135" s="339"/>
      <c r="C135" s="294" t="s">
        <v>629</v>
      </c>
      <c r="D135" s="294"/>
      <c r="E135" s="294"/>
      <c r="F135" s="317" t="s">
        <v>610</v>
      </c>
      <c r="G135" s="294"/>
      <c r="H135" s="294" t="s">
        <v>644</v>
      </c>
      <c r="I135" s="294" t="s">
        <v>606</v>
      </c>
      <c r="J135" s="294">
        <v>50</v>
      </c>
      <c r="K135" s="342"/>
    </row>
    <row r="136" s="1" customFormat="1" ht="15" customHeight="1">
      <c r="B136" s="339"/>
      <c r="C136" s="294" t="s">
        <v>631</v>
      </c>
      <c r="D136" s="294"/>
      <c r="E136" s="294"/>
      <c r="F136" s="317" t="s">
        <v>610</v>
      </c>
      <c r="G136" s="294"/>
      <c r="H136" s="294" t="s">
        <v>644</v>
      </c>
      <c r="I136" s="294" t="s">
        <v>606</v>
      </c>
      <c r="J136" s="294">
        <v>50</v>
      </c>
      <c r="K136" s="342"/>
    </row>
    <row r="137" s="1" customFormat="1" ht="15" customHeight="1">
      <c r="B137" s="339"/>
      <c r="C137" s="294" t="s">
        <v>632</v>
      </c>
      <c r="D137" s="294"/>
      <c r="E137" s="294"/>
      <c r="F137" s="317" t="s">
        <v>610</v>
      </c>
      <c r="G137" s="294"/>
      <c r="H137" s="294" t="s">
        <v>657</v>
      </c>
      <c r="I137" s="294" t="s">
        <v>606</v>
      </c>
      <c r="J137" s="294">
        <v>255</v>
      </c>
      <c r="K137" s="342"/>
    </row>
    <row r="138" s="1" customFormat="1" ht="15" customHeight="1">
      <c r="B138" s="339"/>
      <c r="C138" s="294" t="s">
        <v>634</v>
      </c>
      <c r="D138" s="294"/>
      <c r="E138" s="294"/>
      <c r="F138" s="317" t="s">
        <v>604</v>
      </c>
      <c r="G138" s="294"/>
      <c r="H138" s="294" t="s">
        <v>658</v>
      </c>
      <c r="I138" s="294" t="s">
        <v>636</v>
      </c>
      <c r="J138" s="294"/>
      <c r="K138" s="342"/>
    </row>
    <row r="139" s="1" customFormat="1" ht="15" customHeight="1">
      <c r="B139" s="339"/>
      <c r="C139" s="294" t="s">
        <v>637</v>
      </c>
      <c r="D139" s="294"/>
      <c r="E139" s="294"/>
      <c r="F139" s="317" t="s">
        <v>604</v>
      </c>
      <c r="G139" s="294"/>
      <c r="H139" s="294" t="s">
        <v>659</v>
      </c>
      <c r="I139" s="294" t="s">
        <v>639</v>
      </c>
      <c r="J139" s="294"/>
      <c r="K139" s="342"/>
    </row>
    <row r="140" s="1" customFormat="1" ht="15" customHeight="1">
      <c r="B140" s="339"/>
      <c r="C140" s="294" t="s">
        <v>640</v>
      </c>
      <c r="D140" s="294"/>
      <c r="E140" s="294"/>
      <c r="F140" s="317" t="s">
        <v>604</v>
      </c>
      <c r="G140" s="294"/>
      <c r="H140" s="294" t="s">
        <v>640</v>
      </c>
      <c r="I140" s="294" t="s">
        <v>639</v>
      </c>
      <c r="J140" s="294"/>
      <c r="K140" s="342"/>
    </row>
    <row r="141" s="1" customFormat="1" ht="15" customHeight="1">
      <c r="B141" s="339"/>
      <c r="C141" s="294" t="s">
        <v>37</v>
      </c>
      <c r="D141" s="294"/>
      <c r="E141" s="294"/>
      <c r="F141" s="317" t="s">
        <v>604</v>
      </c>
      <c r="G141" s="294"/>
      <c r="H141" s="294" t="s">
        <v>660</v>
      </c>
      <c r="I141" s="294" t="s">
        <v>639</v>
      </c>
      <c r="J141" s="294"/>
      <c r="K141" s="342"/>
    </row>
    <row r="142" s="1" customFormat="1" ht="15" customHeight="1">
      <c r="B142" s="339"/>
      <c r="C142" s="294" t="s">
        <v>661</v>
      </c>
      <c r="D142" s="294"/>
      <c r="E142" s="294"/>
      <c r="F142" s="317" t="s">
        <v>604</v>
      </c>
      <c r="G142" s="294"/>
      <c r="H142" s="294" t="s">
        <v>662</v>
      </c>
      <c r="I142" s="294" t="s">
        <v>639</v>
      </c>
      <c r="J142" s="294"/>
      <c r="K142" s="342"/>
    </row>
    <row r="143" s="1" customFormat="1" ht="15" customHeight="1">
      <c r="B143" s="343"/>
      <c r="C143" s="344"/>
      <c r="D143" s="344"/>
      <c r="E143" s="344"/>
      <c r="F143" s="344"/>
      <c r="G143" s="344"/>
      <c r="H143" s="344"/>
      <c r="I143" s="344"/>
      <c r="J143" s="344"/>
      <c r="K143" s="345"/>
    </row>
    <row r="144" s="1" customFormat="1" ht="18.75" customHeight="1">
      <c r="B144" s="330"/>
      <c r="C144" s="330"/>
      <c r="D144" s="330"/>
      <c r="E144" s="330"/>
      <c r="F144" s="331"/>
      <c r="G144" s="330"/>
      <c r="H144" s="330"/>
      <c r="I144" s="330"/>
      <c r="J144" s="330"/>
      <c r="K144" s="330"/>
    </row>
    <row r="145" s="1" customFormat="1" ht="18.75" customHeight="1">
      <c r="B145" s="302"/>
      <c r="C145" s="302"/>
      <c r="D145" s="302"/>
      <c r="E145" s="302"/>
      <c r="F145" s="302"/>
      <c r="G145" s="302"/>
      <c r="H145" s="302"/>
      <c r="I145" s="302"/>
      <c r="J145" s="302"/>
      <c r="K145" s="302"/>
    </row>
    <row r="146" s="1" customFormat="1" ht="7.5" customHeight="1">
      <c r="B146" s="303"/>
      <c r="C146" s="304"/>
      <c r="D146" s="304"/>
      <c r="E146" s="304"/>
      <c r="F146" s="304"/>
      <c r="G146" s="304"/>
      <c r="H146" s="304"/>
      <c r="I146" s="304"/>
      <c r="J146" s="304"/>
      <c r="K146" s="305"/>
    </row>
    <row r="147" s="1" customFormat="1" ht="45" customHeight="1">
      <c r="B147" s="306"/>
      <c r="C147" s="307" t="s">
        <v>663</v>
      </c>
      <c r="D147" s="307"/>
      <c r="E147" s="307"/>
      <c r="F147" s="307"/>
      <c r="G147" s="307"/>
      <c r="H147" s="307"/>
      <c r="I147" s="307"/>
      <c r="J147" s="307"/>
      <c r="K147" s="308"/>
    </row>
    <row r="148" s="1" customFormat="1" ht="17.25" customHeight="1">
      <c r="B148" s="306"/>
      <c r="C148" s="309" t="s">
        <v>598</v>
      </c>
      <c r="D148" s="309"/>
      <c r="E148" s="309"/>
      <c r="F148" s="309" t="s">
        <v>599</v>
      </c>
      <c r="G148" s="310"/>
      <c r="H148" s="309" t="s">
        <v>53</v>
      </c>
      <c r="I148" s="309" t="s">
        <v>56</v>
      </c>
      <c r="J148" s="309" t="s">
        <v>600</v>
      </c>
      <c r="K148" s="308"/>
    </row>
    <row r="149" s="1" customFormat="1" ht="17.25" customHeight="1">
      <c r="B149" s="306"/>
      <c r="C149" s="311" t="s">
        <v>601</v>
      </c>
      <c r="D149" s="311"/>
      <c r="E149" s="311"/>
      <c r="F149" s="312" t="s">
        <v>602</v>
      </c>
      <c r="G149" s="313"/>
      <c r="H149" s="311"/>
      <c r="I149" s="311"/>
      <c r="J149" s="311" t="s">
        <v>603</v>
      </c>
      <c r="K149" s="308"/>
    </row>
    <row r="150" s="1" customFormat="1" ht="5.25" customHeight="1">
      <c r="B150" s="319"/>
      <c r="C150" s="314"/>
      <c r="D150" s="314"/>
      <c r="E150" s="314"/>
      <c r="F150" s="314"/>
      <c r="G150" s="315"/>
      <c r="H150" s="314"/>
      <c r="I150" s="314"/>
      <c r="J150" s="314"/>
      <c r="K150" s="342"/>
    </row>
    <row r="151" s="1" customFormat="1" ht="15" customHeight="1">
      <c r="B151" s="319"/>
      <c r="C151" s="346" t="s">
        <v>607</v>
      </c>
      <c r="D151" s="294"/>
      <c r="E151" s="294"/>
      <c r="F151" s="347" t="s">
        <v>604</v>
      </c>
      <c r="G151" s="294"/>
      <c r="H151" s="346" t="s">
        <v>644</v>
      </c>
      <c r="I151" s="346" t="s">
        <v>606</v>
      </c>
      <c r="J151" s="346">
        <v>120</v>
      </c>
      <c r="K151" s="342"/>
    </row>
    <row r="152" s="1" customFormat="1" ht="15" customHeight="1">
      <c r="B152" s="319"/>
      <c r="C152" s="346" t="s">
        <v>653</v>
      </c>
      <c r="D152" s="294"/>
      <c r="E152" s="294"/>
      <c r="F152" s="347" t="s">
        <v>604</v>
      </c>
      <c r="G152" s="294"/>
      <c r="H152" s="346" t="s">
        <v>664</v>
      </c>
      <c r="I152" s="346" t="s">
        <v>606</v>
      </c>
      <c r="J152" s="346" t="s">
        <v>655</v>
      </c>
      <c r="K152" s="342"/>
    </row>
    <row r="153" s="1" customFormat="1" ht="15" customHeight="1">
      <c r="B153" s="319"/>
      <c r="C153" s="346" t="s">
        <v>552</v>
      </c>
      <c r="D153" s="294"/>
      <c r="E153" s="294"/>
      <c r="F153" s="347" t="s">
        <v>604</v>
      </c>
      <c r="G153" s="294"/>
      <c r="H153" s="346" t="s">
        <v>665</v>
      </c>
      <c r="I153" s="346" t="s">
        <v>606</v>
      </c>
      <c r="J153" s="346" t="s">
        <v>655</v>
      </c>
      <c r="K153" s="342"/>
    </row>
    <row r="154" s="1" customFormat="1" ht="15" customHeight="1">
      <c r="B154" s="319"/>
      <c r="C154" s="346" t="s">
        <v>609</v>
      </c>
      <c r="D154" s="294"/>
      <c r="E154" s="294"/>
      <c r="F154" s="347" t="s">
        <v>610</v>
      </c>
      <c r="G154" s="294"/>
      <c r="H154" s="346" t="s">
        <v>644</v>
      </c>
      <c r="I154" s="346" t="s">
        <v>606</v>
      </c>
      <c r="J154" s="346">
        <v>50</v>
      </c>
      <c r="K154" s="342"/>
    </row>
    <row r="155" s="1" customFormat="1" ht="15" customHeight="1">
      <c r="B155" s="319"/>
      <c r="C155" s="346" t="s">
        <v>612</v>
      </c>
      <c r="D155" s="294"/>
      <c r="E155" s="294"/>
      <c r="F155" s="347" t="s">
        <v>604</v>
      </c>
      <c r="G155" s="294"/>
      <c r="H155" s="346" t="s">
        <v>644</v>
      </c>
      <c r="I155" s="346" t="s">
        <v>614</v>
      </c>
      <c r="J155" s="346"/>
      <c r="K155" s="342"/>
    </row>
    <row r="156" s="1" customFormat="1" ht="15" customHeight="1">
      <c r="B156" s="319"/>
      <c r="C156" s="346" t="s">
        <v>623</v>
      </c>
      <c r="D156" s="294"/>
      <c r="E156" s="294"/>
      <c r="F156" s="347" t="s">
        <v>610</v>
      </c>
      <c r="G156" s="294"/>
      <c r="H156" s="346" t="s">
        <v>644</v>
      </c>
      <c r="I156" s="346" t="s">
        <v>606</v>
      </c>
      <c r="J156" s="346">
        <v>50</v>
      </c>
      <c r="K156" s="342"/>
    </row>
    <row r="157" s="1" customFormat="1" ht="15" customHeight="1">
      <c r="B157" s="319"/>
      <c r="C157" s="346" t="s">
        <v>631</v>
      </c>
      <c r="D157" s="294"/>
      <c r="E157" s="294"/>
      <c r="F157" s="347" t="s">
        <v>610</v>
      </c>
      <c r="G157" s="294"/>
      <c r="H157" s="346" t="s">
        <v>644</v>
      </c>
      <c r="I157" s="346" t="s">
        <v>606</v>
      </c>
      <c r="J157" s="346">
        <v>50</v>
      </c>
      <c r="K157" s="342"/>
    </row>
    <row r="158" s="1" customFormat="1" ht="15" customHeight="1">
      <c r="B158" s="319"/>
      <c r="C158" s="346" t="s">
        <v>629</v>
      </c>
      <c r="D158" s="294"/>
      <c r="E158" s="294"/>
      <c r="F158" s="347" t="s">
        <v>610</v>
      </c>
      <c r="G158" s="294"/>
      <c r="H158" s="346" t="s">
        <v>644</v>
      </c>
      <c r="I158" s="346" t="s">
        <v>606</v>
      </c>
      <c r="J158" s="346">
        <v>50</v>
      </c>
      <c r="K158" s="342"/>
    </row>
    <row r="159" s="1" customFormat="1" ht="15" customHeight="1">
      <c r="B159" s="319"/>
      <c r="C159" s="346" t="s">
        <v>89</v>
      </c>
      <c r="D159" s="294"/>
      <c r="E159" s="294"/>
      <c r="F159" s="347" t="s">
        <v>604</v>
      </c>
      <c r="G159" s="294"/>
      <c r="H159" s="346" t="s">
        <v>666</v>
      </c>
      <c r="I159" s="346" t="s">
        <v>606</v>
      </c>
      <c r="J159" s="346" t="s">
        <v>667</v>
      </c>
      <c r="K159" s="342"/>
    </row>
    <row r="160" s="1" customFormat="1" ht="15" customHeight="1">
      <c r="B160" s="319"/>
      <c r="C160" s="346" t="s">
        <v>668</v>
      </c>
      <c r="D160" s="294"/>
      <c r="E160" s="294"/>
      <c r="F160" s="347" t="s">
        <v>604</v>
      </c>
      <c r="G160" s="294"/>
      <c r="H160" s="346" t="s">
        <v>669</v>
      </c>
      <c r="I160" s="346" t="s">
        <v>639</v>
      </c>
      <c r="J160" s="346"/>
      <c r="K160" s="342"/>
    </row>
    <row r="161" s="1" customFormat="1" ht="15" customHeight="1">
      <c r="B161" s="348"/>
      <c r="C161" s="328"/>
      <c r="D161" s="328"/>
      <c r="E161" s="328"/>
      <c r="F161" s="328"/>
      <c r="G161" s="328"/>
      <c r="H161" s="328"/>
      <c r="I161" s="328"/>
      <c r="J161" s="328"/>
      <c r="K161" s="349"/>
    </row>
    <row r="162" s="1" customFormat="1" ht="18.75" customHeight="1">
      <c r="B162" s="330"/>
      <c r="C162" s="340"/>
      <c r="D162" s="340"/>
      <c r="E162" s="340"/>
      <c r="F162" s="350"/>
      <c r="G162" s="340"/>
      <c r="H162" s="340"/>
      <c r="I162" s="340"/>
      <c r="J162" s="340"/>
      <c r="K162" s="330"/>
    </row>
    <row r="163" s="1" customFormat="1" ht="18.75" customHeight="1">
      <c r="B163" s="302"/>
      <c r="C163" s="302"/>
      <c r="D163" s="302"/>
      <c r="E163" s="302"/>
      <c r="F163" s="302"/>
      <c r="G163" s="302"/>
      <c r="H163" s="302"/>
      <c r="I163" s="302"/>
      <c r="J163" s="302"/>
      <c r="K163" s="302"/>
    </row>
    <row r="164" s="1" customFormat="1" ht="7.5" customHeight="1">
      <c r="B164" s="281"/>
      <c r="C164" s="282"/>
      <c r="D164" s="282"/>
      <c r="E164" s="282"/>
      <c r="F164" s="282"/>
      <c r="G164" s="282"/>
      <c r="H164" s="282"/>
      <c r="I164" s="282"/>
      <c r="J164" s="282"/>
      <c r="K164" s="283"/>
    </row>
    <row r="165" s="1" customFormat="1" ht="45" customHeight="1">
      <c r="B165" s="284"/>
      <c r="C165" s="285" t="s">
        <v>670</v>
      </c>
      <c r="D165" s="285"/>
      <c r="E165" s="285"/>
      <c r="F165" s="285"/>
      <c r="G165" s="285"/>
      <c r="H165" s="285"/>
      <c r="I165" s="285"/>
      <c r="J165" s="285"/>
      <c r="K165" s="286"/>
    </row>
    <row r="166" s="1" customFormat="1" ht="17.25" customHeight="1">
      <c r="B166" s="284"/>
      <c r="C166" s="309" t="s">
        <v>598</v>
      </c>
      <c r="D166" s="309"/>
      <c r="E166" s="309"/>
      <c r="F166" s="309" t="s">
        <v>599</v>
      </c>
      <c r="G166" s="351"/>
      <c r="H166" s="352" t="s">
        <v>53</v>
      </c>
      <c r="I166" s="352" t="s">
        <v>56</v>
      </c>
      <c r="J166" s="309" t="s">
        <v>600</v>
      </c>
      <c r="K166" s="286"/>
    </row>
    <row r="167" s="1" customFormat="1" ht="17.25" customHeight="1">
      <c r="B167" s="287"/>
      <c r="C167" s="311" t="s">
        <v>601</v>
      </c>
      <c r="D167" s="311"/>
      <c r="E167" s="311"/>
      <c r="F167" s="312" t="s">
        <v>602</v>
      </c>
      <c r="G167" s="353"/>
      <c r="H167" s="354"/>
      <c r="I167" s="354"/>
      <c r="J167" s="311" t="s">
        <v>603</v>
      </c>
      <c r="K167" s="289"/>
    </row>
    <row r="168" s="1" customFormat="1" ht="5.25" customHeight="1">
      <c r="B168" s="319"/>
      <c r="C168" s="314"/>
      <c r="D168" s="314"/>
      <c r="E168" s="314"/>
      <c r="F168" s="314"/>
      <c r="G168" s="315"/>
      <c r="H168" s="314"/>
      <c r="I168" s="314"/>
      <c r="J168" s="314"/>
      <c r="K168" s="342"/>
    </row>
    <row r="169" s="1" customFormat="1" ht="15" customHeight="1">
      <c r="B169" s="319"/>
      <c r="C169" s="294" t="s">
        <v>607</v>
      </c>
      <c r="D169" s="294"/>
      <c r="E169" s="294"/>
      <c r="F169" s="317" t="s">
        <v>604</v>
      </c>
      <c r="G169" s="294"/>
      <c r="H169" s="294" t="s">
        <v>644</v>
      </c>
      <c r="I169" s="294" t="s">
        <v>606</v>
      </c>
      <c r="J169" s="294">
        <v>120</v>
      </c>
      <c r="K169" s="342"/>
    </row>
    <row r="170" s="1" customFormat="1" ht="15" customHeight="1">
      <c r="B170" s="319"/>
      <c r="C170" s="294" t="s">
        <v>653</v>
      </c>
      <c r="D170" s="294"/>
      <c r="E170" s="294"/>
      <c r="F170" s="317" t="s">
        <v>604</v>
      </c>
      <c r="G170" s="294"/>
      <c r="H170" s="294" t="s">
        <v>654</v>
      </c>
      <c r="I170" s="294" t="s">
        <v>606</v>
      </c>
      <c r="J170" s="294" t="s">
        <v>655</v>
      </c>
      <c r="K170" s="342"/>
    </row>
    <row r="171" s="1" customFormat="1" ht="15" customHeight="1">
      <c r="B171" s="319"/>
      <c r="C171" s="294" t="s">
        <v>552</v>
      </c>
      <c r="D171" s="294"/>
      <c r="E171" s="294"/>
      <c r="F171" s="317" t="s">
        <v>604</v>
      </c>
      <c r="G171" s="294"/>
      <c r="H171" s="294" t="s">
        <v>671</v>
      </c>
      <c r="I171" s="294" t="s">
        <v>606</v>
      </c>
      <c r="J171" s="294" t="s">
        <v>655</v>
      </c>
      <c r="K171" s="342"/>
    </row>
    <row r="172" s="1" customFormat="1" ht="15" customHeight="1">
      <c r="B172" s="319"/>
      <c r="C172" s="294" t="s">
        <v>609</v>
      </c>
      <c r="D172" s="294"/>
      <c r="E172" s="294"/>
      <c r="F172" s="317" t="s">
        <v>610</v>
      </c>
      <c r="G172" s="294"/>
      <c r="H172" s="294" t="s">
        <v>671</v>
      </c>
      <c r="I172" s="294" t="s">
        <v>606</v>
      </c>
      <c r="J172" s="294">
        <v>50</v>
      </c>
      <c r="K172" s="342"/>
    </row>
    <row r="173" s="1" customFormat="1" ht="15" customHeight="1">
      <c r="B173" s="319"/>
      <c r="C173" s="294" t="s">
        <v>612</v>
      </c>
      <c r="D173" s="294"/>
      <c r="E173" s="294"/>
      <c r="F173" s="317" t="s">
        <v>604</v>
      </c>
      <c r="G173" s="294"/>
      <c r="H173" s="294" t="s">
        <v>671</v>
      </c>
      <c r="I173" s="294" t="s">
        <v>614</v>
      </c>
      <c r="J173" s="294"/>
      <c r="K173" s="342"/>
    </row>
    <row r="174" s="1" customFormat="1" ht="15" customHeight="1">
      <c r="B174" s="319"/>
      <c r="C174" s="294" t="s">
        <v>623</v>
      </c>
      <c r="D174" s="294"/>
      <c r="E174" s="294"/>
      <c r="F174" s="317" t="s">
        <v>610</v>
      </c>
      <c r="G174" s="294"/>
      <c r="H174" s="294" t="s">
        <v>671</v>
      </c>
      <c r="I174" s="294" t="s">
        <v>606</v>
      </c>
      <c r="J174" s="294">
        <v>50</v>
      </c>
      <c r="K174" s="342"/>
    </row>
    <row r="175" s="1" customFormat="1" ht="15" customHeight="1">
      <c r="B175" s="319"/>
      <c r="C175" s="294" t="s">
        <v>631</v>
      </c>
      <c r="D175" s="294"/>
      <c r="E175" s="294"/>
      <c r="F175" s="317" t="s">
        <v>610</v>
      </c>
      <c r="G175" s="294"/>
      <c r="H175" s="294" t="s">
        <v>671</v>
      </c>
      <c r="I175" s="294" t="s">
        <v>606</v>
      </c>
      <c r="J175" s="294">
        <v>50</v>
      </c>
      <c r="K175" s="342"/>
    </row>
    <row r="176" s="1" customFormat="1" ht="15" customHeight="1">
      <c r="B176" s="319"/>
      <c r="C176" s="294" t="s">
        <v>629</v>
      </c>
      <c r="D176" s="294"/>
      <c r="E176" s="294"/>
      <c r="F176" s="317" t="s">
        <v>610</v>
      </c>
      <c r="G176" s="294"/>
      <c r="H176" s="294" t="s">
        <v>671</v>
      </c>
      <c r="I176" s="294" t="s">
        <v>606</v>
      </c>
      <c r="J176" s="294">
        <v>50</v>
      </c>
      <c r="K176" s="342"/>
    </row>
    <row r="177" s="1" customFormat="1" ht="15" customHeight="1">
      <c r="B177" s="319"/>
      <c r="C177" s="294" t="s">
        <v>98</v>
      </c>
      <c r="D177" s="294"/>
      <c r="E177" s="294"/>
      <c r="F177" s="317" t="s">
        <v>604</v>
      </c>
      <c r="G177" s="294"/>
      <c r="H177" s="294" t="s">
        <v>672</v>
      </c>
      <c r="I177" s="294" t="s">
        <v>673</v>
      </c>
      <c r="J177" s="294"/>
      <c r="K177" s="342"/>
    </row>
    <row r="178" s="1" customFormat="1" ht="15" customHeight="1">
      <c r="B178" s="319"/>
      <c r="C178" s="294" t="s">
        <v>56</v>
      </c>
      <c r="D178" s="294"/>
      <c r="E178" s="294"/>
      <c r="F178" s="317" t="s">
        <v>604</v>
      </c>
      <c r="G178" s="294"/>
      <c r="H178" s="294" t="s">
        <v>674</v>
      </c>
      <c r="I178" s="294" t="s">
        <v>675</v>
      </c>
      <c r="J178" s="294">
        <v>1</v>
      </c>
      <c r="K178" s="342"/>
    </row>
    <row r="179" s="1" customFormat="1" ht="15" customHeight="1">
      <c r="B179" s="319"/>
      <c r="C179" s="294" t="s">
        <v>52</v>
      </c>
      <c r="D179" s="294"/>
      <c r="E179" s="294"/>
      <c r="F179" s="317" t="s">
        <v>604</v>
      </c>
      <c r="G179" s="294"/>
      <c r="H179" s="294" t="s">
        <v>676</v>
      </c>
      <c r="I179" s="294" t="s">
        <v>606</v>
      </c>
      <c r="J179" s="294">
        <v>20</v>
      </c>
      <c r="K179" s="342"/>
    </row>
    <row r="180" s="1" customFormat="1" ht="15" customHeight="1">
      <c r="B180" s="319"/>
      <c r="C180" s="294" t="s">
        <v>53</v>
      </c>
      <c r="D180" s="294"/>
      <c r="E180" s="294"/>
      <c r="F180" s="317" t="s">
        <v>604</v>
      </c>
      <c r="G180" s="294"/>
      <c r="H180" s="294" t="s">
        <v>677</v>
      </c>
      <c r="I180" s="294" t="s">
        <v>606</v>
      </c>
      <c r="J180" s="294">
        <v>255</v>
      </c>
      <c r="K180" s="342"/>
    </row>
    <row r="181" s="1" customFormat="1" ht="15" customHeight="1">
      <c r="B181" s="319"/>
      <c r="C181" s="294" t="s">
        <v>99</v>
      </c>
      <c r="D181" s="294"/>
      <c r="E181" s="294"/>
      <c r="F181" s="317" t="s">
        <v>604</v>
      </c>
      <c r="G181" s="294"/>
      <c r="H181" s="294" t="s">
        <v>568</v>
      </c>
      <c r="I181" s="294" t="s">
        <v>606</v>
      </c>
      <c r="J181" s="294">
        <v>10</v>
      </c>
      <c r="K181" s="342"/>
    </row>
    <row r="182" s="1" customFormat="1" ht="15" customHeight="1">
      <c r="B182" s="319"/>
      <c r="C182" s="294" t="s">
        <v>100</v>
      </c>
      <c r="D182" s="294"/>
      <c r="E182" s="294"/>
      <c r="F182" s="317" t="s">
        <v>604</v>
      </c>
      <c r="G182" s="294"/>
      <c r="H182" s="294" t="s">
        <v>678</v>
      </c>
      <c r="I182" s="294" t="s">
        <v>639</v>
      </c>
      <c r="J182" s="294"/>
      <c r="K182" s="342"/>
    </row>
    <row r="183" s="1" customFormat="1" ht="15" customHeight="1">
      <c r="B183" s="319"/>
      <c r="C183" s="294" t="s">
        <v>679</v>
      </c>
      <c r="D183" s="294"/>
      <c r="E183" s="294"/>
      <c r="F183" s="317" t="s">
        <v>604</v>
      </c>
      <c r="G183" s="294"/>
      <c r="H183" s="294" t="s">
        <v>680</v>
      </c>
      <c r="I183" s="294" t="s">
        <v>639</v>
      </c>
      <c r="J183" s="294"/>
      <c r="K183" s="342"/>
    </row>
    <row r="184" s="1" customFormat="1" ht="15" customHeight="1">
      <c r="B184" s="319"/>
      <c r="C184" s="294" t="s">
        <v>668</v>
      </c>
      <c r="D184" s="294"/>
      <c r="E184" s="294"/>
      <c r="F184" s="317" t="s">
        <v>604</v>
      </c>
      <c r="G184" s="294"/>
      <c r="H184" s="294" t="s">
        <v>681</v>
      </c>
      <c r="I184" s="294" t="s">
        <v>639</v>
      </c>
      <c r="J184" s="294"/>
      <c r="K184" s="342"/>
    </row>
    <row r="185" s="1" customFormat="1" ht="15" customHeight="1">
      <c r="B185" s="319"/>
      <c r="C185" s="294" t="s">
        <v>102</v>
      </c>
      <c r="D185" s="294"/>
      <c r="E185" s="294"/>
      <c r="F185" s="317" t="s">
        <v>610</v>
      </c>
      <c r="G185" s="294"/>
      <c r="H185" s="294" t="s">
        <v>682</v>
      </c>
      <c r="I185" s="294" t="s">
        <v>606</v>
      </c>
      <c r="J185" s="294">
        <v>50</v>
      </c>
      <c r="K185" s="342"/>
    </row>
    <row r="186" s="1" customFormat="1" ht="15" customHeight="1">
      <c r="B186" s="319"/>
      <c r="C186" s="294" t="s">
        <v>683</v>
      </c>
      <c r="D186" s="294"/>
      <c r="E186" s="294"/>
      <c r="F186" s="317" t="s">
        <v>610</v>
      </c>
      <c r="G186" s="294"/>
      <c r="H186" s="294" t="s">
        <v>684</v>
      </c>
      <c r="I186" s="294" t="s">
        <v>685</v>
      </c>
      <c r="J186" s="294"/>
      <c r="K186" s="342"/>
    </row>
    <row r="187" s="1" customFormat="1" ht="15" customHeight="1">
      <c r="B187" s="319"/>
      <c r="C187" s="294" t="s">
        <v>686</v>
      </c>
      <c r="D187" s="294"/>
      <c r="E187" s="294"/>
      <c r="F187" s="317" t="s">
        <v>610</v>
      </c>
      <c r="G187" s="294"/>
      <c r="H187" s="294" t="s">
        <v>687</v>
      </c>
      <c r="I187" s="294" t="s">
        <v>685</v>
      </c>
      <c r="J187" s="294"/>
      <c r="K187" s="342"/>
    </row>
    <row r="188" s="1" customFormat="1" ht="15" customHeight="1">
      <c r="B188" s="319"/>
      <c r="C188" s="294" t="s">
        <v>688</v>
      </c>
      <c r="D188" s="294"/>
      <c r="E188" s="294"/>
      <c r="F188" s="317" t="s">
        <v>610</v>
      </c>
      <c r="G188" s="294"/>
      <c r="H188" s="294" t="s">
        <v>689</v>
      </c>
      <c r="I188" s="294" t="s">
        <v>685</v>
      </c>
      <c r="J188" s="294"/>
      <c r="K188" s="342"/>
    </row>
    <row r="189" s="1" customFormat="1" ht="15" customHeight="1">
      <c r="B189" s="319"/>
      <c r="C189" s="355" t="s">
        <v>690</v>
      </c>
      <c r="D189" s="294"/>
      <c r="E189" s="294"/>
      <c r="F189" s="317" t="s">
        <v>610</v>
      </c>
      <c r="G189" s="294"/>
      <c r="H189" s="294" t="s">
        <v>691</v>
      </c>
      <c r="I189" s="294" t="s">
        <v>692</v>
      </c>
      <c r="J189" s="356" t="s">
        <v>693</v>
      </c>
      <c r="K189" s="342"/>
    </row>
    <row r="190" s="1" customFormat="1" ht="15" customHeight="1">
      <c r="B190" s="319"/>
      <c r="C190" s="355" t="s">
        <v>41</v>
      </c>
      <c r="D190" s="294"/>
      <c r="E190" s="294"/>
      <c r="F190" s="317" t="s">
        <v>604</v>
      </c>
      <c r="G190" s="294"/>
      <c r="H190" s="291" t="s">
        <v>694</v>
      </c>
      <c r="I190" s="294" t="s">
        <v>695</v>
      </c>
      <c r="J190" s="294"/>
      <c r="K190" s="342"/>
    </row>
    <row r="191" s="1" customFormat="1" ht="15" customHeight="1">
      <c r="B191" s="319"/>
      <c r="C191" s="355" t="s">
        <v>696</v>
      </c>
      <c r="D191" s="294"/>
      <c r="E191" s="294"/>
      <c r="F191" s="317" t="s">
        <v>604</v>
      </c>
      <c r="G191" s="294"/>
      <c r="H191" s="294" t="s">
        <v>697</v>
      </c>
      <c r="I191" s="294" t="s">
        <v>639</v>
      </c>
      <c r="J191" s="294"/>
      <c r="K191" s="342"/>
    </row>
    <row r="192" s="1" customFormat="1" ht="15" customHeight="1">
      <c r="B192" s="319"/>
      <c r="C192" s="355" t="s">
        <v>698</v>
      </c>
      <c r="D192" s="294"/>
      <c r="E192" s="294"/>
      <c r="F192" s="317" t="s">
        <v>604</v>
      </c>
      <c r="G192" s="294"/>
      <c r="H192" s="294" t="s">
        <v>699</v>
      </c>
      <c r="I192" s="294" t="s">
        <v>639</v>
      </c>
      <c r="J192" s="294"/>
      <c r="K192" s="342"/>
    </row>
    <row r="193" s="1" customFormat="1" ht="15" customHeight="1">
      <c r="B193" s="319"/>
      <c r="C193" s="355" t="s">
        <v>700</v>
      </c>
      <c r="D193" s="294"/>
      <c r="E193" s="294"/>
      <c r="F193" s="317" t="s">
        <v>610</v>
      </c>
      <c r="G193" s="294"/>
      <c r="H193" s="294" t="s">
        <v>701</v>
      </c>
      <c r="I193" s="294" t="s">
        <v>639</v>
      </c>
      <c r="J193" s="294"/>
      <c r="K193" s="342"/>
    </row>
    <row r="194" s="1" customFormat="1" ht="15" customHeight="1">
      <c r="B194" s="348"/>
      <c r="C194" s="357"/>
      <c r="D194" s="328"/>
      <c r="E194" s="328"/>
      <c r="F194" s="328"/>
      <c r="G194" s="328"/>
      <c r="H194" s="328"/>
      <c r="I194" s="328"/>
      <c r="J194" s="328"/>
      <c r="K194" s="349"/>
    </row>
    <row r="195" s="1" customFormat="1" ht="18.75" customHeight="1">
      <c r="B195" s="330"/>
      <c r="C195" s="340"/>
      <c r="D195" s="340"/>
      <c r="E195" s="340"/>
      <c r="F195" s="350"/>
      <c r="G195" s="340"/>
      <c r="H195" s="340"/>
      <c r="I195" s="340"/>
      <c r="J195" s="340"/>
      <c r="K195" s="330"/>
    </row>
    <row r="196" s="1" customFormat="1" ht="18.75" customHeight="1">
      <c r="B196" s="330"/>
      <c r="C196" s="340"/>
      <c r="D196" s="340"/>
      <c r="E196" s="340"/>
      <c r="F196" s="350"/>
      <c r="G196" s="340"/>
      <c r="H196" s="340"/>
      <c r="I196" s="340"/>
      <c r="J196" s="340"/>
      <c r="K196" s="330"/>
    </row>
    <row r="197" s="1" customFormat="1" ht="18.75" customHeight="1">
      <c r="B197" s="302"/>
      <c r="C197" s="302"/>
      <c r="D197" s="302"/>
      <c r="E197" s="302"/>
      <c r="F197" s="302"/>
      <c r="G197" s="302"/>
      <c r="H197" s="302"/>
      <c r="I197" s="302"/>
      <c r="J197" s="302"/>
      <c r="K197" s="302"/>
    </row>
    <row r="198" s="1" customFormat="1" ht="13.5">
      <c r="B198" s="281"/>
      <c r="C198" s="282"/>
      <c r="D198" s="282"/>
      <c r="E198" s="282"/>
      <c r="F198" s="282"/>
      <c r="G198" s="282"/>
      <c r="H198" s="282"/>
      <c r="I198" s="282"/>
      <c r="J198" s="282"/>
      <c r="K198" s="283"/>
    </row>
    <row r="199" s="1" customFormat="1" ht="21">
      <c r="B199" s="284"/>
      <c r="C199" s="285" t="s">
        <v>702</v>
      </c>
      <c r="D199" s="285"/>
      <c r="E199" s="285"/>
      <c r="F199" s="285"/>
      <c r="G199" s="285"/>
      <c r="H199" s="285"/>
      <c r="I199" s="285"/>
      <c r="J199" s="285"/>
      <c r="K199" s="286"/>
    </row>
    <row r="200" s="1" customFormat="1" ht="25.5" customHeight="1">
      <c r="B200" s="284"/>
      <c r="C200" s="358" t="s">
        <v>703</v>
      </c>
      <c r="D200" s="358"/>
      <c r="E200" s="358"/>
      <c r="F200" s="358" t="s">
        <v>704</v>
      </c>
      <c r="G200" s="359"/>
      <c r="H200" s="358" t="s">
        <v>705</v>
      </c>
      <c r="I200" s="358"/>
      <c r="J200" s="358"/>
      <c r="K200" s="286"/>
    </row>
    <row r="201" s="1" customFormat="1" ht="5.25" customHeight="1">
      <c r="B201" s="319"/>
      <c r="C201" s="314"/>
      <c r="D201" s="314"/>
      <c r="E201" s="314"/>
      <c r="F201" s="314"/>
      <c r="G201" s="340"/>
      <c r="H201" s="314"/>
      <c r="I201" s="314"/>
      <c r="J201" s="314"/>
      <c r="K201" s="342"/>
    </row>
    <row r="202" s="1" customFormat="1" ht="15" customHeight="1">
      <c r="B202" s="319"/>
      <c r="C202" s="294" t="s">
        <v>695</v>
      </c>
      <c r="D202" s="294"/>
      <c r="E202" s="294"/>
      <c r="F202" s="317" t="s">
        <v>42</v>
      </c>
      <c r="G202" s="294"/>
      <c r="H202" s="294" t="s">
        <v>706</v>
      </c>
      <c r="I202" s="294"/>
      <c r="J202" s="294"/>
      <c r="K202" s="342"/>
    </row>
    <row r="203" s="1" customFormat="1" ht="15" customHeight="1">
      <c r="B203" s="319"/>
      <c r="C203" s="294"/>
      <c r="D203" s="294"/>
      <c r="E203" s="294"/>
      <c r="F203" s="317" t="s">
        <v>43</v>
      </c>
      <c r="G203" s="294"/>
      <c r="H203" s="294" t="s">
        <v>707</v>
      </c>
      <c r="I203" s="294"/>
      <c r="J203" s="294"/>
      <c r="K203" s="342"/>
    </row>
    <row r="204" s="1" customFormat="1" ht="15" customHeight="1">
      <c r="B204" s="319"/>
      <c r="C204" s="294"/>
      <c r="D204" s="294"/>
      <c r="E204" s="294"/>
      <c r="F204" s="317" t="s">
        <v>46</v>
      </c>
      <c r="G204" s="294"/>
      <c r="H204" s="294" t="s">
        <v>708</v>
      </c>
      <c r="I204" s="294"/>
      <c r="J204" s="294"/>
      <c r="K204" s="342"/>
    </row>
    <row r="205" s="1" customFormat="1" ht="15" customHeight="1">
      <c r="B205" s="319"/>
      <c r="C205" s="294"/>
      <c r="D205" s="294"/>
      <c r="E205" s="294"/>
      <c r="F205" s="317" t="s">
        <v>44</v>
      </c>
      <c r="G205" s="294"/>
      <c r="H205" s="294" t="s">
        <v>709</v>
      </c>
      <c r="I205" s="294"/>
      <c r="J205" s="294"/>
      <c r="K205" s="342"/>
    </row>
    <row r="206" s="1" customFormat="1" ht="15" customHeight="1">
      <c r="B206" s="319"/>
      <c r="C206" s="294"/>
      <c r="D206" s="294"/>
      <c r="E206" s="294"/>
      <c r="F206" s="317" t="s">
        <v>45</v>
      </c>
      <c r="G206" s="294"/>
      <c r="H206" s="294" t="s">
        <v>710</v>
      </c>
      <c r="I206" s="294"/>
      <c r="J206" s="294"/>
      <c r="K206" s="342"/>
    </row>
    <row r="207" s="1" customFormat="1" ht="15" customHeight="1">
      <c r="B207" s="319"/>
      <c r="C207" s="294"/>
      <c r="D207" s="294"/>
      <c r="E207" s="294"/>
      <c r="F207" s="317"/>
      <c r="G207" s="294"/>
      <c r="H207" s="294"/>
      <c r="I207" s="294"/>
      <c r="J207" s="294"/>
      <c r="K207" s="342"/>
    </row>
    <row r="208" s="1" customFormat="1" ht="15" customHeight="1">
      <c r="B208" s="319"/>
      <c r="C208" s="294" t="s">
        <v>651</v>
      </c>
      <c r="D208" s="294"/>
      <c r="E208" s="294"/>
      <c r="F208" s="317" t="s">
        <v>78</v>
      </c>
      <c r="G208" s="294"/>
      <c r="H208" s="294" t="s">
        <v>711</v>
      </c>
      <c r="I208" s="294"/>
      <c r="J208" s="294"/>
      <c r="K208" s="342"/>
    </row>
    <row r="209" s="1" customFormat="1" ht="15" customHeight="1">
      <c r="B209" s="319"/>
      <c r="C209" s="294"/>
      <c r="D209" s="294"/>
      <c r="E209" s="294"/>
      <c r="F209" s="317" t="s">
        <v>546</v>
      </c>
      <c r="G209" s="294"/>
      <c r="H209" s="294" t="s">
        <v>547</v>
      </c>
      <c r="I209" s="294"/>
      <c r="J209" s="294"/>
      <c r="K209" s="342"/>
    </row>
    <row r="210" s="1" customFormat="1" ht="15" customHeight="1">
      <c r="B210" s="319"/>
      <c r="C210" s="294"/>
      <c r="D210" s="294"/>
      <c r="E210" s="294"/>
      <c r="F210" s="317" t="s">
        <v>544</v>
      </c>
      <c r="G210" s="294"/>
      <c r="H210" s="294" t="s">
        <v>712</v>
      </c>
      <c r="I210" s="294"/>
      <c r="J210" s="294"/>
      <c r="K210" s="342"/>
    </row>
    <row r="211" s="1" customFormat="1" ht="15" customHeight="1">
      <c r="B211" s="360"/>
      <c r="C211" s="294"/>
      <c r="D211" s="294"/>
      <c r="E211" s="294"/>
      <c r="F211" s="317" t="s">
        <v>548</v>
      </c>
      <c r="G211" s="355"/>
      <c r="H211" s="346" t="s">
        <v>549</v>
      </c>
      <c r="I211" s="346"/>
      <c r="J211" s="346"/>
      <c r="K211" s="361"/>
    </row>
    <row r="212" s="1" customFormat="1" ht="15" customHeight="1">
      <c r="B212" s="360"/>
      <c r="C212" s="294"/>
      <c r="D212" s="294"/>
      <c r="E212" s="294"/>
      <c r="F212" s="317" t="s">
        <v>550</v>
      </c>
      <c r="G212" s="355"/>
      <c r="H212" s="346" t="s">
        <v>713</v>
      </c>
      <c r="I212" s="346"/>
      <c r="J212" s="346"/>
      <c r="K212" s="361"/>
    </row>
    <row r="213" s="1" customFormat="1" ht="15" customHeight="1">
      <c r="B213" s="360"/>
      <c r="C213" s="294"/>
      <c r="D213" s="294"/>
      <c r="E213" s="294"/>
      <c r="F213" s="317"/>
      <c r="G213" s="355"/>
      <c r="H213" s="346"/>
      <c r="I213" s="346"/>
      <c r="J213" s="346"/>
      <c r="K213" s="361"/>
    </row>
    <row r="214" s="1" customFormat="1" ht="15" customHeight="1">
      <c r="B214" s="360"/>
      <c r="C214" s="294" t="s">
        <v>675</v>
      </c>
      <c r="D214" s="294"/>
      <c r="E214" s="294"/>
      <c r="F214" s="317">
        <v>1</v>
      </c>
      <c r="G214" s="355"/>
      <c r="H214" s="346" t="s">
        <v>714</v>
      </c>
      <c r="I214" s="346"/>
      <c r="J214" s="346"/>
      <c r="K214" s="361"/>
    </row>
    <row r="215" s="1" customFormat="1" ht="15" customHeight="1">
      <c r="B215" s="360"/>
      <c r="C215" s="294"/>
      <c r="D215" s="294"/>
      <c r="E215" s="294"/>
      <c r="F215" s="317">
        <v>2</v>
      </c>
      <c r="G215" s="355"/>
      <c r="H215" s="346" t="s">
        <v>715</v>
      </c>
      <c r="I215" s="346"/>
      <c r="J215" s="346"/>
      <c r="K215" s="361"/>
    </row>
    <row r="216" s="1" customFormat="1" ht="15" customHeight="1">
      <c r="B216" s="360"/>
      <c r="C216" s="294"/>
      <c r="D216" s="294"/>
      <c r="E216" s="294"/>
      <c r="F216" s="317">
        <v>3</v>
      </c>
      <c r="G216" s="355"/>
      <c r="H216" s="346" t="s">
        <v>716</v>
      </c>
      <c r="I216" s="346"/>
      <c r="J216" s="346"/>
      <c r="K216" s="361"/>
    </row>
    <row r="217" s="1" customFormat="1" ht="15" customHeight="1">
      <c r="B217" s="360"/>
      <c r="C217" s="294"/>
      <c r="D217" s="294"/>
      <c r="E217" s="294"/>
      <c r="F217" s="317">
        <v>4</v>
      </c>
      <c r="G217" s="355"/>
      <c r="H217" s="346" t="s">
        <v>717</v>
      </c>
      <c r="I217" s="346"/>
      <c r="J217" s="346"/>
      <c r="K217" s="361"/>
    </row>
    <row r="218" s="1" customFormat="1" ht="12.75" customHeight="1">
      <c r="B218" s="362"/>
      <c r="C218" s="363"/>
      <c r="D218" s="363"/>
      <c r="E218" s="363"/>
      <c r="F218" s="363"/>
      <c r="G218" s="363"/>
      <c r="H218" s="363"/>
      <c r="I218" s="363"/>
      <c r="J218" s="363"/>
      <c r="K218" s="364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Jan Gallia</dc:creator>
  <cp:lastModifiedBy>Jan Gallia</cp:lastModifiedBy>
  <dcterms:created xsi:type="dcterms:W3CDTF">2023-11-28T10:38:41Z</dcterms:created>
  <dcterms:modified xsi:type="dcterms:W3CDTF">2023-11-28T10:38:47Z</dcterms:modified>
</cp:coreProperties>
</file>