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120" windowWidth="14940" windowHeight="9225" activeTab="9"/>
  </bookViews>
  <sheets>
    <sheet name="rekapitulace" sheetId="1" r:id="rId1"/>
    <sheet name="SO 000" sheetId="2" r:id="rId2"/>
    <sheet name="SO 001" sheetId="3" r:id="rId3"/>
    <sheet name="SO 101.4" sheetId="4" r:id="rId4"/>
    <sheet name="SO 102.2" sheetId="5" r:id="rId5"/>
    <sheet name="SO 103.4" sheetId="6" r:id="rId6"/>
    <sheet name="SO 401" sheetId="7" r:id="rId7"/>
    <sheet name="SO 403-A" sheetId="8" r:id="rId8"/>
    <sheet name="SO 403-C" sheetId="9" r:id="rId9"/>
    <sheet name="SO 801" sheetId="10" r:id="rId10"/>
  </sheets>
  <definedNames/>
  <calcPr fullCalcOnLoad="1"/>
</workbook>
</file>

<file path=xl/sharedStrings.xml><?xml version="1.0" encoding="utf-8"?>
<sst xmlns="http://schemas.openxmlformats.org/spreadsheetml/2006/main" count="1776" uniqueCount="510">
  <si>
    <t>Soupis objektů s DPH</t>
  </si>
  <si>
    <t>Stavba:2017-0137 - Rekonstrukce ulic Horní Počernice</t>
  </si>
  <si>
    <t>Varianta: - rozdělení V.O. do ulic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</si>
  <si>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</si>
  <si>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</si>
  <si>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</si>
  <si>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</si>
  <si>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</si>
  <si>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</si>
  <si>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</si>
  <si>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</si>
  <si>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</si>
  <si>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</si>
  <si>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</si>
  <si>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Firma</t>
  </si>
  <si>
    <t>Příloha k formuláři pro ocenění nabídky</t>
  </si>
  <si>
    <t>Stavba</t>
  </si>
  <si>
    <t>číslo a název SO</t>
  </si>
  <si>
    <t>číslo a název rozpočtu:</t>
  </si>
  <si>
    <t>2017-0137</t>
  </si>
  <si>
    <t>Rekonstrukce ulic Horní Počernice</t>
  </si>
  <si>
    <t>SO 000</t>
  </si>
  <si>
    <t>Vedlejší a ostatní náklady</t>
  </si>
  <si>
    <t>Zatřídění JKSO: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</si>
  <si>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</si>
  <si>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</si>
  <si>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</si>
  <si>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</si>
  <si>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</si>
  <si>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</si>
  <si>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</si>
  <si>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</si>
  <si>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</si>
  <si>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</si>
  <si>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</si>
  <si>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</si>
  <si>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</si>
  <si>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</si>
  <si>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</si>
  <si>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</si>
  <si>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</si>
  <si>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</si>
  <si>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</si>
  <si>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</si>
  <si>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</si>
  <si>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</si>
  <si>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2017_OTSKP-SPK</t>
  </si>
  <si>
    <t>02620</t>
  </si>
  <si>
    <t/>
  </si>
  <si>
    <t xml:space="preserve">ZKOUŠENÍ KONSTRUKCÍ A PRACÍ NEZÁVISLOU ZKUŠEBNOU
statické zatěžovací zkoušky pro zjištění únosnosti podloží  dle pokynu TDI
</t>
  </si>
  <si>
    <t xml:space="preserve">KPL       </t>
  </si>
  <si>
    <t>5=5,000 [A]</t>
  </si>
  <si>
    <t>zahrnuje veškeré náklady spojené s objednatelem požadovanými zkouškami</t>
  </si>
  <si>
    <t>02811</t>
  </si>
  <si>
    <t>PRŮZKUMNÉ PRÁCE GEOTECHNICKÉ NA POVRCHU
doplňující IG průzkum při založení a IG upřesnění OZ  předpoklad 1ks posudků
přítomnost geologa u  základové spáry</t>
  </si>
  <si>
    <t>1=1,000 [A]</t>
  </si>
  <si>
    <t>zahrnuje veškeré náklady spojené s objednatelem požadovanými pracemi</t>
  </si>
  <si>
    <t>02910</t>
  </si>
  <si>
    <t xml:space="preserve">OSTATNÍ POŽADAVKY - ZEMĚMĚŘIČSKÁ MĚŘENÍ
Geodetická činnost před výstavbou, v průběhu provádění stavebních prací (geodet zhotovitele stavby) včetně vytyčení stavby a skutečného zjištění průběhu inženýrských sítí. Součástí je vybudování potřebné vytyčovací sítě.
</t>
  </si>
  <si>
    <t>02943</t>
  </si>
  <si>
    <t xml:space="preserve">OSTATNÍ POŽADAVKY - VYPRACOVÁNÍ RDS
Realizační dokumentace stavby (dále jen „RDS“) dle kap. 11 Směrnice pro dokumentaci staveb pozemních komunikací (SDS PK) (2/2007), vč. dodatku č. 1 (12/2009) - Prováděcí dokumentace zhotovovacích prací dle čl. 11.4.2.1 SDS PK v rozsahu dle kap. 6 Technických kvalitativních podmínek pro dokumentaci staveb pozemních komunikací (TKP-D) (8/2006), příloha č. 5. Součástí je předání dokumentace v tištěné podobě a předání 1 x v elektronické podobě (rozsah a uspořádání odpovídající podobě tištěné) v uzavřeném (PDF) a otevřeném formátu (DWG, XLS, DOC, apod.).
</t>
  </si>
  <si>
    <t>02944</t>
  </si>
  <si>
    <t xml:space="preserve">OSTAT POŽADAVKY - DOKUMENTACE SKUTEČ PROVEDENÍ V DIGIT FORMĚ
Dokumentace skutečného provedení stavby ve smyslu § 125 odst. 6 stavebního zákona, dle kap. 12 Směrnice pro dokumentaci staveb pozemních komunikací (SDS PK) (2/2007),  vč. dodatku č. 1 (12/2009) v rozsahu dle kap. 6 Technických kvalitativních podmínek pro dokumentaci staveb pozemních komunikací (TKP-D) (8/2006), příloha č. 6. Součástí je předání dokumentace v tištěné podobě a předání 1 x v digitální podobě (rozsah a uspořádání odpovídající podobě tištěné) v uzavřeném (PDF) a otevřeném formátu (DWG, XLS, DOC, apod.).
</t>
  </si>
  <si>
    <t>02945</t>
  </si>
  <si>
    <t xml:space="preserve">OSTAT POŽADAVKY - GEOMETRICKÝ PLÁN
Geodetické zaměření zkutečného provedení stavby vložené na podkladu katastrální mapy, v případě zásahu do cizích pozemků Geometrický plán potvrzený katastrálním úřadem. (Zajištění geometrických plánů skutečného provedení objektů a inženýrských sítí  a geometrických plánů věcných břemen v požadovaném formátu s hranicemi pozemků jako podklad pro vklad do katastrální mapy pro evidenci změn na katastrálním úřadu. Tato dokumentace bude potvrzena příslušným katastrálním úřadem a předána v 6 ti vyhotovení v termínu dle potřeb investora).
</t>
  </si>
  <si>
    <t>položka zahrnuje:
- přípravu podkladů, podání žádosti na katastrální úřad
- polní práce spojené s vyhotovením geometrického plánu
- výpočetní a grafické kancelářské práce
- úřední ověření výsledného elaborátu
- schválení návrhu vkladu do katastru nemovitostí příslušným katastrálním úřadem</t>
  </si>
  <si>
    <t>02950</t>
  </si>
  <si>
    <t xml:space="preserve">OSTATNÍ POŽADAVKY - POSUDKY, KONTROLY, REVIZNÍ ZPRÁVY
pasport dotčených komunikací a budov, př. ostatních objektů  před a po stavbě - 
položka na přímý příkaz TDI
</t>
  </si>
  <si>
    <t>02991</t>
  </si>
  <si>
    <t xml:space="preserve">OSTATNÍ POŽADAVKY - INFORMAČNÍ TABULE
PUBLICITA BĚHEM STAVBY
informační tabule (billboard), specifikace : Dodávka, montáž a následná demontáž
včetně odvozu informační tabule (bilboardu) o min. rozměrech 5,10 x 2,40 m.
Jedná se o kompletní provedení, včetně údržby po celou dobu stavby. Tabule bude upevněna na nosiče z příhradové kce. a dostatečně ukotvena do terénu, aby splňovala podmínky na tuhost a deformaci. Místo umístění a způsob následného odstranění bude dohodnut s investorem stavby před zahájením realizace stavebních prací. Vzhled tabule a obsah textů upřesní investor vítěznému uchazeči před zahájením realizace stavby. Dodavatel si zajistí veškerá potřebná povolení k umístění informační tabule. </t>
  </si>
  <si>
    <t xml:space="preserve">KUS       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</si>
  <si>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</si>
  <si>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03100</t>
  </si>
  <si>
    <t xml:space="preserve">ZAŘÍZENÍ STAVENIŠTĚ - ZŘÍZENÍ, PROVOZ, DEMONTÁŽ
Náklady na úmístění stavby:                                                     
Technická specifikace: Kompletní zařízení staveniště pro celou stavbu  včetně zajištění potřebných povolení a rozhodnutí.
Položka zahrnuje náklady spojené se staveništními komunikacemi, oplocením staveniště,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 Poplatky a náklady spojené se záborem veřejného prostranství a s tím související dopravní značení a zabezpečení pracoviště. Poplatky a náklady za spotřebované energie, plyn a vodu atd. v době výstavby až do předání díla. Zajištění údržby veřejných komunikací a komunikací pro pěší v průběhu celé stavby, včetně případné zimní údržby.
</t>
  </si>
  <si>
    <t>zahrnuje objednatelem povolené náklady na pořízení (event. pronájem), provozování, udržování a likvidaci zhotovitelova zařízení</t>
  </si>
  <si>
    <t>03350</t>
  </si>
  <si>
    <t xml:space="preserve">SLUŽBY ZAJIŠŤUJÍCÍ REGUL, PŘEVED A OCHRANU VEŘEJ DOPRAVY
DIO v průběhu celé stavby včetně odsouhlasení PD podle příslušné legislativy pro všechny SO stavby a v souladu s odsouhlaseným harmonogramem stavebních prací včetně instalace, udržby a demontáže DZ pro jednotlivé etapy stavebních prací
</t>
  </si>
  <si>
    <t>zahrnuje objednatelem povolené náklady na služby pro zhotovitele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</si>
  <si>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</si>
  <si>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</si>
  <si>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</si>
  <si>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</si>
  <si>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</si>
  <si>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</si>
  <si>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</si>
  <si>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001</t>
  </si>
  <si>
    <t>Příprava staveniště</t>
  </si>
  <si>
    <t>014102</t>
  </si>
  <si>
    <t xml:space="preserve">POPLATKY ZA SKLÁDKU
suť z žb  konstrukcí  2,5t/m3
pol 967118
</t>
  </si>
  <si>
    <t xml:space="preserve">T         </t>
  </si>
  <si>
    <t>1,19*2,5=2,975 [A]</t>
  </si>
  <si>
    <t>zahrnuje veškeré poplatky provozovateli skládky související s uložením odpadu na skládce.</t>
  </si>
  <si>
    <t>Zemní práce</t>
  </si>
  <si>
    <t>111208</t>
  </si>
  <si>
    <t xml:space="preserve">M2        </t>
  </si>
  <si>
    <t>odstranění křovin a stromů do průměru 100 mm
doprava dřevin na předepsanou vzdálenost
spálení na hromadách nebo štěpkování</t>
  </si>
  <si>
    <t>112028</t>
  </si>
  <si>
    <t>Kácení stromů se měří v [ks] poražených stromů (průměr stromů se měří v místě řezu) a zahrnuje zejména:
- poražení stromu a osekání větví
- spálení větví na hromadách nebo štěpkování
- dopravu a uložení kmenů, případné další práce s nimi dle pokynů zadávací dokumentace
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</si>
  <si>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112048</t>
  </si>
  <si>
    <t>125738</t>
  </si>
  <si>
    <t xml:space="preserve">VYKOPÁVKY ZE ZEMNÍKŮ A SKLÁDEK TŘ. I, ODVOZ DO 20KM
zajištění ornice 
pol 18232
</t>
  </si>
  <si>
    <t xml:space="preserve">M3        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</si>
  <si>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práce spojené s otvírkou zemníku</t>
  </si>
  <si>
    <t>18481</t>
  </si>
  <si>
    <t xml:space="preserve">OCHRANA STROMŮ BEDNĚNÍM
ochrana stromů před poškozením stavební činností
</t>
  </si>
  <si>
    <t>položka zahrnuje veškerý materiál, výrobky a polotovary, včetně mimostaveništní a vnitrostaveništní dopravy (rovněž přesuny), včetně naložení a složení, případně s uložením</t>
  </si>
  <si>
    <t>Ostatní konstrukce a práce</t>
  </si>
  <si>
    <t>967118</t>
  </si>
  <si>
    <t xml:space="preserve">VYBOURÁNÍ ČÁSTÍ KONSTRUKCÍ Z BETON DÍLCŮ S ODVOZEM DO 20KM
vybourání zídky bet. prefabrikát 
odečteno z digitálních dat
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</si>
  <si>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</si>
  <si>
    <t>SO 101.4</t>
  </si>
  <si>
    <t>Všelipská</t>
  </si>
  <si>
    <t xml:space="preserve">POPLATKY ZA SKLÁDKU
zemina 2,0 t/m3
pol 123738
pol 132738
</t>
  </si>
  <si>
    <t>428,454=428,454 [A]
10,28=10,280 [B]
Celkem: A+B=438,734 [C]
C*2,0=877,468 [D]</t>
  </si>
  <si>
    <t xml:space="preserve">POPLATKY ZA SKLÁDKU
suť ze živičných vozovek 2,4 t/m3
pol 113438
</t>
  </si>
  <si>
    <t>193,579*2,4=464,590 [A]</t>
  </si>
  <si>
    <t xml:space="preserve">POPLATKY ZA SKLÁDKU
suť z bet konstrukcí  2,3 t/m3
pol 113488
</t>
  </si>
  <si>
    <t>0,917*2,3=2,109 [A]</t>
  </si>
  <si>
    <t>113438</t>
  </si>
  <si>
    <t xml:space="preserve">ODSTRAN KRYTU ZPEVNĚNÝCH PLOCH S ASFALT POJIVEM VČET PODKLADU, ODVOZ DO 20KM
odstranění živič chodníků + odstranění zpevnění z recyklovaného asfaltu
vybourání živičné vozovky
plocha odečtena z digitálních dat
</t>
  </si>
  <si>
    <t>(6,99+1)*0,1=0,799 [A]
477,2886*1,11*0,36+5,71*0,36=192,780 [D]
Celkem: A+D=193,579 [E]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</si>
  <si>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</si>
  <si>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113488</t>
  </si>
  <si>
    <t xml:space="preserve">ODSTRANĚNÍ KRYTU ZPEVNĚNÝCH PLOCH Z DLAŽDIC VČETNĚ PODKLADU, ODVOZ DO 20KM
odstranění dlažby vstupu
plocha z digitálních dat
</t>
  </si>
  <si>
    <t>2*0,74+1,14=2,620 [A]
A*0,35=0,917 [B]</t>
  </si>
  <si>
    <t>113534</t>
  </si>
  <si>
    <t xml:space="preserve">ODSTRANĚNÍ CHODNÍKOVÝCH KAMENNÝCH OBRUBNÍKŮ, ODVOZ DO 5KM
vybourání kamenných obrub, 6,1m se znovu usadí, zbytek se odveze na místo určené investorem
délka z digitálních dat
</t>
  </si>
  <si>
    <t xml:space="preserve">M         </t>
  </si>
  <si>
    <t>21,3=21,300 [A]</t>
  </si>
  <si>
    <t>121108</t>
  </si>
  <si>
    <t xml:space="preserve">SEJMUTÍ ORNICE NEBO LESNÍ PŮDY S ODVOZEM DO 20KM
tl 150 mm včetně odvozu
plocha z digitálních dat
</t>
  </si>
  <si>
    <t>334,09*0,15=50,113 [A]
128,36*0,15=19,254 [B]
Celkem: A+B=69,367 [C]</t>
  </si>
  <si>
    <t>položka zahrnuje sejmutí ornice bez ohledu na tloušťku vrstvy a její vodorovnou dopravu
nezahrnuje uložení na trvalou skládku</t>
  </si>
  <si>
    <t>123738</t>
  </si>
  <si>
    <t xml:space="preserve">ODKOP PRO SPOD STAVBU SILNIC A ŽELEZNIC TŘ. I, ODVOZ DO 20KM
sanace AZ tl. 400 mm
výkop z charakteristických řezů
</t>
  </si>
  <si>
    <t>740,16*0,4=296,064 [A]
132,39=132,390 [B]
Celkem: A+B=428,454 [C]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</si>
  <si>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</si>
  <si>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 xml:space="preserve">VYKOPÁVKY ZE ZEMNÍKŮ A SKLÁDEK TŘ. I, ODVOZ DO 20KM
zajištění ornice a materiálu vhodného dle ČSN 736133 do násypového tělesa
pol 17110
pol 18232
</t>
  </si>
  <si>
    <t>33,33=33,330 [A]
32,219=32,219 [B]
Celkem: A+B=65,549 [C]</t>
  </si>
  <si>
    <t>132738</t>
  </si>
  <si>
    <t xml:space="preserve">HLOUBENÍ RÝH ŠÍŘ DO 2M PAŽ I NEPAŽ TŘ. I, ODVOZ DO 20KM
rýha pro přípojky UV
</t>
  </si>
  <si>
    <t>10,28=10,280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</si>
  <si>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</si>
  <si>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17110</t>
  </si>
  <si>
    <t>ULOŽENÍ SYPANINY DO NÁSYPŮ SE ZHUTNĚNÍM
z charakteristických řezů</t>
  </si>
  <si>
    <t>33,33=33,330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</si>
  <si>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</si>
  <si>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17120</t>
  </si>
  <si>
    <t xml:space="preserve">ULOŽENÍ SYPANINY DO NÁSYPŮ A NA SKLÁDKY BEZ ZHUTNĚNÍ
pol 123738
pol 121108
pol 132738
</t>
  </si>
  <si>
    <t>428,454=428,454 [A]
334,09*0,15=50,113 [B]
128,36*0,15=19,254 [C]
10,28=10,280 [D]
Celkem: A+B+C+D=508,101 [E]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</si>
  <si>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</si>
  <si>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17180</t>
  </si>
  <si>
    <t xml:space="preserve">ULOŽENÍ SYPANINY DO NÁSYPŮ Z NAKUPOVANÝCH MATERIÁLŮ
sanace AZ ŠDB 0/63  tl 400 mm
</t>
  </si>
  <si>
    <t>740,16*0,4=296,064 [A]</t>
  </si>
  <si>
    <t>položka zahrnuje:
- kompletní provedení zemní konstrukce (násypového tělesa včetně aktivní zóny)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</si>
  <si>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17481</t>
  </si>
  <si>
    <t xml:space="preserve">ZÁSYP JAM A RÝH Z NAKUPOVANÝCH MATERIÁLŮ
přípojky UV a ACO
ŠDB 0/63 
</t>
  </si>
  <si>
    <t>9,71=9,710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</si>
  <si>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</si>
  <si>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</si>
  <si>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</si>
  <si>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740,16=740,160 [A]</t>
  </si>
  <si>
    <t>položka zahrnuje úpravu pláně včetně vyrovnání výškových rozdílů. Míru zhutnění určuje projekt.</t>
  </si>
  <si>
    <t>18232</t>
  </si>
  <si>
    <t xml:space="preserve">ROZPROSTŘENÍ ORNICE V ROVINĚ V TL DO 0,15M
tl 150 mm
plochy z digitálních dat
</t>
  </si>
  <si>
    <t>214,79*0,15=32,219 [A]</t>
  </si>
  <si>
    <t>položka zahrnuje:
nutné přemístění ornice z dočasných skládek vzdálených do 50m
rozprostření ornice v předepsané tloušťce v rovině a ve svahu do 1:5</t>
  </si>
  <si>
    <t>18710</t>
  </si>
  <si>
    <t xml:space="preserve">OŠETŘENÍ ORNICE NA SKLÁDCE
k pol 121108
</t>
  </si>
  <si>
    <t>69,368=69,368 [A]</t>
  </si>
  <si>
    <t>Položka zahrnuje urovnání skládky do výšky max. 3m se sklony svahů 1:2 a mírnějšími, založení trávníku (event. ošetření chemicky před založením trávníku při časové prodlevě mezi nasypáním skládky a osetím), 1x za rok ošetření chemicky, 2x za rok sekání.</t>
  </si>
  <si>
    <t>Základy</t>
  </si>
  <si>
    <t>21150</t>
  </si>
  <si>
    <t xml:space="preserve">SANAČNÍ ŽEBRA Z KAMENIVA
drenážní žebro ŠDB 0/32  ( h=160 mm, š=100 mm)
odvodnění nepropustných vrstev
délka z digitálních dat
</t>
  </si>
  <si>
    <t>124,5*(0,16*0,1)=1,992 [A]</t>
  </si>
  <si>
    <t>položka zahrnuje dodávku předepsaného kameniva, mimostaveništní a vnitrostaveništní dopravu a jeho uložení
není-li v zadávací dokumentaci uvedeno jinak, jedná se o nakupovaný materiál</t>
  </si>
  <si>
    <t>212635</t>
  </si>
  <si>
    <t xml:space="preserve">TRATIVODY KOMPL Z TRUB Z PLAST HM DN DO 150MM, RÝHA TŘ I
HDPE DN 160 , SN 12
délka z digitálních dat
</t>
  </si>
  <si>
    <t>127,79=127,790 [A]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</si>
  <si>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</si>
  <si>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 xml:space="preserve">TRATIVODY KOMPL Z TRUB Z PLAST HM DN DO 150MM, RÝHA TŘ I
podélný trativod HDPE DN 160 SN 12 neperfor
délka z digitálních dat
</t>
  </si>
  <si>
    <t>3,69=3,690 [A]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</si>
  <si>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</si>
  <si>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>289971</t>
  </si>
  <si>
    <t xml:space="preserve">OPLÁŠTĚNÍ (ZPEVNĚNÍ) Z GEOTEXTILIE
opláštění trativodu
zpevnění v AZ
filtrační GTX - odvodnění nepropustných vrstev
plochy odečteny z digitálních dat
</t>
  </si>
  <si>
    <t>(2*0,5+0,4+0,5+0,15)*127,79=261,969 [A]
740,16=740,160 [B]
124,5*2*(0,16+0,1)=64,740 [E]
Celkem: A+B+E=1 066,869 [F]</t>
  </si>
  <si>
    <t>Položka zahrnuje:
- dodávku předepsané geotextilie
- úpravu, očištění a ochranu podkladu
- přichycení k podkladu, případně zatížení
- úpravy spojů a zajištění okrajů
- úpravy pro odvodnění
- nutné přesahy
- mimostaveništní a vnitrostaveništní dopravu</t>
  </si>
  <si>
    <t>Vodorovné konstrukce</t>
  </si>
  <si>
    <t>451314</t>
  </si>
  <si>
    <t xml:space="preserve">PODKLADNÍ A VÝPLŇOVÉ VRSTVY Z PROSTÉHO BETONU C25/30
zpomalovací práh                           C 20/25 XF3
podkladní beton pod ACO drain     C 25/30 XF3
podkl bet pod přídlažbu                 C 20/25 XF3
plocha z digitálních dat
</t>
  </si>
  <si>
    <t>7,92*0,25=1,980 [A]
51,5*0,15=7,725 [B]
52,08*0,1*0,15=0,781 [C]
Celkem: A+B+C=10,486 [D]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</si>
  <si>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</si>
  <si>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45734</t>
  </si>
  <si>
    <t xml:space="preserve">VYROVNÁVACÍ A SPÁD BETON ZVLÁŠTNÍ (PLASTBETON)
malta modifikovaná polymery  š=20 mm
délky z kladecího plánu a detailů
</t>
  </si>
  <si>
    <t>52,08*0,15*0,02=0,156 [A]</t>
  </si>
  <si>
    <t>položka zahrnuje:
- dodání zvláštního betonu (plastbetonu) předepsané kvality a jeho rozprostření v předepsané tloušťce a v předepsaném tvaru</t>
  </si>
  <si>
    <t>Komunikace</t>
  </si>
  <si>
    <t>561401</t>
  </si>
  <si>
    <t xml:space="preserve">KAMENIVO ZPEVNĚNÉ CEMENTEM TŘ. I
  SC 8/10 tl 160 mm, plocha z digitálních dat
 </t>
  </si>
  <si>
    <t>KCE 3: 454,68*0,16=72,749 [A]
KCE 3a: 32,87*0,16=5,259 [B]
Celkem: A+B=78,008 [C]</t>
  </si>
  <si>
    <t>- dodání směsi v požadované kvalitě
- očištění podkladu
- uložení směsi dle předepsaného technologického předpisu a zhutnění vrstvy v předepsané tloušťce
- zřízení vrstvy bez rozlišení šířky, pokládání vrstvy po etapách, včetně pracovních spar a spojů
- úpravu napojení, ukončení
- úpravu dilatačních spar včetně předepsané výztuže
- nezahrnuje postřiky, nátěry
- nezahrnuje úpravu povrchu krytu</t>
  </si>
  <si>
    <t>56330</t>
  </si>
  <si>
    <t xml:space="preserve">VOZOVKOVÉ VRSTVY ZE ŠTĚRKODRTI
ŠDB 0/32 tl    KCE 3: min 170 mm, KCE 4: min 150 mm, KCE 5: min 250 mm, KCE 6: min 250 mm
ŠDB 0/32  za kam obrubou
plocha z digitálních dat
</t>
  </si>
  <si>
    <t>KCE 3: 454,68*1,125*0,17=86,958 [A]
KCE 3a: 32,87*0,17=5,588 [B]
KCE 4: 9,92*0,15=1,488 [C]
KCE 4a: (6,03+0,02)*0,15=0,908 [D]
KCE 5:  144,11*0,25=36,028 [E]
KCE 5a: 7,18*0,25=1,795 [F]
KCE 5c: 15,7*0,25=3,925 [G]
KCE 6:  7,92*0,25=1,980 [H]
kce nad přípojkou a prov na ZÚ: 10,63*0,35=3,721 [I]
za kam obrubou: 1,33=1,330 [K]
Celkem: A+B+C+D+E+F+G+H+I+K=143,721 [L]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</si>
  <si>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</si>
  <si>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572141</t>
  </si>
  <si>
    <t xml:space="preserve">INFILTRAČNÍ POSTŘIK ASFALTOVÝ DO 2,0KG/M2
plocha z digitálních dat
</t>
  </si>
  <si>
    <t>10,63=10,630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</si>
  <si>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</si>
  <si>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572211</t>
  </si>
  <si>
    <t xml:space="preserve">SPOJOVACÍ POSTŘIK Z ASFALTU DO 0,5KG/M2
plocha digitálně ze situace
</t>
  </si>
  <si>
    <t>574A34</t>
  </si>
  <si>
    <t xml:space="preserve">ASFALTOVÝ BETON PRO OBRUSNÉ VRSTVY ACO 11+, 11S TL. 40MM
ACO 11+  tl. 40 mm
plocha digitálně ze situace
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</si>
  <si>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</si>
  <si>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574E56</t>
  </si>
  <si>
    <t xml:space="preserve">ASFALTOVÝ BETON PRO PODKLADNÍ VRSTVY ACP 16+, 16S TL. 60MM
ACP 16+   tl. 60 mm
plocha z digitálních dat
</t>
  </si>
  <si>
    <t>58222</t>
  </si>
  <si>
    <t xml:space="preserve">DLÁŽDĚNÉ KRYTY Z DROBNÝCH KOSTEK DO LOŽE Z MC
přídlažba dle vzor řezu š=100 mm do betonu
délka odečtena z kladecího plánu a detailů
</t>
  </si>
  <si>
    <t>52,08*0,1=5,208 [A]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</si>
  <si>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</si>
  <si>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582612</t>
  </si>
  <si>
    <t xml:space="preserve">KRYTY Z BETON DLAŽDIC SE ZÁMKEM ŠEDÝCH TL 80MM DO LOŽE Z KAM
vozovka TDI VI  lože 4/8 tl 40 mm
neparkovací místa  KCE 5c  lože 4/8 40 mm
</t>
  </si>
  <si>
    <t>454,68=454,680 [A]
15,7=15,700 [B]</t>
  </si>
  <si>
    <t>582614</t>
  </si>
  <si>
    <t xml:space="preserve">KRYTY Z BETON DLAŽDIC SE ZÁMKEM BAREV TL 60MM DO LOŽE Z KAM
chodník 
OKROVÁ   lože 4/8 tl 30 mm
plocha z digitálních dat
</t>
  </si>
  <si>
    <t>9,92=9,920 [A]</t>
  </si>
  <si>
    <t>582615</t>
  </si>
  <si>
    <t xml:space="preserve">KRYTY Z BETON DLAŽDIC SE ZÁMKEM BAREV TL 80MM DO LOŽE Z KAM
vjezdy a parkovací stání  ČERVENÁ  lože 4/8 tl 40 mm  KCE 5
zpomalovací práh KCE 6  ČERVENÁ  lože 4/8 tl 40 mm
plochy z digitálních dat
</t>
  </si>
  <si>
    <t>144,11=144,110 [A]
5,63=5,630 [B]</t>
  </si>
  <si>
    <t xml:space="preserve">KRYTY Z BETON DLAŽDIC SE ZÁMKEM BAREV TL 80MM DO LOŽE Z KAM
vchody kombinované s vjezdem , OKROVÁ, lože 40 mm 4/8
</t>
  </si>
  <si>
    <t>7,18=7,180 [A]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</si>
  <si>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</si>
  <si>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58261A</t>
  </si>
  <si>
    <t xml:space="preserve">KRYTY Z BETON DLAŽDIC SE ZÁMKEM BAREV RELIÉF TL 60MM DO LOŽE Z KAM
reliéfní dlažba pro nevidomé KCE 4a, LV 30 mm 4/8  - chodníky a samostatné vchody
plocha z digitálních dat
</t>
  </si>
  <si>
    <t>6,03+0,02=6,050 [A]</t>
  </si>
  <si>
    <t>58261B</t>
  </si>
  <si>
    <t xml:space="preserve">KRYTY Z BETON DLAŽDIC SE ZÁMKEM BAREV RELIÉF TL 80MM DO LOŽE Z KAM
KCE 3a ČERVENÁ do lože 4/8 40 mm
</t>
  </si>
  <si>
    <t>3,87=3,870 [A]</t>
  </si>
  <si>
    <t>582628</t>
  </si>
  <si>
    <t xml:space="preserve">KRYTY Z BETON DLAŽDIC SE ZÁMKEM ŠEDÝCH RELIÉF TL 80MM DO LOŽE Z MC
reliéfní drážky  do lože 4/8 40 mm
plochy z digitálních dat
</t>
  </si>
  <si>
    <t>29=29,000 [A]</t>
  </si>
  <si>
    <t>Potrubí</t>
  </si>
  <si>
    <t>87434</t>
  </si>
  <si>
    <t xml:space="preserve">POTRUBÍ Z TRUB PLASTOVÝCH ODPADNÍCH DN DO 200MM
přípoj ACO žlabu PVC DN 200
</t>
  </si>
  <si>
    <t>7=7,000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</si>
  <si>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</si>
  <si>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897542</t>
  </si>
  <si>
    <t xml:space="preserve">VPUSŤ ODVOD ŽLABŮ Z POLYMERBETONU SV. ŠÍŘKY DO 150MM
ACO drain DN 150  s litinovým roštem C250 a vpustí
délka z kladecího plánu
</t>
  </si>
  <si>
    <t>51,88=51,880 [A]</t>
  </si>
  <si>
    <t>položka zahrnuje dodávku a osazení předepsaného dílce včetně mříže
nezahrnuje předepsané podkladní konstrukce</t>
  </si>
  <si>
    <t>89921</t>
  </si>
  <si>
    <t xml:space="preserve">VÝŠKOVÁ ÚPRAVA POKLOPŮ
povrch znaky vodovodu
povrch znaky kanalizace
</t>
  </si>
  <si>
    <t>6+2=8,000 [A]</t>
  </si>
  <si>
    <t>- položka výškové úpravy zahrnuje všechny nutné práce a materiály pro zvýšení nebo snížení zařízení (včetně nutné úpravy stávajícího povrchu vozovky nebo chodníku).</t>
  </si>
  <si>
    <t>914141</t>
  </si>
  <si>
    <t xml:space="preserve">DOPRAV ZNAČ ZÁKL VEL OCEL FÓLIE TŘ 3 - DODÁVKA A MONT
IZ5a, IZ5b, 
odečteno ze situace
</t>
  </si>
  <si>
    <t>2+2=4,000 [A]</t>
  </si>
  <si>
    <t>položka zahrnuje:
- dodávku a montáž značek v požadovaném provedení</t>
  </si>
  <si>
    <t>914911</t>
  </si>
  <si>
    <t xml:space="preserve">SLOUPKY A STOJKY DOPRAVNÍCH ZNAČEK Z OCEL TRUBEK SE ZABETONOVÁNÍM - DODÁVKA A MONTÁŽ
pol 914141
</t>
  </si>
  <si>
    <t>položka zahrnuje:
- sloupky a upevňovací zařízení včetně jejich osazení (betonová patka, zemní práce)</t>
  </si>
  <si>
    <t>917211</t>
  </si>
  <si>
    <t xml:space="preserve">ZÁHONOVÉ OBRUBY Z BETONOVÝCH OBRUBNÍKŮ ŠÍŘ 50MM
50/200 do bet lože C20/25nXF3
délka z digitálních dat
</t>
  </si>
  <si>
    <t>1,77+2,05+1,32+1,43=6,570 [A]</t>
  </si>
  <si>
    <t>Položka zahrnuje:
dodání a pokládku betonových obrubníků o rozměrech předepsaných zadávací dokumentací
betonové lože i boční betonovou opěrku.</t>
  </si>
  <si>
    <t>917224</t>
  </si>
  <si>
    <t xml:space="preserve">SILNIČNÍ A CHODNÍKOVÉ OBRUBY Z BETONOVÝCH OBRUBNÍKŮ ŠÍŘ 150MM
100x200     s opěrou do bet lože C 20/25nXF3
délka z digitálních dat
</t>
  </si>
  <si>
    <t>175,21=175,210 [A]</t>
  </si>
  <si>
    <t xml:space="preserve">SILNIČNÍ A CHODNÍKOVÉ OBRUBY Z BETONOVÝCH OBRUBNÍKŮ ŠÍŘ 150MM
100x250     s opěrou do bet lože C 20/25nXF3
délka z digitálních dat
</t>
  </si>
  <si>
    <t>213,72=213,720 [A]</t>
  </si>
  <si>
    <t xml:space="preserve">SILNIČNÍ A CHODNÍKOVÉ OBRUBY Z BETONOVÝCH OBRUBNÍKŮ ŠÍŘ 150MM
100/200 barva červená  s opěrou do bet lože C 20/25nXF3
délka z digitálních dat
</t>
  </si>
  <si>
    <t>2*(2,2+1,49+0,79+3,45+2,34+1,23)=23,000 [A]</t>
  </si>
  <si>
    <t>91782</t>
  </si>
  <si>
    <t xml:space="preserve">VÝŠKOVÁ ÚPRAVA OBRUBNÍKŮ KAMENNÝCH
úprava stávajících kamenných obrub
délky z digitálních dat
</t>
  </si>
  <si>
    <t>6,1=6,100 [A]</t>
  </si>
  <si>
    <t>Položka výšková úprava obrub zahrnuje jejich vytrhání, očištění, manipulaci, nové betonové lože a osazení. Případné nutné doplnění novými obrubami se uvede v položkách 9172 až 9177.</t>
  </si>
  <si>
    <t>11332</t>
  </si>
  <si>
    <t>SEJMUTÍ ORNICE NEBO LESNÍ PŮDY S ODVOZEM DO 20KM
tl 150 mm včetně odvozu</t>
  </si>
  <si>
    <t xml:space="preserve">ULOŽENÍ SYPANINY DO NÁSYPŮ A NA SKLÁDKY BEZ ZHUTNĚNÍ
k pol 121108
pol 123738
</t>
  </si>
  <si>
    <t>položka zahrnuje:
- kompletní provedení zemní konstrukce (násypového tělesa včetně aktivní zóny)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</si>
  <si>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ROZPROSTŘENÍ ORNICE V ROVINĚ V TL DO 0,15M</t>
  </si>
  <si>
    <t>3=3,000 [A]</t>
  </si>
  <si>
    <t>931324</t>
  </si>
  <si>
    <t>SO 102.2</t>
  </si>
  <si>
    <t>Hřídelecká</t>
  </si>
  <si>
    <t xml:space="preserve">POPLATKY ZA SKLÁDKU
zemina 2,0 t/m3
pol 123738
</t>
  </si>
  <si>
    <t>344,32*2,0=688,640 [A]</t>
  </si>
  <si>
    <t xml:space="preserve">POPLATKY ZA SKLÁDKU
suť ze sypkých voz vrstev 1,9 t/m3
pol 11332
</t>
  </si>
  <si>
    <t>125,65*1,9=238,735 [A]</t>
  </si>
  <si>
    <t xml:space="preserve">POPLATKY ZA SKLÁDKU
suť ze živičných vozovkových vrstev  2,4 t/m3
pol 113438
</t>
  </si>
  <si>
    <t>42,35*2,4=101,640 [A]</t>
  </si>
  <si>
    <t xml:space="preserve">ODSTRANĚNÍ PODKLADŮ ZPEVNĚNÝCH PLOCH Z KAMENIVA NESTMELENÉHO
stávající štěrková vozovka odhad tl 350 mm
včetně odvozu a uložení na skládku
skládkovné pol 014102.2
</t>
  </si>
  <si>
    <t>125,65=125,650 [A]</t>
  </si>
  <si>
    <t>ODSTRAN KRYTU ZPEVNĚNÝCH PLOCH S ASFALT POJIVEM VČET PODKLADU, ODVOZ DO 20KM
odstranění stávající asfalt. Vozovky, odhad tl 0,35 m</t>
  </si>
  <si>
    <t>42,35=42,350 [A]</t>
  </si>
  <si>
    <t>98=98,000 [A]</t>
  </si>
  <si>
    <t xml:space="preserve">ODKOP PRO SPOD STAVBU SILNIC A ŽELEZNIC TŘ. I, ODVOZ DO 20KM
z charakteristických řezů
sanace AZ 400 mm
</t>
  </si>
  <si>
    <t>33,8+14,52=48,320 [A]
296=296,000 [B]
Celkem: A+B=344,320 [C]</t>
  </si>
  <si>
    <t xml:space="preserve">VYKOPÁVKY ZE ZEMNÍKŮ A SKLÁDEK TŘ. I, ODVOZ DO 20KM
zajištění ornice a materiálu vhodného dle ČSN 736133 do násypového tělesa
pol 18232
</t>
  </si>
  <si>
    <t xml:space="preserve">
417*0,15=62,550 [B]</t>
  </si>
  <si>
    <t>ULOŽENÍ SYPANINY DO NÁSYPŮ A NA SKLÁDKY BEZ ZHUTNĚNÍ
k pol 121108
pol 123738</t>
  </si>
  <si>
    <t>98=98,000 [A]
344,32=344,320 [B]
Celkem: A+B=442,320 [C]</t>
  </si>
  <si>
    <t xml:space="preserve">ULOŽENÍ SYPANINY DO NÁSYPŮ Z NAKUPOVANÝCH MATERIÁLŮ
sanace AZ  ŠDB 0/63  tl. 0,4m
 </t>
  </si>
  <si>
    <t>296=296,000 [A]</t>
  </si>
  <si>
    <t>484=484,000 [A]
84,5=84,500 [B]
Celkem: A+B=568,500 [C]</t>
  </si>
  <si>
    <t>417=417,000 [A]</t>
  </si>
  <si>
    <t>90*(0,16*0,1)=1,440 [A]</t>
  </si>
  <si>
    <t xml:space="preserve">TRATIVODY KOMPL Z TRUB Z PLAST HM DN DO 150MM, RÝHA TŘ I
HDPE DN 160    0,2  m2  plocha
</t>
  </si>
  <si>
    <t>92=92,000 [A]</t>
  </si>
  <si>
    <t xml:space="preserve">OPLÁŠTĚNÍ (ZPEVNĚNÍ) Z GEOTEXTILIE
opláštění trativodu
sanace AZ
</t>
  </si>
  <si>
    <t>(0,4+2*0,5+0,5+0,15)*92=188,600 [A]
296/0,4=740,000 [B]
Celkem: A+B=928,600 [C]</t>
  </si>
  <si>
    <t>KAMENIVO ZPEVNĚNÉ CEMENTEM TŘ. I
SC 8/10 tl 160 mm</t>
  </si>
  <si>
    <t>84,6=84,600 [A]</t>
  </si>
  <si>
    <t>VOZOVKOVÉ VRSTVY ZE ŠTĚRKODRTI
vozovka  ŠDB 0/32 tl 170 mm
parkoviště  ŠDB 0/32 tl 250 mm
vjezdy   ŠDB 0/32 tl 250 mm
chodník ŠDB 0/32 tl 150 mm</t>
  </si>
  <si>
    <t>94,01=94,010 [A]
40,1=40,100 [B]
30,1=30,100 [C]
1,8=1,800 [D]
Celkem: A+B+C+D=166,010 [E]</t>
  </si>
  <si>
    <t xml:space="preserve">KRYTY Z BETON DLAŽDIC SE ZÁMKEM ŠEDÝCH TL 80MM DO LOŽE Z KAM
lože 4/8 tl 40 mm
</t>
  </si>
  <si>
    <t>484=484,000 [A]</t>
  </si>
  <si>
    <t>KRYTY Z BETON DLAŽDIC SE ZÁMKEM BAREV TL 60MM DO LOŽE Z KAM
chodník a místo pro odpadkové nádoby
ŽLUTÁ  lože 4/8 tl 30 mm</t>
  </si>
  <si>
    <t>10,5=10,500 [A]</t>
  </si>
  <si>
    <t xml:space="preserve">KRYTY Z BETON DLAŽDIC SE ZÁMKEM BAREV TL 80MM DO LOŽE Z KAM
Parkoviště - červená lože 4/8 tl 40 mm
vjezdy - červená lože 4/8 tl 40 mm
</t>
  </si>
  <si>
    <t>139,2=139,200 [A]
104,6=104,600 [B]
Celkem: A+B=243,800 [C]</t>
  </si>
  <si>
    <t xml:space="preserve">KRYTY Z BETON DLAŽDIC SE ZÁMKEM BAREV RELIÉF TL 60MM DO LOŽE Z KAM
reliéfní dlažba pro OSP
</t>
  </si>
  <si>
    <t>9,8=9,800 [A]</t>
  </si>
  <si>
    <t xml:space="preserve">Potrubí    </t>
  </si>
  <si>
    <t xml:space="preserve">VÝŠKOVÁ ÚPRAVA POKLOPŮ
šachet a šoupat 
šachet a šoupat v zeleni + 1m2 zpevněná plocha
</t>
  </si>
  <si>
    <t>1=1,000 [A]
1=1,000 [B]
Celkem: A+B=2,000 [C]</t>
  </si>
  <si>
    <t>89922</t>
  </si>
  <si>
    <t xml:space="preserve">VÝŠKOVÁ ÚPRAVA MŘÍŽÍ
mříž UV
</t>
  </si>
  <si>
    <t>DOPRAV ZNAČ ZÁKL VEL OCEL FÓLIE TŘ 3 - DODÁVKA A MONT</t>
  </si>
  <si>
    <t>IP 12  pro OSP  1=1,000 [A]</t>
  </si>
  <si>
    <t xml:space="preserve">SLOUPKY A STOJKY DOPRAVNÍCH ZNAČEK Z OCEL TRUBEK SE ZABETONOVÁNÍM - DODÁVKA A MONTÁŽ
pro OSP 
</t>
  </si>
  <si>
    <t>91551</t>
  </si>
  <si>
    <t xml:space="preserve">VODOROVNÉ DOPRAVNÍ ZNAČENÍ - PŘEDEM PŘIPRAVENÉ SYMBOLY
znak pro vozíčkáře
</t>
  </si>
  <si>
    <t>položka zahrnuje:
- dodání a pokládku předepsaného symbolu
- zahrnuje předznačení a reflexní úpravu</t>
  </si>
  <si>
    <t>91691</t>
  </si>
  <si>
    <t>ZVÝRAZŇUJÍCÍ SLOUPKY KOVOVÉ
ocelové sloupky pro ochranu chodců u dlouhých zpomalovacích prahů s přechody, DN 150, v=1,1 m, včetně bet. základu</t>
  </si>
  <si>
    <t>2=2,000 [A]</t>
  </si>
  <si>
    <t>položka zahrnuje dodání zařízení v předepsaném provedení včetně jeho osazení</t>
  </si>
  <si>
    <t xml:space="preserve">ZÁHONOVÉ OBRUBY Z BETONOVÝCH OBRUBNÍKŮ ŠÍŘ 50MM
50/250 do bet lože C20/25nXF3
</t>
  </si>
  <si>
    <t>2,5=2,500 [A]</t>
  </si>
  <si>
    <t xml:space="preserve">SILNIČNÍ A CHODNÍKOVÉ OBRUBY Z BETONOVÝCH OBRUBNÍKŮ ŠÍŘ 150MM
100x250    tl. 150 mm s opěrou do bet lože C 20/25nXF3
nášlap 100 mm a 80 mm
</t>
  </si>
  <si>
    <t>202=202,000 [A]</t>
  </si>
  <si>
    <t xml:space="preserve">SILNIČNÍ A CHODNÍKOVÉ OBRUBY Z BETONOVÝCH OBRUBNÍKŮ ŠÍŘ 150MM
100x250    tl. 150 mm s opěrou do bet lože C 20/25nXF3
nášlap 20 mm a  0 mm
</t>
  </si>
  <si>
    <t>92,5=92,500 [A]</t>
  </si>
  <si>
    <t xml:space="preserve">TRATIVODY KOMPL Z TRUB Z PLAST HM DN DO 150MM, RÝHA TŘ I
HDPE DN 160    0,2 m2 plocha
</t>
  </si>
  <si>
    <t>89712</t>
  </si>
  <si>
    <t>VPUSŤ KANALIZAČNÍ ULIČNÍ KOMPLETNÍ Z BETONOVÝCH DÍLCŮ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</si>
  <si>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předepsané podkladní konstrukce</t>
  </si>
  <si>
    <t>897541</t>
  </si>
  <si>
    <t xml:space="preserve">VPUSŤ ODVOD ŽLABŮ Z POLYMERBETONU SV. ŠÍŘKY DO 100MM
ACO  drain 100, D 400
</t>
  </si>
  <si>
    <t xml:space="preserve">VÝŠKOVÁ ÚPRAVA POKLOPŮ
šachet a šoupat 
</t>
  </si>
  <si>
    <t>9=9,000 [A]</t>
  </si>
  <si>
    <t>919111</t>
  </si>
  <si>
    <t>položka zahrnuje řezání vozovkové vrstvy v předepsané tloušťce, včetně spotřeby vody</t>
  </si>
  <si>
    <t>SO 103.4</t>
  </si>
  <si>
    <t>V Dílcích</t>
  </si>
  <si>
    <t xml:space="preserve">POPLATKY ZA SKLÁDKU
zemina 2,0 t/m3
pol 123738
pol 132738
</t>
  </si>
  <si>
    <t>346,66=346,660 [A]
7,35=7,350 [B]
Celkem: A+B=354,010 [C]
C*2,0=708,020 [D]</t>
  </si>
  <si>
    <t xml:space="preserve">POPLATKY ZA SKLÁDKU
suť ze syp voz vrstev 1,9 t/m3
pol 11332
</t>
  </si>
  <si>
    <t>107,8*1,9=204,820 [A]</t>
  </si>
  <si>
    <t xml:space="preserve">POPLATKY ZA SKLÁDKU
suť ze živičných vozovkových vrstev  2,4 t/m3
pol 113438
</t>
  </si>
  <si>
    <t>9*2,4=21,600 [A]</t>
  </si>
  <si>
    <t>107,8=107,800 [A]</t>
  </si>
  <si>
    <t xml:space="preserve">ODSTRAN KRYTU ZPEVNĚNÝCH PLOCH S ASFALT POJIVEM VČET PODKLADU, ODVOZ DO 20KM
odstranění stávající asfalt. Vozovky a chodníku, odhad tl 0,5 m
</t>
  </si>
  <si>
    <t>41,4=41,400 [A]</t>
  </si>
  <si>
    <t xml:space="preserve">ODKOP PRO SPOD STAVBU SILNIC A ŽELEZNIC TŘ. I, ODVOZ DO 20KM
z charakteristických řezů
sanace AZ
</t>
  </si>
  <si>
    <t>152+9,06=161,060 [A]
185,6=185,600 [B]
Celkem: A+B=346,660 [C]</t>
  </si>
  <si>
    <t>165*0,15=24,750 [B]</t>
  </si>
  <si>
    <t xml:space="preserve">HLOUBENÍ RÝH ŠÍŘ DO 2M PAŽ I NEPAŽ TŘ. I, ODVOZ DO 20KM
UV a přípojka UV, ACO drain
</t>
  </si>
  <si>
    <t>0,8*0,8*1,5+0,6*1,5*2,3+0,6*1,5*4,8=7,350 [A]</t>
  </si>
  <si>
    <t>41,4=41,400 [A]
346,66=346,660 [B]
Celkem: A+B=388,060 [C]</t>
  </si>
  <si>
    <t>ULOŽENÍ SYPANINY DO NÁSYPŮ Z NAKUPOVANÝCH MATERIÁLŮ
sanace AZ tl 400 mm  ŠDB 0/63</t>
  </si>
  <si>
    <t>185,6=185,600 [A]</t>
  </si>
  <si>
    <t>7,35-(3,14*0,6*1,3)-3,14*0,075*0,075*4,8-3,14*0,01*0,01*2,3=4,815 [A]</t>
  </si>
  <si>
    <t>152/0,4=380,000 [A]
185,6/0,4=464,000 [B]
Celkem: A+B=844,000 [C]</t>
  </si>
  <si>
    <t>165=165,000 [A]</t>
  </si>
  <si>
    <t>82*(0,16*0,1)=1,312 [A]</t>
  </si>
  <si>
    <t>76,8=76,800 [A]</t>
  </si>
  <si>
    <t xml:space="preserve">OPLÁŠTĚNÍ (ZPEVNĚNÍ) Z GEOTEXTILIE
opláštění trativodu
sanace AZ 
</t>
  </si>
  <si>
    <t>(0,4+2*0,5+0,5+0,15)*76,8=157,440 [A]
185,6/0,4=464,000 [B]
Celkem: A+B=621,440 [C]</t>
  </si>
  <si>
    <t xml:space="preserve">PODKLADNÍ A VÝPLŇOVÉ VRSTVY Z PROSTÉHO BETONU C25/30
dlouhý práh C 20/25 XF3   tl. 280mm
ACO drain C 25/30 XF3 tl. 150 mm
</t>
  </si>
  <si>
    <t>12,9=12,900 [A]
39*0,15*0,15=0,878 [B]
Celkem: A+B=13,778 [C]</t>
  </si>
  <si>
    <t>53,2=53,200 [A]</t>
  </si>
  <si>
    <t xml:space="preserve">VOZOVKOVÉ VRSTVY ZE ŠTĚRKODRTI
vozovka  ŠDB 0/32 tl 170 mm
parkoviště  ŠDB 0/32 tl 250 mm
vjezdy   ŠDB 0/32 tl 250 mm
chodník ŠDB 0/32 tl 150 mm
dlouhý práh ŠDB 0/32 tl. 170 mm
</t>
  </si>
  <si>
    <t>59,1=59,100 [A]
15,8=15,800 [B]
23=23,000 [C]
6,1=6,100 [D]
8,2=8,200 [E]
Celkem: A+B+C+D+E=112,200 [F]</t>
  </si>
  <si>
    <t xml:space="preserve">KRYTY Z BETON DLAŽDIC SE ZÁMKEM ŠEDÝCH TL 80MM DO LOŽE Z KAM
vozovka lože 4/8 tl 40 mm 
dlouhý práh , lože 4/8 tl 40 mm
</t>
  </si>
  <si>
    <t>302=302,000 [B]
42=42,000 [A]
Celkem: B+A=344,000 [C]</t>
  </si>
  <si>
    <t>KRYTY Z BETON DLAŽDIC SE ZÁMKEM BAREV TL 60MM DO LOŽE Z KAM
chodník 
ŽLUTÁ  lože 4/8 tl 30 mm</t>
  </si>
  <si>
    <t>35,2=35,200 [A]</t>
  </si>
  <si>
    <t>55=55,000 [A]
80=80,000 [B]
Celkem: A+B=135,000 [C]</t>
  </si>
  <si>
    <t>21,5=21,500 [A]</t>
  </si>
  <si>
    <t>87433</t>
  </si>
  <si>
    <t xml:space="preserve">POTRUBÍ Z TRUB PLASTOVÝCH ODPADNÍCH DN DO 150MM
připojení ACO drainu
</t>
  </si>
  <si>
    <t>4,8=4,800 [A]</t>
  </si>
  <si>
    <t xml:space="preserve">POTRUBÍ Z TRUB PLASTOVÝCH ODPADNÍCH DN DO 200MM
přípoj UV
</t>
  </si>
  <si>
    <t>2,3=2,300 [A]</t>
  </si>
  <si>
    <t>39=39,000 [A]</t>
  </si>
  <si>
    <t>IP 26a , IP 26b 2=2,000 [A]</t>
  </si>
  <si>
    <t xml:space="preserve">SLOUPKY A STOJKY DOPRAVNÍCH ZNAČEK Z OCEL TRUBEK SE ZABETONOVÁNÍM - DODÁVKA A MONTÁŽ
pro SDZ
</t>
  </si>
  <si>
    <t>8=8,000 [A]</t>
  </si>
  <si>
    <t>23,8=23,800 [A]</t>
  </si>
  <si>
    <t xml:space="preserve">SILNIČNÍ A CHODNÍKOVÉ OBRUBY Z BETONOVÝCH OBRUBNÍKŮ ŠÍŘ 150MM
100x250    tl. 150 mm s opěrou do bet lože C 20/25nXF3
nášlap 100 mm a 80 mm
mezi dlouhý práh a stávající vozovku
</t>
  </si>
  <si>
    <t>169=169,000 [A]
12=12,000 [B]
Celkem: A+B=181,000 [C]</t>
  </si>
  <si>
    <t>103=103,000 [A]</t>
  </si>
  <si>
    <t xml:space="preserve">ŘEZÁNÍ ASFALTOVÉHO KRYTU VOZOVEK TL DO 50MM
tl 50 mm v místě osazení obruby u dlouhého  prahu
</t>
  </si>
  <si>
    <t>12=12,000 [A]</t>
  </si>
  <si>
    <t>TĚSNĚNÍ DILATAČ SPAR ASF ZÁLIVKOU MODIFIK PRŮŘ DO 400MM2
podél ACO z obou stran
podél obruby u dlouhého prahu</t>
  </si>
  <si>
    <t>78=78,000 [A]
15,8=15,800 [B]
Celkem: A+B=93,800 [C]</t>
  </si>
  <si>
    <t>položka zahrnuje dodávku a osazení předepsaného materiálu, očištění ploch spáry před úpravou, očištění okolí spáry po úpravě
nezahrnuje těsnící profil</t>
  </si>
  <si>
    <t>SO 401</t>
  </si>
  <si>
    <t>Silnoproudé objekty</t>
  </si>
  <si>
    <t>87734</t>
  </si>
  <si>
    <t>položky pro zhotovení potrubí platí bez ohledu na sklon
zahrnuje:
- výrobní dokumentaci (včetně technologického předpisu)
- dodání veškerého trubního a pomocného materiálu  (trouby včetně podélného rozpůlení,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 včetně případně předepsaného utěsnění konců chrániček
- položky platí pro práce prováděné v prostoru zapaženém i nezapaženém a i v kolektorech, chráničkách</t>
  </si>
  <si>
    <t>SO 403-A</t>
  </si>
  <si>
    <t>V.O. Všelipská</t>
  </si>
  <si>
    <t xml:space="preserve">POPLATKY ZA SKLÁDKU
skládkovné zemina 2,0 t/m3
pol 13273B
</t>
  </si>
  <si>
    <t>4,4*2,0=8,800 [A]</t>
  </si>
  <si>
    <t>12573</t>
  </si>
  <si>
    <t>VYKOPÁVKY ZE ZEMNÍKŮ A SKLÁDEK TŘ. I
naložení výkopku k zásypu rýh včetně přemístění</t>
  </si>
  <si>
    <t>volný terén 35/80: 63*0,35*0,8=17,640 [A]
vozovka 50/110: 72*0,5*1,1=39,600 [B]
Celkem: A+B=57,240 [C]</t>
  </si>
  <si>
    <t>13273</t>
  </si>
  <si>
    <t xml:space="preserve">HLOUBENÍ RÝH ŠÍŘ DO 2M PAŽ I NEPAŽ TŘ. I
výkop rýhy V.O. včetně přemístění na mezideponii
</t>
  </si>
  <si>
    <t>13273B</t>
  </si>
  <si>
    <t xml:space="preserve">HLOUBENÍ RÝH ŠÍŘ DO 2M PAŽ I NEPAŽ TŘ. I - DOPRAVA
odvoz přebytečné zeminy na skládku do 20 km
bilance zemin
</t>
  </si>
  <si>
    <t xml:space="preserve">M3KM      </t>
  </si>
  <si>
    <t>4,4*20=88,000 [A]</t>
  </si>
  <si>
    <t>Položka zahrnuje samostatnou dopravu zeminy. Množství se určí jako součin kubatutry [m3] a požadované vzdálenosti [km].</t>
  </si>
  <si>
    <t xml:space="preserve">ULOŽENÍ SYPANINY DO NÁSYPŮ A NA SKLÁDKY BEZ ZHUTNĚNÍ
uložení výkopku rýhy na mezideponii nebo na skládku
</t>
  </si>
  <si>
    <t>57,24=57,240 [A]</t>
  </si>
  <si>
    <t>17411</t>
  </si>
  <si>
    <t xml:space="preserve">ZÁSYP JAM A RÝH ZEMINOU SE ZHUTNĚNÍM
zához rýhy V.O.
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</si>
  <si>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</si>
  <si>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56342</t>
  </si>
  <si>
    <t>VOZOVKOVÉ VRSTVY ZE ŠTĚRKOPÍSKU TL. DO 100MM
lože ŠP 0/4 pro kabel VO</t>
  </si>
  <si>
    <t>(63+72)*0,35=47,250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</si>
  <si>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</si>
  <si>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Přidružená stavební výroba</t>
  </si>
  <si>
    <t>702221</t>
  </si>
  <si>
    <t>Kabelová chránička zemní UV stabilní DN do 110 mm
chránička kabelu VO 
Ochranná ohebná trubka Kopoflex KF09063, 63/52mm
Chránička Kopoflex KF09110, 110/94mm, vč. uložení do země</t>
  </si>
  <si>
    <t>155=155,000 [A]
72=72,000 [B]
Celkem: A+B=227,000 [C]</t>
  </si>
  <si>
    <t>1. Položka obsahuje:
– přípravu podkladu pro osazení
2. Položka neobsahuje:
 X
3. Způsob měření:
Měří se metr délkový.</t>
  </si>
  <si>
    <t>702312</t>
  </si>
  <si>
    <t>Zakrytí kabelů výstražnou fólií šířky přes 20 do 40 cm
zakrytí kabelů VO</t>
  </si>
  <si>
    <t>63+72=135,000 [A]</t>
  </si>
  <si>
    <t>702620</t>
  </si>
  <si>
    <t>Odkrytí a zakrytí kabelů krytých fólií, pásem nebo deskou
odkrytí stávajících kabelů</t>
  </si>
  <si>
    <t>1. Položka obsahuje:
 – obnovu a výměnu poškozených krytů
 – pomocné mechanismy
2. Položka neobsahuje:
 X
3. Způsob měření:
Měří se metr délkový.</t>
  </si>
  <si>
    <t>702720</t>
  </si>
  <si>
    <t>Oddělení kabelů ve výkopu betonovou deskou
obetonování chrániček VO v komunikaci</t>
  </si>
  <si>
    <t>6,5+4,0+3,5=14,000 [A]</t>
  </si>
  <si>
    <t>702902</t>
  </si>
  <si>
    <t>Zasypání kabelu vrstvou z přesátého písku světlé šířky přes 120 do 250 mm
trasa kabelu VO</t>
  </si>
  <si>
    <t>1. Položka obsahuje:
 – veškeré práce a materiál obsažený v názvu položky
2. Položka neobsahuje:
 X
3. Způsob měření:
Měří se metr délkový.</t>
  </si>
  <si>
    <t>709110</t>
  </si>
  <si>
    <t>Provizorní zajištění kabelu ve výkopu
prov zajištění křížení sítí s kabelem VO</t>
  </si>
  <si>
    <t>1. Položka obsahuje:
 – obsahuje i demontáž po skončení provizorního stavu
 – dopravu do skladu nebo na likvidaci
 – obrátkovost, opotřebení zapůjčeného materiálu
 – poplatek za likvidaci odpadů, pokud je materiál likvidován
2. Položka neobsahuje:
 X
3. Způsob měření:
Udává se počet kusů kompletní konstrukce nebo práce.</t>
  </si>
  <si>
    <t>741911</t>
  </si>
  <si>
    <t>Uzemňovací vodič v zemi FeZn do 120 mm2
Uzemňovací vodič FeZn ?10mm (FeZn 30x4), vč montáže, svorek a zapojení</t>
  </si>
  <si>
    <t>145=145,000 [A]</t>
  </si>
  <si>
    <t>1. Položka obsahuje:
 – přípravu podkladu pro osazení
 – měření, dělení, spojování, tvarování
 – ochranný nátěr spojů a při průchodu vodiče nad terén apod. dle příslušných norem
2. Položka neobsahuje:
 X
3. Způsob měření:
Měří se metr délkový v ose vodiče nebo lana.</t>
  </si>
  <si>
    <t>742H17</t>
  </si>
  <si>
    <t>UKONČENÍ KABELU CYKY VE STOŽÁRU NA SVORKOVNICI
Ukončení kabelu AYKY 4x16 smršťovací záklopkou a zapojení na svorkovnici ve stožáru</t>
  </si>
  <si>
    <t xml:space="preserve">1kus      </t>
  </si>
  <si>
    <t>6=6,000 [A]</t>
  </si>
  <si>
    <t>742H32</t>
  </si>
  <si>
    <t>KABEL NN ČTYŘŽILOVÝ AYKY
Kabel AYKY 4x16 vč. zatažení do ochranné ohebné trubky KF 09063 a uložení do země, nebo protažení chráničkou</t>
  </si>
  <si>
    <t>155=155,000 [A]</t>
  </si>
  <si>
    <t>74F322</t>
  </si>
  <si>
    <t>Revizní zpráva
revize VO</t>
  </si>
  <si>
    <t>1/4=0,250 [A]</t>
  </si>
  <si>
    <t>1. Položka obsahuje:
 – revizi autorizovaným revizním technikem na zařízeních trakčního vedení podle požadavku ČSN, včetně hodnocení
2. Položka neobsahuje:
 X
3. Způsob měření:
Udává se počet kusů kompletní konstrukce nebo práce.</t>
  </si>
  <si>
    <t>7,5*20=150,000 [A]</t>
  </si>
  <si>
    <t>4=4,000 [A]</t>
  </si>
  <si>
    <t xml:space="preserve">ŘEZÁNÍ ASFALTOVÉHO KRYTU VOZOVEK TL DO 50MM
řezání v AB pro rýhu
</t>
  </si>
  <si>
    <t>SO 403-C</t>
  </si>
  <si>
    <t>V.O. Hřídelecká</t>
  </si>
  <si>
    <t xml:space="preserve">POPLATKY ZA SKLÁDKU
suť živič krytu vozovky 2,4 t/m3
pol 113438
</t>
  </si>
  <si>
    <t>1,3*2,4=3,120 [A]</t>
  </si>
  <si>
    <t xml:space="preserve">ODSTRAN KRYTU ZPEVNĚNÝCH PLOCH S ASFALT POJIVEM VČET PODKLADU, ODVOZ DO 20KM
živičný kryt vozovky tl do 100 mm včetně odvozu na skládku
</t>
  </si>
  <si>
    <t>13*0,1=1,300 [A]</t>
  </si>
  <si>
    <t>v chodníku 35/50: 107*0,35*0,5=18,725 [A]
překop vozovky 50/110: 13*0,5*1,1=7,150 [B]
Celkem: A+B=25,875 [C]</t>
  </si>
  <si>
    <t xml:space="preserve">ULOŽENÍ SYPANINY DO NÁSYPŮ A NA SKLÁDKY BEZ ZHUTNĚNÍ
uložení výkopku rýhy na mezideponii
</t>
  </si>
  <si>
    <t>107*0,35=37,450 [A]</t>
  </si>
  <si>
    <t>132=132,000 [A]
13=13,000 [B]
Celkem: A+B=145,000 [C]</t>
  </si>
  <si>
    <t>107=107,000 [A]</t>
  </si>
  <si>
    <t>7,0+6,0=13,000 [A]</t>
  </si>
  <si>
    <t>126=126,000 [A]</t>
  </si>
  <si>
    <t>132=132,000 [A]</t>
  </si>
  <si>
    <t>26=26,000 [A]</t>
  </si>
  <si>
    <t>SO 801</t>
  </si>
  <si>
    <t>Náhradní výsadba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</si>
  <si>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</si>
  <si>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</si>
  <si>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</si>
  <si>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18247</t>
  </si>
  <si>
    <t>OŠETŘOVÁNÍ TRÁVNÍKU</t>
  </si>
  <si>
    <t>Zahrnuje pokosení se shrabáním, naložení shrabků na dopravní prostředek, s odvozem a se složením, to vše bez ohledu na sklon terénu
zahrnuje nutné zalití a hnojení</t>
  </si>
  <si>
    <t>183511</t>
  </si>
  <si>
    <t>CHEMICKÉ ODPLEVELENÍ CELOPLOŠNÉ</t>
  </si>
  <si>
    <t>položka zahrnuje celoplošný postřik a chemickou likvidace nežádoucích rostlin nebo jejích částí a zabránění jejich dalšímu růstu na urovnaném volném terénu</t>
  </si>
  <si>
    <t xml:space="preserve">ODSTRANĚNÍ KŘOVIN S ODVOZEM DO 20KM
Hřídelecká 
</t>
  </si>
  <si>
    <t xml:space="preserve">
153=153,000 [C]
</t>
  </si>
  <si>
    <t xml:space="preserve">KÁCENÍ STROMŮ D KMENE DO 0,9M S ODSTRANĚNÍM PAŘEZŮ, ODVOZ DO 20KM
Všelipská 2 ks
V dílcích 1ks
Hřídelecká  2ks
odstranění včetně pařezů a zasypání jam po pařezech
</t>
  </si>
  <si>
    <t>2=2,000 [A]
1=1,000 [C]
4=4,000 [D]
Celkem: A+C+D=7,000 [E]</t>
  </si>
  <si>
    <t>KÁCENÍ STROMŮ D KMENE DO 0,3M S ODSTRANĚNÍM PAŘEZŮ, ODVOZ DO 20KM
Všelipská 10 ks
V Dílcích  2 ks
Hřídelecká 2 ks
odstranění včetně pařezů a zasypání jam po pařezech</t>
  </si>
  <si>
    <t>10+2+2=14,000 [A]</t>
  </si>
  <si>
    <t xml:space="preserve">
Všelipská: 3=3,000 [B]
</t>
  </si>
  <si>
    <t xml:space="preserve">CHRÁNIČKY PŮLENÉ Z TRUB PLAST DN DO 200MM
HDPE DN 160
SO 101.4 Všelipská
SO 102.2 Hřídelecká
SO 103.4 v Dílcích
</t>
  </si>
  <si>
    <t>169=169,000 [A]
16=16,000 [C]
31=31,000 [E]
Celkem: A+C+E=216,000 [F]</t>
  </si>
  <si>
    <t>SO 101.4: 214,79=214,790 [A]
SO 102.2: 417=417,000 [C]
SO 103.4: 165=165,000 [E]
Celkem: A+C+E=796,790 [F]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</si>
</sst>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C12" sqref="C12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SUM(C11:C19)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SUM(E11:E19)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10">
        <f>'SO 000'!I53</f>
        <v>0</v>
      </c>
      <c r="D11" s="10">
        <f>'SO 000'!P53</f>
        <v>0</v>
      </c>
      <c r="E11" s="10">
        <f aca="true" t="shared" si="0" ref="E11:E19">C11+D11</f>
        <v>0</v>
      </c>
    </row>
    <row r="12" spans="1:5" ht="12.75" customHeight="1">
      <c r="A12" s="6" t="s">
        <v>85</v>
      </c>
      <c r="B12" s="6" t="s">
        <v>86</v>
      </c>
      <c r="C12" s="10">
        <f>'SO 001'!I50</f>
        <v>0</v>
      </c>
      <c r="D12" s="10">
        <f>'SO 001'!P50</f>
        <v>0</v>
      </c>
      <c r="E12" s="10">
        <f t="shared" si="0"/>
        <v>0</v>
      </c>
    </row>
    <row r="13" spans="1:5" ht="12.75" customHeight="1">
      <c r="A13" s="6" t="s">
        <v>110</v>
      </c>
      <c r="B13" s="6" t="s">
        <v>111</v>
      </c>
      <c r="C13" s="10">
        <f>'SO 101.4'!I182</f>
        <v>0</v>
      </c>
      <c r="D13" s="10">
        <f>'SO 101.4'!P182</f>
        <v>0</v>
      </c>
      <c r="E13" s="10">
        <f t="shared" si="0"/>
        <v>0</v>
      </c>
    </row>
    <row r="14" spans="1:5" ht="12.75" customHeight="1">
      <c r="A14" s="6" t="s">
        <v>283</v>
      </c>
      <c r="B14" s="6" t="s">
        <v>284</v>
      </c>
      <c r="C14" s="10">
        <f>'SO 102.2'!I131</f>
        <v>0</v>
      </c>
      <c r="D14" s="10">
        <f>'SO 102.2'!P131</f>
        <v>0</v>
      </c>
      <c r="E14" s="10">
        <f t="shared" si="0"/>
        <v>0</v>
      </c>
    </row>
    <row r="15" spans="1:5" ht="12.75" customHeight="1">
      <c r="A15" s="6" t="s">
        <v>354</v>
      </c>
      <c r="B15" s="6" t="s">
        <v>355</v>
      </c>
      <c r="C15" s="10">
        <f>'SO 103.4'!I155</f>
        <v>0</v>
      </c>
      <c r="D15" s="10">
        <f>'SO 103.4'!P155</f>
        <v>0</v>
      </c>
      <c r="E15" s="10">
        <f t="shared" si="0"/>
        <v>0</v>
      </c>
    </row>
    <row r="16" spans="1:5" ht="12.75" customHeight="1">
      <c r="A16" s="6" t="s">
        <v>409</v>
      </c>
      <c r="B16" s="6" t="s">
        <v>410</v>
      </c>
      <c r="C16" s="10">
        <f>'SO 401'!I26</f>
        <v>0</v>
      </c>
      <c r="D16" s="10">
        <f>'SO 401'!P26</f>
        <v>0</v>
      </c>
      <c r="E16" s="10">
        <f t="shared" si="0"/>
        <v>0</v>
      </c>
    </row>
    <row r="17" spans="1:5" ht="12.75" customHeight="1">
      <c r="A17" s="6" t="s">
        <v>413</v>
      </c>
      <c r="B17" s="6" t="s">
        <v>414</v>
      </c>
      <c r="C17" s="10">
        <f>'SO 403-A'!I83</f>
        <v>0</v>
      </c>
      <c r="D17" s="10">
        <f>'SO 403-A'!P83</f>
        <v>0</v>
      </c>
      <c r="E17" s="10">
        <f t="shared" si="0"/>
        <v>0</v>
      </c>
    </row>
    <row r="18" spans="1:5" ht="12.75" customHeight="1">
      <c r="A18" s="6" t="s">
        <v>474</v>
      </c>
      <c r="B18" s="6" t="s">
        <v>475</v>
      </c>
      <c r="C18" s="10">
        <f>'SO 403-C'!I95</f>
        <v>0</v>
      </c>
      <c r="D18" s="10">
        <f>'SO 403-C'!P95</f>
        <v>0</v>
      </c>
      <c r="E18" s="10">
        <f t="shared" si="0"/>
        <v>0</v>
      </c>
    </row>
    <row r="19" spans="1:5" ht="12.75" customHeight="1">
      <c r="A19" s="6" t="s">
        <v>489</v>
      </c>
      <c r="B19" s="6" t="s">
        <v>490</v>
      </c>
      <c r="C19" s="10">
        <f>'SO 801'!I32</f>
        <v>0</v>
      </c>
      <c r="D19" s="10">
        <f>'SO 801'!P32</f>
        <v>0</v>
      </c>
      <c r="E19" s="10">
        <f t="shared" si="0"/>
        <v>0</v>
      </c>
    </row>
  </sheetData>
  <sheetProtection formatColumns="0"/>
  <hyperlinks>
    <hyperlink ref="A11" location="#'SO 000'!A1" tooltip="Odkaz na stranku objektu [SO 000]" display="SO 000"/>
    <hyperlink ref="A12" location="#'SO 001'!A1" tooltip="Odkaz na stranku objektu [SO 001]" display="SO 001"/>
    <hyperlink ref="A13" location="#'SO 101.4'!A1" tooltip="Odkaz na stranku objektu [SO 101.4]" display="SO 101.4"/>
    <hyperlink ref="A14" location="#'SO 102.2'!A1" tooltip="Odkaz na stranku objektu [SO 102.2]" display="SO 102.2"/>
    <hyperlink ref="A15" location="#'SO 103.4'!A1" tooltip="Odkaz na stranku objektu [SO 103.4]" display="SO 103.4"/>
    <hyperlink ref="A16" location="#'SO 401'!A1" tooltip="Odkaz na stranku objektu [SO 401]" display="SO 401"/>
    <hyperlink ref="A17" location="#'SO 403-A'!A1" tooltip="Odkaz na stranku objektu [SO 403-A]" display="SO 403-A"/>
    <hyperlink ref="A18" location="#'SO 403-C'!A1" tooltip="Odkaz na stranku objektu [SO 403-C]" display="SO 403-C"/>
    <hyperlink ref="A19" location="#'SO 801'!A1" tooltip="Odkaz na stranku objektu [SO 801]" display="SO 801"/>
  </hyperlinks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pane ySplit="10" topLeftCell="A14" activePane="bottomLeft" state="frozen"/>
      <selection pane="topLeft" activeCell="A1" sqref="A1"/>
      <selection pane="bottomLeft" activeCell="A1" sqref="A1:G32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489</v>
      </c>
      <c r="D5" s="5"/>
      <c r="E5" s="5" t="s">
        <v>490</v>
      </c>
    </row>
    <row r="6" spans="1:5" ht="12.75" customHeight="1">
      <c r="A6" t="s">
        <v>18</v>
      </c>
      <c r="C6" s="5" t="s">
        <v>489</v>
      </c>
      <c r="D6" s="5"/>
      <c r="E6" s="5" t="s">
        <v>490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25</v>
      </c>
      <c r="D11" s="7"/>
      <c r="E11" s="7" t="s">
        <v>92</v>
      </c>
      <c r="F11" s="7"/>
      <c r="G11" s="9"/>
      <c r="H11" s="7"/>
      <c r="I11" s="9"/>
    </row>
    <row r="12" spans="1:16" ht="12.75">
      <c r="A12" s="6">
        <v>1</v>
      </c>
      <c r="B12" s="6" t="s">
        <v>46</v>
      </c>
      <c r="C12" s="6" t="s">
        <v>491</v>
      </c>
      <c r="D12" s="6" t="s">
        <v>48</v>
      </c>
      <c r="E12" s="6" t="s">
        <v>492</v>
      </c>
      <c r="F12" s="6" t="s">
        <v>94</v>
      </c>
      <c r="G12" s="8">
        <v>796.79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76.5">
      <c r="E13" s="12" t="s">
        <v>509</v>
      </c>
    </row>
    <row r="14" ht="25.5">
      <c r="E14" s="12" t="s">
        <v>493</v>
      </c>
    </row>
    <row r="15" spans="1:16" ht="12.75">
      <c r="A15" s="6">
        <v>2</v>
      </c>
      <c r="B15" s="6" t="s">
        <v>46</v>
      </c>
      <c r="C15" s="6" t="s">
        <v>494</v>
      </c>
      <c r="D15" s="6" t="s">
        <v>48</v>
      </c>
      <c r="E15" s="6" t="s">
        <v>495</v>
      </c>
      <c r="F15" s="6" t="s">
        <v>94</v>
      </c>
      <c r="G15" s="8">
        <v>796.79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ht="76.5">
      <c r="E16" s="12" t="s">
        <v>509</v>
      </c>
    </row>
    <row r="17" ht="38.25">
      <c r="E17" s="12" t="s">
        <v>496</v>
      </c>
    </row>
    <row r="18" spans="1:16" ht="12.75">
      <c r="A18" s="6">
        <v>3</v>
      </c>
      <c r="B18" s="6" t="s">
        <v>46</v>
      </c>
      <c r="C18" s="6" t="s">
        <v>497</v>
      </c>
      <c r="D18" s="6" t="s">
        <v>48</v>
      </c>
      <c r="E18" s="6" t="s">
        <v>498</v>
      </c>
      <c r="F18" s="6" t="s">
        <v>94</v>
      </c>
      <c r="G18" s="8">
        <v>796.79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76.5">
      <c r="E19" s="12" t="s">
        <v>509</v>
      </c>
    </row>
    <row r="20" ht="25.5">
      <c r="E20" s="12" t="s">
        <v>499</v>
      </c>
    </row>
    <row r="21" spans="1:16" ht="12.75" customHeight="1">
      <c r="A21" s="13"/>
      <c r="B21" s="13"/>
      <c r="C21" s="13" t="s">
        <v>25</v>
      </c>
      <c r="D21" s="13"/>
      <c r="E21" s="13" t="s">
        <v>92</v>
      </c>
      <c r="F21" s="13"/>
      <c r="G21" s="13"/>
      <c r="H21" s="13"/>
      <c r="I21" s="13">
        <f>SUM(I12:I20)</f>
        <v>0</v>
      </c>
      <c r="P21">
        <f>ROUND(SUM(P12:P20),2)</f>
        <v>0</v>
      </c>
    </row>
    <row r="23" spans="1:16" ht="12.75" customHeight="1">
      <c r="A23" s="13"/>
      <c r="B23" s="13"/>
      <c r="C23" s="13"/>
      <c r="D23" s="13"/>
      <c r="E23" s="13" t="s">
        <v>78</v>
      </c>
      <c r="F23" s="13"/>
      <c r="G23" s="13"/>
      <c r="H23" s="13"/>
      <c r="I23" s="13">
        <f>+I21</f>
        <v>0</v>
      </c>
      <c r="P23">
        <f>+P21</f>
        <v>0</v>
      </c>
    </row>
    <row r="25" spans="1:9" ht="12.75" customHeight="1">
      <c r="A25" s="7" t="s">
        <v>79</v>
      </c>
      <c r="B25" s="7"/>
      <c r="C25" s="7"/>
      <c r="D25" s="7"/>
      <c r="E25" s="7"/>
      <c r="F25" s="7"/>
      <c r="G25" s="7"/>
      <c r="H25" s="7"/>
      <c r="I25" s="7"/>
    </row>
    <row r="26" spans="1:9" ht="12.75" customHeight="1">
      <c r="A26" s="7"/>
      <c r="B26" s="7"/>
      <c r="C26" s="7"/>
      <c r="D26" s="7"/>
      <c r="E26" s="7" t="s">
        <v>80</v>
      </c>
      <c r="F26" s="7"/>
      <c r="G26" s="7"/>
      <c r="H26" s="7"/>
      <c r="I26" s="7"/>
    </row>
    <row r="27" spans="1:16" ht="12.75" customHeight="1">
      <c r="A27" s="13"/>
      <c r="B27" s="13"/>
      <c r="C27" s="13"/>
      <c r="D27" s="13"/>
      <c r="E27" s="13" t="s">
        <v>81</v>
      </c>
      <c r="F27" s="13"/>
      <c r="G27" s="13"/>
      <c r="H27" s="13"/>
      <c r="I27" s="13">
        <v>0</v>
      </c>
      <c r="P27">
        <v>0</v>
      </c>
    </row>
    <row r="28" spans="1:9" ht="12.75" customHeight="1">
      <c r="A28" s="13"/>
      <c r="B28" s="13"/>
      <c r="C28" s="13"/>
      <c r="D28" s="13"/>
      <c r="E28" s="13" t="s">
        <v>82</v>
      </c>
      <c r="F28" s="13"/>
      <c r="G28" s="13"/>
      <c r="H28" s="13"/>
      <c r="I28" s="13"/>
    </row>
    <row r="29" spans="1:16" ht="12.75" customHeight="1">
      <c r="A29" s="13"/>
      <c r="B29" s="13"/>
      <c r="C29" s="13"/>
      <c r="D29" s="13"/>
      <c r="E29" s="13" t="s">
        <v>83</v>
      </c>
      <c r="F29" s="13"/>
      <c r="G29" s="13"/>
      <c r="H29" s="13"/>
      <c r="I29" s="13">
        <v>0</v>
      </c>
      <c r="P29">
        <v>0</v>
      </c>
    </row>
    <row r="30" spans="1:16" ht="12.75" customHeight="1">
      <c r="A30" s="13"/>
      <c r="B30" s="13"/>
      <c r="C30" s="13"/>
      <c r="D30" s="13"/>
      <c r="E30" s="13" t="s">
        <v>84</v>
      </c>
      <c r="F30" s="13"/>
      <c r="G30" s="13"/>
      <c r="H30" s="13"/>
      <c r="I30" s="13">
        <f>I27+I29</f>
        <v>0</v>
      </c>
      <c r="P30">
        <f>P27+P29</f>
        <v>0</v>
      </c>
    </row>
    <row r="32" spans="1:16" ht="12.75" customHeight="1">
      <c r="A32" s="13"/>
      <c r="B32" s="13"/>
      <c r="C32" s="13"/>
      <c r="D32" s="13"/>
      <c r="E32" s="13" t="s">
        <v>84</v>
      </c>
      <c r="F32" s="13"/>
      <c r="G32" s="13"/>
      <c r="H32" s="13"/>
      <c r="I32" s="13">
        <f>I23+I30</f>
        <v>0</v>
      </c>
      <c r="P32">
        <f>P23+P30</f>
        <v>0</v>
      </c>
    </row>
  </sheetData>
  <sheetProtection password="C258" sheet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pane ySplit="10" topLeftCell="A38" activePane="bottomLeft" state="frozen"/>
      <selection pane="topLeft" activeCell="A1" sqref="A1"/>
      <selection pane="bottomLeft" activeCell="G39" sqref="G39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21</v>
      </c>
      <c r="D6" s="5"/>
      <c r="E6" s="5" t="s">
        <v>22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38.25">
      <c r="A12" s="6">
        <v>1</v>
      </c>
      <c r="B12" s="6" t="s">
        <v>46</v>
      </c>
      <c r="C12" s="6" t="s">
        <v>47</v>
      </c>
      <c r="D12" s="6" t="s">
        <v>48</v>
      </c>
      <c r="E12" s="6" t="s">
        <v>49</v>
      </c>
      <c r="F12" s="6" t="s">
        <v>50</v>
      </c>
      <c r="G12" s="8">
        <v>5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12.75">
      <c r="E13" s="12" t="s">
        <v>51</v>
      </c>
    </row>
    <row r="14" ht="12.75">
      <c r="E14" s="12" t="s">
        <v>52</v>
      </c>
    </row>
    <row r="15" spans="1:16" ht="38.25">
      <c r="A15" s="6">
        <v>2</v>
      </c>
      <c r="B15" s="6" t="s">
        <v>46</v>
      </c>
      <c r="C15" s="6" t="s">
        <v>53</v>
      </c>
      <c r="D15" s="6" t="s">
        <v>48</v>
      </c>
      <c r="E15" s="6" t="s">
        <v>54</v>
      </c>
      <c r="F15" s="6" t="s">
        <v>50</v>
      </c>
      <c r="G15" s="8">
        <v>1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ht="12.75">
      <c r="E16" s="12" t="s">
        <v>55</v>
      </c>
    </row>
    <row r="17" ht="12.75">
      <c r="E17" s="12" t="s">
        <v>56</v>
      </c>
    </row>
    <row r="18" spans="1:16" ht="63.75">
      <c r="A18" s="6">
        <v>3</v>
      </c>
      <c r="B18" s="6" t="s">
        <v>46</v>
      </c>
      <c r="C18" s="6" t="s">
        <v>57</v>
      </c>
      <c r="D18" s="6" t="s">
        <v>48</v>
      </c>
      <c r="E18" s="6" t="s">
        <v>58</v>
      </c>
      <c r="F18" s="6" t="s">
        <v>50</v>
      </c>
      <c r="G18" s="8">
        <v>1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12.75">
      <c r="E19" s="12" t="s">
        <v>55</v>
      </c>
    </row>
    <row r="20" ht="12.75">
      <c r="E20" s="12" t="s">
        <v>56</v>
      </c>
    </row>
    <row r="21" spans="1:16" ht="114.75">
      <c r="A21" s="6">
        <v>4</v>
      </c>
      <c r="B21" s="6" t="s">
        <v>46</v>
      </c>
      <c r="C21" s="6" t="s">
        <v>59</v>
      </c>
      <c r="D21" s="6" t="s">
        <v>48</v>
      </c>
      <c r="E21" s="6" t="s">
        <v>60</v>
      </c>
      <c r="F21" s="6" t="s">
        <v>50</v>
      </c>
      <c r="G21" s="8">
        <v>1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12.75">
      <c r="E22" s="12" t="s">
        <v>55</v>
      </c>
    </row>
    <row r="23" ht="12.75">
      <c r="E23" s="12" t="s">
        <v>56</v>
      </c>
    </row>
    <row r="24" spans="1:16" ht="127.5">
      <c r="A24" s="6">
        <v>5</v>
      </c>
      <c r="B24" s="6" t="s">
        <v>46</v>
      </c>
      <c r="C24" s="6" t="s">
        <v>61</v>
      </c>
      <c r="D24" s="6" t="s">
        <v>48</v>
      </c>
      <c r="E24" s="6" t="s">
        <v>62</v>
      </c>
      <c r="F24" s="6" t="s">
        <v>50</v>
      </c>
      <c r="G24" s="8">
        <v>1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ht="12.75">
      <c r="E25" s="12" t="s">
        <v>55</v>
      </c>
    </row>
    <row r="26" ht="12.75">
      <c r="E26" s="12" t="s">
        <v>56</v>
      </c>
    </row>
    <row r="27" spans="1:16" ht="114.75">
      <c r="A27" s="6">
        <v>6</v>
      </c>
      <c r="B27" s="6" t="s">
        <v>46</v>
      </c>
      <c r="C27" s="6" t="s">
        <v>63</v>
      </c>
      <c r="D27" s="6" t="s">
        <v>48</v>
      </c>
      <c r="E27" s="6" t="s">
        <v>64</v>
      </c>
      <c r="F27" s="6" t="s">
        <v>50</v>
      </c>
      <c r="G27" s="8">
        <v>1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12.75">
      <c r="E28" s="12" t="s">
        <v>55</v>
      </c>
    </row>
    <row r="29" ht="76.5">
      <c r="E29" s="12" t="s">
        <v>65</v>
      </c>
    </row>
    <row r="30" spans="1:16" ht="63.75">
      <c r="A30" s="6">
        <v>7</v>
      </c>
      <c r="B30" s="6" t="s">
        <v>46</v>
      </c>
      <c r="C30" s="6" t="s">
        <v>66</v>
      </c>
      <c r="D30" s="6" t="s">
        <v>48</v>
      </c>
      <c r="E30" s="6" t="s">
        <v>67</v>
      </c>
      <c r="F30" s="6" t="s">
        <v>50</v>
      </c>
      <c r="G30" s="8">
        <v>1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ht="12.75">
      <c r="E31" s="12" t="s">
        <v>55</v>
      </c>
    </row>
    <row r="32" ht="12.75">
      <c r="E32" s="12" t="s">
        <v>56</v>
      </c>
    </row>
    <row r="33" spans="1:16" ht="127.5">
      <c r="A33" s="6">
        <v>8</v>
      </c>
      <c r="B33" s="6" t="s">
        <v>46</v>
      </c>
      <c r="C33" s="6" t="s">
        <v>68</v>
      </c>
      <c r="D33" s="6" t="s">
        <v>25</v>
      </c>
      <c r="E33" s="6" t="s">
        <v>69</v>
      </c>
      <c r="F33" s="6" t="s">
        <v>70</v>
      </c>
      <c r="G33" s="8">
        <v>1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ht="12.75">
      <c r="E34" s="12" t="s">
        <v>55</v>
      </c>
    </row>
    <row r="35" ht="89.25">
      <c r="E35" s="12" t="s">
        <v>71</v>
      </c>
    </row>
    <row r="36" spans="1:16" ht="216.75">
      <c r="A36" s="6">
        <v>9</v>
      </c>
      <c r="B36" s="6" t="s">
        <v>46</v>
      </c>
      <c r="C36" s="6" t="s">
        <v>72</v>
      </c>
      <c r="D36" s="6" t="s">
        <v>48</v>
      </c>
      <c r="E36" s="6" t="s">
        <v>73</v>
      </c>
      <c r="F36" s="6" t="s">
        <v>50</v>
      </c>
      <c r="G36" s="8">
        <v>1</v>
      </c>
      <c r="H36" s="11"/>
      <c r="I36" s="10">
        <f>ROUND((H36*G36),2)</f>
        <v>0</v>
      </c>
      <c r="O36">
        <f>rekapitulace!H8</f>
        <v>21</v>
      </c>
      <c r="P36">
        <f>O36/100*I36</f>
        <v>0</v>
      </c>
    </row>
    <row r="37" ht="12.75">
      <c r="E37" s="12" t="s">
        <v>55</v>
      </c>
    </row>
    <row r="38" ht="25.5">
      <c r="E38" s="12" t="s">
        <v>74</v>
      </c>
    </row>
    <row r="39" spans="1:16" ht="76.5">
      <c r="A39" s="6">
        <v>10</v>
      </c>
      <c r="B39" s="6" t="s">
        <v>46</v>
      </c>
      <c r="C39" s="6" t="s">
        <v>75</v>
      </c>
      <c r="D39" s="6" t="s">
        <v>48</v>
      </c>
      <c r="E39" s="6" t="s">
        <v>76</v>
      </c>
      <c r="F39" s="6" t="s">
        <v>50</v>
      </c>
      <c r="G39" s="8">
        <v>1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ht="12.75">
      <c r="E40" s="12" t="s">
        <v>55</v>
      </c>
    </row>
    <row r="41" ht="12.75">
      <c r="E41" s="12" t="s">
        <v>77</v>
      </c>
    </row>
    <row r="42" spans="1:16" ht="12.75" customHeight="1">
      <c r="A42" s="13"/>
      <c r="B42" s="13"/>
      <c r="C42" s="13" t="s">
        <v>45</v>
      </c>
      <c r="D42" s="13"/>
      <c r="E42" s="13" t="s">
        <v>44</v>
      </c>
      <c r="F42" s="13"/>
      <c r="G42" s="13"/>
      <c r="H42" s="13"/>
      <c r="I42" s="13">
        <f>SUM(I12:I41)</f>
        <v>0</v>
      </c>
      <c r="P42">
        <f>ROUND(SUM(P12:P41),2)</f>
        <v>0</v>
      </c>
    </row>
    <row r="44" spans="1:16" ht="12.75" customHeight="1">
      <c r="A44" s="13"/>
      <c r="B44" s="13"/>
      <c r="C44" s="13"/>
      <c r="D44" s="13"/>
      <c r="E44" s="13" t="s">
        <v>78</v>
      </c>
      <c r="F44" s="13"/>
      <c r="G44" s="13"/>
      <c r="H44" s="13"/>
      <c r="I44" s="13">
        <f>+I42</f>
        <v>0</v>
      </c>
      <c r="P44">
        <f>+P42</f>
        <v>0</v>
      </c>
    </row>
    <row r="46" spans="1:9" ht="12.75" customHeight="1">
      <c r="A46" s="7" t="s">
        <v>79</v>
      </c>
      <c r="B46" s="7"/>
      <c r="C46" s="7"/>
      <c r="D46" s="7"/>
      <c r="E46" s="7"/>
      <c r="F46" s="7"/>
      <c r="G46" s="7"/>
      <c r="H46" s="7"/>
      <c r="I46" s="7"/>
    </row>
    <row r="47" spans="1:9" ht="12.75" customHeight="1">
      <c r="A47" s="7"/>
      <c r="B47" s="7"/>
      <c r="C47" s="7"/>
      <c r="D47" s="7"/>
      <c r="E47" s="7" t="s">
        <v>80</v>
      </c>
      <c r="F47" s="7"/>
      <c r="G47" s="7"/>
      <c r="H47" s="7"/>
      <c r="I47" s="7"/>
    </row>
    <row r="48" spans="1:16" ht="12.75" customHeight="1">
      <c r="A48" s="13"/>
      <c r="B48" s="13"/>
      <c r="C48" s="13"/>
      <c r="D48" s="13"/>
      <c r="E48" s="13" t="s">
        <v>81</v>
      </c>
      <c r="F48" s="13"/>
      <c r="G48" s="13"/>
      <c r="H48" s="13"/>
      <c r="I48" s="13">
        <v>0</v>
      </c>
      <c r="P48">
        <v>0</v>
      </c>
    </row>
    <row r="49" spans="1:9" ht="12.75" customHeight="1">
      <c r="A49" s="13"/>
      <c r="B49" s="13"/>
      <c r="C49" s="13"/>
      <c r="D49" s="13"/>
      <c r="E49" s="13" t="s">
        <v>82</v>
      </c>
      <c r="F49" s="13"/>
      <c r="G49" s="13"/>
      <c r="H49" s="13"/>
      <c r="I49" s="13"/>
    </row>
    <row r="50" spans="1:16" ht="12.75" customHeight="1">
      <c r="A50" s="13"/>
      <c r="B50" s="13"/>
      <c r="C50" s="13"/>
      <c r="D50" s="13"/>
      <c r="E50" s="13" t="s">
        <v>83</v>
      </c>
      <c r="F50" s="13"/>
      <c r="G50" s="13"/>
      <c r="H50" s="13"/>
      <c r="I50" s="13">
        <v>0</v>
      </c>
      <c r="P50">
        <v>0</v>
      </c>
    </row>
    <row r="51" spans="1:16" ht="12.75" customHeight="1">
      <c r="A51" s="13"/>
      <c r="B51" s="13"/>
      <c r="C51" s="13"/>
      <c r="D51" s="13"/>
      <c r="E51" s="13" t="s">
        <v>84</v>
      </c>
      <c r="F51" s="13"/>
      <c r="G51" s="13"/>
      <c r="H51" s="13"/>
      <c r="I51" s="13">
        <f>I48+I50</f>
        <v>0</v>
      </c>
      <c r="P51">
        <f>P48+P50</f>
        <v>0</v>
      </c>
    </row>
    <row r="53" spans="1:16" ht="12.75" customHeight="1">
      <c r="A53" s="13"/>
      <c r="B53" s="13"/>
      <c r="C53" s="13"/>
      <c r="D53" s="13"/>
      <c r="E53" s="13" t="s">
        <v>84</v>
      </c>
      <c r="F53" s="13"/>
      <c r="G53" s="13"/>
      <c r="H53" s="13"/>
      <c r="I53" s="13">
        <f>I44+I51</f>
        <v>0</v>
      </c>
      <c r="P53">
        <f>P44+P51</f>
        <v>0</v>
      </c>
    </row>
  </sheetData>
  <sheetProtection password="C258" sheet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pane ySplit="10" topLeftCell="A35" activePane="bottomLeft" state="frozen"/>
      <selection pane="topLeft" activeCell="A1" sqref="A1"/>
      <selection pane="bottomLeft" activeCell="A1" sqref="A1:G50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85</v>
      </c>
      <c r="D5" s="5"/>
      <c r="E5" s="5" t="s">
        <v>86</v>
      </c>
    </row>
    <row r="6" spans="1:5" ht="12.75" customHeight="1">
      <c r="A6" t="s">
        <v>18</v>
      </c>
      <c r="C6" s="5" t="s">
        <v>85</v>
      </c>
      <c r="D6" s="5"/>
      <c r="E6" s="5" t="s">
        <v>86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51">
      <c r="A12" s="6">
        <v>1</v>
      </c>
      <c r="B12" s="6" t="s">
        <v>46</v>
      </c>
      <c r="C12" s="6" t="s">
        <v>87</v>
      </c>
      <c r="D12" s="6" t="s">
        <v>40</v>
      </c>
      <c r="E12" s="6" t="s">
        <v>88</v>
      </c>
      <c r="F12" s="6" t="s">
        <v>89</v>
      </c>
      <c r="G12" s="8">
        <v>2.975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12.75">
      <c r="E13" s="12" t="s">
        <v>90</v>
      </c>
    </row>
    <row r="14" ht="25.5">
      <c r="E14" s="12" t="s">
        <v>91</v>
      </c>
    </row>
    <row r="15" spans="1:16" ht="12.75" customHeight="1">
      <c r="A15" s="13"/>
      <c r="B15" s="13"/>
      <c r="C15" s="13" t="s">
        <v>45</v>
      </c>
      <c r="D15" s="13"/>
      <c r="E15" s="13" t="s">
        <v>44</v>
      </c>
      <c r="F15" s="13"/>
      <c r="G15" s="13"/>
      <c r="H15" s="13"/>
      <c r="I15" s="13">
        <f>SUM(I12:I14)</f>
        <v>0</v>
      </c>
      <c r="P15">
        <f>ROUND(SUM(P12:P14),2)</f>
        <v>0</v>
      </c>
    </row>
    <row r="17" spans="1:9" ht="12.75" customHeight="1">
      <c r="A17" s="7"/>
      <c r="B17" s="7"/>
      <c r="C17" s="7" t="s">
        <v>25</v>
      </c>
      <c r="D17" s="7"/>
      <c r="E17" s="7" t="s">
        <v>92</v>
      </c>
      <c r="F17" s="7"/>
      <c r="G17" s="9"/>
      <c r="H17" s="7"/>
      <c r="I17" s="9"/>
    </row>
    <row r="18" spans="1:16" ht="51">
      <c r="A18" s="6">
        <v>2</v>
      </c>
      <c r="B18" s="6" t="s">
        <v>46</v>
      </c>
      <c r="C18" s="6" t="s">
        <v>93</v>
      </c>
      <c r="D18" s="6" t="s">
        <v>48</v>
      </c>
      <c r="E18" s="6" t="s">
        <v>500</v>
      </c>
      <c r="F18" s="6" t="s">
        <v>94</v>
      </c>
      <c r="G18" s="8">
        <v>153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38.25">
      <c r="E19" s="12" t="s">
        <v>501</v>
      </c>
    </row>
    <row r="20" ht="54" customHeight="1">
      <c r="E20" s="12" t="s">
        <v>95</v>
      </c>
    </row>
    <row r="21" spans="1:16" ht="102">
      <c r="A21" s="6">
        <v>3</v>
      </c>
      <c r="B21" s="6" t="s">
        <v>46</v>
      </c>
      <c r="C21" s="6" t="s">
        <v>96</v>
      </c>
      <c r="D21" s="6" t="s">
        <v>48</v>
      </c>
      <c r="E21" s="6" t="s">
        <v>502</v>
      </c>
      <c r="F21" s="6" t="s">
        <v>70</v>
      </c>
      <c r="G21" s="8">
        <v>7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63.75">
      <c r="E22" s="12" t="s">
        <v>503</v>
      </c>
    </row>
    <row r="23" ht="165.75">
      <c r="E23" s="12" t="s">
        <v>97</v>
      </c>
    </row>
    <row r="24" spans="1:16" ht="89.25">
      <c r="A24" s="6">
        <v>4</v>
      </c>
      <c r="B24" s="6" t="s">
        <v>46</v>
      </c>
      <c r="C24" s="6" t="s">
        <v>98</v>
      </c>
      <c r="D24" s="6" t="s">
        <v>48</v>
      </c>
      <c r="E24" s="6" t="s">
        <v>504</v>
      </c>
      <c r="F24" s="6" t="s">
        <v>70</v>
      </c>
      <c r="G24" s="8">
        <v>14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ht="12.75">
      <c r="E25" s="12" t="s">
        <v>505</v>
      </c>
    </row>
    <row r="26" ht="165.75">
      <c r="E26" s="12" t="s">
        <v>97</v>
      </c>
    </row>
    <row r="27" spans="1:16" ht="89.25">
      <c r="A27" s="6">
        <v>5</v>
      </c>
      <c r="B27" s="6" t="s">
        <v>46</v>
      </c>
      <c r="C27" s="6" t="s">
        <v>99</v>
      </c>
      <c r="D27" s="6" t="s">
        <v>48</v>
      </c>
      <c r="E27" s="6" t="s">
        <v>100</v>
      </c>
      <c r="F27" s="6" t="s">
        <v>101</v>
      </c>
      <c r="G27" s="8">
        <v>0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12.75">
      <c r="E28" s="12"/>
    </row>
    <row r="29" ht="306">
      <c r="E29" s="12" t="s">
        <v>102</v>
      </c>
    </row>
    <row r="30" spans="1:16" ht="38.25">
      <c r="A30" s="6">
        <v>6</v>
      </c>
      <c r="B30" s="6" t="s">
        <v>46</v>
      </c>
      <c r="C30" s="6" t="s">
        <v>103</v>
      </c>
      <c r="D30" s="6" t="s">
        <v>48</v>
      </c>
      <c r="E30" s="6" t="s">
        <v>104</v>
      </c>
      <c r="F30" s="6" t="s">
        <v>94</v>
      </c>
      <c r="G30" s="8">
        <v>3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ht="38.25">
      <c r="E31" s="12" t="s">
        <v>506</v>
      </c>
    </row>
    <row r="32" ht="38.25">
      <c r="E32" s="12" t="s">
        <v>105</v>
      </c>
    </row>
    <row r="33" spans="1:16" ht="12.75" customHeight="1">
      <c r="A33" s="13"/>
      <c r="B33" s="13"/>
      <c r="C33" s="13" t="s">
        <v>25</v>
      </c>
      <c r="D33" s="13"/>
      <c r="E33" s="13" t="s">
        <v>92</v>
      </c>
      <c r="F33" s="13"/>
      <c r="G33" s="13"/>
      <c r="H33" s="13"/>
      <c r="I33" s="13">
        <f>SUM(I18:I32)</f>
        <v>0</v>
      </c>
      <c r="P33">
        <f>ROUND(SUM(P18:P32),2)</f>
        <v>0</v>
      </c>
    </row>
    <row r="35" spans="1:9" ht="12.75" customHeight="1">
      <c r="A35" s="7"/>
      <c r="B35" s="7"/>
      <c r="C35" s="7" t="s">
        <v>43</v>
      </c>
      <c r="D35" s="7"/>
      <c r="E35" s="7" t="s">
        <v>106</v>
      </c>
      <c r="F35" s="7"/>
      <c r="G35" s="9"/>
      <c r="H35" s="7"/>
      <c r="I35" s="9"/>
    </row>
    <row r="36" spans="1:16" ht="51">
      <c r="A36" s="6">
        <v>7</v>
      </c>
      <c r="B36" s="6" t="s">
        <v>46</v>
      </c>
      <c r="C36" s="6" t="s">
        <v>107</v>
      </c>
      <c r="D36" s="6" t="s">
        <v>48</v>
      </c>
      <c r="E36" s="6" t="s">
        <v>108</v>
      </c>
      <c r="F36" s="6" t="s">
        <v>101</v>
      </c>
      <c r="G36" s="8">
        <v>0</v>
      </c>
      <c r="H36" s="11"/>
      <c r="I36" s="10">
        <f>ROUND((H36*G36),2)</f>
        <v>0</v>
      </c>
      <c r="O36">
        <f>rekapitulace!H8</f>
        <v>21</v>
      </c>
      <c r="P36">
        <f>O36/100*I36</f>
        <v>0</v>
      </c>
    </row>
    <row r="37" ht="12.75">
      <c r="E37" s="12"/>
    </row>
    <row r="38" ht="76.5">
      <c r="E38" s="12" t="s">
        <v>109</v>
      </c>
    </row>
    <row r="39" spans="1:16" ht="12.75" customHeight="1">
      <c r="A39" s="13"/>
      <c r="B39" s="13"/>
      <c r="C39" s="13" t="s">
        <v>43</v>
      </c>
      <c r="D39" s="13"/>
      <c r="E39" s="13" t="s">
        <v>106</v>
      </c>
      <c r="F39" s="13"/>
      <c r="G39" s="13"/>
      <c r="H39" s="13"/>
      <c r="I39" s="13">
        <f>SUM(I36:I38)</f>
        <v>0</v>
      </c>
      <c r="P39">
        <f>ROUND(SUM(P36:P38),2)</f>
        <v>0</v>
      </c>
    </row>
    <row r="41" spans="1:16" ht="12.75" customHeight="1">
      <c r="A41" s="13"/>
      <c r="B41" s="13"/>
      <c r="C41" s="13"/>
      <c r="D41" s="13"/>
      <c r="E41" s="13" t="s">
        <v>78</v>
      </c>
      <c r="F41" s="13"/>
      <c r="G41" s="13"/>
      <c r="H41" s="13"/>
      <c r="I41" s="13">
        <f>+I15+I33+I39</f>
        <v>0</v>
      </c>
      <c r="P41">
        <f>+P15+P33+P39</f>
        <v>0</v>
      </c>
    </row>
    <row r="43" spans="1:9" ht="12.75" customHeight="1">
      <c r="A43" s="7" t="s">
        <v>79</v>
      </c>
      <c r="B43" s="7"/>
      <c r="C43" s="7"/>
      <c r="D43" s="7"/>
      <c r="E43" s="7"/>
      <c r="F43" s="7"/>
      <c r="G43" s="7"/>
      <c r="H43" s="7"/>
      <c r="I43" s="7"/>
    </row>
    <row r="44" spans="1:9" ht="12.75" customHeight="1">
      <c r="A44" s="7"/>
      <c r="B44" s="7"/>
      <c r="C44" s="7"/>
      <c r="D44" s="7"/>
      <c r="E44" s="7" t="s">
        <v>80</v>
      </c>
      <c r="F44" s="7"/>
      <c r="G44" s="7"/>
      <c r="H44" s="7"/>
      <c r="I44" s="7"/>
    </row>
    <row r="45" spans="1:16" ht="12.75" customHeight="1">
      <c r="A45" s="13"/>
      <c r="B45" s="13"/>
      <c r="C45" s="13"/>
      <c r="D45" s="13"/>
      <c r="E45" s="13" t="s">
        <v>81</v>
      </c>
      <c r="F45" s="13"/>
      <c r="G45" s="13"/>
      <c r="H45" s="13"/>
      <c r="I45" s="13">
        <v>0</v>
      </c>
      <c r="P45">
        <v>0</v>
      </c>
    </row>
    <row r="46" spans="1:9" ht="12.75" customHeight="1">
      <c r="A46" s="13"/>
      <c r="B46" s="13"/>
      <c r="C46" s="13"/>
      <c r="D46" s="13"/>
      <c r="E46" s="13" t="s">
        <v>82</v>
      </c>
      <c r="F46" s="13"/>
      <c r="G46" s="13"/>
      <c r="H46" s="13"/>
      <c r="I46" s="13"/>
    </row>
    <row r="47" spans="1:16" ht="12.75" customHeight="1">
      <c r="A47" s="13"/>
      <c r="B47" s="13"/>
      <c r="C47" s="13"/>
      <c r="D47" s="13"/>
      <c r="E47" s="13" t="s">
        <v>83</v>
      </c>
      <c r="F47" s="13"/>
      <c r="G47" s="13"/>
      <c r="H47" s="13"/>
      <c r="I47" s="13">
        <v>0</v>
      </c>
      <c r="P47">
        <v>0</v>
      </c>
    </row>
    <row r="48" spans="1:16" ht="12.75" customHeight="1">
      <c r="A48" s="13"/>
      <c r="B48" s="13"/>
      <c r="C48" s="13"/>
      <c r="D48" s="13"/>
      <c r="E48" s="13" t="s">
        <v>84</v>
      </c>
      <c r="F48" s="13"/>
      <c r="G48" s="13"/>
      <c r="H48" s="13"/>
      <c r="I48" s="13">
        <f>I45+I47</f>
        <v>0</v>
      </c>
      <c r="P48">
        <f>P45+P47</f>
        <v>0</v>
      </c>
    </row>
    <row r="50" spans="1:16" ht="12.75" customHeight="1">
      <c r="A50" s="13"/>
      <c r="B50" s="13"/>
      <c r="C50" s="13"/>
      <c r="D50" s="13"/>
      <c r="E50" s="13" t="s">
        <v>84</v>
      </c>
      <c r="F50" s="13"/>
      <c r="G50" s="13"/>
      <c r="H50" s="13"/>
      <c r="I50" s="13">
        <f>I41+I48</f>
        <v>0</v>
      </c>
      <c r="P50">
        <f>P41+P48</f>
        <v>0</v>
      </c>
    </row>
  </sheetData>
  <sheetProtection password="C258" sheet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2"/>
  <sheetViews>
    <sheetView zoomScalePageLayoutView="0" workbookViewId="0" topLeftCell="A1">
      <pane ySplit="10" topLeftCell="A163" activePane="bottomLeft" state="frozen"/>
      <selection pane="topLeft" activeCell="A1" sqref="A1"/>
      <selection pane="bottomLeft" activeCell="A1" sqref="A1:G182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110</v>
      </c>
      <c r="D5" s="5"/>
      <c r="E5" s="5" t="s">
        <v>111</v>
      </c>
    </row>
    <row r="6" spans="1:5" ht="12.75" customHeight="1">
      <c r="A6" t="s">
        <v>18</v>
      </c>
      <c r="C6" s="5" t="s">
        <v>110</v>
      </c>
      <c r="D6" s="5"/>
      <c r="E6" s="5" t="s">
        <v>111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76.5">
      <c r="A12" s="6">
        <v>1</v>
      </c>
      <c r="B12" s="6" t="s">
        <v>46</v>
      </c>
      <c r="C12" s="6" t="s">
        <v>87</v>
      </c>
      <c r="D12" s="6" t="s">
        <v>25</v>
      </c>
      <c r="E12" s="6" t="s">
        <v>112</v>
      </c>
      <c r="F12" s="6" t="s">
        <v>89</v>
      </c>
      <c r="G12" s="8">
        <v>877.468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51">
      <c r="E13" s="12" t="s">
        <v>113</v>
      </c>
    </row>
    <row r="14" ht="25.5">
      <c r="E14" s="12" t="s">
        <v>91</v>
      </c>
    </row>
    <row r="15" spans="1:16" ht="63.75">
      <c r="A15" s="6">
        <v>2</v>
      </c>
      <c r="B15" s="6" t="s">
        <v>46</v>
      </c>
      <c r="C15" s="6" t="s">
        <v>87</v>
      </c>
      <c r="D15" s="6" t="s">
        <v>37</v>
      </c>
      <c r="E15" s="6" t="s">
        <v>114</v>
      </c>
      <c r="F15" s="6" t="s">
        <v>89</v>
      </c>
      <c r="G15" s="8">
        <v>464.59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ht="12.75">
      <c r="E16" s="12" t="s">
        <v>115</v>
      </c>
    </row>
    <row r="17" ht="25.5">
      <c r="E17" s="12" t="s">
        <v>91</v>
      </c>
    </row>
    <row r="18" spans="1:16" ht="51">
      <c r="A18" s="6">
        <v>3</v>
      </c>
      <c r="B18" s="6" t="s">
        <v>46</v>
      </c>
      <c r="C18" s="6" t="s">
        <v>87</v>
      </c>
      <c r="D18" s="6" t="s">
        <v>38</v>
      </c>
      <c r="E18" s="6" t="s">
        <v>116</v>
      </c>
      <c r="F18" s="6" t="s">
        <v>89</v>
      </c>
      <c r="G18" s="8">
        <v>2.109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12.75">
      <c r="E19" s="12" t="s">
        <v>117</v>
      </c>
    </row>
    <row r="20" ht="25.5">
      <c r="E20" s="12" t="s">
        <v>91</v>
      </c>
    </row>
    <row r="21" spans="1:16" ht="12.75" customHeight="1">
      <c r="A21" s="13"/>
      <c r="B21" s="13"/>
      <c r="C21" s="13" t="s">
        <v>45</v>
      </c>
      <c r="D21" s="13"/>
      <c r="E21" s="13" t="s">
        <v>44</v>
      </c>
      <c r="F21" s="13"/>
      <c r="G21" s="13"/>
      <c r="H21" s="13"/>
      <c r="I21" s="13">
        <f>SUM(I12:I20)</f>
        <v>0</v>
      </c>
      <c r="P21">
        <f>ROUND(SUM(P12:P20),2)</f>
        <v>0</v>
      </c>
    </row>
    <row r="23" spans="1:9" ht="12.75" customHeight="1">
      <c r="A23" s="7"/>
      <c r="B23" s="7"/>
      <c r="C23" s="7" t="s">
        <v>25</v>
      </c>
      <c r="D23" s="7"/>
      <c r="E23" s="7" t="s">
        <v>92</v>
      </c>
      <c r="F23" s="7"/>
      <c r="G23" s="9"/>
      <c r="H23" s="7"/>
      <c r="I23" s="9"/>
    </row>
    <row r="24" spans="1:16" ht="89.25">
      <c r="A24" s="6">
        <v>4</v>
      </c>
      <c r="B24" s="6" t="s">
        <v>46</v>
      </c>
      <c r="C24" s="6" t="s">
        <v>118</v>
      </c>
      <c r="D24" s="6" t="s">
        <v>48</v>
      </c>
      <c r="E24" s="6" t="s">
        <v>119</v>
      </c>
      <c r="F24" s="6" t="s">
        <v>101</v>
      </c>
      <c r="G24" s="8">
        <v>193.579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ht="38.25">
      <c r="E25" s="12" t="s">
        <v>120</v>
      </c>
    </row>
    <row r="26" ht="63.75">
      <c r="E26" s="12" t="s">
        <v>121</v>
      </c>
    </row>
    <row r="27" spans="1:16" ht="76.5">
      <c r="A27" s="6">
        <v>5</v>
      </c>
      <c r="B27" s="6" t="s">
        <v>46</v>
      </c>
      <c r="C27" s="6" t="s">
        <v>122</v>
      </c>
      <c r="D27" s="6" t="s">
        <v>48</v>
      </c>
      <c r="E27" s="6" t="s">
        <v>123</v>
      </c>
      <c r="F27" s="6" t="s">
        <v>101</v>
      </c>
      <c r="G27" s="8">
        <v>0.917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25.5">
      <c r="E28" s="12" t="s">
        <v>124</v>
      </c>
    </row>
    <row r="29" ht="63.75">
      <c r="E29" s="12" t="s">
        <v>121</v>
      </c>
    </row>
    <row r="30" spans="1:16" ht="63.75">
      <c r="A30" s="6">
        <v>6</v>
      </c>
      <c r="B30" s="6" t="s">
        <v>46</v>
      </c>
      <c r="C30" s="6" t="s">
        <v>125</v>
      </c>
      <c r="D30" s="6" t="s">
        <v>48</v>
      </c>
      <c r="E30" s="6" t="s">
        <v>126</v>
      </c>
      <c r="F30" s="6" t="s">
        <v>127</v>
      </c>
      <c r="G30" s="8">
        <v>21.3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ht="12.75">
      <c r="E31" s="12" t="s">
        <v>128</v>
      </c>
    </row>
    <row r="32" ht="63.75">
      <c r="E32" s="12" t="s">
        <v>121</v>
      </c>
    </row>
    <row r="33" spans="1:16" ht="51">
      <c r="A33" s="6">
        <v>7</v>
      </c>
      <c r="B33" s="6" t="s">
        <v>46</v>
      </c>
      <c r="C33" s="6" t="s">
        <v>129</v>
      </c>
      <c r="D33" s="6" t="s">
        <v>48</v>
      </c>
      <c r="E33" s="6" t="s">
        <v>130</v>
      </c>
      <c r="F33" s="6" t="s">
        <v>101</v>
      </c>
      <c r="G33" s="8">
        <v>69.368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ht="38.25">
      <c r="E34" s="12" t="s">
        <v>131</v>
      </c>
    </row>
    <row r="35" ht="25.5">
      <c r="E35" s="12" t="s">
        <v>132</v>
      </c>
    </row>
    <row r="36" spans="1:16" ht="51">
      <c r="A36" s="6">
        <v>8</v>
      </c>
      <c r="B36" s="6" t="s">
        <v>46</v>
      </c>
      <c r="C36" s="6" t="s">
        <v>133</v>
      </c>
      <c r="D36" s="6" t="s">
        <v>48</v>
      </c>
      <c r="E36" s="6" t="s">
        <v>134</v>
      </c>
      <c r="F36" s="6" t="s">
        <v>101</v>
      </c>
      <c r="G36" s="8">
        <v>428.454</v>
      </c>
      <c r="H36" s="11"/>
      <c r="I36" s="10">
        <f>ROUND((H36*G36),2)</f>
        <v>0</v>
      </c>
      <c r="O36">
        <f>rekapitulace!H8</f>
        <v>21</v>
      </c>
      <c r="P36">
        <f>O36/100*I36</f>
        <v>0</v>
      </c>
    </row>
    <row r="37" ht="38.25">
      <c r="E37" s="12" t="s">
        <v>135</v>
      </c>
    </row>
    <row r="38" ht="369.75">
      <c r="E38" s="12" t="s">
        <v>136</v>
      </c>
    </row>
    <row r="39" spans="1:16" ht="102">
      <c r="A39" s="6">
        <v>9</v>
      </c>
      <c r="B39" s="6" t="s">
        <v>46</v>
      </c>
      <c r="C39" s="6" t="s">
        <v>99</v>
      </c>
      <c r="D39" s="6" t="s">
        <v>48</v>
      </c>
      <c r="E39" s="6" t="s">
        <v>137</v>
      </c>
      <c r="F39" s="6" t="s">
        <v>101</v>
      </c>
      <c r="G39" s="8">
        <v>65.549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ht="38.25">
      <c r="E40" s="12" t="s">
        <v>138</v>
      </c>
    </row>
    <row r="41" ht="306">
      <c r="E41" s="12" t="s">
        <v>102</v>
      </c>
    </row>
    <row r="42" spans="1:16" ht="51">
      <c r="A42" s="6">
        <v>10</v>
      </c>
      <c r="B42" s="6" t="s">
        <v>46</v>
      </c>
      <c r="C42" s="6" t="s">
        <v>139</v>
      </c>
      <c r="D42" s="6" t="s">
        <v>48</v>
      </c>
      <c r="E42" s="6" t="s">
        <v>140</v>
      </c>
      <c r="F42" s="6" t="s">
        <v>101</v>
      </c>
      <c r="G42" s="8">
        <v>10.28</v>
      </c>
      <c r="H42" s="11"/>
      <c r="I42" s="10">
        <f>ROUND((H42*G42),2)</f>
        <v>0</v>
      </c>
      <c r="O42">
        <f>rekapitulace!H8</f>
        <v>21</v>
      </c>
      <c r="P42">
        <f>O42/100*I42</f>
        <v>0</v>
      </c>
    </row>
    <row r="43" ht="12.75">
      <c r="E43" s="12" t="s">
        <v>141</v>
      </c>
    </row>
    <row r="44" ht="318.75">
      <c r="E44" s="12" t="s">
        <v>142</v>
      </c>
    </row>
    <row r="45" spans="1:16" ht="25.5">
      <c r="A45" s="6">
        <v>11</v>
      </c>
      <c r="B45" s="6" t="s">
        <v>46</v>
      </c>
      <c r="C45" s="6" t="s">
        <v>143</v>
      </c>
      <c r="D45" s="6" t="s">
        <v>48</v>
      </c>
      <c r="E45" s="6" t="s">
        <v>144</v>
      </c>
      <c r="F45" s="6" t="s">
        <v>101</v>
      </c>
      <c r="G45" s="8">
        <v>33.33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ht="12.75">
      <c r="E46" s="12" t="s">
        <v>145</v>
      </c>
    </row>
    <row r="47" ht="267.75">
      <c r="E47" s="12" t="s">
        <v>146</v>
      </c>
    </row>
    <row r="48" spans="1:16" ht="76.5">
      <c r="A48" s="6">
        <v>12</v>
      </c>
      <c r="B48" s="6" t="s">
        <v>46</v>
      </c>
      <c r="C48" s="6" t="s">
        <v>147</v>
      </c>
      <c r="D48" s="6" t="s">
        <v>48</v>
      </c>
      <c r="E48" s="6" t="s">
        <v>148</v>
      </c>
      <c r="F48" s="6" t="s">
        <v>101</v>
      </c>
      <c r="G48" s="8">
        <v>508.102</v>
      </c>
      <c r="H48" s="11"/>
      <c r="I48" s="10">
        <f>ROUND((H48*G48),2)</f>
        <v>0</v>
      </c>
      <c r="O48">
        <f>rekapitulace!H8</f>
        <v>21</v>
      </c>
      <c r="P48">
        <f>O48/100*I48</f>
        <v>0</v>
      </c>
    </row>
    <row r="49" ht="63.75">
      <c r="E49" s="12" t="s">
        <v>149</v>
      </c>
    </row>
    <row r="50" ht="191.25">
      <c r="E50" s="12" t="s">
        <v>150</v>
      </c>
    </row>
    <row r="51" spans="1:16" ht="38.25">
      <c r="A51" s="6">
        <v>13</v>
      </c>
      <c r="B51" s="6" t="s">
        <v>46</v>
      </c>
      <c r="C51" s="6" t="s">
        <v>151</v>
      </c>
      <c r="D51" s="6" t="s">
        <v>48</v>
      </c>
      <c r="E51" s="6" t="s">
        <v>152</v>
      </c>
      <c r="F51" s="6" t="s">
        <v>101</v>
      </c>
      <c r="G51" s="8">
        <v>296.064</v>
      </c>
      <c r="H51" s="11"/>
      <c r="I51" s="10">
        <f>ROUND((H51*G51),2)</f>
        <v>0</v>
      </c>
      <c r="O51">
        <f>rekapitulace!H8</f>
        <v>21</v>
      </c>
      <c r="P51">
        <f>O51/100*I51</f>
        <v>0</v>
      </c>
    </row>
    <row r="52" ht="12.75">
      <c r="E52" s="12" t="s">
        <v>153</v>
      </c>
    </row>
    <row r="53" ht="280.5">
      <c r="E53" s="12" t="s">
        <v>154</v>
      </c>
    </row>
    <row r="54" spans="1:16" ht="51">
      <c r="A54" s="6">
        <v>14</v>
      </c>
      <c r="B54" s="6" t="s">
        <v>46</v>
      </c>
      <c r="C54" s="6" t="s">
        <v>155</v>
      </c>
      <c r="D54" s="6" t="s">
        <v>48</v>
      </c>
      <c r="E54" s="6" t="s">
        <v>156</v>
      </c>
      <c r="F54" s="6" t="s">
        <v>101</v>
      </c>
      <c r="G54" s="8">
        <v>9.71</v>
      </c>
      <c r="H54" s="11"/>
      <c r="I54" s="10">
        <f>ROUND((H54*G54),2)</f>
        <v>0</v>
      </c>
      <c r="O54">
        <f>rekapitulace!H8</f>
        <v>21</v>
      </c>
      <c r="P54">
        <f>O54/100*I54</f>
        <v>0</v>
      </c>
    </row>
    <row r="55" ht="12.75">
      <c r="E55" s="12" t="s">
        <v>157</v>
      </c>
    </row>
    <row r="56" ht="229.5">
      <c r="E56" s="12" t="s">
        <v>158</v>
      </c>
    </row>
    <row r="57" spans="1:16" ht="12.75">
      <c r="A57" s="6">
        <v>15</v>
      </c>
      <c r="B57" s="6" t="s">
        <v>46</v>
      </c>
      <c r="C57" s="6" t="s">
        <v>159</v>
      </c>
      <c r="D57" s="6" t="s">
        <v>48</v>
      </c>
      <c r="E57" s="6" t="s">
        <v>160</v>
      </c>
      <c r="F57" s="6" t="s">
        <v>94</v>
      </c>
      <c r="G57" s="8">
        <v>740.16</v>
      </c>
      <c r="H57" s="11"/>
      <c r="I57" s="10">
        <f>ROUND((H57*G57),2)</f>
        <v>0</v>
      </c>
      <c r="O57">
        <f>rekapitulace!H8</f>
        <v>21</v>
      </c>
      <c r="P57">
        <f>O57/100*I57</f>
        <v>0</v>
      </c>
    </row>
    <row r="58" ht="12.75">
      <c r="E58" s="12" t="s">
        <v>161</v>
      </c>
    </row>
    <row r="59" ht="25.5">
      <c r="E59" s="12" t="s">
        <v>162</v>
      </c>
    </row>
    <row r="60" spans="1:16" ht="51">
      <c r="A60" s="6">
        <v>16</v>
      </c>
      <c r="B60" s="6" t="s">
        <v>46</v>
      </c>
      <c r="C60" s="6" t="s">
        <v>163</v>
      </c>
      <c r="D60" s="6" t="s">
        <v>48</v>
      </c>
      <c r="E60" s="6" t="s">
        <v>164</v>
      </c>
      <c r="F60" s="6" t="s">
        <v>94</v>
      </c>
      <c r="G60" s="8">
        <v>32.219</v>
      </c>
      <c r="H60" s="11"/>
      <c r="I60" s="10">
        <f>ROUND((H60*G60),2)</f>
        <v>0</v>
      </c>
      <c r="O60">
        <f>rekapitulace!H8</f>
        <v>21</v>
      </c>
      <c r="P60">
        <f>O60/100*I60</f>
        <v>0</v>
      </c>
    </row>
    <row r="61" ht="12.75">
      <c r="E61" s="12" t="s">
        <v>165</v>
      </c>
    </row>
    <row r="62" ht="38.25">
      <c r="E62" s="12" t="s">
        <v>166</v>
      </c>
    </row>
    <row r="63" spans="1:16" ht="38.25">
      <c r="A63" s="6">
        <v>17</v>
      </c>
      <c r="B63" s="6" t="s">
        <v>46</v>
      </c>
      <c r="C63" s="6" t="s">
        <v>167</v>
      </c>
      <c r="D63" s="6" t="s">
        <v>48</v>
      </c>
      <c r="E63" s="6" t="s">
        <v>168</v>
      </c>
      <c r="F63" s="6" t="s">
        <v>101</v>
      </c>
      <c r="G63" s="8">
        <v>69.368</v>
      </c>
      <c r="H63" s="11"/>
      <c r="I63" s="10">
        <f>ROUND((H63*G63),2)</f>
        <v>0</v>
      </c>
      <c r="O63">
        <f>rekapitulace!H8</f>
        <v>21</v>
      </c>
      <c r="P63">
        <f>O63/100*I63</f>
        <v>0</v>
      </c>
    </row>
    <row r="64" ht="12.75">
      <c r="E64" s="12" t="s">
        <v>169</v>
      </c>
    </row>
    <row r="65" ht="38.25">
      <c r="E65" s="12" t="s">
        <v>170</v>
      </c>
    </row>
    <row r="66" spans="1:16" ht="12.75" customHeight="1">
      <c r="A66" s="13"/>
      <c r="B66" s="13"/>
      <c r="C66" s="13" t="s">
        <v>25</v>
      </c>
      <c r="D66" s="13"/>
      <c r="E66" s="13" t="s">
        <v>92</v>
      </c>
      <c r="F66" s="13"/>
      <c r="G66" s="13"/>
      <c r="H66" s="13"/>
      <c r="I66" s="13">
        <f>SUM(I24:I65)</f>
        <v>0</v>
      </c>
      <c r="P66">
        <f>ROUND(SUM(P24:P65),2)</f>
        <v>0</v>
      </c>
    </row>
    <row r="68" spans="1:9" ht="12.75" customHeight="1">
      <c r="A68" s="7"/>
      <c r="B68" s="7"/>
      <c r="C68" s="7" t="s">
        <v>36</v>
      </c>
      <c r="D68" s="7"/>
      <c r="E68" s="7" t="s">
        <v>171</v>
      </c>
      <c r="F68" s="7"/>
      <c r="G68" s="9"/>
      <c r="H68" s="7"/>
      <c r="I68" s="9"/>
    </row>
    <row r="69" spans="1:16" ht="63.75">
      <c r="A69" s="6">
        <v>18</v>
      </c>
      <c r="B69" s="6" t="s">
        <v>46</v>
      </c>
      <c r="C69" s="6" t="s">
        <v>172</v>
      </c>
      <c r="D69" s="6" t="s">
        <v>48</v>
      </c>
      <c r="E69" s="6" t="s">
        <v>173</v>
      </c>
      <c r="F69" s="6" t="s">
        <v>101</v>
      </c>
      <c r="G69" s="8">
        <v>1.992</v>
      </c>
      <c r="H69" s="11"/>
      <c r="I69" s="10">
        <f>ROUND((H69*G69),2)</f>
        <v>0</v>
      </c>
      <c r="O69">
        <f>rekapitulace!H8</f>
        <v>21</v>
      </c>
      <c r="P69">
        <f>O69/100*I69</f>
        <v>0</v>
      </c>
    </row>
    <row r="70" ht="12.75">
      <c r="E70" s="12" t="s">
        <v>174</v>
      </c>
    </row>
    <row r="71" ht="38.25">
      <c r="E71" s="12" t="s">
        <v>175</v>
      </c>
    </row>
    <row r="72" spans="1:16" ht="76.5">
      <c r="A72" s="6">
        <v>19</v>
      </c>
      <c r="B72" s="6" t="s">
        <v>46</v>
      </c>
      <c r="C72" s="6" t="s">
        <v>176</v>
      </c>
      <c r="D72" s="6" t="s">
        <v>25</v>
      </c>
      <c r="E72" s="6" t="s">
        <v>177</v>
      </c>
      <c r="F72" s="6" t="s">
        <v>127</v>
      </c>
      <c r="G72" s="8">
        <v>127.79</v>
      </c>
      <c r="H72" s="11"/>
      <c r="I72" s="10">
        <f>ROUND((H72*G72),2)</f>
        <v>0</v>
      </c>
      <c r="O72">
        <f>rekapitulace!H8</f>
        <v>21</v>
      </c>
      <c r="P72">
        <f>O72/100*I72</f>
        <v>0</v>
      </c>
    </row>
    <row r="73" ht="12.75">
      <c r="E73" s="12" t="s">
        <v>178</v>
      </c>
    </row>
    <row r="74" ht="165.75">
      <c r="E74" s="12" t="s">
        <v>179</v>
      </c>
    </row>
    <row r="75" spans="1:16" ht="51">
      <c r="A75" s="6">
        <v>20</v>
      </c>
      <c r="B75" s="6" t="s">
        <v>46</v>
      </c>
      <c r="C75" s="6" t="s">
        <v>176</v>
      </c>
      <c r="D75" s="6" t="s">
        <v>36</v>
      </c>
      <c r="E75" s="6" t="s">
        <v>180</v>
      </c>
      <c r="F75" s="6" t="s">
        <v>127</v>
      </c>
      <c r="G75" s="8">
        <v>3.69</v>
      </c>
      <c r="H75" s="11"/>
      <c r="I75" s="10">
        <f>ROUND((H75*G75),2)</f>
        <v>0</v>
      </c>
      <c r="O75">
        <f>rekapitulace!H8</f>
        <v>21</v>
      </c>
      <c r="P75">
        <f>O75/100*I75</f>
        <v>0</v>
      </c>
    </row>
    <row r="76" ht="12.75">
      <c r="E76" s="12" t="s">
        <v>181</v>
      </c>
    </row>
    <row r="77" ht="165.75">
      <c r="E77" s="12" t="s">
        <v>182</v>
      </c>
    </row>
    <row r="78" spans="1:16" ht="89.25">
      <c r="A78" s="6">
        <v>21</v>
      </c>
      <c r="B78" s="6" t="s">
        <v>46</v>
      </c>
      <c r="C78" s="6" t="s">
        <v>183</v>
      </c>
      <c r="D78" s="6" t="s">
        <v>48</v>
      </c>
      <c r="E78" s="6" t="s">
        <v>184</v>
      </c>
      <c r="F78" s="6" t="s">
        <v>94</v>
      </c>
      <c r="G78" s="8">
        <v>1066.869</v>
      </c>
      <c r="H78" s="11"/>
      <c r="I78" s="10">
        <f>ROUND((H78*G78),2)</f>
        <v>0</v>
      </c>
      <c r="O78">
        <f>rekapitulace!H8</f>
        <v>21</v>
      </c>
      <c r="P78">
        <f>O78/100*I78</f>
        <v>0</v>
      </c>
    </row>
    <row r="79" ht="51">
      <c r="E79" s="12" t="s">
        <v>185</v>
      </c>
    </row>
    <row r="80" ht="102">
      <c r="E80" s="12" t="s">
        <v>186</v>
      </c>
    </row>
    <row r="81" spans="1:16" ht="12.75" customHeight="1">
      <c r="A81" s="13"/>
      <c r="B81" s="13"/>
      <c r="C81" s="13" t="s">
        <v>36</v>
      </c>
      <c r="D81" s="13"/>
      <c r="E81" s="13" t="s">
        <v>171</v>
      </c>
      <c r="F81" s="13"/>
      <c r="G81" s="13"/>
      <c r="H81" s="13"/>
      <c r="I81" s="13">
        <f>SUM(I69:I80)</f>
        <v>0</v>
      </c>
      <c r="P81">
        <f>ROUND(SUM(P69:P80),2)</f>
        <v>0</v>
      </c>
    </row>
    <row r="83" spans="1:9" ht="12.75" customHeight="1">
      <c r="A83" s="7"/>
      <c r="B83" s="7"/>
      <c r="C83" s="7" t="s">
        <v>38</v>
      </c>
      <c r="D83" s="7"/>
      <c r="E83" s="7" t="s">
        <v>187</v>
      </c>
      <c r="F83" s="7"/>
      <c r="G83" s="9"/>
      <c r="H83" s="7"/>
      <c r="I83" s="9"/>
    </row>
    <row r="84" spans="1:16" ht="89.25">
      <c r="A84" s="6">
        <v>22</v>
      </c>
      <c r="B84" s="6" t="s">
        <v>46</v>
      </c>
      <c r="C84" s="6" t="s">
        <v>188</v>
      </c>
      <c r="D84" s="6" t="s">
        <v>48</v>
      </c>
      <c r="E84" s="6" t="s">
        <v>189</v>
      </c>
      <c r="F84" s="6" t="s">
        <v>101</v>
      </c>
      <c r="G84" s="8">
        <v>10.486</v>
      </c>
      <c r="H84" s="11"/>
      <c r="I84" s="10">
        <f>ROUND((H84*G84),2)</f>
        <v>0</v>
      </c>
      <c r="O84">
        <f>rekapitulace!H8</f>
        <v>21</v>
      </c>
      <c r="P84">
        <f>O84/100*I84</f>
        <v>0</v>
      </c>
    </row>
    <row r="85" ht="51">
      <c r="E85" s="12" t="s">
        <v>190</v>
      </c>
    </row>
    <row r="86" ht="357">
      <c r="E86" s="12" t="s">
        <v>191</v>
      </c>
    </row>
    <row r="87" spans="1:16" ht="51">
      <c r="A87" s="6">
        <v>23</v>
      </c>
      <c r="B87" s="6" t="s">
        <v>46</v>
      </c>
      <c r="C87" s="6" t="s">
        <v>192</v>
      </c>
      <c r="D87" s="6" t="s">
        <v>48</v>
      </c>
      <c r="E87" s="6" t="s">
        <v>193</v>
      </c>
      <c r="F87" s="6" t="s">
        <v>101</v>
      </c>
      <c r="G87" s="8">
        <v>0.156</v>
      </c>
      <c r="H87" s="11"/>
      <c r="I87" s="10">
        <f>ROUND((H87*G87),2)</f>
        <v>0</v>
      </c>
      <c r="O87">
        <f>rekapitulace!H8</f>
        <v>21</v>
      </c>
      <c r="P87">
        <f>O87/100*I87</f>
        <v>0</v>
      </c>
    </row>
    <row r="88" ht="12.75">
      <c r="E88" s="12" t="s">
        <v>194</v>
      </c>
    </row>
    <row r="89" ht="38.25">
      <c r="E89" s="12" t="s">
        <v>195</v>
      </c>
    </row>
    <row r="90" spans="1:16" ht="12.75" customHeight="1">
      <c r="A90" s="13"/>
      <c r="B90" s="13"/>
      <c r="C90" s="13" t="s">
        <v>38</v>
      </c>
      <c r="D90" s="13"/>
      <c r="E90" s="13" t="s">
        <v>187</v>
      </c>
      <c r="F90" s="13"/>
      <c r="G90" s="13"/>
      <c r="H90" s="13"/>
      <c r="I90" s="13">
        <f>SUM(I84:I89)</f>
        <v>0</v>
      </c>
      <c r="P90">
        <f>ROUND(SUM(P84:P89),2)</f>
        <v>0</v>
      </c>
    </row>
    <row r="92" spans="1:9" ht="12.75" customHeight="1">
      <c r="A92" s="7"/>
      <c r="B92" s="7"/>
      <c r="C92" s="7" t="s">
        <v>39</v>
      </c>
      <c r="D92" s="7"/>
      <c r="E92" s="7" t="s">
        <v>196</v>
      </c>
      <c r="F92" s="7"/>
      <c r="G92" s="9"/>
      <c r="H92" s="7"/>
      <c r="I92" s="9"/>
    </row>
    <row r="93" spans="1:16" ht="51">
      <c r="A93" s="6">
        <v>24</v>
      </c>
      <c r="B93" s="6" t="s">
        <v>46</v>
      </c>
      <c r="C93" s="6" t="s">
        <v>197</v>
      </c>
      <c r="D93" s="6" t="s">
        <v>48</v>
      </c>
      <c r="E93" s="6" t="s">
        <v>198</v>
      </c>
      <c r="F93" s="6" t="s">
        <v>101</v>
      </c>
      <c r="G93" s="8">
        <v>78.008</v>
      </c>
      <c r="H93" s="11"/>
      <c r="I93" s="10">
        <f>ROUND((H93*G93),2)</f>
        <v>0</v>
      </c>
      <c r="O93">
        <f>rekapitulace!H8</f>
        <v>21</v>
      </c>
      <c r="P93">
        <f>O93/100*I93</f>
        <v>0</v>
      </c>
    </row>
    <row r="94" ht="38.25">
      <c r="E94" s="12" t="s">
        <v>199</v>
      </c>
    </row>
    <row r="95" ht="127.5">
      <c r="E95" s="12" t="s">
        <v>200</v>
      </c>
    </row>
    <row r="96" spans="1:16" ht="76.5">
      <c r="A96" s="6">
        <v>25</v>
      </c>
      <c r="B96" s="6" t="s">
        <v>46</v>
      </c>
      <c r="C96" s="6" t="s">
        <v>201</v>
      </c>
      <c r="D96" s="6" t="s">
        <v>25</v>
      </c>
      <c r="E96" s="6" t="s">
        <v>202</v>
      </c>
      <c r="F96" s="6" t="s">
        <v>101</v>
      </c>
      <c r="G96" s="8">
        <v>143.721</v>
      </c>
      <c r="H96" s="11"/>
      <c r="I96" s="10">
        <f>ROUND((H96*G96),2)</f>
        <v>0</v>
      </c>
      <c r="O96">
        <f>rekapitulace!H8</f>
        <v>21</v>
      </c>
      <c r="P96">
        <f>O96/100*I96</f>
        <v>0</v>
      </c>
    </row>
    <row r="97" ht="140.25">
      <c r="E97" s="12" t="s">
        <v>203</v>
      </c>
    </row>
    <row r="98" ht="51">
      <c r="E98" s="12" t="s">
        <v>204</v>
      </c>
    </row>
    <row r="99" spans="1:16" ht="38.25">
      <c r="A99" s="6">
        <v>26</v>
      </c>
      <c r="B99" s="6" t="s">
        <v>46</v>
      </c>
      <c r="C99" s="6" t="s">
        <v>205</v>
      </c>
      <c r="D99" s="6" t="s">
        <v>48</v>
      </c>
      <c r="E99" s="6" t="s">
        <v>206</v>
      </c>
      <c r="F99" s="6" t="s">
        <v>94</v>
      </c>
      <c r="G99" s="8">
        <v>10.63</v>
      </c>
      <c r="H99" s="11"/>
      <c r="I99" s="10">
        <f>ROUND((H99*G99),2)</f>
        <v>0</v>
      </c>
      <c r="O99">
        <f>rekapitulace!H8</f>
        <v>21</v>
      </c>
      <c r="P99">
        <f>O99/100*I99</f>
        <v>0</v>
      </c>
    </row>
    <row r="100" ht="12.75">
      <c r="E100" s="12" t="s">
        <v>207</v>
      </c>
    </row>
    <row r="101" ht="51">
      <c r="E101" s="12" t="s">
        <v>208</v>
      </c>
    </row>
    <row r="102" spans="1:16" ht="38.25">
      <c r="A102" s="6">
        <v>27</v>
      </c>
      <c r="B102" s="6" t="s">
        <v>46</v>
      </c>
      <c r="C102" s="6" t="s">
        <v>209</v>
      </c>
      <c r="D102" s="6" t="s">
        <v>48</v>
      </c>
      <c r="E102" s="6" t="s">
        <v>210</v>
      </c>
      <c r="F102" s="6" t="s">
        <v>94</v>
      </c>
      <c r="G102" s="8">
        <v>10.63</v>
      </c>
      <c r="H102" s="11"/>
      <c r="I102" s="10">
        <f>ROUND((H102*G102),2)</f>
        <v>0</v>
      </c>
      <c r="O102">
        <f>rekapitulace!H8</f>
        <v>21</v>
      </c>
      <c r="P102">
        <f>O102/100*I102</f>
        <v>0</v>
      </c>
    </row>
    <row r="103" ht="12.75">
      <c r="E103" s="12" t="s">
        <v>207</v>
      </c>
    </row>
    <row r="104" ht="51">
      <c r="E104" s="12" t="s">
        <v>208</v>
      </c>
    </row>
    <row r="105" spans="1:16" ht="63.75">
      <c r="A105" s="6">
        <v>28</v>
      </c>
      <c r="B105" s="6" t="s">
        <v>46</v>
      </c>
      <c r="C105" s="6" t="s">
        <v>211</v>
      </c>
      <c r="D105" s="6" t="s">
        <v>48</v>
      </c>
      <c r="E105" s="6" t="s">
        <v>212</v>
      </c>
      <c r="F105" s="6" t="s">
        <v>94</v>
      </c>
      <c r="G105" s="8">
        <v>10.63</v>
      </c>
      <c r="H105" s="11"/>
      <c r="I105" s="10">
        <f>ROUND((H105*G105),2)</f>
        <v>0</v>
      </c>
      <c r="O105">
        <f>rekapitulace!H8</f>
        <v>21</v>
      </c>
      <c r="P105">
        <f>O105/100*I105</f>
        <v>0</v>
      </c>
    </row>
    <row r="106" ht="12.75">
      <c r="E106" s="12" t="s">
        <v>207</v>
      </c>
    </row>
    <row r="107" ht="140.25">
      <c r="E107" s="12" t="s">
        <v>213</v>
      </c>
    </row>
    <row r="108" spans="1:16" ht="51">
      <c r="A108" s="6">
        <v>29</v>
      </c>
      <c r="B108" s="6" t="s">
        <v>46</v>
      </c>
      <c r="C108" s="6" t="s">
        <v>214</v>
      </c>
      <c r="D108" s="6" t="s">
        <v>48</v>
      </c>
      <c r="E108" s="6" t="s">
        <v>215</v>
      </c>
      <c r="F108" s="6" t="s">
        <v>94</v>
      </c>
      <c r="G108" s="8">
        <v>10.63</v>
      </c>
      <c r="H108" s="11"/>
      <c r="I108" s="10">
        <f>ROUND((H108*G108),2)</f>
        <v>0</v>
      </c>
      <c r="O108">
        <f>rekapitulace!H8</f>
        <v>21</v>
      </c>
      <c r="P108">
        <f>O108/100*I108</f>
        <v>0</v>
      </c>
    </row>
    <row r="109" ht="12.75">
      <c r="E109" s="12" t="s">
        <v>207</v>
      </c>
    </row>
    <row r="110" ht="140.25">
      <c r="E110" s="12" t="s">
        <v>213</v>
      </c>
    </row>
    <row r="111" spans="1:16" ht="51">
      <c r="A111" s="6">
        <v>30</v>
      </c>
      <c r="B111" s="6" t="s">
        <v>46</v>
      </c>
      <c r="C111" s="6" t="s">
        <v>216</v>
      </c>
      <c r="D111" s="6" t="s">
        <v>48</v>
      </c>
      <c r="E111" s="6" t="s">
        <v>217</v>
      </c>
      <c r="F111" s="6" t="s">
        <v>94</v>
      </c>
      <c r="G111" s="8">
        <v>5.208</v>
      </c>
      <c r="H111" s="11"/>
      <c r="I111" s="10">
        <f>ROUND((H111*G111),2)</f>
        <v>0</v>
      </c>
      <c r="O111">
        <f>rekapitulace!H8</f>
        <v>21</v>
      </c>
      <c r="P111">
        <f>O111/100*I111</f>
        <v>0</v>
      </c>
    </row>
    <row r="112" ht="12.75">
      <c r="E112" s="12" t="s">
        <v>218</v>
      </c>
    </row>
    <row r="113" ht="140.25">
      <c r="E113" s="12" t="s">
        <v>219</v>
      </c>
    </row>
    <row r="114" spans="1:16" ht="76.5">
      <c r="A114" s="6">
        <v>31</v>
      </c>
      <c r="B114" s="6" t="s">
        <v>46</v>
      </c>
      <c r="C114" s="6" t="s">
        <v>220</v>
      </c>
      <c r="D114" s="6" t="s">
        <v>48</v>
      </c>
      <c r="E114" s="6" t="s">
        <v>221</v>
      </c>
      <c r="F114" s="6" t="s">
        <v>94</v>
      </c>
      <c r="G114" s="8">
        <v>15.7</v>
      </c>
      <c r="H114" s="11"/>
      <c r="I114" s="10">
        <f>ROUND((H114*G114),2)</f>
        <v>0</v>
      </c>
      <c r="O114">
        <f>rekapitulace!H8</f>
        <v>21</v>
      </c>
      <c r="P114">
        <f>O114/100*I114</f>
        <v>0</v>
      </c>
    </row>
    <row r="115" ht="25.5">
      <c r="E115" s="12" t="s">
        <v>222</v>
      </c>
    </row>
    <row r="116" ht="140.25">
      <c r="E116" s="12" t="s">
        <v>219</v>
      </c>
    </row>
    <row r="117" spans="1:16" ht="63.75">
      <c r="A117" s="6">
        <v>32</v>
      </c>
      <c r="B117" s="6" t="s">
        <v>46</v>
      </c>
      <c r="C117" s="6" t="s">
        <v>223</v>
      </c>
      <c r="D117" s="6" t="s">
        <v>48</v>
      </c>
      <c r="E117" s="6" t="s">
        <v>224</v>
      </c>
      <c r="F117" s="6" t="s">
        <v>94</v>
      </c>
      <c r="G117" s="8">
        <v>9.92</v>
      </c>
      <c r="H117" s="11"/>
      <c r="I117" s="10">
        <f>ROUND((H117*G117),2)</f>
        <v>0</v>
      </c>
      <c r="O117">
        <f>rekapitulace!H8</f>
        <v>21</v>
      </c>
      <c r="P117">
        <f>O117/100*I117</f>
        <v>0</v>
      </c>
    </row>
    <row r="118" ht="12.75">
      <c r="E118" s="12" t="s">
        <v>225</v>
      </c>
    </row>
    <row r="119" ht="140.25">
      <c r="E119" s="12" t="s">
        <v>219</v>
      </c>
    </row>
    <row r="120" spans="1:16" ht="102">
      <c r="A120" s="6">
        <v>33</v>
      </c>
      <c r="B120" s="6" t="s">
        <v>46</v>
      </c>
      <c r="C120" s="6" t="s">
        <v>226</v>
      </c>
      <c r="D120" s="6" t="s">
        <v>25</v>
      </c>
      <c r="E120" s="6" t="s">
        <v>227</v>
      </c>
      <c r="F120" s="6" t="s">
        <v>94</v>
      </c>
      <c r="G120" s="8">
        <v>5.63</v>
      </c>
      <c r="H120" s="11"/>
      <c r="I120" s="10">
        <f>ROUND((H120*G120),2)</f>
        <v>0</v>
      </c>
      <c r="O120">
        <f>rekapitulace!H8</f>
        <v>21</v>
      </c>
      <c r="P120">
        <f>O120/100*I120</f>
        <v>0</v>
      </c>
    </row>
    <row r="121" ht="25.5">
      <c r="E121" s="12" t="s">
        <v>228</v>
      </c>
    </row>
    <row r="122" ht="140.25">
      <c r="E122" s="12" t="s">
        <v>219</v>
      </c>
    </row>
    <row r="123" spans="1:16" ht="38.25">
      <c r="A123" s="6">
        <v>34</v>
      </c>
      <c r="B123" s="6" t="s">
        <v>46</v>
      </c>
      <c r="C123" s="6" t="s">
        <v>226</v>
      </c>
      <c r="D123" s="6" t="s">
        <v>36</v>
      </c>
      <c r="E123" s="6" t="s">
        <v>229</v>
      </c>
      <c r="F123" s="6" t="s">
        <v>94</v>
      </c>
      <c r="G123" s="8">
        <v>7.18</v>
      </c>
      <c r="H123" s="11"/>
      <c r="I123" s="10">
        <f>ROUND((H123*G123),2)</f>
        <v>0</v>
      </c>
      <c r="O123">
        <f>rekapitulace!H8</f>
        <v>21</v>
      </c>
      <c r="P123">
        <f>O123/100*I123</f>
        <v>0</v>
      </c>
    </row>
    <row r="124" ht="12.75">
      <c r="E124" s="12" t="s">
        <v>230</v>
      </c>
    </row>
    <row r="125" ht="140.25">
      <c r="E125" s="12" t="s">
        <v>231</v>
      </c>
    </row>
    <row r="126" spans="1:16" ht="102">
      <c r="A126" s="6">
        <v>35</v>
      </c>
      <c r="B126" s="6" t="s">
        <v>46</v>
      </c>
      <c r="C126" s="6" t="s">
        <v>232</v>
      </c>
      <c r="D126" s="6" t="s">
        <v>48</v>
      </c>
      <c r="E126" s="6" t="s">
        <v>233</v>
      </c>
      <c r="F126" s="6" t="s">
        <v>94</v>
      </c>
      <c r="G126" s="8">
        <v>6.05</v>
      </c>
      <c r="H126" s="11"/>
      <c r="I126" s="10">
        <f>ROUND((H126*G126),2)</f>
        <v>0</v>
      </c>
      <c r="O126">
        <f>rekapitulace!H8</f>
        <v>21</v>
      </c>
      <c r="P126">
        <f>O126/100*I126</f>
        <v>0</v>
      </c>
    </row>
    <row r="127" ht="12.75">
      <c r="E127" s="12" t="s">
        <v>234</v>
      </c>
    </row>
    <row r="128" ht="140.25">
      <c r="E128" s="12" t="s">
        <v>219</v>
      </c>
    </row>
    <row r="129" spans="1:16" ht="38.25">
      <c r="A129" s="6">
        <v>36</v>
      </c>
      <c r="B129" s="6" t="s">
        <v>46</v>
      </c>
      <c r="C129" s="6" t="s">
        <v>235</v>
      </c>
      <c r="D129" s="6" t="s">
        <v>48</v>
      </c>
      <c r="E129" s="6" t="s">
        <v>236</v>
      </c>
      <c r="F129" s="6" t="s">
        <v>94</v>
      </c>
      <c r="G129" s="8">
        <v>3.87</v>
      </c>
      <c r="H129" s="11"/>
      <c r="I129" s="10">
        <f>ROUND((H129*G129),2)</f>
        <v>0</v>
      </c>
      <c r="O129">
        <f>rekapitulace!H8</f>
        <v>21</v>
      </c>
      <c r="P129">
        <f>O129/100*I129</f>
        <v>0</v>
      </c>
    </row>
    <row r="130" ht="12.75">
      <c r="E130" s="12" t="s">
        <v>237</v>
      </c>
    </row>
    <row r="131" ht="140.25">
      <c r="E131" s="12" t="s">
        <v>219</v>
      </c>
    </row>
    <row r="132" spans="1:16" ht="51">
      <c r="A132" s="6">
        <v>37</v>
      </c>
      <c r="B132" s="6" t="s">
        <v>46</v>
      </c>
      <c r="C132" s="6" t="s">
        <v>238</v>
      </c>
      <c r="D132" s="6" t="s">
        <v>48</v>
      </c>
      <c r="E132" s="6" t="s">
        <v>239</v>
      </c>
      <c r="F132" s="6" t="s">
        <v>94</v>
      </c>
      <c r="G132" s="8">
        <v>29</v>
      </c>
      <c r="H132" s="11"/>
      <c r="I132" s="10">
        <f>ROUND((H132*G132),2)</f>
        <v>0</v>
      </c>
      <c r="O132">
        <f>rekapitulace!H8</f>
        <v>21</v>
      </c>
      <c r="P132">
        <f>O132/100*I132</f>
        <v>0</v>
      </c>
    </row>
    <row r="133" ht="12.75">
      <c r="E133" s="12" t="s">
        <v>240</v>
      </c>
    </row>
    <row r="134" ht="140.25">
      <c r="E134" s="12" t="s">
        <v>219</v>
      </c>
    </row>
    <row r="135" spans="1:16" ht="12.75" customHeight="1">
      <c r="A135" s="13"/>
      <c r="B135" s="13"/>
      <c r="C135" s="13" t="s">
        <v>39</v>
      </c>
      <c r="D135" s="13"/>
      <c r="E135" s="13" t="s">
        <v>196</v>
      </c>
      <c r="F135" s="13"/>
      <c r="G135" s="13"/>
      <c r="H135" s="13"/>
      <c r="I135" s="13">
        <f>SUM(I93:I134)</f>
        <v>0</v>
      </c>
      <c r="P135">
        <f>ROUND(SUM(P93:P134),2)</f>
        <v>0</v>
      </c>
    </row>
    <row r="137" spans="1:9" ht="12.75" customHeight="1">
      <c r="A137" s="7"/>
      <c r="B137" s="7"/>
      <c r="C137" s="7" t="s">
        <v>42</v>
      </c>
      <c r="D137" s="7"/>
      <c r="E137" s="7" t="s">
        <v>241</v>
      </c>
      <c r="F137" s="7"/>
      <c r="G137" s="9"/>
      <c r="H137" s="7"/>
      <c r="I137" s="9"/>
    </row>
    <row r="138" spans="1:16" ht="51">
      <c r="A138" s="6">
        <v>38</v>
      </c>
      <c r="B138" s="6" t="s">
        <v>46</v>
      </c>
      <c r="C138" s="6" t="s">
        <v>242</v>
      </c>
      <c r="D138" s="6" t="s">
        <v>48</v>
      </c>
      <c r="E138" s="6" t="s">
        <v>243</v>
      </c>
      <c r="F138" s="6" t="s">
        <v>127</v>
      </c>
      <c r="G138" s="8">
        <v>7</v>
      </c>
      <c r="H138" s="11"/>
      <c r="I138" s="10">
        <f>ROUND((H138*G138),2)</f>
        <v>0</v>
      </c>
      <c r="O138">
        <f>rekapitulace!H8</f>
        <v>21</v>
      </c>
      <c r="P138">
        <f>O138/100*I138</f>
        <v>0</v>
      </c>
    </row>
    <row r="139" ht="12.75">
      <c r="E139" s="12" t="s">
        <v>244</v>
      </c>
    </row>
    <row r="140" ht="255">
      <c r="E140" s="12" t="s">
        <v>245</v>
      </c>
    </row>
    <row r="141" spans="1:16" ht="63.75">
      <c r="A141" s="6">
        <v>39</v>
      </c>
      <c r="B141" s="6" t="s">
        <v>46</v>
      </c>
      <c r="C141" s="6" t="s">
        <v>246</v>
      </c>
      <c r="D141" s="6" t="s">
        <v>48</v>
      </c>
      <c r="E141" s="6" t="s">
        <v>247</v>
      </c>
      <c r="F141" s="6" t="s">
        <v>70</v>
      </c>
      <c r="G141" s="8">
        <v>51.88</v>
      </c>
      <c r="H141" s="11"/>
      <c r="I141" s="10">
        <f>ROUND((H141*G141),2)</f>
        <v>0</v>
      </c>
      <c r="O141">
        <f>rekapitulace!H8</f>
        <v>21</v>
      </c>
      <c r="P141">
        <f>O141/100*I141</f>
        <v>0</v>
      </c>
    </row>
    <row r="142" ht="12.75">
      <c r="E142" s="12" t="s">
        <v>248</v>
      </c>
    </row>
    <row r="143" ht="25.5">
      <c r="E143" s="12" t="s">
        <v>249</v>
      </c>
    </row>
    <row r="144" spans="1:16" ht="51">
      <c r="A144" s="6">
        <v>40</v>
      </c>
      <c r="B144" s="6" t="s">
        <v>46</v>
      </c>
      <c r="C144" s="6" t="s">
        <v>250</v>
      </c>
      <c r="D144" s="6" t="s">
        <v>48</v>
      </c>
      <c r="E144" s="6" t="s">
        <v>251</v>
      </c>
      <c r="F144" s="6" t="s">
        <v>70</v>
      </c>
      <c r="G144" s="8">
        <v>8</v>
      </c>
      <c r="H144" s="11"/>
      <c r="I144" s="10">
        <f>ROUND((H144*G144),2)</f>
        <v>0</v>
      </c>
      <c r="O144">
        <f>rekapitulace!H8</f>
        <v>21</v>
      </c>
      <c r="P144">
        <f>O144/100*I144</f>
        <v>0</v>
      </c>
    </row>
    <row r="145" ht="12.75">
      <c r="E145" s="12" t="s">
        <v>252</v>
      </c>
    </row>
    <row r="146" ht="25.5">
      <c r="E146" s="12" t="s">
        <v>253</v>
      </c>
    </row>
    <row r="147" spans="1:16" ht="12.75" customHeight="1">
      <c r="A147" s="13"/>
      <c r="B147" s="13"/>
      <c r="C147" s="13" t="s">
        <v>42</v>
      </c>
      <c r="D147" s="13"/>
      <c r="E147" s="13" t="s">
        <v>241</v>
      </c>
      <c r="F147" s="13"/>
      <c r="G147" s="13"/>
      <c r="H147" s="13"/>
      <c r="I147" s="13">
        <f>SUM(I138:I146)</f>
        <v>0</v>
      </c>
      <c r="P147">
        <f>ROUND(SUM(P138:P146),2)</f>
        <v>0</v>
      </c>
    </row>
    <row r="149" spans="1:9" ht="12.75" customHeight="1">
      <c r="A149" s="7"/>
      <c r="B149" s="7"/>
      <c r="C149" s="7" t="s">
        <v>43</v>
      </c>
      <c r="D149" s="7"/>
      <c r="E149" s="7" t="s">
        <v>106</v>
      </c>
      <c r="F149" s="7"/>
      <c r="G149" s="9"/>
      <c r="H149" s="7"/>
      <c r="I149" s="9"/>
    </row>
    <row r="150" spans="1:16" ht="51">
      <c r="A150" s="6">
        <v>41</v>
      </c>
      <c r="B150" s="6" t="s">
        <v>46</v>
      </c>
      <c r="C150" s="6" t="s">
        <v>254</v>
      </c>
      <c r="D150" s="6" t="s">
        <v>48</v>
      </c>
      <c r="E150" s="6" t="s">
        <v>255</v>
      </c>
      <c r="F150" s="6" t="s">
        <v>70</v>
      </c>
      <c r="G150" s="8">
        <v>4</v>
      </c>
      <c r="H150" s="11"/>
      <c r="I150" s="10">
        <f>ROUND((H150*G150),2)</f>
        <v>0</v>
      </c>
      <c r="O150">
        <f>rekapitulace!H8</f>
        <v>21</v>
      </c>
      <c r="P150">
        <f>O150/100*I150</f>
        <v>0</v>
      </c>
    </row>
    <row r="151" ht="12.75">
      <c r="E151" s="12" t="s">
        <v>256</v>
      </c>
    </row>
    <row r="152" ht="25.5">
      <c r="E152" s="12" t="s">
        <v>257</v>
      </c>
    </row>
    <row r="153" spans="1:16" ht="51">
      <c r="A153" s="6">
        <v>42</v>
      </c>
      <c r="B153" s="6" t="s">
        <v>46</v>
      </c>
      <c r="C153" s="6" t="s">
        <v>258</v>
      </c>
      <c r="D153" s="6" t="s">
        <v>48</v>
      </c>
      <c r="E153" s="6" t="s">
        <v>259</v>
      </c>
      <c r="F153" s="6" t="s">
        <v>70</v>
      </c>
      <c r="G153" s="8">
        <v>4</v>
      </c>
      <c r="H153" s="11"/>
      <c r="I153" s="10">
        <f>ROUND((H153*G153),2)</f>
        <v>0</v>
      </c>
      <c r="O153">
        <f>rekapitulace!H8</f>
        <v>21</v>
      </c>
      <c r="P153">
        <f>O153/100*I153</f>
        <v>0</v>
      </c>
    </row>
    <row r="154" ht="12.75">
      <c r="E154" s="12" t="s">
        <v>256</v>
      </c>
    </row>
    <row r="155" ht="25.5">
      <c r="E155" s="12" t="s">
        <v>260</v>
      </c>
    </row>
    <row r="156" spans="1:16" ht="63.75">
      <c r="A156" s="6">
        <v>43</v>
      </c>
      <c r="B156" s="6" t="s">
        <v>46</v>
      </c>
      <c r="C156" s="6" t="s">
        <v>261</v>
      </c>
      <c r="D156" s="6" t="s">
        <v>48</v>
      </c>
      <c r="E156" s="6" t="s">
        <v>262</v>
      </c>
      <c r="F156" s="6" t="s">
        <v>127</v>
      </c>
      <c r="G156" s="8">
        <v>6.57</v>
      </c>
      <c r="H156" s="11"/>
      <c r="I156" s="10">
        <f>ROUND((H156*G156),2)</f>
        <v>0</v>
      </c>
      <c r="O156">
        <f>rekapitulace!H8</f>
        <v>21</v>
      </c>
      <c r="P156">
        <f>O156/100*I156</f>
        <v>0</v>
      </c>
    </row>
    <row r="157" ht="12.75">
      <c r="E157" s="12" t="s">
        <v>263</v>
      </c>
    </row>
    <row r="158" ht="51">
      <c r="E158" s="12" t="s">
        <v>264</v>
      </c>
    </row>
    <row r="159" spans="1:16" ht="63.75">
      <c r="A159" s="6">
        <v>44</v>
      </c>
      <c r="B159" s="6" t="s">
        <v>46</v>
      </c>
      <c r="C159" s="6" t="s">
        <v>265</v>
      </c>
      <c r="D159" s="6" t="s">
        <v>25</v>
      </c>
      <c r="E159" s="6" t="s">
        <v>266</v>
      </c>
      <c r="F159" s="6" t="s">
        <v>127</v>
      </c>
      <c r="G159" s="8">
        <v>175.21</v>
      </c>
      <c r="H159" s="11"/>
      <c r="I159" s="10">
        <f>ROUND((H159*G159),2)</f>
        <v>0</v>
      </c>
      <c r="O159">
        <f>rekapitulace!H8</f>
        <v>21</v>
      </c>
      <c r="P159">
        <f>O159/100*I159</f>
        <v>0</v>
      </c>
    </row>
    <row r="160" ht="12.75">
      <c r="E160" s="12" t="s">
        <v>267</v>
      </c>
    </row>
    <row r="161" ht="51">
      <c r="E161" s="12" t="s">
        <v>264</v>
      </c>
    </row>
    <row r="162" spans="1:16" ht="63.75">
      <c r="A162" s="6">
        <v>45</v>
      </c>
      <c r="B162" s="6" t="s">
        <v>46</v>
      </c>
      <c r="C162" s="6" t="s">
        <v>265</v>
      </c>
      <c r="D162" s="6" t="s">
        <v>36</v>
      </c>
      <c r="E162" s="6" t="s">
        <v>268</v>
      </c>
      <c r="F162" s="6" t="s">
        <v>127</v>
      </c>
      <c r="G162" s="8">
        <v>213.72</v>
      </c>
      <c r="H162" s="11"/>
      <c r="I162" s="10">
        <f>ROUND((H162*G162),2)</f>
        <v>0</v>
      </c>
      <c r="O162">
        <f>rekapitulace!H8</f>
        <v>21</v>
      </c>
      <c r="P162">
        <f>O162/100*I162</f>
        <v>0</v>
      </c>
    </row>
    <row r="163" ht="12.75">
      <c r="E163" s="12" t="s">
        <v>269</v>
      </c>
    </row>
    <row r="164" ht="51">
      <c r="E164" s="12" t="s">
        <v>264</v>
      </c>
    </row>
    <row r="165" spans="1:16" ht="63.75">
      <c r="A165" s="6">
        <v>46</v>
      </c>
      <c r="B165" s="6" t="s">
        <v>46</v>
      </c>
      <c r="C165" s="6" t="s">
        <v>265</v>
      </c>
      <c r="D165" s="6" t="s">
        <v>37</v>
      </c>
      <c r="E165" s="6" t="s">
        <v>270</v>
      </c>
      <c r="F165" s="6" t="s">
        <v>127</v>
      </c>
      <c r="G165" s="8">
        <v>23</v>
      </c>
      <c r="H165" s="11"/>
      <c r="I165" s="10">
        <f>ROUND((H165*G165),2)</f>
        <v>0</v>
      </c>
      <c r="O165">
        <f>rekapitulace!H8</f>
        <v>21</v>
      </c>
      <c r="P165">
        <f>O165/100*I165</f>
        <v>0</v>
      </c>
    </row>
    <row r="166" ht="12.75">
      <c r="E166" s="12" t="s">
        <v>271</v>
      </c>
    </row>
    <row r="167" ht="51">
      <c r="E167" s="12" t="s">
        <v>264</v>
      </c>
    </row>
    <row r="168" spans="1:16" ht="51">
      <c r="A168" s="6">
        <v>47</v>
      </c>
      <c r="B168" s="6" t="s">
        <v>46</v>
      </c>
      <c r="C168" s="6" t="s">
        <v>272</v>
      </c>
      <c r="D168" s="6" t="s">
        <v>48</v>
      </c>
      <c r="E168" s="6" t="s">
        <v>273</v>
      </c>
      <c r="F168" s="6" t="s">
        <v>127</v>
      </c>
      <c r="G168" s="8">
        <v>6.1</v>
      </c>
      <c r="H168" s="11"/>
      <c r="I168" s="10">
        <f>ROUND((H168*G168),2)</f>
        <v>0</v>
      </c>
      <c r="O168">
        <f>rekapitulace!H8</f>
        <v>21</v>
      </c>
      <c r="P168">
        <f>O168/100*I168</f>
        <v>0</v>
      </c>
    </row>
    <row r="169" ht="12.75">
      <c r="E169" s="12" t="s">
        <v>274</v>
      </c>
    </row>
    <row r="170" ht="38.25">
      <c r="E170" s="12" t="s">
        <v>275</v>
      </c>
    </row>
    <row r="171" spans="1:16" ht="12.75" customHeight="1">
      <c r="A171" s="13"/>
      <c r="B171" s="13"/>
      <c r="C171" s="13" t="s">
        <v>43</v>
      </c>
      <c r="D171" s="13"/>
      <c r="E171" s="13" t="s">
        <v>106</v>
      </c>
      <c r="F171" s="13"/>
      <c r="G171" s="13"/>
      <c r="H171" s="13"/>
      <c r="I171" s="13">
        <f>SUM(I150:I170)</f>
        <v>0</v>
      </c>
      <c r="P171">
        <f>ROUND(SUM(P150:P170),2)</f>
        <v>0</v>
      </c>
    </row>
    <row r="173" spans="1:16" ht="12.75" customHeight="1">
      <c r="A173" s="13"/>
      <c r="B173" s="13"/>
      <c r="C173" s="13"/>
      <c r="D173" s="13"/>
      <c r="E173" s="13" t="s">
        <v>78</v>
      </c>
      <c r="F173" s="13"/>
      <c r="G173" s="13"/>
      <c r="H173" s="13"/>
      <c r="I173" s="13">
        <f>+I21+I66+I81+I90+I135+I147+I171</f>
        <v>0</v>
      </c>
      <c r="P173">
        <f>+P21+P66+P81+P90+P135+P147+P171</f>
        <v>0</v>
      </c>
    </row>
    <row r="175" spans="1:9" ht="12.75" customHeight="1">
      <c r="A175" s="7" t="s">
        <v>79</v>
      </c>
      <c r="B175" s="7"/>
      <c r="C175" s="7"/>
      <c r="D175" s="7"/>
      <c r="E175" s="7"/>
      <c r="F175" s="7"/>
      <c r="G175" s="7"/>
      <c r="H175" s="7"/>
      <c r="I175" s="7"/>
    </row>
    <row r="176" spans="1:9" ht="12.75" customHeight="1">
      <c r="A176" s="7"/>
      <c r="B176" s="7"/>
      <c r="C176" s="7"/>
      <c r="D176" s="7"/>
      <c r="E176" s="7" t="s">
        <v>80</v>
      </c>
      <c r="F176" s="7"/>
      <c r="G176" s="7"/>
      <c r="H176" s="7"/>
      <c r="I176" s="7"/>
    </row>
    <row r="177" spans="1:16" ht="12.75" customHeight="1">
      <c r="A177" s="13"/>
      <c r="B177" s="13"/>
      <c r="C177" s="13"/>
      <c r="D177" s="13"/>
      <c r="E177" s="13" t="s">
        <v>81</v>
      </c>
      <c r="F177" s="13"/>
      <c r="G177" s="13"/>
      <c r="H177" s="13"/>
      <c r="I177" s="13">
        <v>0</v>
      </c>
      <c r="P177">
        <v>0</v>
      </c>
    </row>
    <row r="178" spans="1:9" ht="12.75" customHeight="1">
      <c r="A178" s="13"/>
      <c r="B178" s="13"/>
      <c r="C178" s="13"/>
      <c r="D178" s="13"/>
      <c r="E178" s="13" t="s">
        <v>82</v>
      </c>
      <c r="F178" s="13"/>
      <c r="G178" s="13"/>
      <c r="H178" s="13"/>
      <c r="I178" s="13"/>
    </row>
    <row r="179" spans="1:16" ht="12.75" customHeight="1">
      <c r="A179" s="13"/>
      <c r="B179" s="13"/>
      <c r="C179" s="13"/>
      <c r="D179" s="13"/>
      <c r="E179" s="13" t="s">
        <v>83</v>
      </c>
      <c r="F179" s="13"/>
      <c r="G179" s="13"/>
      <c r="H179" s="13"/>
      <c r="I179" s="13">
        <v>0</v>
      </c>
      <c r="P179">
        <v>0</v>
      </c>
    </row>
    <row r="180" spans="1:16" ht="12.75" customHeight="1">
      <c r="A180" s="13"/>
      <c r="B180" s="13"/>
      <c r="C180" s="13"/>
      <c r="D180" s="13"/>
      <c r="E180" s="13" t="s">
        <v>84</v>
      </c>
      <c r="F180" s="13"/>
      <c r="G180" s="13"/>
      <c r="H180" s="13"/>
      <c r="I180" s="13">
        <f>I177+I179</f>
        <v>0</v>
      </c>
      <c r="P180">
        <f>P177+P179</f>
        <v>0</v>
      </c>
    </row>
    <row r="182" spans="1:16" ht="12.75" customHeight="1">
      <c r="A182" s="13"/>
      <c r="B182" s="13"/>
      <c r="C182" s="13"/>
      <c r="D182" s="13"/>
      <c r="E182" s="13" t="s">
        <v>84</v>
      </c>
      <c r="F182" s="13"/>
      <c r="G182" s="13"/>
      <c r="H182" s="13"/>
      <c r="I182" s="13">
        <f>I173+I180</f>
        <v>0</v>
      </c>
      <c r="P182">
        <f>P173+P180</f>
        <v>0</v>
      </c>
    </row>
  </sheetData>
  <sheetProtection password="C258" sheet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G16384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283</v>
      </c>
      <c r="D5" s="5"/>
      <c r="E5" s="5" t="s">
        <v>284</v>
      </c>
    </row>
    <row r="6" spans="1:5" ht="12.75" customHeight="1">
      <c r="A6" t="s">
        <v>18</v>
      </c>
      <c r="C6" s="5" t="s">
        <v>283</v>
      </c>
      <c r="D6" s="5"/>
      <c r="E6" s="5" t="s">
        <v>284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63.75">
      <c r="A12" s="6">
        <v>1</v>
      </c>
      <c r="B12" s="6" t="s">
        <v>46</v>
      </c>
      <c r="C12" s="6" t="s">
        <v>87</v>
      </c>
      <c r="D12" s="6" t="s">
        <v>25</v>
      </c>
      <c r="E12" s="6" t="s">
        <v>285</v>
      </c>
      <c r="F12" s="6" t="s">
        <v>89</v>
      </c>
      <c r="G12" s="8">
        <v>688.64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12.75">
      <c r="E13" s="12" t="s">
        <v>286</v>
      </c>
    </row>
    <row r="14" ht="25.5">
      <c r="E14" s="12" t="s">
        <v>91</v>
      </c>
    </row>
    <row r="15" spans="1:16" ht="51">
      <c r="A15" s="6">
        <v>2</v>
      </c>
      <c r="B15" s="6" t="s">
        <v>46</v>
      </c>
      <c r="C15" s="6" t="s">
        <v>87</v>
      </c>
      <c r="D15" s="6" t="s">
        <v>36</v>
      </c>
      <c r="E15" s="6" t="s">
        <v>287</v>
      </c>
      <c r="F15" s="6" t="s">
        <v>89</v>
      </c>
      <c r="G15" s="8">
        <v>238.735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ht="12.75">
      <c r="E16" s="12" t="s">
        <v>288</v>
      </c>
    </row>
    <row r="17" ht="25.5">
      <c r="E17" s="12" t="s">
        <v>91</v>
      </c>
    </row>
    <row r="18" spans="1:16" ht="63.75">
      <c r="A18" s="6">
        <v>3</v>
      </c>
      <c r="B18" s="6" t="s">
        <v>46</v>
      </c>
      <c r="C18" s="6" t="s">
        <v>87</v>
      </c>
      <c r="D18" s="6" t="s">
        <v>37</v>
      </c>
      <c r="E18" s="6" t="s">
        <v>289</v>
      </c>
      <c r="F18" s="6" t="s">
        <v>89</v>
      </c>
      <c r="G18" s="8">
        <v>101.64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12.75">
      <c r="E19" s="12" t="s">
        <v>290</v>
      </c>
    </row>
    <row r="20" ht="25.5">
      <c r="E20" s="12" t="s">
        <v>91</v>
      </c>
    </row>
    <row r="21" spans="1:16" ht="12.75" customHeight="1">
      <c r="A21" s="13"/>
      <c r="B21" s="13"/>
      <c r="C21" s="13" t="s">
        <v>45</v>
      </c>
      <c r="D21" s="13"/>
      <c r="E21" s="13" t="s">
        <v>44</v>
      </c>
      <c r="F21" s="13"/>
      <c r="G21" s="13"/>
      <c r="H21" s="13"/>
      <c r="I21" s="13">
        <f>SUM(I12:I20)</f>
        <v>0</v>
      </c>
      <c r="P21">
        <f>ROUND(SUM(P12:P20),2)</f>
        <v>0</v>
      </c>
    </row>
    <row r="23" spans="1:9" ht="12.75" customHeight="1">
      <c r="A23" s="7"/>
      <c r="B23" s="7"/>
      <c r="C23" s="7" t="s">
        <v>25</v>
      </c>
      <c r="D23" s="7"/>
      <c r="E23" s="7" t="s">
        <v>92</v>
      </c>
      <c r="F23" s="7"/>
      <c r="G23" s="9"/>
      <c r="H23" s="7"/>
      <c r="I23" s="9"/>
    </row>
    <row r="24" spans="1:16" ht="89.25">
      <c r="A24" s="6">
        <v>4</v>
      </c>
      <c r="B24" s="6" t="s">
        <v>46</v>
      </c>
      <c r="C24" s="6" t="s">
        <v>276</v>
      </c>
      <c r="D24" s="6" t="s">
        <v>48</v>
      </c>
      <c r="E24" s="6" t="s">
        <v>291</v>
      </c>
      <c r="F24" s="6" t="s">
        <v>101</v>
      </c>
      <c r="G24" s="8">
        <v>125.65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ht="12.75">
      <c r="E25" s="12" t="s">
        <v>292</v>
      </c>
    </row>
    <row r="26" ht="63.75">
      <c r="E26" s="12" t="s">
        <v>121</v>
      </c>
    </row>
    <row r="27" spans="1:16" ht="38.25">
      <c r="A27" s="6">
        <v>5</v>
      </c>
      <c r="B27" s="6" t="s">
        <v>46</v>
      </c>
      <c r="C27" s="6" t="s">
        <v>118</v>
      </c>
      <c r="D27" s="6" t="s">
        <v>48</v>
      </c>
      <c r="E27" s="6" t="s">
        <v>293</v>
      </c>
      <c r="F27" s="6" t="s">
        <v>101</v>
      </c>
      <c r="G27" s="8">
        <v>42.35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12.75">
      <c r="E28" s="12" t="s">
        <v>294</v>
      </c>
    </row>
    <row r="29" ht="63.75">
      <c r="E29" s="12" t="s">
        <v>121</v>
      </c>
    </row>
    <row r="30" spans="1:16" ht="25.5">
      <c r="A30" s="6">
        <v>6</v>
      </c>
      <c r="B30" s="6" t="s">
        <v>46</v>
      </c>
      <c r="C30" s="6" t="s">
        <v>129</v>
      </c>
      <c r="D30" s="6" t="s">
        <v>48</v>
      </c>
      <c r="E30" s="6" t="s">
        <v>277</v>
      </c>
      <c r="F30" s="6" t="s">
        <v>101</v>
      </c>
      <c r="G30" s="8">
        <v>98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ht="12.75">
      <c r="E31" s="12" t="s">
        <v>295</v>
      </c>
    </row>
    <row r="32" ht="25.5">
      <c r="E32" s="12" t="s">
        <v>132</v>
      </c>
    </row>
    <row r="33" spans="1:16" ht="51">
      <c r="A33" s="6">
        <v>7</v>
      </c>
      <c r="B33" s="6" t="s">
        <v>46</v>
      </c>
      <c r="C33" s="6" t="s">
        <v>133</v>
      </c>
      <c r="D33" s="6" t="s">
        <v>48</v>
      </c>
      <c r="E33" s="6" t="s">
        <v>296</v>
      </c>
      <c r="F33" s="6" t="s">
        <v>101</v>
      </c>
      <c r="G33" s="8">
        <v>344.32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ht="38.25">
      <c r="E34" s="12" t="s">
        <v>297</v>
      </c>
    </row>
    <row r="35" ht="369.75">
      <c r="E35" s="12" t="s">
        <v>136</v>
      </c>
    </row>
    <row r="36" spans="1:16" ht="89.25">
      <c r="A36" s="6">
        <v>8</v>
      </c>
      <c r="B36" s="6" t="s">
        <v>46</v>
      </c>
      <c r="C36" s="6" t="s">
        <v>99</v>
      </c>
      <c r="D36" s="6" t="s">
        <v>48</v>
      </c>
      <c r="E36" s="6" t="s">
        <v>298</v>
      </c>
      <c r="F36" s="6" t="s">
        <v>101</v>
      </c>
      <c r="G36" s="8">
        <v>62.55</v>
      </c>
      <c r="H36" s="11"/>
      <c r="I36" s="10">
        <f>ROUND((H36*G36),2)</f>
        <v>0</v>
      </c>
      <c r="O36">
        <f>rekapitulace!H8</f>
        <v>21</v>
      </c>
      <c r="P36">
        <f>O36/100*I36</f>
        <v>0</v>
      </c>
    </row>
    <row r="37" ht="25.5">
      <c r="E37" s="12" t="s">
        <v>299</v>
      </c>
    </row>
    <row r="38" ht="306">
      <c r="E38" s="12" t="s">
        <v>102</v>
      </c>
    </row>
    <row r="39" spans="1:16" ht="38.25">
      <c r="A39" s="6">
        <v>9</v>
      </c>
      <c r="B39" s="6" t="s">
        <v>46</v>
      </c>
      <c r="C39" s="6" t="s">
        <v>147</v>
      </c>
      <c r="D39" s="6" t="s">
        <v>48</v>
      </c>
      <c r="E39" s="6" t="s">
        <v>300</v>
      </c>
      <c r="F39" s="6" t="s">
        <v>101</v>
      </c>
      <c r="G39" s="8">
        <v>442.32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ht="38.25">
      <c r="E40" s="12" t="s">
        <v>301</v>
      </c>
    </row>
    <row r="41" ht="191.25">
      <c r="E41" s="12" t="s">
        <v>150</v>
      </c>
    </row>
    <row r="42" spans="1:16" ht="38.25">
      <c r="A42" s="6">
        <v>10</v>
      </c>
      <c r="B42" s="6" t="s">
        <v>46</v>
      </c>
      <c r="C42" s="6" t="s">
        <v>151</v>
      </c>
      <c r="D42" s="6" t="s">
        <v>48</v>
      </c>
      <c r="E42" s="6" t="s">
        <v>302</v>
      </c>
      <c r="F42" s="6" t="s">
        <v>101</v>
      </c>
      <c r="G42" s="8">
        <v>296</v>
      </c>
      <c r="H42" s="11"/>
      <c r="I42" s="10">
        <f>ROUND((H42*G42),2)</f>
        <v>0</v>
      </c>
      <c r="O42">
        <f>rekapitulace!H8</f>
        <v>21</v>
      </c>
      <c r="P42">
        <f>O42/100*I42</f>
        <v>0</v>
      </c>
    </row>
    <row r="43" ht="12.75">
      <c r="E43" s="12" t="s">
        <v>303</v>
      </c>
    </row>
    <row r="44" ht="280.5">
      <c r="E44" s="12" t="s">
        <v>154</v>
      </c>
    </row>
    <row r="45" spans="1:16" ht="12.75">
      <c r="A45" s="6">
        <v>11</v>
      </c>
      <c r="B45" s="6" t="s">
        <v>46</v>
      </c>
      <c r="C45" s="6" t="s">
        <v>159</v>
      </c>
      <c r="D45" s="6" t="s">
        <v>48</v>
      </c>
      <c r="E45" s="6" t="s">
        <v>160</v>
      </c>
      <c r="F45" s="6" t="s">
        <v>94</v>
      </c>
      <c r="G45" s="8">
        <v>568.5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ht="38.25">
      <c r="E46" s="12" t="s">
        <v>304</v>
      </c>
    </row>
    <row r="47" ht="25.5">
      <c r="E47" s="12" t="s">
        <v>162</v>
      </c>
    </row>
    <row r="48" spans="1:16" ht="12.75">
      <c r="A48" s="6">
        <v>12</v>
      </c>
      <c r="B48" s="6" t="s">
        <v>46</v>
      </c>
      <c r="C48" s="6" t="s">
        <v>163</v>
      </c>
      <c r="D48" s="6" t="s">
        <v>48</v>
      </c>
      <c r="E48" s="6" t="s">
        <v>280</v>
      </c>
      <c r="F48" s="6" t="s">
        <v>94</v>
      </c>
      <c r="G48" s="8">
        <v>417</v>
      </c>
      <c r="H48" s="11"/>
      <c r="I48" s="10">
        <f>ROUND((H48*G48),2)</f>
        <v>0</v>
      </c>
      <c r="O48">
        <f>rekapitulace!H8</f>
        <v>21</v>
      </c>
      <c r="P48">
        <f>O48/100*I48</f>
        <v>0</v>
      </c>
    </row>
    <row r="49" ht="12.75">
      <c r="E49" s="12" t="s">
        <v>305</v>
      </c>
    </row>
    <row r="50" ht="38.25">
      <c r="E50" s="12" t="s">
        <v>166</v>
      </c>
    </row>
    <row r="51" spans="1:16" ht="38.25">
      <c r="A51" s="6">
        <v>13</v>
      </c>
      <c r="B51" s="6" t="s">
        <v>46</v>
      </c>
      <c r="C51" s="6" t="s">
        <v>167</v>
      </c>
      <c r="D51" s="6" t="s">
        <v>48</v>
      </c>
      <c r="E51" s="6" t="s">
        <v>168</v>
      </c>
      <c r="F51" s="6" t="s">
        <v>101</v>
      </c>
      <c r="G51" s="8">
        <v>98</v>
      </c>
      <c r="H51" s="11"/>
      <c r="I51" s="10">
        <f>ROUND((H51*G51),2)</f>
        <v>0</v>
      </c>
      <c r="O51">
        <f>rekapitulace!H8</f>
        <v>21</v>
      </c>
      <c r="P51">
        <f>O51/100*I51</f>
        <v>0</v>
      </c>
    </row>
    <row r="52" ht="12.75">
      <c r="E52" s="12" t="s">
        <v>295</v>
      </c>
    </row>
    <row r="53" ht="38.25">
      <c r="E53" s="12" t="s">
        <v>170</v>
      </c>
    </row>
    <row r="54" spans="1:16" ht="12.75" customHeight="1">
      <c r="A54" s="13"/>
      <c r="B54" s="13"/>
      <c r="C54" s="13" t="s">
        <v>25</v>
      </c>
      <c r="D54" s="13"/>
      <c r="E54" s="13" t="s">
        <v>92</v>
      </c>
      <c r="F54" s="13"/>
      <c r="G54" s="13"/>
      <c r="H54" s="13"/>
      <c r="I54" s="13">
        <f>SUM(I24:I53)</f>
        <v>0</v>
      </c>
      <c r="P54">
        <f>ROUND(SUM(P24:P53),2)</f>
        <v>0</v>
      </c>
    </row>
    <row r="56" spans="1:9" ht="12.75" customHeight="1">
      <c r="A56" s="7"/>
      <c r="B56" s="7"/>
      <c r="C56" s="7" t="s">
        <v>36</v>
      </c>
      <c r="D56" s="7"/>
      <c r="E56" s="7" t="s">
        <v>171</v>
      </c>
      <c r="F56" s="7"/>
      <c r="G56" s="9"/>
      <c r="H56" s="7"/>
      <c r="I56" s="9"/>
    </row>
    <row r="57" spans="1:16" ht="63.75">
      <c r="A57" s="6">
        <v>14</v>
      </c>
      <c r="B57" s="6" t="s">
        <v>46</v>
      </c>
      <c r="C57" s="6" t="s">
        <v>172</v>
      </c>
      <c r="D57" s="6" t="s">
        <v>48</v>
      </c>
      <c r="E57" s="6" t="s">
        <v>173</v>
      </c>
      <c r="F57" s="6" t="s">
        <v>101</v>
      </c>
      <c r="G57" s="8">
        <v>1.44</v>
      </c>
      <c r="H57" s="11"/>
      <c r="I57" s="10">
        <f>ROUND((H57*G57),2)</f>
        <v>0</v>
      </c>
      <c r="O57">
        <f>rekapitulace!H8</f>
        <v>21</v>
      </c>
      <c r="P57">
        <f>O57/100*I57</f>
        <v>0</v>
      </c>
    </row>
    <row r="58" ht="12.75">
      <c r="E58" s="12" t="s">
        <v>306</v>
      </c>
    </row>
    <row r="59" ht="38.25">
      <c r="E59" s="12" t="s">
        <v>175</v>
      </c>
    </row>
    <row r="60" spans="1:16" ht="38.25">
      <c r="A60" s="6">
        <v>15</v>
      </c>
      <c r="B60" s="6" t="s">
        <v>46</v>
      </c>
      <c r="C60" s="6" t="s">
        <v>176</v>
      </c>
      <c r="D60" s="6" t="s">
        <v>48</v>
      </c>
      <c r="E60" s="6" t="s">
        <v>307</v>
      </c>
      <c r="F60" s="6" t="s">
        <v>127</v>
      </c>
      <c r="G60" s="8">
        <v>92</v>
      </c>
      <c r="H60" s="11"/>
      <c r="I60" s="10">
        <f>ROUND((H60*G60),2)</f>
        <v>0</v>
      </c>
      <c r="O60">
        <f>rekapitulace!H8</f>
        <v>21</v>
      </c>
      <c r="P60">
        <f>O60/100*I60</f>
        <v>0</v>
      </c>
    </row>
    <row r="61" ht="12.75">
      <c r="E61" s="12" t="s">
        <v>308</v>
      </c>
    </row>
    <row r="62" ht="165.75">
      <c r="E62" s="12" t="s">
        <v>179</v>
      </c>
    </row>
    <row r="63" spans="1:16" ht="51">
      <c r="A63" s="6">
        <v>16</v>
      </c>
      <c r="B63" s="6" t="s">
        <v>46</v>
      </c>
      <c r="C63" s="6" t="s">
        <v>183</v>
      </c>
      <c r="D63" s="6" t="s">
        <v>48</v>
      </c>
      <c r="E63" s="6" t="s">
        <v>309</v>
      </c>
      <c r="F63" s="6" t="s">
        <v>94</v>
      </c>
      <c r="G63" s="8">
        <v>928.6</v>
      </c>
      <c r="H63" s="11"/>
      <c r="I63" s="10">
        <f>ROUND((H63*G63),2)</f>
        <v>0</v>
      </c>
      <c r="O63">
        <f>rekapitulace!H8</f>
        <v>21</v>
      </c>
      <c r="P63">
        <f>O63/100*I63</f>
        <v>0</v>
      </c>
    </row>
    <row r="64" ht="38.25">
      <c r="E64" s="12" t="s">
        <v>310</v>
      </c>
    </row>
    <row r="65" ht="102">
      <c r="E65" s="12" t="s">
        <v>186</v>
      </c>
    </row>
    <row r="66" spans="1:16" ht="12.75" customHeight="1">
      <c r="A66" s="13"/>
      <c r="B66" s="13"/>
      <c r="C66" s="13" t="s">
        <v>36</v>
      </c>
      <c r="D66" s="13"/>
      <c r="E66" s="13" t="s">
        <v>171</v>
      </c>
      <c r="F66" s="13"/>
      <c r="G66" s="13"/>
      <c r="H66" s="13"/>
      <c r="I66" s="13">
        <f>SUM(I57:I65)</f>
        <v>0</v>
      </c>
      <c r="P66">
        <f>ROUND(SUM(P57:P65),2)</f>
        <v>0</v>
      </c>
    </row>
    <row r="68" spans="1:9" ht="12.75" customHeight="1">
      <c r="A68" s="7"/>
      <c r="B68" s="7"/>
      <c r="C68" s="7" t="s">
        <v>39</v>
      </c>
      <c r="D68" s="7"/>
      <c r="E68" s="7" t="s">
        <v>196</v>
      </c>
      <c r="F68" s="7"/>
      <c r="G68" s="9"/>
      <c r="H68" s="7"/>
      <c r="I68" s="9"/>
    </row>
    <row r="69" spans="1:16" ht="25.5">
      <c r="A69" s="6">
        <v>17</v>
      </c>
      <c r="B69" s="6" t="s">
        <v>46</v>
      </c>
      <c r="C69" s="6" t="s">
        <v>197</v>
      </c>
      <c r="D69" s="6" t="s">
        <v>48</v>
      </c>
      <c r="E69" s="6" t="s">
        <v>311</v>
      </c>
      <c r="F69" s="6" t="s">
        <v>101</v>
      </c>
      <c r="G69" s="8">
        <v>84.6</v>
      </c>
      <c r="H69" s="11"/>
      <c r="I69" s="10">
        <f>ROUND((H69*G69),2)</f>
        <v>0</v>
      </c>
      <c r="O69">
        <f>rekapitulace!H8</f>
        <v>21</v>
      </c>
      <c r="P69">
        <f>O69/100*I69</f>
        <v>0</v>
      </c>
    </row>
    <row r="70" ht="12.75">
      <c r="E70" s="12" t="s">
        <v>312</v>
      </c>
    </row>
    <row r="71" ht="127.5">
      <c r="E71" s="12" t="s">
        <v>200</v>
      </c>
    </row>
    <row r="72" spans="1:16" ht="63.75">
      <c r="A72" s="6">
        <v>18</v>
      </c>
      <c r="B72" s="6" t="s">
        <v>46</v>
      </c>
      <c r="C72" s="6" t="s">
        <v>201</v>
      </c>
      <c r="D72" s="6" t="s">
        <v>48</v>
      </c>
      <c r="E72" s="6" t="s">
        <v>313</v>
      </c>
      <c r="F72" s="6" t="s">
        <v>101</v>
      </c>
      <c r="G72" s="8">
        <v>166.01</v>
      </c>
      <c r="H72" s="11"/>
      <c r="I72" s="10">
        <f>ROUND((H72*G72),2)</f>
        <v>0</v>
      </c>
      <c r="O72">
        <f>rekapitulace!H8</f>
        <v>21</v>
      </c>
      <c r="P72">
        <f>O72/100*I72</f>
        <v>0</v>
      </c>
    </row>
    <row r="73" ht="63.75">
      <c r="E73" s="12" t="s">
        <v>314</v>
      </c>
    </row>
    <row r="74" ht="51">
      <c r="E74" s="12" t="s">
        <v>204</v>
      </c>
    </row>
    <row r="75" spans="1:16" ht="38.25">
      <c r="A75" s="6">
        <v>19</v>
      </c>
      <c r="B75" s="6" t="s">
        <v>46</v>
      </c>
      <c r="C75" s="6" t="s">
        <v>220</v>
      </c>
      <c r="D75" s="6" t="s">
        <v>48</v>
      </c>
      <c r="E75" s="6" t="s">
        <v>315</v>
      </c>
      <c r="F75" s="6" t="s">
        <v>94</v>
      </c>
      <c r="G75" s="8">
        <v>484</v>
      </c>
      <c r="H75" s="11"/>
      <c r="I75" s="10">
        <f>ROUND((H75*G75),2)</f>
        <v>0</v>
      </c>
      <c r="O75">
        <f>rekapitulace!H8</f>
        <v>21</v>
      </c>
      <c r="P75">
        <f>O75/100*I75</f>
        <v>0</v>
      </c>
    </row>
    <row r="76" ht="12.75">
      <c r="E76" s="12" t="s">
        <v>316</v>
      </c>
    </row>
    <row r="77" ht="140.25">
      <c r="E77" s="12" t="s">
        <v>219</v>
      </c>
    </row>
    <row r="78" spans="1:16" ht="38.25">
      <c r="A78" s="6">
        <v>20</v>
      </c>
      <c r="B78" s="6" t="s">
        <v>46</v>
      </c>
      <c r="C78" s="6" t="s">
        <v>223</v>
      </c>
      <c r="D78" s="6" t="s">
        <v>48</v>
      </c>
      <c r="E78" s="6" t="s">
        <v>317</v>
      </c>
      <c r="F78" s="6" t="s">
        <v>94</v>
      </c>
      <c r="G78" s="8">
        <v>10.5</v>
      </c>
      <c r="H78" s="11"/>
      <c r="I78" s="10">
        <f>ROUND((H78*G78),2)</f>
        <v>0</v>
      </c>
      <c r="O78">
        <f>rekapitulace!H8</f>
        <v>21</v>
      </c>
      <c r="P78">
        <f>O78/100*I78</f>
        <v>0</v>
      </c>
    </row>
    <row r="79" ht="12.75">
      <c r="E79" s="12" t="s">
        <v>318</v>
      </c>
    </row>
    <row r="80" ht="140.25">
      <c r="E80" s="12" t="s">
        <v>219</v>
      </c>
    </row>
    <row r="81" spans="1:16" ht="63.75">
      <c r="A81" s="6">
        <v>21</v>
      </c>
      <c r="B81" s="6" t="s">
        <v>46</v>
      </c>
      <c r="C81" s="6" t="s">
        <v>226</v>
      </c>
      <c r="D81" s="6" t="s">
        <v>48</v>
      </c>
      <c r="E81" s="6" t="s">
        <v>319</v>
      </c>
      <c r="F81" s="6" t="s">
        <v>94</v>
      </c>
      <c r="G81" s="8">
        <v>243.8</v>
      </c>
      <c r="H81" s="11"/>
      <c r="I81" s="10">
        <f>ROUND((H81*G81),2)</f>
        <v>0</v>
      </c>
      <c r="O81">
        <f>rekapitulace!H8</f>
        <v>21</v>
      </c>
      <c r="P81">
        <f>O81/100*I81</f>
        <v>0</v>
      </c>
    </row>
    <row r="82" ht="38.25">
      <c r="E82" s="12" t="s">
        <v>320</v>
      </c>
    </row>
    <row r="83" ht="140.25">
      <c r="E83" s="12" t="s">
        <v>219</v>
      </c>
    </row>
    <row r="84" spans="1:16" ht="38.25">
      <c r="A84" s="6">
        <v>22</v>
      </c>
      <c r="B84" s="6" t="s">
        <v>46</v>
      </c>
      <c r="C84" s="6" t="s">
        <v>232</v>
      </c>
      <c r="D84" s="6" t="s">
        <v>48</v>
      </c>
      <c r="E84" s="6" t="s">
        <v>321</v>
      </c>
      <c r="F84" s="6" t="s">
        <v>94</v>
      </c>
      <c r="G84" s="8">
        <v>9.8</v>
      </c>
      <c r="H84" s="11"/>
      <c r="I84" s="10">
        <f>ROUND((H84*G84),2)</f>
        <v>0</v>
      </c>
      <c r="O84">
        <f>rekapitulace!H8</f>
        <v>21</v>
      </c>
      <c r="P84">
        <f>O84/100*I84</f>
        <v>0</v>
      </c>
    </row>
    <row r="85" ht="12.75">
      <c r="E85" s="12" t="s">
        <v>322</v>
      </c>
    </row>
    <row r="86" ht="140.25">
      <c r="E86" s="12" t="s">
        <v>219</v>
      </c>
    </row>
    <row r="87" spans="1:16" ht="12.75" customHeight="1">
      <c r="A87" s="13"/>
      <c r="B87" s="13"/>
      <c r="C87" s="13" t="s">
        <v>39</v>
      </c>
      <c r="D87" s="13"/>
      <c r="E87" s="13" t="s">
        <v>196</v>
      </c>
      <c r="F87" s="13"/>
      <c r="G87" s="13"/>
      <c r="H87" s="13"/>
      <c r="I87" s="13">
        <f>SUM(I69:I86)</f>
        <v>0</v>
      </c>
      <c r="P87">
        <f>ROUND(SUM(P69:P86),2)</f>
        <v>0</v>
      </c>
    </row>
    <row r="89" spans="1:9" ht="12.75" customHeight="1">
      <c r="A89" s="7"/>
      <c r="B89" s="7"/>
      <c r="C89" s="7" t="s">
        <v>42</v>
      </c>
      <c r="D89" s="7"/>
      <c r="E89" s="7" t="s">
        <v>323</v>
      </c>
      <c r="F89" s="7"/>
      <c r="G89" s="9"/>
      <c r="H89" s="7"/>
      <c r="I89" s="9"/>
    </row>
    <row r="90" spans="1:16" ht="51">
      <c r="A90" s="6">
        <v>23</v>
      </c>
      <c r="B90" s="6" t="s">
        <v>46</v>
      </c>
      <c r="C90" s="6" t="s">
        <v>250</v>
      </c>
      <c r="D90" s="6" t="s">
        <v>48</v>
      </c>
      <c r="E90" s="6" t="s">
        <v>324</v>
      </c>
      <c r="F90" s="6" t="s">
        <v>70</v>
      </c>
      <c r="G90" s="8">
        <v>2</v>
      </c>
      <c r="H90" s="11"/>
      <c r="I90" s="10">
        <f>ROUND((H90*G90),2)</f>
        <v>0</v>
      </c>
      <c r="O90">
        <f>rekapitulace!H8</f>
        <v>21</v>
      </c>
      <c r="P90">
        <f>O90/100*I90</f>
        <v>0</v>
      </c>
    </row>
    <row r="91" ht="38.25">
      <c r="E91" s="12" t="s">
        <v>325</v>
      </c>
    </row>
    <row r="92" ht="25.5">
      <c r="E92" s="12" t="s">
        <v>253</v>
      </c>
    </row>
    <row r="93" spans="1:16" ht="38.25">
      <c r="A93" s="6">
        <v>24</v>
      </c>
      <c r="B93" s="6" t="s">
        <v>46</v>
      </c>
      <c r="C93" s="6" t="s">
        <v>326</v>
      </c>
      <c r="D93" s="6" t="s">
        <v>48</v>
      </c>
      <c r="E93" s="6" t="s">
        <v>327</v>
      </c>
      <c r="F93" s="6" t="s">
        <v>70</v>
      </c>
      <c r="G93" s="8">
        <v>1</v>
      </c>
      <c r="H93" s="11"/>
      <c r="I93" s="10">
        <f>ROUND((H93*G93),2)</f>
        <v>0</v>
      </c>
      <c r="O93">
        <f>rekapitulace!H8</f>
        <v>21</v>
      </c>
      <c r="P93">
        <f>O93/100*I93</f>
        <v>0</v>
      </c>
    </row>
    <row r="94" ht="12.75">
      <c r="E94" s="12" t="s">
        <v>55</v>
      </c>
    </row>
    <row r="95" ht="25.5">
      <c r="E95" s="12" t="s">
        <v>253</v>
      </c>
    </row>
    <row r="96" spans="1:16" ht="12.75" customHeight="1">
      <c r="A96" s="13"/>
      <c r="B96" s="13"/>
      <c r="C96" s="13" t="s">
        <v>42</v>
      </c>
      <c r="D96" s="13"/>
      <c r="E96" s="13" t="s">
        <v>241</v>
      </c>
      <c r="F96" s="13"/>
      <c r="G96" s="13"/>
      <c r="H96" s="13"/>
      <c r="I96" s="13">
        <f>SUM(I90:I95)</f>
        <v>0</v>
      </c>
      <c r="P96">
        <f>ROUND(SUM(P90:P95),2)</f>
        <v>0</v>
      </c>
    </row>
    <row r="98" spans="1:9" ht="12.75" customHeight="1">
      <c r="A98" s="7"/>
      <c r="B98" s="7"/>
      <c r="C98" s="7" t="s">
        <v>43</v>
      </c>
      <c r="D98" s="7"/>
      <c r="E98" s="7" t="s">
        <v>106</v>
      </c>
      <c r="F98" s="7"/>
      <c r="G98" s="9"/>
      <c r="H98" s="7"/>
      <c r="I98" s="9"/>
    </row>
    <row r="99" spans="1:16" ht="12.75">
      <c r="A99" s="6">
        <v>25</v>
      </c>
      <c r="B99" s="6" t="s">
        <v>46</v>
      </c>
      <c r="C99" s="6" t="s">
        <v>254</v>
      </c>
      <c r="D99" s="6" t="s">
        <v>48</v>
      </c>
      <c r="E99" s="6" t="s">
        <v>328</v>
      </c>
      <c r="F99" s="6" t="s">
        <v>70</v>
      </c>
      <c r="G99" s="8">
        <v>1</v>
      </c>
      <c r="H99" s="11"/>
      <c r="I99" s="10">
        <f>ROUND((H99*G99),2)</f>
        <v>0</v>
      </c>
      <c r="O99">
        <f>rekapitulace!H8</f>
        <v>21</v>
      </c>
      <c r="P99">
        <f>O99/100*I99</f>
        <v>0</v>
      </c>
    </row>
    <row r="100" ht="12.75">
      <c r="E100" s="12" t="s">
        <v>329</v>
      </c>
    </row>
    <row r="101" ht="25.5">
      <c r="E101" s="12" t="s">
        <v>257</v>
      </c>
    </row>
    <row r="102" spans="1:16" ht="51">
      <c r="A102" s="6">
        <v>26</v>
      </c>
      <c r="B102" s="6" t="s">
        <v>46</v>
      </c>
      <c r="C102" s="6" t="s">
        <v>258</v>
      </c>
      <c r="D102" s="6" t="s">
        <v>48</v>
      </c>
      <c r="E102" s="6" t="s">
        <v>330</v>
      </c>
      <c r="F102" s="6" t="s">
        <v>70</v>
      </c>
      <c r="G102" s="8">
        <v>1</v>
      </c>
      <c r="H102" s="11"/>
      <c r="I102" s="10">
        <f>ROUND((H102*G102),2)</f>
        <v>0</v>
      </c>
      <c r="O102">
        <f>rekapitulace!H8</f>
        <v>21</v>
      </c>
      <c r="P102">
        <f>O102/100*I102</f>
        <v>0</v>
      </c>
    </row>
    <row r="103" ht="12.75">
      <c r="E103" s="12" t="s">
        <v>55</v>
      </c>
    </row>
    <row r="104" ht="25.5">
      <c r="E104" s="12" t="s">
        <v>260</v>
      </c>
    </row>
    <row r="105" spans="1:16" ht="38.25">
      <c r="A105" s="6">
        <v>27</v>
      </c>
      <c r="B105" s="6" t="s">
        <v>46</v>
      </c>
      <c r="C105" s="6" t="s">
        <v>331</v>
      </c>
      <c r="D105" s="6" t="s">
        <v>48</v>
      </c>
      <c r="E105" s="6" t="s">
        <v>332</v>
      </c>
      <c r="F105" s="6" t="s">
        <v>70</v>
      </c>
      <c r="G105" s="8">
        <v>1</v>
      </c>
      <c r="H105" s="11"/>
      <c r="I105" s="10">
        <f>ROUND((H105*G105),2)</f>
        <v>0</v>
      </c>
      <c r="O105">
        <f>rekapitulace!H8</f>
        <v>21</v>
      </c>
      <c r="P105">
        <f>O105/100*I105</f>
        <v>0</v>
      </c>
    </row>
    <row r="106" ht="12.75">
      <c r="E106" s="12" t="s">
        <v>55</v>
      </c>
    </row>
    <row r="107" ht="38.25">
      <c r="E107" s="12" t="s">
        <v>333</v>
      </c>
    </row>
    <row r="108" spans="1:16" ht="38.25">
      <c r="A108" s="6">
        <v>28</v>
      </c>
      <c r="B108" s="6" t="s">
        <v>46</v>
      </c>
      <c r="C108" s="6" t="s">
        <v>334</v>
      </c>
      <c r="D108" s="6" t="s">
        <v>48</v>
      </c>
      <c r="E108" s="6" t="s">
        <v>335</v>
      </c>
      <c r="F108" s="6" t="s">
        <v>70</v>
      </c>
      <c r="G108" s="8">
        <v>2</v>
      </c>
      <c r="H108" s="11"/>
      <c r="I108" s="10">
        <f>ROUND((H108*G108),2)</f>
        <v>0</v>
      </c>
      <c r="O108">
        <f>rekapitulace!H8</f>
        <v>21</v>
      </c>
      <c r="P108">
        <f>O108/100*I108</f>
        <v>0</v>
      </c>
    </row>
    <row r="109" ht="12.75">
      <c r="E109" s="12" t="s">
        <v>336</v>
      </c>
    </row>
    <row r="110" ht="12.75">
      <c r="E110" s="12" t="s">
        <v>337</v>
      </c>
    </row>
    <row r="111" spans="1:16" ht="38.25">
      <c r="A111" s="6">
        <v>29</v>
      </c>
      <c r="B111" s="6" t="s">
        <v>46</v>
      </c>
      <c r="C111" s="6" t="s">
        <v>261</v>
      </c>
      <c r="D111" s="6" t="s">
        <v>48</v>
      </c>
      <c r="E111" s="6" t="s">
        <v>338</v>
      </c>
      <c r="F111" s="6" t="s">
        <v>127</v>
      </c>
      <c r="G111" s="8">
        <v>2.5</v>
      </c>
      <c r="H111" s="11"/>
      <c r="I111" s="10">
        <f>ROUND((H111*G111),2)</f>
        <v>0</v>
      </c>
      <c r="O111">
        <f>rekapitulace!H8</f>
        <v>21</v>
      </c>
      <c r="P111">
        <f>O111/100*I111</f>
        <v>0</v>
      </c>
    </row>
    <row r="112" ht="12.75">
      <c r="E112" s="12" t="s">
        <v>339</v>
      </c>
    </row>
    <row r="113" ht="51">
      <c r="E113" s="12" t="s">
        <v>264</v>
      </c>
    </row>
    <row r="114" spans="1:16" ht="51">
      <c r="A114" s="6">
        <v>30</v>
      </c>
      <c r="B114" s="6" t="s">
        <v>46</v>
      </c>
      <c r="C114" s="6" t="s">
        <v>265</v>
      </c>
      <c r="D114" s="6" t="s">
        <v>25</v>
      </c>
      <c r="E114" s="6" t="s">
        <v>340</v>
      </c>
      <c r="F114" s="6" t="s">
        <v>127</v>
      </c>
      <c r="G114" s="8">
        <v>202</v>
      </c>
      <c r="H114" s="11"/>
      <c r="I114" s="10">
        <f>ROUND((H114*G114),2)</f>
        <v>0</v>
      </c>
      <c r="O114">
        <f>rekapitulace!H8</f>
        <v>21</v>
      </c>
      <c r="P114">
        <f>O114/100*I114</f>
        <v>0</v>
      </c>
    </row>
    <row r="115" ht="12.75">
      <c r="E115" s="12" t="s">
        <v>341</v>
      </c>
    </row>
    <row r="116" ht="51">
      <c r="E116" s="12" t="s">
        <v>264</v>
      </c>
    </row>
    <row r="117" spans="1:16" ht="51">
      <c r="A117" s="6">
        <v>31</v>
      </c>
      <c r="B117" s="6" t="s">
        <v>46</v>
      </c>
      <c r="C117" s="6" t="s">
        <v>265</v>
      </c>
      <c r="D117" s="6" t="s">
        <v>36</v>
      </c>
      <c r="E117" s="6" t="s">
        <v>342</v>
      </c>
      <c r="F117" s="6" t="s">
        <v>127</v>
      </c>
      <c r="G117" s="8">
        <v>92.5</v>
      </c>
      <c r="H117" s="11"/>
      <c r="I117" s="10">
        <f>ROUND((H117*G117),2)</f>
        <v>0</v>
      </c>
      <c r="O117">
        <f>rekapitulace!H8</f>
        <v>21</v>
      </c>
      <c r="P117">
        <f>O117/100*I117</f>
        <v>0</v>
      </c>
    </row>
    <row r="118" ht="12.75">
      <c r="E118" s="12" t="s">
        <v>343</v>
      </c>
    </row>
    <row r="119" ht="51">
      <c r="E119" s="12" t="s">
        <v>264</v>
      </c>
    </row>
    <row r="120" spans="1:16" ht="12.75" customHeight="1">
      <c r="A120" s="13"/>
      <c r="B120" s="13"/>
      <c r="C120" s="13" t="s">
        <v>43</v>
      </c>
      <c r="D120" s="13"/>
      <c r="E120" s="13" t="s">
        <v>106</v>
      </c>
      <c r="F120" s="13"/>
      <c r="G120" s="13"/>
      <c r="H120" s="13"/>
      <c r="I120" s="13">
        <f>SUM(I99:I119)</f>
        <v>0</v>
      </c>
      <c r="P120">
        <f>ROUND(SUM(P99:P119),2)</f>
        <v>0</v>
      </c>
    </row>
    <row r="122" spans="1:16" ht="12.75" customHeight="1">
      <c r="A122" s="13"/>
      <c r="B122" s="13"/>
      <c r="C122" s="13"/>
      <c r="D122" s="13"/>
      <c r="E122" s="13" t="s">
        <v>78</v>
      </c>
      <c r="F122" s="13"/>
      <c r="G122" s="13"/>
      <c r="H122" s="13"/>
      <c r="I122" s="13">
        <f>+I21+I54+I66+I87+I96+I120</f>
        <v>0</v>
      </c>
      <c r="P122">
        <f>+P21+P54+P66+P87+P96+P120</f>
        <v>0</v>
      </c>
    </row>
    <row r="124" spans="1:9" ht="12.75" customHeight="1">
      <c r="A124" s="7" t="s">
        <v>79</v>
      </c>
      <c r="B124" s="7"/>
      <c r="C124" s="7"/>
      <c r="D124" s="7"/>
      <c r="E124" s="7"/>
      <c r="F124" s="7"/>
      <c r="G124" s="7"/>
      <c r="H124" s="7"/>
      <c r="I124" s="7"/>
    </row>
    <row r="125" spans="1:9" ht="12.75" customHeight="1">
      <c r="A125" s="7"/>
      <c r="B125" s="7"/>
      <c r="C125" s="7"/>
      <c r="D125" s="7"/>
      <c r="E125" s="7" t="s">
        <v>80</v>
      </c>
      <c r="F125" s="7"/>
      <c r="G125" s="7"/>
      <c r="H125" s="7"/>
      <c r="I125" s="7"/>
    </row>
    <row r="126" spans="1:16" ht="12.75" customHeight="1">
      <c r="A126" s="13"/>
      <c r="B126" s="13"/>
      <c r="C126" s="13"/>
      <c r="D126" s="13"/>
      <c r="E126" s="13" t="s">
        <v>81</v>
      </c>
      <c r="F126" s="13"/>
      <c r="G126" s="13"/>
      <c r="H126" s="13"/>
      <c r="I126" s="13">
        <v>0</v>
      </c>
      <c r="P126">
        <v>0</v>
      </c>
    </row>
    <row r="127" spans="1:9" ht="12.75" customHeight="1">
      <c r="A127" s="13"/>
      <c r="B127" s="13"/>
      <c r="C127" s="13"/>
      <c r="D127" s="13"/>
      <c r="E127" s="13" t="s">
        <v>82</v>
      </c>
      <c r="F127" s="13"/>
      <c r="G127" s="13"/>
      <c r="H127" s="13"/>
      <c r="I127" s="13"/>
    </row>
    <row r="128" spans="1:16" ht="12.75" customHeight="1">
      <c r="A128" s="13"/>
      <c r="B128" s="13"/>
      <c r="C128" s="13"/>
      <c r="D128" s="13"/>
      <c r="E128" s="13" t="s">
        <v>83</v>
      </c>
      <c r="F128" s="13"/>
      <c r="G128" s="13"/>
      <c r="H128" s="13"/>
      <c r="I128" s="13">
        <v>0</v>
      </c>
      <c r="P128">
        <v>0</v>
      </c>
    </row>
    <row r="129" spans="1:16" ht="12.75" customHeight="1">
      <c r="A129" s="13"/>
      <c r="B129" s="13"/>
      <c r="C129" s="13"/>
      <c r="D129" s="13"/>
      <c r="E129" s="13" t="s">
        <v>84</v>
      </c>
      <c r="F129" s="13"/>
      <c r="G129" s="13"/>
      <c r="H129" s="13"/>
      <c r="I129" s="13">
        <f>I126+I128</f>
        <v>0</v>
      </c>
      <c r="P129">
        <f>P126+P128</f>
        <v>0</v>
      </c>
    </row>
    <row r="131" spans="1:16" ht="12.75" customHeight="1">
      <c r="A131" s="13"/>
      <c r="B131" s="13"/>
      <c r="C131" s="13"/>
      <c r="D131" s="13"/>
      <c r="E131" s="13" t="s">
        <v>84</v>
      </c>
      <c r="F131" s="13"/>
      <c r="G131" s="13"/>
      <c r="H131" s="13"/>
      <c r="I131" s="13">
        <f>I122+I129</f>
        <v>0</v>
      </c>
      <c r="P131">
        <f>P122+P129</f>
        <v>0</v>
      </c>
    </row>
  </sheetData>
  <sheetProtection password="C258" sheet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A1">
      <pane ySplit="10" topLeftCell="A137" activePane="bottomLeft" state="frozen"/>
      <selection pane="topLeft" activeCell="A1" sqref="A1"/>
      <selection pane="bottomLeft" activeCell="A1" sqref="A1:G155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354</v>
      </c>
      <c r="D5" s="5"/>
      <c r="E5" s="5" t="s">
        <v>355</v>
      </c>
    </row>
    <row r="6" spans="1:5" ht="12.75" customHeight="1">
      <c r="A6" t="s">
        <v>18</v>
      </c>
      <c r="C6" s="5" t="s">
        <v>354</v>
      </c>
      <c r="D6" s="5"/>
      <c r="E6" s="5" t="s">
        <v>355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89.25">
      <c r="A12" s="6">
        <v>1</v>
      </c>
      <c r="B12" s="6" t="s">
        <v>46</v>
      </c>
      <c r="C12" s="6" t="s">
        <v>87</v>
      </c>
      <c r="D12" s="6" t="s">
        <v>25</v>
      </c>
      <c r="E12" s="6" t="s">
        <v>356</v>
      </c>
      <c r="F12" s="6" t="s">
        <v>89</v>
      </c>
      <c r="G12" s="8">
        <v>708.02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51">
      <c r="E13" s="12" t="s">
        <v>357</v>
      </c>
    </row>
    <row r="14" ht="25.5">
      <c r="E14" s="12" t="s">
        <v>91</v>
      </c>
    </row>
    <row r="15" spans="1:16" ht="51">
      <c r="A15" s="6">
        <v>2</v>
      </c>
      <c r="B15" s="6" t="s">
        <v>46</v>
      </c>
      <c r="C15" s="6" t="s">
        <v>87</v>
      </c>
      <c r="D15" s="6" t="s">
        <v>36</v>
      </c>
      <c r="E15" s="6" t="s">
        <v>358</v>
      </c>
      <c r="F15" s="6" t="s">
        <v>89</v>
      </c>
      <c r="G15" s="8">
        <v>204.82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ht="12.75">
      <c r="E16" s="12" t="s">
        <v>359</v>
      </c>
    </row>
    <row r="17" ht="25.5">
      <c r="E17" s="12" t="s">
        <v>91</v>
      </c>
    </row>
    <row r="18" spans="1:16" ht="51">
      <c r="A18" s="6">
        <v>3</v>
      </c>
      <c r="B18" s="6" t="s">
        <v>46</v>
      </c>
      <c r="C18" s="6" t="s">
        <v>87</v>
      </c>
      <c r="D18" s="6" t="s">
        <v>37</v>
      </c>
      <c r="E18" s="6" t="s">
        <v>360</v>
      </c>
      <c r="F18" s="6" t="s">
        <v>89</v>
      </c>
      <c r="G18" s="8">
        <v>21.6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12.75">
      <c r="E19" s="12" t="s">
        <v>361</v>
      </c>
    </row>
    <row r="20" ht="25.5">
      <c r="E20" s="12" t="s">
        <v>91</v>
      </c>
    </row>
    <row r="21" spans="1:16" ht="12.75" customHeight="1">
      <c r="A21" s="13"/>
      <c r="B21" s="13"/>
      <c r="C21" s="13" t="s">
        <v>45</v>
      </c>
      <c r="D21" s="13"/>
      <c r="E21" s="13" t="s">
        <v>44</v>
      </c>
      <c r="F21" s="13"/>
      <c r="G21" s="13"/>
      <c r="H21" s="13"/>
      <c r="I21" s="13">
        <f>SUM(I12:I20)</f>
        <v>0</v>
      </c>
      <c r="P21">
        <f>ROUND(SUM(P12:P20),2)</f>
        <v>0</v>
      </c>
    </row>
    <row r="23" spans="1:9" ht="12.75" customHeight="1">
      <c r="A23" s="7"/>
      <c r="B23" s="7"/>
      <c r="C23" s="7" t="s">
        <v>25</v>
      </c>
      <c r="D23" s="7"/>
      <c r="E23" s="7" t="s">
        <v>92</v>
      </c>
      <c r="F23" s="7"/>
      <c r="G23" s="9"/>
      <c r="H23" s="7"/>
      <c r="I23" s="9"/>
    </row>
    <row r="24" spans="1:16" ht="89.25">
      <c r="A24" s="6">
        <v>4</v>
      </c>
      <c r="B24" s="6" t="s">
        <v>46</v>
      </c>
      <c r="C24" s="6" t="s">
        <v>276</v>
      </c>
      <c r="D24" s="6" t="s">
        <v>48</v>
      </c>
      <c r="E24" s="6" t="s">
        <v>291</v>
      </c>
      <c r="F24" s="6" t="s">
        <v>101</v>
      </c>
      <c r="G24" s="8">
        <v>107.8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ht="12.75">
      <c r="E25" s="12" t="s">
        <v>362</v>
      </c>
    </row>
    <row r="26" ht="63.75">
      <c r="E26" s="12" t="s">
        <v>121</v>
      </c>
    </row>
    <row r="27" spans="1:16" ht="51">
      <c r="A27" s="6">
        <v>5</v>
      </c>
      <c r="B27" s="6" t="s">
        <v>46</v>
      </c>
      <c r="C27" s="6" t="s">
        <v>118</v>
      </c>
      <c r="D27" s="6" t="s">
        <v>48</v>
      </c>
      <c r="E27" s="6" t="s">
        <v>363</v>
      </c>
      <c r="F27" s="6" t="s">
        <v>101</v>
      </c>
      <c r="G27" s="8">
        <v>9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12.75">
      <c r="E28" s="12" t="s">
        <v>351</v>
      </c>
    </row>
    <row r="29" ht="63.75">
      <c r="E29" s="12" t="s">
        <v>121</v>
      </c>
    </row>
    <row r="30" spans="1:16" ht="25.5">
      <c r="A30" s="6">
        <v>6</v>
      </c>
      <c r="B30" s="6" t="s">
        <v>46</v>
      </c>
      <c r="C30" s="6" t="s">
        <v>129</v>
      </c>
      <c r="D30" s="6" t="s">
        <v>48</v>
      </c>
      <c r="E30" s="6" t="s">
        <v>277</v>
      </c>
      <c r="F30" s="6" t="s">
        <v>101</v>
      </c>
      <c r="G30" s="8">
        <v>41.4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ht="12.75">
      <c r="E31" s="12" t="s">
        <v>364</v>
      </c>
    </row>
    <row r="32" ht="25.5">
      <c r="E32" s="12" t="s">
        <v>132</v>
      </c>
    </row>
    <row r="33" spans="1:16" ht="51">
      <c r="A33" s="6">
        <v>7</v>
      </c>
      <c r="B33" s="6" t="s">
        <v>46</v>
      </c>
      <c r="C33" s="6" t="s">
        <v>133</v>
      </c>
      <c r="D33" s="6" t="s">
        <v>48</v>
      </c>
      <c r="E33" s="6" t="s">
        <v>365</v>
      </c>
      <c r="F33" s="6" t="s">
        <v>101</v>
      </c>
      <c r="G33" s="8">
        <v>346.66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ht="38.25">
      <c r="E34" s="12" t="s">
        <v>366</v>
      </c>
    </row>
    <row r="35" ht="369.75">
      <c r="E35" s="12" t="s">
        <v>136</v>
      </c>
    </row>
    <row r="36" spans="1:16" ht="89.25">
      <c r="A36" s="6">
        <v>8</v>
      </c>
      <c r="B36" s="6" t="s">
        <v>46</v>
      </c>
      <c r="C36" s="6" t="s">
        <v>99</v>
      </c>
      <c r="D36" s="6" t="s">
        <v>48</v>
      </c>
      <c r="E36" s="6" t="s">
        <v>100</v>
      </c>
      <c r="F36" s="6" t="s">
        <v>101</v>
      </c>
      <c r="G36" s="8">
        <v>24.75</v>
      </c>
      <c r="H36" s="11"/>
      <c r="I36" s="10">
        <f>ROUND((H36*G36),2)</f>
        <v>0</v>
      </c>
      <c r="O36">
        <f>rekapitulace!H8</f>
        <v>21</v>
      </c>
      <c r="P36">
        <f>O36/100*I36</f>
        <v>0</v>
      </c>
    </row>
    <row r="37" ht="12.75">
      <c r="E37" s="12" t="s">
        <v>367</v>
      </c>
    </row>
    <row r="38" ht="306">
      <c r="E38" s="12" t="s">
        <v>102</v>
      </c>
    </row>
    <row r="39" spans="1:16" ht="38.25">
      <c r="A39" s="6">
        <v>9</v>
      </c>
      <c r="B39" s="6" t="s">
        <v>46</v>
      </c>
      <c r="C39" s="6" t="s">
        <v>139</v>
      </c>
      <c r="D39" s="6" t="s">
        <v>48</v>
      </c>
      <c r="E39" s="6" t="s">
        <v>368</v>
      </c>
      <c r="F39" s="6" t="s">
        <v>101</v>
      </c>
      <c r="G39" s="8">
        <v>7.35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ht="12.75">
      <c r="E40" s="12" t="s">
        <v>369</v>
      </c>
    </row>
    <row r="41" ht="318.75">
      <c r="E41" s="12" t="s">
        <v>142</v>
      </c>
    </row>
    <row r="42" spans="1:16" ht="51">
      <c r="A42" s="6">
        <v>10</v>
      </c>
      <c r="B42" s="6" t="s">
        <v>46</v>
      </c>
      <c r="C42" s="6" t="s">
        <v>147</v>
      </c>
      <c r="D42" s="6" t="s">
        <v>48</v>
      </c>
      <c r="E42" s="6" t="s">
        <v>278</v>
      </c>
      <c r="F42" s="6" t="s">
        <v>101</v>
      </c>
      <c r="G42" s="8">
        <v>388.06</v>
      </c>
      <c r="H42" s="11"/>
      <c r="I42" s="10">
        <f>ROUND((H42*G42),2)</f>
        <v>0</v>
      </c>
      <c r="O42">
        <f>rekapitulace!H8</f>
        <v>21</v>
      </c>
      <c r="P42">
        <f>O42/100*I42</f>
        <v>0</v>
      </c>
    </row>
    <row r="43" ht="38.25">
      <c r="E43" s="12" t="s">
        <v>370</v>
      </c>
    </row>
    <row r="44" ht="191.25">
      <c r="E44" s="12" t="s">
        <v>150</v>
      </c>
    </row>
    <row r="45" spans="1:16" ht="25.5">
      <c r="A45" s="6">
        <v>11</v>
      </c>
      <c r="B45" s="6" t="s">
        <v>46</v>
      </c>
      <c r="C45" s="6" t="s">
        <v>151</v>
      </c>
      <c r="D45" s="6" t="s">
        <v>48</v>
      </c>
      <c r="E45" s="6" t="s">
        <v>371</v>
      </c>
      <c r="F45" s="6" t="s">
        <v>101</v>
      </c>
      <c r="G45" s="8">
        <v>185.6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ht="12.75">
      <c r="E46" s="12" t="s">
        <v>372</v>
      </c>
    </row>
    <row r="47" ht="280.5">
      <c r="E47" s="12" t="s">
        <v>279</v>
      </c>
    </row>
    <row r="48" spans="1:16" ht="51">
      <c r="A48" s="6">
        <v>12</v>
      </c>
      <c r="B48" s="6" t="s">
        <v>46</v>
      </c>
      <c r="C48" s="6" t="s">
        <v>155</v>
      </c>
      <c r="D48" s="6" t="s">
        <v>48</v>
      </c>
      <c r="E48" s="6" t="s">
        <v>156</v>
      </c>
      <c r="F48" s="6" t="s">
        <v>101</v>
      </c>
      <c r="G48" s="8">
        <v>4.815</v>
      </c>
      <c r="H48" s="11"/>
      <c r="I48" s="10">
        <f>ROUND((H48*G48),2)</f>
        <v>0</v>
      </c>
      <c r="O48">
        <f>rekapitulace!H8</f>
        <v>21</v>
      </c>
      <c r="P48">
        <f>O48/100*I48</f>
        <v>0</v>
      </c>
    </row>
    <row r="49" ht="12.75">
      <c r="E49" s="12" t="s">
        <v>373</v>
      </c>
    </row>
    <row r="50" ht="229.5">
      <c r="E50" s="12" t="s">
        <v>158</v>
      </c>
    </row>
    <row r="51" spans="1:16" ht="12.75">
      <c r="A51" s="6">
        <v>13</v>
      </c>
      <c r="B51" s="6" t="s">
        <v>46</v>
      </c>
      <c r="C51" s="6" t="s">
        <v>159</v>
      </c>
      <c r="D51" s="6" t="s">
        <v>48</v>
      </c>
      <c r="E51" s="6" t="s">
        <v>160</v>
      </c>
      <c r="F51" s="6" t="s">
        <v>94</v>
      </c>
      <c r="G51" s="8">
        <v>844</v>
      </c>
      <c r="H51" s="11"/>
      <c r="I51" s="10">
        <f>ROUND((H51*G51),2)</f>
        <v>0</v>
      </c>
      <c r="O51">
        <f>rekapitulace!H8</f>
        <v>21</v>
      </c>
      <c r="P51">
        <f>O51/100*I51</f>
        <v>0</v>
      </c>
    </row>
    <row r="52" ht="38.25">
      <c r="E52" s="12" t="s">
        <v>374</v>
      </c>
    </row>
    <row r="53" ht="25.5">
      <c r="E53" s="12" t="s">
        <v>162</v>
      </c>
    </row>
    <row r="54" spans="1:16" ht="12.75">
      <c r="A54" s="6">
        <v>14</v>
      </c>
      <c r="B54" s="6" t="s">
        <v>46</v>
      </c>
      <c r="C54" s="6" t="s">
        <v>163</v>
      </c>
      <c r="D54" s="6" t="s">
        <v>48</v>
      </c>
      <c r="E54" s="6" t="s">
        <v>280</v>
      </c>
      <c r="F54" s="6" t="s">
        <v>94</v>
      </c>
      <c r="G54" s="8">
        <v>165</v>
      </c>
      <c r="H54" s="11"/>
      <c r="I54" s="10">
        <f>ROUND((H54*G54),2)</f>
        <v>0</v>
      </c>
      <c r="O54">
        <f>rekapitulace!H8</f>
        <v>21</v>
      </c>
      <c r="P54">
        <f>O54/100*I54</f>
        <v>0</v>
      </c>
    </row>
    <row r="55" ht="12.75">
      <c r="E55" s="12" t="s">
        <v>375</v>
      </c>
    </row>
    <row r="56" ht="38.25">
      <c r="E56" s="12" t="s">
        <v>166</v>
      </c>
    </row>
    <row r="57" spans="1:16" ht="38.25">
      <c r="A57" s="6">
        <v>15</v>
      </c>
      <c r="B57" s="6" t="s">
        <v>46</v>
      </c>
      <c r="C57" s="6" t="s">
        <v>167</v>
      </c>
      <c r="D57" s="6" t="s">
        <v>48</v>
      </c>
      <c r="E57" s="6" t="s">
        <v>168</v>
      </c>
      <c r="F57" s="6" t="s">
        <v>101</v>
      </c>
      <c r="G57" s="8">
        <v>41.4</v>
      </c>
      <c r="H57" s="11"/>
      <c r="I57" s="10">
        <f>ROUND((H57*G57),2)</f>
        <v>0</v>
      </c>
      <c r="O57">
        <f>rekapitulace!H8</f>
        <v>21</v>
      </c>
      <c r="P57">
        <f>O57/100*I57</f>
        <v>0</v>
      </c>
    </row>
    <row r="58" ht="12.75">
      <c r="E58" s="12" t="s">
        <v>364</v>
      </c>
    </row>
    <row r="59" ht="38.25">
      <c r="E59" s="12" t="s">
        <v>170</v>
      </c>
    </row>
    <row r="60" spans="1:16" ht="12.75" customHeight="1">
      <c r="A60" s="13"/>
      <c r="B60" s="13"/>
      <c r="C60" s="13" t="s">
        <v>25</v>
      </c>
      <c r="D60" s="13"/>
      <c r="E60" s="13" t="s">
        <v>92</v>
      </c>
      <c r="F60" s="13"/>
      <c r="G60" s="13"/>
      <c r="H60" s="13"/>
      <c r="I60" s="13">
        <f>SUM(I24:I59)</f>
        <v>0</v>
      </c>
      <c r="P60">
        <f>ROUND(SUM(P24:P59),2)</f>
        <v>0</v>
      </c>
    </row>
    <row r="62" spans="1:9" ht="12.75" customHeight="1">
      <c r="A62" s="7"/>
      <c r="B62" s="7"/>
      <c r="C62" s="7" t="s">
        <v>36</v>
      </c>
      <c r="D62" s="7"/>
      <c r="E62" s="7" t="s">
        <v>171</v>
      </c>
      <c r="F62" s="7"/>
      <c r="G62" s="9"/>
      <c r="H62" s="7"/>
      <c r="I62" s="9"/>
    </row>
    <row r="63" spans="1:16" ht="63.75">
      <c r="A63" s="6">
        <v>16</v>
      </c>
      <c r="B63" s="6" t="s">
        <v>46</v>
      </c>
      <c r="C63" s="6" t="s">
        <v>172</v>
      </c>
      <c r="D63" s="6" t="s">
        <v>48</v>
      </c>
      <c r="E63" s="6" t="s">
        <v>173</v>
      </c>
      <c r="F63" s="6" t="s">
        <v>101</v>
      </c>
      <c r="G63" s="8">
        <v>1.312</v>
      </c>
      <c r="H63" s="11"/>
      <c r="I63" s="10">
        <f>ROUND((H63*G63),2)</f>
        <v>0</v>
      </c>
      <c r="O63">
        <f>rekapitulace!H8</f>
        <v>21</v>
      </c>
      <c r="P63">
        <f>O63/100*I63</f>
        <v>0</v>
      </c>
    </row>
    <row r="64" ht="12.75">
      <c r="E64" s="12" t="s">
        <v>376</v>
      </c>
    </row>
    <row r="65" ht="38.25">
      <c r="E65" s="12" t="s">
        <v>175</v>
      </c>
    </row>
    <row r="66" spans="1:16" ht="38.25">
      <c r="A66" s="6">
        <v>17</v>
      </c>
      <c r="B66" s="6" t="s">
        <v>46</v>
      </c>
      <c r="C66" s="6" t="s">
        <v>176</v>
      </c>
      <c r="D66" s="6" t="s">
        <v>48</v>
      </c>
      <c r="E66" s="6" t="s">
        <v>344</v>
      </c>
      <c r="F66" s="6" t="s">
        <v>127</v>
      </c>
      <c r="G66" s="8">
        <v>76.8</v>
      </c>
      <c r="H66" s="11"/>
      <c r="I66" s="10">
        <f>ROUND((H66*G66),2)</f>
        <v>0</v>
      </c>
      <c r="O66">
        <f>rekapitulace!H8</f>
        <v>21</v>
      </c>
      <c r="P66">
        <f>O66/100*I66</f>
        <v>0</v>
      </c>
    </row>
    <row r="67" ht="12.75">
      <c r="E67" s="12" t="s">
        <v>377</v>
      </c>
    </row>
    <row r="68" ht="165.75">
      <c r="E68" s="12" t="s">
        <v>179</v>
      </c>
    </row>
    <row r="69" spans="1:16" ht="51">
      <c r="A69" s="6">
        <v>18</v>
      </c>
      <c r="B69" s="6" t="s">
        <v>46</v>
      </c>
      <c r="C69" s="6" t="s">
        <v>183</v>
      </c>
      <c r="D69" s="6" t="s">
        <v>48</v>
      </c>
      <c r="E69" s="6" t="s">
        <v>378</v>
      </c>
      <c r="F69" s="6" t="s">
        <v>94</v>
      </c>
      <c r="G69" s="8">
        <v>621.44</v>
      </c>
      <c r="H69" s="11"/>
      <c r="I69" s="10">
        <f>ROUND((H69*G69),2)</f>
        <v>0</v>
      </c>
      <c r="O69">
        <f>rekapitulace!H8</f>
        <v>21</v>
      </c>
      <c r="P69">
        <f>O69/100*I69</f>
        <v>0</v>
      </c>
    </row>
    <row r="70" ht="38.25">
      <c r="E70" s="12" t="s">
        <v>379</v>
      </c>
    </row>
    <row r="71" ht="102">
      <c r="E71" s="12" t="s">
        <v>186</v>
      </c>
    </row>
    <row r="72" spans="1:16" ht="12.75" customHeight="1">
      <c r="A72" s="13"/>
      <c r="B72" s="13"/>
      <c r="C72" s="13" t="s">
        <v>36</v>
      </c>
      <c r="D72" s="13"/>
      <c r="E72" s="13" t="s">
        <v>171</v>
      </c>
      <c r="F72" s="13"/>
      <c r="G72" s="13"/>
      <c r="H72" s="13"/>
      <c r="I72" s="13">
        <f>SUM(I63:I71)</f>
        <v>0</v>
      </c>
      <c r="P72">
        <f>ROUND(SUM(P63:P71),2)</f>
        <v>0</v>
      </c>
    </row>
    <row r="74" spans="1:9" ht="12.75" customHeight="1">
      <c r="A74" s="7"/>
      <c r="B74" s="7"/>
      <c r="C74" s="7" t="s">
        <v>38</v>
      </c>
      <c r="D74" s="7"/>
      <c r="E74" s="7" t="s">
        <v>187</v>
      </c>
      <c r="F74" s="7"/>
      <c r="G74" s="9"/>
      <c r="H74" s="7"/>
      <c r="I74" s="9"/>
    </row>
    <row r="75" spans="1:16" ht="63.75">
      <c r="A75" s="6">
        <v>19</v>
      </c>
      <c r="B75" s="6" t="s">
        <v>46</v>
      </c>
      <c r="C75" s="6" t="s">
        <v>188</v>
      </c>
      <c r="D75" s="6" t="s">
        <v>48</v>
      </c>
      <c r="E75" s="6" t="s">
        <v>380</v>
      </c>
      <c r="F75" s="6" t="s">
        <v>101</v>
      </c>
      <c r="G75" s="8">
        <v>13.778</v>
      </c>
      <c r="H75" s="11"/>
      <c r="I75" s="10">
        <f>ROUND((H75*G75),2)</f>
        <v>0</v>
      </c>
      <c r="O75">
        <f>rekapitulace!H8</f>
        <v>21</v>
      </c>
      <c r="P75">
        <f>O75/100*I75</f>
        <v>0</v>
      </c>
    </row>
    <row r="76" ht="38.25">
      <c r="E76" s="12" t="s">
        <v>381</v>
      </c>
    </row>
    <row r="77" ht="357">
      <c r="E77" s="12" t="s">
        <v>191</v>
      </c>
    </row>
    <row r="78" spans="1:16" ht="12.75" customHeight="1">
      <c r="A78" s="13"/>
      <c r="B78" s="13"/>
      <c r="C78" s="13" t="s">
        <v>38</v>
      </c>
      <c r="D78" s="13"/>
      <c r="E78" s="13" t="s">
        <v>187</v>
      </c>
      <c r="F78" s="13"/>
      <c r="G78" s="13"/>
      <c r="H78" s="13"/>
      <c r="I78" s="13">
        <f>SUM(I75:I77)</f>
        <v>0</v>
      </c>
      <c r="P78">
        <f>ROUND(SUM(P75:P77),2)</f>
        <v>0</v>
      </c>
    </row>
    <row r="80" spans="1:9" ht="12.75" customHeight="1">
      <c r="A80" s="7"/>
      <c r="B80" s="7"/>
      <c r="C80" s="7" t="s">
        <v>39</v>
      </c>
      <c r="D80" s="7"/>
      <c r="E80" s="7" t="s">
        <v>196</v>
      </c>
      <c r="F80" s="7"/>
      <c r="G80" s="9"/>
      <c r="H80" s="7"/>
      <c r="I80" s="9"/>
    </row>
    <row r="81" spans="1:16" ht="25.5">
      <c r="A81" s="6">
        <v>20</v>
      </c>
      <c r="B81" s="6" t="s">
        <v>46</v>
      </c>
      <c r="C81" s="6" t="s">
        <v>197</v>
      </c>
      <c r="D81" s="6" t="s">
        <v>48</v>
      </c>
      <c r="E81" s="6" t="s">
        <v>311</v>
      </c>
      <c r="F81" s="6" t="s">
        <v>101</v>
      </c>
      <c r="G81" s="8">
        <v>53.2</v>
      </c>
      <c r="H81" s="11"/>
      <c r="I81" s="10">
        <f>ROUND((H81*G81),2)</f>
        <v>0</v>
      </c>
      <c r="O81">
        <f>rekapitulace!H8</f>
        <v>21</v>
      </c>
      <c r="P81">
        <f>O81/100*I81</f>
        <v>0</v>
      </c>
    </row>
    <row r="82" ht="12.75">
      <c r="E82" s="12" t="s">
        <v>382</v>
      </c>
    </row>
    <row r="83" ht="127.5">
      <c r="E83" s="12" t="s">
        <v>200</v>
      </c>
    </row>
    <row r="84" spans="1:16" ht="89.25">
      <c r="A84" s="6">
        <v>21</v>
      </c>
      <c r="B84" s="6" t="s">
        <v>46</v>
      </c>
      <c r="C84" s="6" t="s">
        <v>201</v>
      </c>
      <c r="D84" s="6" t="s">
        <v>48</v>
      </c>
      <c r="E84" s="6" t="s">
        <v>383</v>
      </c>
      <c r="F84" s="6" t="s">
        <v>101</v>
      </c>
      <c r="G84" s="8">
        <v>112.2</v>
      </c>
      <c r="H84" s="11"/>
      <c r="I84" s="10">
        <f>ROUND((H84*G84),2)</f>
        <v>0</v>
      </c>
      <c r="O84">
        <f>rekapitulace!H8</f>
        <v>21</v>
      </c>
      <c r="P84">
        <f>O84/100*I84</f>
        <v>0</v>
      </c>
    </row>
    <row r="85" ht="76.5">
      <c r="E85" s="12" t="s">
        <v>384</v>
      </c>
    </row>
    <row r="86" ht="51">
      <c r="E86" s="12" t="s">
        <v>204</v>
      </c>
    </row>
    <row r="87" spans="1:16" ht="51">
      <c r="A87" s="6">
        <v>22</v>
      </c>
      <c r="B87" s="6" t="s">
        <v>46</v>
      </c>
      <c r="C87" s="6" t="s">
        <v>220</v>
      </c>
      <c r="D87" s="6" t="s">
        <v>48</v>
      </c>
      <c r="E87" s="6" t="s">
        <v>385</v>
      </c>
      <c r="F87" s="6" t="s">
        <v>94</v>
      </c>
      <c r="G87" s="8">
        <v>344</v>
      </c>
      <c r="H87" s="11"/>
      <c r="I87" s="10">
        <f>ROUND((H87*G87),2)</f>
        <v>0</v>
      </c>
      <c r="O87">
        <f>rekapitulace!H8</f>
        <v>21</v>
      </c>
      <c r="P87">
        <f>O87/100*I87</f>
        <v>0</v>
      </c>
    </row>
    <row r="88" ht="38.25">
      <c r="E88" s="12" t="s">
        <v>386</v>
      </c>
    </row>
    <row r="89" ht="140.25">
      <c r="E89" s="12" t="s">
        <v>219</v>
      </c>
    </row>
    <row r="90" spans="1:16" ht="38.25">
      <c r="A90" s="6">
        <v>23</v>
      </c>
      <c r="B90" s="6" t="s">
        <v>46</v>
      </c>
      <c r="C90" s="6" t="s">
        <v>223</v>
      </c>
      <c r="D90" s="6" t="s">
        <v>48</v>
      </c>
      <c r="E90" s="6" t="s">
        <v>387</v>
      </c>
      <c r="F90" s="6" t="s">
        <v>94</v>
      </c>
      <c r="G90" s="8">
        <v>35.2</v>
      </c>
      <c r="H90" s="11"/>
      <c r="I90" s="10">
        <f>ROUND((H90*G90),2)</f>
        <v>0</v>
      </c>
      <c r="O90">
        <f>rekapitulace!H8</f>
        <v>21</v>
      </c>
      <c r="P90">
        <f>O90/100*I90</f>
        <v>0</v>
      </c>
    </row>
    <row r="91" ht="12.75">
      <c r="E91" s="12" t="s">
        <v>388</v>
      </c>
    </row>
    <row r="92" ht="140.25">
      <c r="E92" s="12" t="s">
        <v>219</v>
      </c>
    </row>
    <row r="93" spans="1:16" ht="63.75">
      <c r="A93" s="6">
        <v>24</v>
      </c>
      <c r="B93" s="6" t="s">
        <v>46</v>
      </c>
      <c r="C93" s="6" t="s">
        <v>226</v>
      </c>
      <c r="D93" s="6" t="s">
        <v>48</v>
      </c>
      <c r="E93" s="6" t="s">
        <v>319</v>
      </c>
      <c r="F93" s="6" t="s">
        <v>94</v>
      </c>
      <c r="G93" s="8">
        <v>135</v>
      </c>
      <c r="H93" s="11"/>
      <c r="I93" s="10">
        <f>ROUND((H93*G93),2)</f>
        <v>0</v>
      </c>
      <c r="O93">
        <f>rekapitulace!H8</f>
        <v>21</v>
      </c>
      <c r="P93">
        <f>O93/100*I93</f>
        <v>0</v>
      </c>
    </row>
    <row r="94" ht="38.25">
      <c r="E94" s="12" t="s">
        <v>389</v>
      </c>
    </row>
    <row r="95" ht="140.25">
      <c r="E95" s="12" t="s">
        <v>219</v>
      </c>
    </row>
    <row r="96" spans="1:16" ht="38.25">
      <c r="A96" s="6">
        <v>25</v>
      </c>
      <c r="B96" s="6" t="s">
        <v>46</v>
      </c>
      <c r="C96" s="6" t="s">
        <v>232</v>
      </c>
      <c r="D96" s="6" t="s">
        <v>48</v>
      </c>
      <c r="E96" s="6" t="s">
        <v>321</v>
      </c>
      <c r="F96" s="6" t="s">
        <v>94</v>
      </c>
      <c r="G96" s="8">
        <v>21.5</v>
      </c>
      <c r="H96" s="11"/>
      <c r="I96" s="10">
        <f>ROUND((H96*G96),2)</f>
        <v>0</v>
      </c>
      <c r="O96">
        <f>rekapitulace!H8</f>
        <v>21</v>
      </c>
      <c r="P96">
        <f>O96/100*I96</f>
        <v>0</v>
      </c>
    </row>
    <row r="97" ht="12.75">
      <c r="E97" s="12" t="s">
        <v>390</v>
      </c>
    </row>
    <row r="98" ht="140.25">
      <c r="E98" s="12" t="s">
        <v>219</v>
      </c>
    </row>
    <row r="99" spans="1:16" ht="12.75" customHeight="1">
      <c r="A99" s="13"/>
      <c r="B99" s="13"/>
      <c r="C99" s="13" t="s">
        <v>39</v>
      </c>
      <c r="D99" s="13"/>
      <c r="E99" s="13" t="s">
        <v>196</v>
      </c>
      <c r="F99" s="13"/>
      <c r="G99" s="13"/>
      <c r="H99" s="13"/>
      <c r="I99" s="13">
        <f>SUM(I81:I98)</f>
        <v>0</v>
      </c>
      <c r="P99">
        <f>ROUND(SUM(P81:P98),2)</f>
        <v>0</v>
      </c>
    </row>
    <row r="101" spans="1:9" ht="12.75" customHeight="1">
      <c r="A101" s="7"/>
      <c r="B101" s="7"/>
      <c r="C101" s="7" t="s">
        <v>42</v>
      </c>
      <c r="D101" s="7"/>
      <c r="E101" s="7" t="s">
        <v>241</v>
      </c>
      <c r="F101" s="7"/>
      <c r="G101" s="9"/>
      <c r="H101" s="7"/>
      <c r="I101" s="9"/>
    </row>
    <row r="102" spans="1:16" ht="38.25">
      <c r="A102" s="6">
        <v>26</v>
      </c>
      <c r="B102" s="6" t="s">
        <v>46</v>
      </c>
      <c r="C102" s="6" t="s">
        <v>391</v>
      </c>
      <c r="D102" s="6" t="s">
        <v>48</v>
      </c>
      <c r="E102" s="6" t="s">
        <v>392</v>
      </c>
      <c r="F102" s="6" t="s">
        <v>127</v>
      </c>
      <c r="G102" s="8">
        <v>4.8</v>
      </c>
      <c r="H102" s="11"/>
      <c r="I102" s="10">
        <f>ROUND((H102*G102),2)</f>
        <v>0</v>
      </c>
      <c r="O102">
        <f>rekapitulace!H8</f>
        <v>21</v>
      </c>
      <c r="P102">
        <f>O102/100*I102</f>
        <v>0</v>
      </c>
    </row>
    <row r="103" ht="12.75">
      <c r="E103" s="12" t="s">
        <v>393</v>
      </c>
    </row>
    <row r="104" ht="255">
      <c r="E104" s="12" t="s">
        <v>245</v>
      </c>
    </row>
    <row r="105" spans="1:16" ht="38.25">
      <c r="A105" s="6">
        <v>27</v>
      </c>
      <c r="B105" s="6" t="s">
        <v>46</v>
      </c>
      <c r="C105" s="6" t="s">
        <v>242</v>
      </c>
      <c r="D105" s="6" t="s">
        <v>48</v>
      </c>
      <c r="E105" s="6" t="s">
        <v>394</v>
      </c>
      <c r="F105" s="6" t="s">
        <v>127</v>
      </c>
      <c r="G105" s="8">
        <v>2.3</v>
      </c>
      <c r="H105" s="11"/>
      <c r="I105" s="10">
        <f>ROUND((H105*G105),2)</f>
        <v>0</v>
      </c>
      <c r="O105">
        <f>rekapitulace!H8</f>
        <v>21</v>
      </c>
      <c r="P105">
        <f>O105/100*I105</f>
        <v>0</v>
      </c>
    </row>
    <row r="106" ht="12.75">
      <c r="E106" s="12" t="s">
        <v>395</v>
      </c>
    </row>
    <row r="107" ht="255">
      <c r="E107" s="12" t="s">
        <v>245</v>
      </c>
    </row>
    <row r="108" spans="1:16" ht="12.75">
      <c r="A108" s="6">
        <v>28</v>
      </c>
      <c r="B108" s="6" t="s">
        <v>46</v>
      </c>
      <c r="C108" s="6" t="s">
        <v>345</v>
      </c>
      <c r="D108" s="6" t="s">
        <v>48</v>
      </c>
      <c r="E108" s="6" t="s">
        <v>346</v>
      </c>
      <c r="F108" s="6" t="s">
        <v>70</v>
      </c>
      <c r="G108" s="8">
        <v>1</v>
      </c>
      <c r="H108" s="11"/>
      <c r="I108" s="10">
        <f>ROUND((H108*G108),2)</f>
        <v>0</v>
      </c>
      <c r="O108">
        <f>rekapitulace!H8</f>
        <v>21</v>
      </c>
      <c r="P108">
        <f>O108/100*I108</f>
        <v>0</v>
      </c>
    </row>
    <row r="109" ht="12.75">
      <c r="E109" s="12" t="s">
        <v>55</v>
      </c>
    </row>
    <row r="110" ht="76.5">
      <c r="E110" s="12" t="s">
        <v>347</v>
      </c>
    </row>
    <row r="111" spans="1:16" ht="38.25">
      <c r="A111" s="6">
        <v>29</v>
      </c>
      <c r="B111" s="6" t="s">
        <v>46</v>
      </c>
      <c r="C111" s="6" t="s">
        <v>348</v>
      </c>
      <c r="D111" s="6" t="s">
        <v>48</v>
      </c>
      <c r="E111" s="6" t="s">
        <v>349</v>
      </c>
      <c r="F111" s="6" t="s">
        <v>70</v>
      </c>
      <c r="G111" s="8">
        <v>39</v>
      </c>
      <c r="H111" s="11"/>
      <c r="I111" s="10">
        <f>ROUND((H111*G111),2)</f>
        <v>0</v>
      </c>
      <c r="O111">
        <f>rekapitulace!H8</f>
        <v>21</v>
      </c>
      <c r="P111">
        <f>O111/100*I111</f>
        <v>0</v>
      </c>
    </row>
    <row r="112" ht="12.75">
      <c r="E112" s="12" t="s">
        <v>396</v>
      </c>
    </row>
    <row r="113" ht="25.5">
      <c r="E113" s="12" t="s">
        <v>249</v>
      </c>
    </row>
    <row r="114" spans="1:16" ht="51">
      <c r="A114" s="6">
        <v>30</v>
      </c>
      <c r="B114" s="6" t="s">
        <v>46</v>
      </c>
      <c r="C114" s="6" t="s">
        <v>250</v>
      </c>
      <c r="D114" s="6" t="s">
        <v>48</v>
      </c>
      <c r="E114" s="6" t="s">
        <v>350</v>
      </c>
      <c r="F114" s="6" t="s">
        <v>70</v>
      </c>
      <c r="G114" s="8">
        <v>9</v>
      </c>
      <c r="H114" s="11"/>
      <c r="I114" s="10">
        <f>ROUND((H114*G114),2)</f>
        <v>0</v>
      </c>
      <c r="O114">
        <f>rekapitulace!H8</f>
        <v>21</v>
      </c>
      <c r="P114">
        <f>O114/100*I114</f>
        <v>0</v>
      </c>
    </row>
    <row r="115" ht="12.75">
      <c r="E115" s="12" t="s">
        <v>351</v>
      </c>
    </row>
    <row r="116" ht="25.5">
      <c r="E116" s="12" t="s">
        <v>253</v>
      </c>
    </row>
    <row r="117" spans="1:16" ht="12.75" customHeight="1">
      <c r="A117" s="13"/>
      <c r="B117" s="13"/>
      <c r="C117" s="13" t="s">
        <v>42</v>
      </c>
      <c r="D117" s="13"/>
      <c r="E117" s="13" t="s">
        <v>241</v>
      </c>
      <c r="F117" s="13"/>
      <c r="G117" s="13"/>
      <c r="H117" s="13"/>
      <c r="I117" s="13">
        <f>SUM(I102:I116)</f>
        <v>0</v>
      </c>
      <c r="P117">
        <f>ROUND(SUM(P102:P116),2)</f>
        <v>0</v>
      </c>
    </row>
    <row r="119" spans="1:9" ht="12.75" customHeight="1">
      <c r="A119" s="7"/>
      <c r="B119" s="7"/>
      <c r="C119" s="7" t="s">
        <v>43</v>
      </c>
      <c r="D119" s="7"/>
      <c r="E119" s="7" t="s">
        <v>106</v>
      </c>
      <c r="F119" s="7"/>
      <c r="G119" s="9"/>
      <c r="H119" s="7"/>
      <c r="I119" s="9"/>
    </row>
    <row r="120" spans="1:16" ht="12.75">
      <c r="A120" s="6">
        <v>31</v>
      </c>
      <c r="B120" s="6" t="s">
        <v>46</v>
      </c>
      <c r="C120" s="6" t="s">
        <v>254</v>
      </c>
      <c r="D120" s="6" t="s">
        <v>48</v>
      </c>
      <c r="E120" s="6" t="s">
        <v>328</v>
      </c>
      <c r="F120" s="6" t="s">
        <v>70</v>
      </c>
      <c r="G120" s="8">
        <v>2</v>
      </c>
      <c r="H120" s="11"/>
      <c r="I120" s="10">
        <f>ROUND((H120*G120),2)</f>
        <v>0</v>
      </c>
      <c r="O120">
        <f>rekapitulace!H8</f>
        <v>21</v>
      </c>
      <c r="P120">
        <f>O120/100*I120</f>
        <v>0</v>
      </c>
    </row>
    <row r="121" ht="12.75">
      <c r="E121" s="12" t="s">
        <v>397</v>
      </c>
    </row>
    <row r="122" ht="25.5">
      <c r="E122" s="12" t="s">
        <v>257</v>
      </c>
    </row>
    <row r="123" spans="1:16" ht="51">
      <c r="A123" s="6">
        <v>32</v>
      </c>
      <c r="B123" s="6" t="s">
        <v>46</v>
      </c>
      <c r="C123" s="6" t="s">
        <v>258</v>
      </c>
      <c r="D123" s="6" t="s">
        <v>48</v>
      </c>
      <c r="E123" s="6" t="s">
        <v>398</v>
      </c>
      <c r="F123" s="6" t="s">
        <v>70</v>
      </c>
      <c r="G123" s="8">
        <v>2</v>
      </c>
      <c r="H123" s="11"/>
      <c r="I123" s="10">
        <f>ROUND((H123*G123),2)</f>
        <v>0</v>
      </c>
      <c r="O123">
        <f>rekapitulace!H8</f>
        <v>21</v>
      </c>
      <c r="P123">
        <f>O123/100*I123</f>
        <v>0</v>
      </c>
    </row>
    <row r="124" ht="12.75">
      <c r="E124" s="12" t="s">
        <v>336</v>
      </c>
    </row>
    <row r="125" ht="25.5">
      <c r="E125" s="12" t="s">
        <v>260</v>
      </c>
    </row>
    <row r="126" spans="1:16" ht="38.25">
      <c r="A126" s="6">
        <v>33</v>
      </c>
      <c r="B126" s="6" t="s">
        <v>46</v>
      </c>
      <c r="C126" s="6" t="s">
        <v>334</v>
      </c>
      <c r="D126" s="6" t="s">
        <v>48</v>
      </c>
      <c r="E126" s="6" t="s">
        <v>335</v>
      </c>
      <c r="F126" s="6" t="s">
        <v>70</v>
      </c>
      <c r="G126" s="8">
        <v>8</v>
      </c>
      <c r="H126" s="11"/>
      <c r="I126" s="10">
        <f>ROUND((H126*G126),2)</f>
        <v>0</v>
      </c>
      <c r="O126">
        <f>rekapitulace!H8</f>
        <v>21</v>
      </c>
      <c r="P126">
        <f>O126/100*I126</f>
        <v>0</v>
      </c>
    </row>
    <row r="127" ht="12.75">
      <c r="E127" s="12" t="s">
        <v>399</v>
      </c>
    </row>
    <row r="128" ht="12.75">
      <c r="E128" s="12" t="s">
        <v>337</v>
      </c>
    </row>
    <row r="129" spans="1:16" ht="38.25">
      <c r="A129" s="6">
        <v>34</v>
      </c>
      <c r="B129" s="6" t="s">
        <v>46</v>
      </c>
      <c r="C129" s="6" t="s">
        <v>261</v>
      </c>
      <c r="D129" s="6" t="s">
        <v>48</v>
      </c>
      <c r="E129" s="6" t="s">
        <v>338</v>
      </c>
      <c r="F129" s="6" t="s">
        <v>127</v>
      </c>
      <c r="G129" s="8">
        <v>23.8</v>
      </c>
      <c r="H129" s="11"/>
      <c r="I129" s="10">
        <f>ROUND((H129*G129),2)</f>
        <v>0</v>
      </c>
      <c r="O129">
        <f>rekapitulace!H8</f>
        <v>21</v>
      </c>
      <c r="P129">
        <f>O129/100*I129</f>
        <v>0</v>
      </c>
    </row>
    <row r="130" ht="12.75">
      <c r="E130" s="12" t="s">
        <v>400</v>
      </c>
    </row>
    <row r="131" ht="51">
      <c r="E131" s="12" t="s">
        <v>264</v>
      </c>
    </row>
    <row r="132" spans="1:16" ht="76.5">
      <c r="A132" s="6">
        <v>35</v>
      </c>
      <c r="B132" s="6" t="s">
        <v>46</v>
      </c>
      <c r="C132" s="6" t="s">
        <v>265</v>
      </c>
      <c r="D132" s="6" t="s">
        <v>25</v>
      </c>
      <c r="E132" s="6" t="s">
        <v>401</v>
      </c>
      <c r="F132" s="6" t="s">
        <v>127</v>
      </c>
      <c r="G132" s="8">
        <v>181</v>
      </c>
      <c r="H132" s="11"/>
      <c r="I132" s="10">
        <f>ROUND((H132*G132),2)</f>
        <v>0</v>
      </c>
      <c r="O132">
        <f>rekapitulace!H8</f>
        <v>21</v>
      </c>
      <c r="P132">
        <f>O132/100*I132</f>
        <v>0</v>
      </c>
    </row>
    <row r="133" ht="38.25">
      <c r="E133" s="12" t="s">
        <v>402</v>
      </c>
    </row>
    <row r="134" ht="51">
      <c r="E134" s="12" t="s">
        <v>264</v>
      </c>
    </row>
    <row r="135" spans="1:16" ht="51">
      <c r="A135" s="6">
        <v>36</v>
      </c>
      <c r="B135" s="6" t="s">
        <v>46</v>
      </c>
      <c r="C135" s="6" t="s">
        <v>265</v>
      </c>
      <c r="D135" s="6" t="s">
        <v>36</v>
      </c>
      <c r="E135" s="6" t="s">
        <v>342</v>
      </c>
      <c r="F135" s="6" t="s">
        <v>127</v>
      </c>
      <c r="G135" s="8">
        <v>103</v>
      </c>
      <c r="H135" s="11"/>
      <c r="I135" s="10">
        <f>ROUND((H135*G135),2)</f>
        <v>0</v>
      </c>
      <c r="O135">
        <f>rekapitulace!H8</f>
        <v>21</v>
      </c>
      <c r="P135">
        <f>O135/100*I135</f>
        <v>0</v>
      </c>
    </row>
    <row r="136" ht="12.75">
      <c r="E136" s="12" t="s">
        <v>403</v>
      </c>
    </row>
    <row r="137" ht="51">
      <c r="E137" s="12" t="s">
        <v>264</v>
      </c>
    </row>
    <row r="138" spans="1:16" ht="38.25">
      <c r="A138" s="6">
        <v>37</v>
      </c>
      <c r="B138" s="6" t="s">
        <v>46</v>
      </c>
      <c r="C138" s="6" t="s">
        <v>352</v>
      </c>
      <c r="D138" s="6" t="s">
        <v>48</v>
      </c>
      <c r="E138" s="6" t="s">
        <v>404</v>
      </c>
      <c r="F138" s="6" t="s">
        <v>127</v>
      </c>
      <c r="G138" s="8">
        <v>12</v>
      </c>
      <c r="H138" s="11"/>
      <c r="I138" s="10">
        <f>ROUND((H138*G138),2)</f>
        <v>0</v>
      </c>
      <c r="O138">
        <f>rekapitulace!H8</f>
        <v>21</v>
      </c>
      <c r="P138">
        <f>O138/100*I138</f>
        <v>0</v>
      </c>
    </row>
    <row r="139" ht="12.75">
      <c r="E139" s="12" t="s">
        <v>405</v>
      </c>
    </row>
    <row r="140" ht="12.75">
      <c r="E140" s="12" t="s">
        <v>353</v>
      </c>
    </row>
    <row r="141" spans="1:16" ht="38.25">
      <c r="A141" s="6">
        <v>38</v>
      </c>
      <c r="B141" s="6" t="s">
        <v>46</v>
      </c>
      <c r="C141" s="6" t="s">
        <v>282</v>
      </c>
      <c r="D141" s="6" t="s">
        <v>48</v>
      </c>
      <c r="E141" s="6" t="s">
        <v>406</v>
      </c>
      <c r="F141" s="6" t="s">
        <v>127</v>
      </c>
      <c r="G141" s="8">
        <v>93.8</v>
      </c>
      <c r="H141" s="11"/>
      <c r="I141" s="10">
        <f>ROUND((H141*G141),2)</f>
        <v>0</v>
      </c>
      <c r="O141">
        <f>rekapitulace!H8</f>
        <v>21</v>
      </c>
      <c r="P141">
        <f>O141/100*I141</f>
        <v>0</v>
      </c>
    </row>
    <row r="142" ht="38.25">
      <c r="E142" s="12" t="s">
        <v>407</v>
      </c>
    </row>
    <row r="143" ht="38.25">
      <c r="E143" s="12" t="s">
        <v>408</v>
      </c>
    </row>
    <row r="144" spans="1:16" ht="12.75" customHeight="1">
      <c r="A144" s="13"/>
      <c r="B144" s="13"/>
      <c r="C144" s="13" t="s">
        <v>43</v>
      </c>
      <c r="D144" s="13"/>
      <c r="E144" s="13" t="s">
        <v>106</v>
      </c>
      <c r="F144" s="13"/>
      <c r="G144" s="13"/>
      <c r="H144" s="13"/>
      <c r="I144" s="13">
        <f>SUM(I120:I143)</f>
        <v>0</v>
      </c>
      <c r="P144">
        <f>ROUND(SUM(P120:P143),2)</f>
        <v>0</v>
      </c>
    </row>
    <row r="146" spans="1:16" ht="12.75" customHeight="1">
      <c r="A146" s="13"/>
      <c r="B146" s="13"/>
      <c r="C146" s="13"/>
      <c r="D146" s="13"/>
      <c r="E146" s="13" t="s">
        <v>78</v>
      </c>
      <c r="F146" s="13"/>
      <c r="G146" s="13"/>
      <c r="H146" s="13"/>
      <c r="I146" s="13">
        <f>+I21+I60+I72+I78+I99+I117+I144</f>
        <v>0</v>
      </c>
      <c r="P146">
        <f>+P21+P60+P72+P78+P99+P117+P144</f>
        <v>0</v>
      </c>
    </row>
    <row r="148" spans="1:9" ht="12.75" customHeight="1">
      <c r="A148" s="7" t="s">
        <v>79</v>
      </c>
      <c r="B148" s="7"/>
      <c r="C148" s="7"/>
      <c r="D148" s="7"/>
      <c r="E148" s="7"/>
      <c r="F148" s="7"/>
      <c r="G148" s="7"/>
      <c r="H148" s="7"/>
      <c r="I148" s="7"/>
    </row>
    <row r="149" spans="1:9" ht="12.75" customHeight="1">
      <c r="A149" s="7"/>
      <c r="B149" s="7"/>
      <c r="C149" s="7"/>
      <c r="D149" s="7"/>
      <c r="E149" s="7" t="s">
        <v>80</v>
      </c>
      <c r="F149" s="7"/>
      <c r="G149" s="7"/>
      <c r="H149" s="7"/>
      <c r="I149" s="7"/>
    </row>
    <row r="150" spans="1:16" ht="12.75" customHeight="1">
      <c r="A150" s="13"/>
      <c r="B150" s="13"/>
      <c r="C150" s="13"/>
      <c r="D150" s="13"/>
      <c r="E150" s="13" t="s">
        <v>81</v>
      </c>
      <c r="F150" s="13"/>
      <c r="G150" s="13"/>
      <c r="H150" s="13"/>
      <c r="I150" s="13">
        <v>0</v>
      </c>
      <c r="P150">
        <v>0</v>
      </c>
    </row>
    <row r="151" spans="1:9" ht="12.75" customHeight="1">
      <c r="A151" s="13"/>
      <c r="B151" s="13"/>
      <c r="C151" s="13"/>
      <c r="D151" s="13"/>
      <c r="E151" s="13" t="s">
        <v>82</v>
      </c>
      <c r="F151" s="13"/>
      <c r="G151" s="13"/>
      <c r="H151" s="13"/>
      <c r="I151" s="13"/>
    </row>
    <row r="152" spans="1:16" ht="12.75" customHeight="1">
      <c r="A152" s="13"/>
      <c r="B152" s="13"/>
      <c r="C152" s="13"/>
      <c r="D152" s="13"/>
      <c r="E152" s="13" t="s">
        <v>83</v>
      </c>
      <c r="F152" s="13"/>
      <c r="G152" s="13"/>
      <c r="H152" s="13"/>
      <c r="I152" s="13">
        <v>0</v>
      </c>
      <c r="P152">
        <v>0</v>
      </c>
    </row>
    <row r="153" spans="1:16" ht="12.75" customHeight="1">
      <c r="A153" s="13"/>
      <c r="B153" s="13"/>
      <c r="C153" s="13"/>
      <c r="D153" s="13"/>
      <c r="E153" s="13" t="s">
        <v>84</v>
      </c>
      <c r="F153" s="13"/>
      <c r="G153" s="13"/>
      <c r="H153" s="13"/>
      <c r="I153" s="13">
        <f>I150+I152</f>
        <v>0</v>
      </c>
      <c r="P153">
        <f>P150+P152</f>
        <v>0</v>
      </c>
    </row>
    <row r="155" spans="1:16" ht="12.75" customHeight="1">
      <c r="A155" s="13"/>
      <c r="B155" s="13"/>
      <c r="C155" s="13"/>
      <c r="D155" s="13"/>
      <c r="E155" s="13" t="s">
        <v>84</v>
      </c>
      <c r="F155" s="13"/>
      <c r="G155" s="13"/>
      <c r="H155" s="13"/>
      <c r="I155" s="13">
        <f>I146+I153</f>
        <v>0</v>
      </c>
      <c r="P155">
        <f>P146+P153</f>
        <v>0</v>
      </c>
    </row>
  </sheetData>
  <sheetProtection password="C258" sheet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G16384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409</v>
      </c>
      <c r="D5" s="5"/>
      <c r="E5" s="5" t="s">
        <v>410</v>
      </c>
    </row>
    <row r="6" spans="1:5" ht="12.75" customHeight="1">
      <c r="A6" t="s">
        <v>18</v>
      </c>
      <c r="C6" s="5" t="s">
        <v>409</v>
      </c>
      <c r="D6" s="5"/>
      <c r="E6" s="5" t="s">
        <v>410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42</v>
      </c>
      <c r="D11" s="7"/>
      <c r="E11" s="7" t="s">
        <v>323</v>
      </c>
      <c r="F11" s="7"/>
      <c r="G11" s="9"/>
      <c r="H11" s="7"/>
      <c r="I11" s="9"/>
    </row>
    <row r="12" spans="1:16" ht="114.75">
      <c r="A12" s="6">
        <v>1</v>
      </c>
      <c r="B12" s="6" t="s">
        <v>46</v>
      </c>
      <c r="C12" s="6" t="s">
        <v>411</v>
      </c>
      <c r="D12" s="6" t="s">
        <v>48</v>
      </c>
      <c r="E12" s="6" t="s">
        <v>507</v>
      </c>
      <c r="F12" s="6" t="s">
        <v>127</v>
      </c>
      <c r="G12" s="8">
        <v>216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76.5">
      <c r="E13" s="12" t="s">
        <v>508</v>
      </c>
    </row>
    <row r="14" ht="242.25">
      <c r="E14" s="12" t="s">
        <v>412</v>
      </c>
    </row>
    <row r="15" spans="1:16" ht="12.75" customHeight="1">
      <c r="A15" s="13"/>
      <c r="B15" s="13"/>
      <c r="C15" s="13" t="s">
        <v>42</v>
      </c>
      <c r="D15" s="13"/>
      <c r="E15" s="13" t="s">
        <v>241</v>
      </c>
      <c r="F15" s="13"/>
      <c r="G15" s="13"/>
      <c r="H15" s="13"/>
      <c r="I15" s="13">
        <f>SUM(I12:I14)</f>
        <v>0</v>
      </c>
      <c r="P15">
        <f>ROUND(SUM(P12:P14),2)</f>
        <v>0</v>
      </c>
    </row>
    <row r="17" spans="1:16" ht="12.75" customHeight="1">
      <c r="A17" s="13"/>
      <c r="B17" s="13"/>
      <c r="C17" s="13"/>
      <c r="D17" s="13"/>
      <c r="E17" s="13" t="s">
        <v>78</v>
      </c>
      <c r="F17" s="13"/>
      <c r="G17" s="13"/>
      <c r="H17" s="13"/>
      <c r="I17" s="13">
        <f>+I15</f>
        <v>0</v>
      </c>
      <c r="P17">
        <f>+P15</f>
        <v>0</v>
      </c>
    </row>
    <row r="19" spans="1:9" ht="12.75" customHeight="1">
      <c r="A19" s="7" t="s">
        <v>79</v>
      </c>
      <c r="B19" s="7"/>
      <c r="C19" s="7"/>
      <c r="D19" s="7"/>
      <c r="E19" s="7"/>
      <c r="F19" s="7"/>
      <c r="G19" s="7"/>
      <c r="H19" s="7"/>
      <c r="I19" s="7"/>
    </row>
    <row r="20" spans="1:9" ht="12.75" customHeight="1">
      <c r="A20" s="7"/>
      <c r="B20" s="7"/>
      <c r="C20" s="7"/>
      <c r="D20" s="7"/>
      <c r="E20" s="7" t="s">
        <v>80</v>
      </c>
      <c r="F20" s="7"/>
      <c r="G20" s="7"/>
      <c r="H20" s="7"/>
      <c r="I20" s="7"/>
    </row>
    <row r="21" spans="1:16" ht="12.75" customHeight="1">
      <c r="A21" s="13"/>
      <c r="B21" s="13"/>
      <c r="C21" s="13"/>
      <c r="D21" s="13"/>
      <c r="E21" s="13" t="s">
        <v>81</v>
      </c>
      <c r="F21" s="13"/>
      <c r="G21" s="13"/>
      <c r="H21" s="13"/>
      <c r="I21" s="13">
        <v>0</v>
      </c>
      <c r="P21">
        <v>0</v>
      </c>
    </row>
    <row r="22" spans="1:9" ht="12.75" customHeight="1">
      <c r="A22" s="13"/>
      <c r="B22" s="13"/>
      <c r="C22" s="13"/>
      <c r="D22" s="13"/>
      <c r="E22" s="13" t="s">
        <v>82</v>
      </c>
      <c r="F22" s="13"/>
      <c r="G22" s="13"/>
      <c r="H22" s="13"/>
      <c r="I22" s="13"/>
    </row>
    <row r="23" spans="1:16" ht="12.75" customHeight="1">
      <c r="A23" s="13"/>
      <c r="B23" s="13"/>
      <c r="C23" s="13"/>
      <c r="D23" s="13"/>
      <c r="E23" s="13" t="s">
        <v>83</v>
      </c>
      <c r="F23" s="13"/>
      <c r="G23" s="13"/>
      <c r="H23" s="13"/>
      <c r="I23" s="13">
        <v>0</v>
      </c>
      <c r="P23">
        <v>0</v>
      </c>
    </row>
    <row r="24" spans="1:16" ht="12.75" customHeight="1">
      <c r="A24" s="13"/>
      <c r="B24" s="13"/>
      <c r="C24" s="13"/>
      <c r="D24" s="13"/>
      <c r="E24" s="13" t="s">
        <v>84</v>
      </c>
      <c r="F24" s="13"/>
      <c r="G24" s="13"/>
      <c r="H24" s="13"/>
      <c r="I24" s="13">
        <f>I21+I23</f>
        <v>0</v>
      </c>
      <c r="P24">
        <f>P21+P23</f>
        <v>0</v>
      </c>
    </row>
    <row r="26" spans="1:16" ht="12.75" customHeight="1">
      <c r="A26" s="13"/>
      <c r="B26" s="13"/>
      <c r="C26" s="13"/>
      <c r="D26" s="13"/>
      <c r="E26" s="13" t="s">
        <v>84</v>
      </c>
      <c r="F26" s="13"/>
      <c r="G26" s="13"/>
      <c r="H26" s="13"/>
      <c r="I26" s="13">
        <f>I17+I24</f>
        <v>0</v>
      </c>
      <c r="P26">
        <f>P17+P24</f>
        <v>0</v>
      </c>
    </row>
  </sheetData>
  <sheetProtection password="C258" sheet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1">
      <pane ySplit="10" topLeftCell="A63" activePane="bottomLeft" state="frozen"/>
      <selection pane="topLeft" activeCell="A1" sqref="A1"/>
      <selection pane="bottomLeft" activeCell="A1" sqref="A1:G83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413</v>
      </c>
      <c r="D5" s="5"/>
      <c r="E5" s="5" t="s">
        <v>414</v>
      </c>
    </row>
    <row r="6" spans="1:5" ht="12.75" customHeight="1">
      <c r="A6" t="s">
        <v>18</v>
      </c>
      <c r="C6" s="5" t="s">
        <v>413</v>
      </c>
      <c r="D6" s="5"/>
      <c r="E6" s="5" t="s">
        <v>414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51">
      <c r="A12" s="6">
        <v>1</v>
      </c>
      <c r="B12" s="6" t="s">
        <v>46</v>
      </c>
      <c r="C12" s="6" t="s">
        <v>87</v>
      </c>
      <c r="D12" s="6" t="s">
        <v>25</v>
      </c>
      <c r="E12" s="6" t="s">
        <v>415</v>
      </c>
      <c r="F12" s="6" t="s">
        <v>89</v>
      </c>
      <c r="G12" s="8">
        <v>8.8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12.75">
      <c r="E13" s="12" t="s">
        <v>416</v>
      </c>
    </row>
    <row r="14" ht="25.5">
      <c r="E14" s="12" t="s">
        <v>91</v>
      </c>
    </row>
    <row r="15" spans="1:16" ht="12.75" customHeight="1">
      <c r="A15" s="13"/>
      <c r="B15" s="13"/>
      <c r="C15" s="13" t="s">
        <v>45</v>
      </c>
      <c r="D15" s="13"/>
      <c r="E15" s="13" t="s">
        <v>44</v>
      </c>
      <c r="F15" s="13"/>
      <c r="G15" s="13"/>
      <c r="H15" s="13"/>
      <c r="I15" s="13">
        <f>SUM(I12:I14)</f>
        <v>0</v>
      </c>
      <c r="P15">
        <f>ROUND(SUM(P12:P14),2)</f>
        <v>0</v>
      </c>
    </row>
    <row r="17" spans="1:9" ht="12.75" customHeight="1">
      <c r="A17" s="7"/>
      <c r="B17" s="7"/>
      <c r="C17" s="7" t="s">
        <v>25</v>
      </c>
      <c r="D17" s="7"/>
      <c r="E17" s="7" t="s">
        <v>92</v>
      </c>
      <c r="F17" s="7"/>
      <c r="G17" s="9"/>
      <c r="H17" s="7"/>
      <c r="I17" s="9"/>
    </row>
    <row r="18" spans="1:16" ht="25.5">
      <c r="A18" s="6">
        <v>5</v>
      </c>
      <c r="B18" s="6" t="s">
        <v>46</v>
      </c>
      <c r="C18" s="6" t="s">
        <v>417</v>
      </c>
      <c r="D18" s="6" t="s">
        <v>48</v>
      </c>
      <c r="E18" s="6" t="s">
        <v>418</v>
      </c>
      <c r="F18" s="6" t="s">
        <v>101</v>
      </c>
      <c r="G18" s="8">
        <v>57.24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38.25">
      <c r="E19" s="12" t="s">
        <v>419</v>
      </c>
    </row>
    <row r="20" ht="306">
      <c r="E20" s="12" t="s">
        <v>102</v>
      </c>
    </row>
    <row r="21" spans="1:16" ht="51">
      <c r="A21" s="6">
        <v>7</v>
      </c>
      <c r="B21" s="6" t="s">
        <v>46</v>
      </c>
      <c r="C21" s="6" t="s">
        <v>420</v>
      </c>
      <c r="D21" s="6" t="s">
        <v>48</v>
      </c>
      <c r="E21" s="6" t="s">
        <v>421</v>
      </c>
      <c r="F21" s="6" t="s">
        <v>101</v>
      </c>
      <c r="G21" s="8">
        <v>57.24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38.25">
      <c r="E22" s="12" t="s">
        <v>419</v>
      </c>
    </row>
    <row r="23" ht="318.75">
      <c r="E23" s="12" t="s">
        <v>142</v>
      </c>
    </row>
    <row r="24" spans="1:16" ht="63.75">
      <c r="A24" s="6">
        <v>8</v>
      </c>
      <c r="B24" s="6" t="s">
        <v>46</v>
      </c>
      <c r="C24" s="6" t="s">
        <v>422</v>
      </c>
      <c r="D24" s="6" t="s">
        <v>48</v>
      </c>
      <c r="E24" s="6" t="s">
        <v>423</v>
      </c>
      <c r="F24" s="6" t="s">
        <v>424</v>
      </c>
      <c r="G24" s="8">
        <v>88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ht="12.75">
      <c r="E25" s="12" t="s">
        <v>425</v>
      </c>
    </row>
    <row r="26" ht="25.5">
      <c r="E26" s="12" t="s">
        <v>426</v>
      </c>
    </row>
    <row r="27" spans="1:16" ht="51">
      <c r="A27" s="6">
        <v>9</v>
      </c>
      <c r="B27" s="6" t="s">
        <v>46</v>
      </c>
      <c r="C27" s="6" t="s">
        <v>147</v>
      </c>
      <c r="D27" s="6" t="s">
        <v>48</v>
      </c>
      <c r="E27" s="6" t="s">
        <v>427</v>
      </c>
      <c r="F27" s="6" t="s">
        <v>101</v>
      </c>
      <c r="G27" s="8">
        <v>57.24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12.75">
      <c r="E28" s="12" t="s">
        <v>428</v>
      </c>
    </row>
    <row r="29" ht="191.25">
      <c r="E29" s="12" t="s">
        <v>150</v>
      </c>
    </row>
    <row r="30" spans="1:16" ht="38.25">
      <c r="A30" s="6">
        <v>10</v>
      </c>
      <c r="B30" s="6" t="s">
        <v>46</v>
      </c>
      <c r="C30" s="6" t="s">
        <v>429</v>
      </c>
      <c r="D30" s="6" t="s">
        <v>48</v>
      </c>
      <c r="E30" s="6" t="s">
        <v>430</v>
      </c>
      <c r="F30" s="6" t="s">
        <v>101</v>
      </c>
      <c r="G30" s="8">
        <v>57.24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ht="38.25">
      <c r="E31" s="12" t="s">
        <v>419</v>
      </c>
    </row>
    <row r="32" ht="229.5">
      <c r="E32" s="12" t="s">
        <v>431</v>
      </c>
    </row>
    <row r="33" spans="1:16" ht="12.75" customHeight="1">
      <c r="A33" s="13"/>
      <c r="B33" s="13"/>
      <c r="C33" s="13" t="s">
        <v>25</v>
      </c>
      <c r="D33" s="13"/>
      <c r="E33" s="13" t="s">
        <v>92</v>
      </c>
      <c r="F33" s="13"/>
      <c r="G33" s="13"/>
      <c r="H33" s="13"/>
      <c r="I33" s="13">
        <f>SUM(I18:I32)</f>
        <v>0</v>
      </c>
      <c r="P33">
        <f>ROUND(SUM(P18:P32),2)</f>
        <v>0</v>
      </c>
    </row>
    <row r="35" spans="1:9" ht="12.75" customHeight="1">
      <c r="A35" s="7"/>
      <c r="B35" s="7"/>
      <c r="C35" s="7" t="s">
        <v>39</v>
      </c>
      <c r="D35" s="7"/>
      <c r="E35" s="7" t="s">
        <v>196</v>
      </c>
      <c r="F35" s="7"/>
      <c r="G35" s="9"/>
      <c r="H35" s="7"/>
      <c r="I35" s="9"/>
    </row>
    <row r="36" spans="1:16" ht="25.5">
      <c r="A36" s="6">
        <v>12</v>
      </c>
      <c r="B36" s="6" t="s">
        <v>46</v>
      </c>
      <c r="C36" s="6" t="s">
        <v>432</v>
      </c>
      <c r="D36" s="6" t="s">
        <v>48</v>
      </c>
      <c r="E36" s="6" t="s">
        <v>433</v>
      </c>
      <c r="F36" s="6" t="s">
        <v>94</v>
      </c>
      <c r="G36" s="8">
        <v>47.25</v>
      </c>
      <c r="H36" s="11"/>
      <c r="I36" s="10">
        <f>ROUND((H36*G36),2)</f>
        <v>0</v>
      </c>
      <c r="O36">
        <f>rekapitulace!H8</f>
        <v>21</v>
      </c>
      <c r="P36">
        <f>O36/100*I36</f>
        <v>0</v>
      </c>
    </row>
    <row r="37" ht="12.75">
      <c r="E37" s="12" t="s">
        <v>434</v>
      </c>
    </row>
    <row r="38" ht="51">
      <c r="E38" s="12" t="s">
        <v>435</v>
      </c>
    </row>
    <row r="39" spans="1:16" ht="12.75" customHeight="1">
      <c r="A39" s="13"/>
      <c r="B39" s="13"/>
      <c r="C39" s="13" t="s">
        <v>39</v>
      </c>
      <c r="D39" s="13"/>
      <c r="E39" s="13" t="s">
        <v>196</v>
      </c>
      <c r="F39" s="13"/>
      <c r="G39" s="13"/>
      <c r="H39" s="13"/>
      <c r="I39" s="13">
        <f>SUM(I36:I38)</f>
        <v>0</v>
      </c>
      <c r="P39">
        <f>ROUND(SUM(P36:P38),2)</f>
        <v>0</v>
      </c>
    </row>
    <row r="41" spans="1:9" ht="12.75" customHeight="1">
      <c r="A41" s="7"/>
      <c r="B41" s="7"/>
      <c r="C41" s="7" t="s">
        <v>41</v>
      </c>
      <c r="D41" s="7"/>
      <c r="E41" s="7" t="s">
        <v>436</v>
      </c>
      <c r="F41" s="7"/>
      <c r="G41" s="9"/>
      <c r="H41" s="7"/>
      <c r="I41" s="9"/>
    </row>
    <row r="42" spans="1:16" ht="51">
      <c r="A42" s="6">
        <v>14</v>
      </c>
      <c r="B42" s="6" t="s">
        <v>46</v>
      </c>
      <c r="C42" s="6" t="s">
        <v>437</v>
      </c>
      <c r="D42" s="6" t="s">
        <v>48</v>
      </c>
      <c r="E42" s="6" t="s">
        <v>438</v>
      </c>
      <c r="F42" s="6" t="s">
        <v>127</v>
      </c>
      <c r="G42" s="8">
        <v>227</v>
      </c>
      <c r="H42" s="11"/>
      <c r="I42" s="10">
        <f>ROUND((H42*G42),2)</f>
        <v>0</v>
      </c>
      <c r="O42">
        <f>rekapitulace!H8</f>
        <v>21</v>
      </c>
      <c r="P42">
        <f>O42/100*I42</f>
        <v>0</v>
      </c>
    </row>
    <row r="43" ht="38.25">
      <c r="E43" s="12" t="s">
        <v>439</v>
      </c>
    </row>
    <row r="44" ht="76.5">
      <c r="E44" s="12" t="s">
        <v>440</v>
      </c>
    </row>
    <row r="45" spans="1:16" ht="25.5">
      <c r="A45" s="6">
        <v>15</v>
      </c>
      <c r="B45" s="6" t="s">
        <v>46</v>
      </c>
      <c r="C45" s="6" t="s">
        <v>441</v>
      </c>
      <c r="D45" s="6" t="s">
        <v>48</v>
      </c>
      <c r="E45" s="6" t="s">
        <v>442</v>
      </c>
      <c r="F45" s="6" t="s">
        <v>127</v>
      </c>
      <c r="G45" s="8">
        <v>135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ht="12.75">
      <c r="E46" s="12" t="s">
        <v>443</v>
      </c>
    </row>
    <row r="47" ht="76.5">
      <c r="E47" s="12" t="s">
        <v>440</v>
      </c>
    </row>
    <row r="48" spans="1:16" ht="25.5">
      <c r="A48" s="6">
        <v>16</v>
      </c>
      <c r="B48" s="6" t="s">
        <v>46</v>
      </c>
      <c r="C48" s="6" t="s">
        <v>444</v>
      </c>
      <c r="D48" s="6" t="s">
        <v>48</v>
      </c>
      <c r="E48" s="6" t="s">
        <v>445</v>
      </c>
      <c r="F48" s="6" t="s">
        <v>127</v>
      </c>
      <c r="G48" s="8">
        <v>2.5</v>
      </c>
      <c r="H48" s="11"/>
      <c r="I48" s="10">
        <f>ROUND((H48*G48),2)</f>
        <v>0</v>
      </c>
      <c r="O48">
        <f>rekapitulace!H8</f>
        <v>21</v>
      </c>
      <c r="P48">
        <f>O48/100*I48</f>
        <v>0</v>
      </c>
    </row>
    <row r="49" ht="12.75">
      <c r="E49" s="12" t="s">
        <v>339</v>
      </c>
    </row>
    <row r="50" ht="89.25">
      <c r="E50" s="12" t="s">
        <v>446</v>
      </c>
    </row>
    <row r="51" spans="1:16" ht="25.5">
      <c r="A51" s="6">
        <v>17</v>
      </c>
      <c r="B51" s="6" t="s">
        <v>46</v>
      </c>
      <c r="C51" s="6" t="s">
        <v>447</v>
      </c>
      <c r="D51" s="6" t="s">
        <v>48</v>
      </c>
      <c r="E51" s="6" t="s">
        <v>448</v>
      </c>
      <c r="F51" s="6" t="s">
        <v>127</v>
      </c>
      <c r="G51" s="8">
        <v>14</v>
      </c>
      <c r="H51" s="11"/>
      <c r="I51" s="10">
        <f>ROUND((H51*G51),2)</f>
        <v>0</v>
      </c>
      <c r="O51">
        <f>rekapitulace!H8</f>
        <v>21</v>
      </c>
      <c r="P51">
        <f>O51/100*I51</f>
        <v>0</v>
      </c>
    </row>
    <row r="52" ht="12.75">
      <c r="E52" s="12" t="s">
        <v>449</v>
      </c>
    </row>
    <row r="53" ht="76.5">
      <c r="E53" s="12" t="s">
        <v>440</v>
      </c>
    </row>
    <row r="54" spans="1:16" ht="25.5">
      <c r="A54" s="6">
        <v>18</v>
      </c>
      <c r="B54" s="6" t="s">
        <v>46</v>
      </c>
      <c r="C54" s="6" t="s">
        <v>450</v>
      </c>
      <c r="D54" s="6" t="s">
        <v>48</v>
      </c>
      <c r="E54" s="6" t="s">
        <v>451</v>
      </c>
      <c r="F54" s="6" t="s">
        <v>127</v>
      </c>
      <c r="G54" s="8">
        <v>135</v>
      </c>
      <c r="H54" s="11"/>
      <c r="I54" s="10">
        <f>ROUND((H54*G54),2)</f>
        <v>0</v>
      </c>
      <c r="O54">
        <f>rekapitulace!H8</f>
        <v>21</v>
      </c>
      <c r="P54">
        <f>O54/100*I54</f>
        <v>0</v>
      </c>
    </row>
    <row r="55" ht="12.75">
      <c r="E55" s="12" t="s">
        <v>443</v>
      </c>
    </row>
    <row r="56" ht="76.5">
      <c r="E56" s="12" t="s">
        <v>452</v>
      </c>
    </row>
    <row r="57" spans="1:16" ht="25.5">
      <c r="A57" s="6">
        <v>19</v>
      </c>
      <c r="B57" s="6" t="s">
        <v>46</v>
      </c>
      <c r="C57" s="6" t="s">
        <v>453</v>
      </c>
      <c r="D57" s="6" t="s">
        <v>48</v>
      </c>
      <c r="E57" s="6" t="s">
        <v>454</v>
      </c>
      <c r="F57" s="6" t="s">
        <v>70</v>
      </c>
      <c r="G57" s="8">
        <v>3</v>
      </c>
      <c r="H57" s="11"/>
      <c r="I57" s="10">
        <f>ROUND((H57*G57),2)</f>
        <v>0</v>
      </c>
      <c r="O57">
        <f>rekapitulace!H8</f>
        <v>21</v>
      </c>
      <c r="P57">
        <f>O57/100*I57</f>
        <v>0</v>
      </c>
    </row>
    <row r="58" ht="12.75">
      <c r="E58" s="12" t="s">
        <v>281</v>
      </c>
    </row>
    <row r="59" ht="114.75">
      <c r="E59" s="12" t="s">
        <v>455</v>
      </c>
    </row>
    <row r="60" spans="1:16" ht="25.5">
      <c r="A60" s="6">
        <v>20</v>
      </c>
      <c r="B60" s="6" t="s">
        <v>46</v>
      </c>
      <c r="C60" s="6" t="s">
        <v>456</v>
      </c>
      <c r="D60" s="6" t="s">
        <v>48</v>
      </c>
      <c r="E60" s="6" t="s">
        <v>457</v>
      </c>
      <c r="F60" s="6" t="s">
        <v>127</v>
      </c>
      <c r="G60" s="8">
        <v>145</v>
      </c>
      <c r="H60" s="11"/>
      <c r="I60" s="10">
        <f>ROUND((H60*G60),2)</f>
        <v>0</v>
      </c>
      <c r="O60">
        <f>rekapitulace!H8</f>
        <v>21</v>
      </c>
      <c r="P60">
        <f>O60/100*I60</f>
        <v>0</v>
      </c>
    </row>
    <row r="61" ht="12.75">
      <c r="E61" s="12" t="s">
        <v>458</v>
      </c>
    </row>
    <row r="62" ht="102">
      <c r="E62" s="12" t="s">
        <v>459</v>
      </c>
    </row>
    <row r="63" spans="1:16" ht="38.25">
      <c r="A63" s="6">
        <v>21</v>
      </c>
      <c r="B63" s="6" t="s">
        <v>46</v>
      </c>
      <c r="C63" s="6" t="s">
        <v>460</v>
      </c>
      <c r="D63" s="6" t="s">
        <v>48</v>
      </c>
      <c r="E63" s="6" t="s">
        <v>461</v>
      </c>
      <c r="F63" s="6" t="s">
        <v>462</v>
      </c>
      <c r="G63" s="8">
        <v>6</v>
      </c>
      <c r="H63" s="11"/>
      <c r="I63" s="10">
        <f>ROUND((H63*G63),2)</f>
        <v>0</v>
      </c>
      <c r="O63">
        <f>rekapitulace!H8</f>
        <v>21</v>
      </c>
      <c r="P63">
        <f>O63/100*I63</f>
        <v>0</v>
      </c>
    </row>
    <row r="64" ht="12.75">
      <c r="E64" s="12" t="s">
        <v>463</v>
      </c>
    </row>
    <row r="65" ht="12.75">
      <c r="E65" s="12" t="s">
        <v>48</v>
      </c>
    </row>
    <row r="66" spans="1:16" ht="38.25">
      <c r="A66" s="6">
        <v>22</v>
      </c>
      <c r="B66" s="6" t="s">
        <v>46</v>
      </c>
      <c r="C66" s="6" t="s">
        <v>464</v>
      </c>
      <c r="D66" s="6" t="s">
        <v>48</v>
      </c>
      <c r="E66" s="6" t="s">
        <v>465</v>
      </c>
      <c r="F66" s="6" t="s">
        <v>127</v>
      </c>
      <c r="G66" s="8">
        <v>155</v>
      </c>
      <c r="H66" s="11"/>
      <c r="I66" s="10">
        <f>ROUND((H66*G66),2)</f>
        <v>0</v>
      </c>
      <c r="O66">
        <f>rekapitulace!H8</f>
        <v>21</v>
      </c>
      <c r="P66">
        <f>O66/100*I66</f>
        <v>0</v>
      </c>
    </row>
    <row r="67" ht="12.75">
      <c r="E67" s="12" t="s">
        <v>466</v>
      </c>
    </row>
    <row r="68" ht="12.75">
      <c r="E68" s="12" t="s">
        <v>48</v>
      </c>
    </row>
    <row r="69" spans="1:16" ht="25.5">
      <c r="A69" s="6">
        <v>26</v>
      </c>
      <c r="B69" s="6" t="s">
        <v>46</v>
      </c>
      <c r="C69" s="6" t="s">
        <v>467</v>
      </c>
      <c r="D69" s="6" t="s">
        <v>48</v>
      </c>
      <c r="E69" s="6" t="s">
        <v>468</v>
      </c>
      <c r="F69" s="6" t="s">
        <v>70</v>
      </c>
      <c r="G69" s="8">
        <v>0.25</v>
      </c>
      <c r="H69" s="11"/>
      <c r="I69" s="10">
        <f>ROUND((H69*G69),2)</f>
        <v>0</v>
      </c>
      <c r="O69">
        <f>rekapitulace!H8</f>
        <v>21</v>
      </c>
      <c r="P69">
        <f>O69/100*I69</f>
        <v>0</v>
      </c>
    </row>
    <row r="70" ht="12.75">
      <c r="E70" s="12" t="s">
        <v>469</v>
      </c>
    </row>
    <row r="71" ht="89.25">
      <c r="E71" s="12" t="s">
        <v>470</v>
      </c>
    </row>
    <row r="72" spans="1:16" ht="12.75" customHeight="1">
      <c r="A72" s="13"/>
      <c r="B72" s="13"/>
      <c r="C72" s="13" t="s">
        <v>41</v>
      </c>
      <c r="D72" s="13"/>
      <c r="E72" s="13" t="s">
        <v>436</v>
      </c>
      <c r="F72" s="13"/>
      <c r="G72" s="13"/>
      <c r="H72" s="13"/>
      <c r="I72" s="13">
        <f>SUM(I42:I71)</f>
        <v>0</v>
      </c>
      <c r="P72">
        <f>ROUND(SUM(P42:P71),2)</f>
        <v>0</v>
      </c>
    </row>
    <row r="74" spans="1:16" ht="12.75" customHeight="1">
      <c r="A74" s="13"/>
      <c r="B74" s="13"/>
      <c r="C74" s="13"/>
      <c r="D74" s="13"/>
      <c r="E74" s="13" t="s">
        <v>78</v>
      </c>
      <c r="F74" s="13"/>
      <c r="G74" s="13"/>
      <c r="H74" s="13"/>
      <c r="I74" s="13">
        <f>+I15+I33+I39+I72</f>
        <v>0</v>
      </c>
      <c r="P74">
        <f>+P15+P33+P39+P72</f>
        <v>0</v>
      </c>
    </row>
    <row r="76" spans="1:9" ht="12.75" customHeight="1">
      <c r="A76" s="7" t="s">
        <v>79</v>
      </c>
      <c r="B76" s="7"/>
      <c r="C76" s="7"/>
      <c r="D76" s="7"/>
      <c r="E76" s="7"/>
      <c r="F76" s="7"/>
      <c r="G76" s="7"/>
      <c r="H76" s="7"/>
      <c r="I76" s="7"/>
    </row>
    <row r="77" spans="1:9" ht="12.75" customHeight="1">
      <c r="A77" s="7"/>
      <c r="B77" s="7"/>
      <c r="C77" s="7"/>
      <c r="D77" s="7"/>
      <c r="E77" s="7" t="s">
        <v>80</v>
      </c>
      <c r="F77" s="7"/>
      <c r="G77" s="7"/>
      <c r="H77" s="7"/>
      <c r="I77" s="7"/>
    </row>
    <row r="78" spans="1:16" ht="12.75" customHeight="1">
      <c r="A78" s="13"/>
      <c r="B78" s="13"/>
      <c r="C78" s="13"/>
      <c r="D78" s="13"/>
      <c r="E78" s="13" t="s">
        <v>81</v>
      </c>
      <c r="F78" s="13"/>
      <c r="G78" s="13"/>
      <c r="H78" s="13"/>
      <c r="I78" s="13">
        <v>0</v>
      </c>
      <c r="P78">
        <v>0</v>
      </c>
    </row>
    <row r="79" spans="1:9" ht="12.75" customHeight="1">
      <c r="A79" s="13"/>
      <c r="B79" s="13"/>
      <c r="C79" s="13"/>
      <c r="D79" s="13"/>
      <c r="E79" s="13" t="s">
        <v>82</v>
      </c>
      <c r="F79" s="13"/>
      <c r="G79" s="13"/>
      <c r="H79" s="13"/>
      <c r="I79" s="13"/>
    </row>
    <row r="80" spans="1:16" ht="12.75" customHeight="1">
      <c r="A80" s="13"/>
      <c r="B80" s="13"/>
      <c r="C80" s="13"/>
      <c r="D80" s="13"/>
      <c r="E80" s="13" t="s">
        <v>83</v>
      </c>
      <c r="F80" s="13"/>
      <c r="G80" s="13"/>
      <c r="H80" s="13"/>
      <c r="I80" s="13">
        <v>0</v>
      </c>
      <c r="P80">
        <v>0</v>
      </c>
    </row>
    <row r="81" spans="1:16" ht="12.75" customHeight="1">
      <c r="A81" s="13"/>
      <c r="B81" s="13"/>
      <c r="C81" s="13"/>
      <c r="D81" s="13"/>
      <c r="E81" s="13" t="s">
        <v>84</v>
      </c>
      <c r="F81" s="13"/>
      <c r="G81" s="13"/>
      <c r="H81" s="13"/>
      <c r="I81" s="13">
        <f>I78+I80</f>
        <v>0</v>
      </c>
      <c r="P81">
        <f>P78+P80</f>
        <v>0</v>
      </c>
    </row>
    <row r="83" spans="1:16" ht="12.75" customHeight="1">
      <c r="A83" s="13"/>
      <c r="B83" s="13"/>
      <c r="C83" s="13"/>
      <c r="D83" s="13"/>
      <c r="E83" s="13" t="s">
        <v>84</v>
      </c>
      <c r="F83" s="13"/>
      <c r="G83" s="13"/>
      <c r="H83" s="13"/>
      <c r="I83" s="13">
        <f>I74+I81</f>
        <v>0</v>
      </c>
      <c r="P83">
        <f>P74+P81</f>
        <v>0</v>
      </c>
    </row>
  </sheetData>
  <sheetProtection password="C258" sheet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5"/>
  <sheetViews>
    <sheetView zoomScalePageLayoutView="0" workbookViewId="0" topLeftCell="A1">
      <pane ySplit="10" topLeftCell="A76" activePane="bottomLeft" state="frozen"/>
      <selection pane="topLeft" activeCell="A1" sqref="A1"/>
      <selection pane="bottomLeft" activeCell="A1" sqref="A1:G95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474</v>
      </c>
      <c r="D5" s="5"/>
      <c r="E5" s="5" t="s">
        <v>475</v>
      </c>
    </row>
    <row r="6" spans="1:5" ht="12.75" customHeight="1">
      <c r="A6" t="s">
        <v>18</v>
      </c>
      <c r="C6" s="5" t="s">
        <v>474</v>
      </c>
      <c r="D6" s="5"/>
      <c r="E6" s="5" t="s">
        <v>475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51">
      <c r="A12" s="6">
        <v>1</v>
      </c>
      <c r="B12" s="6" t="s">
        <v>46</v>
      </c>
      <c r="C12" s="6" t="s">
        <v>87</v>
      </c>
      <c r="D12" s="6" t="s">
        <v>25</v>
      </c>
      <c r="E12" s="6" t="s">
        <v>415</v>
      </c>
      <c r="F12" s="6" t="s">
        <v>89</v>
      </c>
      <c r="G12" s="8">
        <v>150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12.75">
      <c r="E13" s="12" t="s">
        <v>471</v>
      </c>
    </row>
    <row r="14" ht="25.5">
      <c r="E14" s="12" t="s">
        <v>91</v>
      </c>
    </row>
    <row r="15" spans="1:16" ht="51">
      <c r="A15" s="6">
        <v>2</v>
      </c>
      <c r="B15" s="6" t="s">
        <v>46</v>
      </c>
      <c r="C15" s="6" t="s">
        <v>87</v>
      </c>
      <c r="D15" s="6" t="s">
        <v>37</v>
      </c>
      <c r="E15" s="6" t="s">
        <v>476</v>
      </c>
      <c r="F15" s="6" t="s">
        <v>89</v>
      </c>
      <c r="G15" s="8">
        <v>3.12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ht="12.75">
      <c r="E16" s="12" t="s">
        <v>477</v>
      </c>
    </row>
    <row r="17" ht="25.5">
      <c r="E17" s="12" t="s">
        <v>91</v>
      </c>
    </row>
    <row r="18" spans="1:16" ht="12.75" customHeight="1">
      <c r="A18" s="13"/>
      <c r="B18" s="13"/>
      <c r="C18" s="13" t="s">
        <v>45</v>
      </c>
      <c r="D18" s="13"/>
      <c r="E18" s="13" t="s">
        <v>44</v>
      </c>
      <c r="F18" s="13"/>
      <c r="G18" s="13"/>
      <c r="H18" s="13"/>
      <c r="I18" s="13">
        <f>SUM(I12:I17)</f>
        <v>0</v>
      </c>
      <c r="P18">
        <f>ROUND(SUM(P12:P17),2)</f>
        <v>0</v>
      </c>
    </row>
    <row r="20" spans="1:9" ht="12.75" customHeight="1">
      <c r="A20" s="7"/>
      <c r="B20" s="7"/>
      <c r="C20" s="7" t="s">
        <v>25</v>
      </c>
      <c r="D20" s="7"/>
      <c r="E20" s="7" t="s">
        <v>92</v>
      </c>
      <c r="F20" s="7"/>
      <c r="G20" s="9"/>
      <c r="H20" s="7"/>
      <c r="I20" s="9"/>
    </row>
    <row r="21" spans="1:16" ht="51">
      <c r="A21" s="6">
        <v>4</v>
      </c>
      <c r="B21" s="6" t="s">
        <v>46</v>
      </c>
      <c r="C21" s="6" t="s">
        <v>118</v>
      </c>
      <c r="D21" s="6" t="s">
        <v>48</v>
      </c>
      <c r="E21" s="6" t="s">
        <v>478</v>
      </c>
      <c r="F21" s="6" t="s">
        <v>101</v>
      </c>
      <c r="G21" s="8">
        <v>1.3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12.75">
      <c r="E22" s="12" t="s">
        <v>479</v>
      </c>
    </row>
    <row r="23" ht="63.75">
      <c r="E23" s="12" t="s">
        <v>121</v>
      </c>
    </row>
    <row r="24" spans="1:16" ht="25.5">
      <c r="A24" s="6">
        <v>5</v>
      </c>
      <c r="B24" s="6" t="s">
        <v>46</v>
      </c>
      <c r="C24" s="6" t="s">
        <v>417</v>
      </c>
      <c r="D24" s="6" t="s">
        <v>48</v>
      </c>
      <c r="E24" s="6" t="s">
        <v>418</v>
      </c>
      <c r="F24" s="6" t="s">
        <v>101</v>
      </c>
      <c r="G24" s="8">
        <v>25.875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ht="38.25">
      <c r="E25" s="12" t="s">
        <v>480</v>
      </c>
    </row>
    <row r="26" ht="306">
      <c r="E26" s="12" t="s">
        <v>102</v>
      </c>
    </row>
    <row r="27" spans="1:16" ht="51">
      <c r="A27" s="6">
        <v>7</v>
      </c>
      <c r="B27" s="6" t="s">
        <v>46</v>
      </c>
      <c r="C27" s="6" t="s">
        <v>420</v>
      </c>
      <c r="D27" s="6" t="s">
        <v>48</v>
      </c>
      <c r="E27" s="6" t="s">
        <v>421</v>
      </c>
      <c r="F27" s="6" t="s">
        <v>101</v>
      </c>
      <c r="G27" s="8">
        <v>25.875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38.25">
      <c r="E28" s="12" t="s">
        <v>480</v>
      </c>
    </row>
    <row r="29" ht="318.75">
      <c r="E29" s="12" t="s">
        <v>142</v>
      </c>
    </row>
    <row r="30" spans="1:16" ht="63.75">
      <c r="A30" s="6">
        <v>8</v>
      </c>
      <c r="B30" s="6" t="s">
        <v>46</v>
      </c>
      <c r="C30" s="6" t="s">
        <v>422</v>
      </c>
      <c r="D30" s="6" t="s">
        <v>48</v>
      </c>
      <c r="E30" s="6" t="s">
        <v>423</v>
      </c>
      <c r="F30" s="6" t="s">
        <v>424</v>
      </c>
      <c r="G30" s="8">
        <v>150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ht="12.75">
      <c r="E31" s="12" t="s">
        <v>471</v>
      </c>
    </row>
    <row r="32" ht="25.5">
      <c r="E32" s="12" t="s">
        <v>426</v>
      </c>
    </row>
    <row r="33" spans="1:16" ht="38.25">
      <c r="A33" s="6">
        <v>9</v>
      </c>
      <c r="B33" s="6" t="s">
        <v>46</v>
      </c>
      <c r="C33" s="6" t="s">
        <v>147</v>
      </c>
      <c r="D33" s="6" t="s">
        <v>48</v>
      </c>
      <c r="E33" s="6" t="s">
        <v>481</v>
      </c>
      <c r="F33" s="6" t="s">
        <v>101</v>
      </c>
      <c r="G33" s="8">
        <v>25.875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ht="38.25">
      <c r="E34" s="12" t="s">
        <v>480</v>
      </c>
    </row>
    <row r="35" ht="191.25">
      <c r="E35" s="12" t="s">
        <v>150</v>
      </c>
    </row>
    <row r="36" spans="1:16" ht="38.25">
      <c r="A36" s="6">
        <v>10</v>
      </c>
      <c r="B36" s="6" t="s">
        <v>46</v>
      </c>
      <c r="C36" s="6" t="s">
        <v>429</v>
      </c>
      <c r="D36" s="6" t="s">
        <v>48</v>
      </c>
      <c r="E36" s="6" t="s">
        <v>430</v>
      </c>
      <c r="F36" s="6" t="s">
        <v>101</v>
      </c>
      <c r="G36" s="8">
        <v>25.875</v>
      </c>
      <c r="H36" s="11"/>
      <c r="I36" s="10">
        <f>ROUND((H36*G36),2)</f>
        <v>0</v>
      </c>
      <c r="O36">
        <f>rekapitulace!H8</f>
        <v>21</v>
      </c>
      <c r="P36">
        <f>O36/100*I36</f>
        <v>0</v>
      </c>
    </row>
    <row r="37" ht="38.25">
      <c r="E37" s="12" t="s">
        <v>480</v>
      </c>
    </row>
    <row r="38" ht="229.5">
      <c r="E38" s="12" t="s">
        <v>431</v>
      </c>
    </row>
    <row r="39" spans="1:16" ht="12.75" customHeight="1">
      <c r="A39" s="13"/>
      <c r="B39" s="13"/>
      <c r="C39" s="13" t="s">
        <v>25</v>
      </c>
      <c r="D39" s="13"/>
      <c r="E39" s="13" t="s">
        <v>92</v>
      </c>
      <c r="F39" s="13"/>
      <c r="G39" s="13"/>
      <c r="H39" s="13"/>
      <c r="I39" s="13">
        <f>SUM(I21:I38)</f>
        <v>0</v>
      </c>
      <c r="P39">
        <f>ROUND(SUM(P21:P38),2)</f>
        <v>0</v>
      </c>
    </row>
    <row r="41" spans="1:9" ht="12.75" customHeight="1">
      <c r="A41" s="7"/>
      <c r="B41" s="7"/>
      <c r="C41" s="7" t="s">
        <v>39</v>
      </c>
      <c r="D41" s="7"/>
      <c r="E41" s="7" t="s">
        <v>196</v>
      </c>
      <c r="F41" s="7"/>
      <c r="G41" s="9"/>
      <c r="H41" s="7"/>
      <c r="I41" s="9"/>
    </row>
    <row r="42" spans="1:16" ht="25.5">
      <c r="A42" s="6">
        <v>12</v>
      </c>
      <c r="B42" s="6" t="s">
        <v>46</v>
      </c>
      <c r="C42" s="6" t="s">
        <v>432</v>
      </c>
      <c r="D42" s="6" t="s">
        <v>48</v>
      </c>
      <c r="E42" s="6" t="s">
        <v>433</v>
      </c>
      <c r="F42" s="6" t="s">
        <v>94</v>
      </c>
      <c r="G42" s="8">
        <v>37.45</v>
      </c>
      <c r="H42" s="11"/>
      <c r="I42" s="10">
        <f>ROUND((H42*G42),2)</f>
        <v>0</v>
      </c>
      <c r="O42">
        <f>rekapitulace!H8</f>
        <v>21</v>
      </c>
      <c r="P42">
        <f>O42/100*I42</f>
        <v>0</v>
      </c>
    </row>
    <row r="43" ht="12.75">
      <c r="E43" s="12" t="s">
        <v>482</v>
      </c>
    </row>
    <row r="44" ht="51">
      <c r="E44" s="12" t="s">
        <v>435</v>
      </c>
    </row>
    <row r="45" spans="1:16" ht="12.75" customHeight="1">
      <c r="A45" s="13"/>
      <c r="B45" s="13"/>
      <c r="C45" s="13" t="s">
        <v>39</v>
      </c>
      <c r="D45" s="13"/>
      <c r="E45" s="13" t="s">
        <v>196</v>
      </c>
      <c r="F45" s="13"/>
      <c r="G45" s="13"/>
      <c r="H45" s="13"/>
      <c r="I45" s="13">
        <f>SUM(I42:I44)</f>
        <v>0</v>
      </c>
      <c r="P45">
        <f>ROUND(SUM(P42:P44),2)</f>
        <v>0</v>
      </c>
    </row>
    <row r="47" spans="1:9" ht="12.75" customHeight="1">
      <c r="A47" s="7"/>
      <c r="B47" s="7"/>
      <c r="C47" s="7" t="s">
        <v>41</v>
      </c>
      <c r="D47" s="7"/>
      <c r="E47" s="7" t="s">
        <v>436</v>
      </c>
      <c r="F47" s="7"/>
      <c r="G47" s="9"/>
      <c r="H47" s="7"/>
      <c r="I47" s="9"/>
    </row>
    <row r="48" spans="1:16" ht="51">
      <c r="A48" s="6">
        <v>14</v>
      </c>
      <c r="B48" s="6" t="s">
        <v>46</v>
      </c>
      <c r="C48" s="6" t="s">
        <v>437</v>
      </c>
      <c r="D48" s="6" t="s">
        <v>48</v>
      </c>
      <c r="E48" s="6" t="s">
        <v>438</v>
      </c>
      <c r="F48" s="6" t="s">
        <v>127</v>
      </c>
      <c r="G48" s="8">
        <v>145</v>
      </c>
      <c r="H48" s="11"/>
      <c r="I48" s="10">
        <f>ROUND((H48*G48),2)</f>
        <v>0</v>
      </c>
      <c r="O48">
        <f>rekapitulace!H8</f>
        <v>21</v>
      </c>
      <c r="P48">
        <f>O48/100*I48</f>
        <v>0</v>
      </c>
    </row>
    <row r="49" ht="38.25">
      <c r="E49" s="12" t="s">
        <v>483</v>
      </c>
    </row>
    <row r="50" ht="76.5">
      <c r="E50" s="12" t="s">
        <v>440</v>
      </c>
    </row>
    <row r="51" spans="1:16" ht="25.5">
      <c r="A51" s="6">
        <v>15</v>
      </c>
      <c r="B51" s="6" t="s">
        <v>46</v>
      </c>
      <c r="C51" s="6" t="s">
        <v>441</v>
      </c>
      <c r="D51" s="6" t="s">
        <v>48</v>
      </c>
      <c r="E51" s="6" t="s">
        <v>442</v>
      </c>
      <c r="F51" s="6" t="s">
        <v>127</v>
      </c>
      <c r="G51" s="8">
        <v>107</v>
      </c>
      <c r="H51" s="11"/>
      <c r="I51" s="10">
        <f>ROUND((H51*G51),2)</f>
        <v>0</v>
      </c>
      <c r="O51">
        <f>rekapitulace!H8</f>
        <v>21</v>
      </c>
      <c r="P51">
        <f>O51/100*I51</f>
        <v>0</v>
      </c>
    </row>
    <row r="52" ht="12.75">
      <c r="E52" s="12" t="s">
        <v>484</v>
      </c>
    </row>
    <row r="53" ht="76.5">
      <c r="E53" s="12" t="s">
        <v>440</v>
      </c>
    </row>
    <row r="54" spans="1:16" ht="25.5">
      <c r="A54" s="6">
        <v>16</v>
      </c>
      <c r="B54" s="6" t="s">
        <v>46</v>
      </c>
      <c r="C54" s="6" t="s">
        <v>444</v>
      </c>
      <c r="D54" s="6" t="s">
        <v>48</v>
      </c>
      <c r="E54" s="6" t="s">
        <v>445</v>
      </c>
      <c r="F54" s="6" t="s">
        <v>127</v>
      </c>
      <c r="G54" s="8">
        <v>2.5</v>
      </c>
      <c r="H54" s="11"/>
      <c r="I54" s="10">
        <f>ROUND((H54*G54),2)</f>
        <v>0</v>
      </c>
      <c r="O54">
        <f>rekapitulace!H8</f>
        <v>21</v>
      </c>
      <c r="P54">
        <f>O54/100*I54</f>
        <v>0</v>
      </c>
    </row>
    <row r="55" ht="12.75">
      <c r="E55" s="12" t="s">
        <v>339</v>
      </c>
    </row>
    <row r="56" ht="89.25">
      <c r="E56" s="12" t="s">
        <v>446</v>
      </c>
    </row>
    <row r="57" spans="1:16" ht="25.5">
      <c r="A57" s="6">
        <v>17</v>
      </c>
      <c r="B57" s="6" t="s">
        <v>46</v>
      </c>
      <c r="C57" s="6" t="s">
        <v>447</v>
      </c>
      <c r="D57" s="6" t="s">
        <v>48</v>
      </c>
      <c r="E57" s="6" t="s">
        <v>448</v>
      </c>
      <c r="F57" s="6" t="s">
        <v>127</v>
      </c>
      <c r="G57" s="8">
        <v>13</v>
      </c>
      <c r="H57" s="11"/>
      <c r="I57" s="10">
        <f>ROUND((H57*G57),2)</f>
        <v>0</v>
      </c>
      <c r="O57">
        <f>rekapitulace!H8</f>
        <v>21</v>
      </c>
      <c r="P57">
        <f>O57/100*I57</f>
        <v>0</v>
      </c>
    </row>
    <row r="58" ht="12.75">
      <c r="E58" s="12" t="s">
        <v>485</v>
      </c>
    </row>
    <row r="59" ht="76.5">
      <c r="E59" s="12" t="s">
        <v>440</v>
      </c>
    </row>
    <row r="60" spans="1:16" ht="25.5">
      <c r="A60" s="6">
        <v>18</v>
      </c>
      <c r="B60" s="6" t="s">
        <v>46</v>
      </c>
      <c r="C60" s="6" t="s">
        <v>450</v>
      </c>
      <c r="D60" s="6" t="s">
        <v>48</v>
      </c>
      <c r="E60" s="6" t="s">
        <v>451</v>
      </c>
      <c r="F60" s="6" t="s">
        <v>127</v>
      </c>
      <c r="G60" s="8">
        <v>107</v>
      </c>
      <c r="H60" s="11"/>
      <c r="I60" s="10">
        <f>ROUND((H60*G60),2)</f>
        <v>0</v>
      </c>
      <c r="O60">
        <f>rekapitulace!H8</f>
        <v>21</v>
      </c>
      <c r="P60">
        <f>O60/100*I60</f>
        <v>0</v>
      </c>
    </row>
    <row r="61" ht="12.75">
      <c r="E61" s="12" t="s">
        <v>484</v>
      </c>
    </row>
    <row r="62" ht="76.5">
      <c r="E62" s="12" t="s">
        <v>452</v>
      </c>
    </row>
    <row r="63" spans="1:16" ht="25.5">
      <c r="A63" s="6">
        <v>19</v>
      </c>
      <c r="B63" s="6" t="s">
        <v>46</v>
      </c>
      <c r="C63" s="6" t="s">
        <v>453</v>
      </c>
      <c r="D63" s="6" t="s">
        <v>48</v>
      </c>
      <c r="E63" s="6" t="s">
        <v>454</v>
      </c>
      <c r="F63" s="6" t="s">
        <v>70</v>
      </c>
      <c r="G63" s="8">
        <v>2</v>
      </c>
      <c r="H63" s="11"/>
      <c r="I63" s="10">
        <f>ROUND((H63*G63),2)</f>
        <v>0</v>
      </c>
      <c r="O63">
        <f>rekapitulace!H8</f>
        <v>21</v>
      </c>
      <c r="P63">
        <f>O63/100*I63</f>
        <v>0</v>
      </c>
    </row>
    <row r="64" ht="12.75">
      <c r="E64" s="12" t="s">
        <v>336</v>
      </c>
    </row>
    <row r="65" ht="114.75">
      <c r="E65" s="12" t="s">
        <v>455</v>
      </c>
    </row>
    <row r="66" spans="1:16" ht="25.5">
      <c r="A66" s="6">
        <v>20</v>
      </c>
      <c r="B66" s="6" t="s">
        <v>46</v>
      </c>
      <c r="C66" s="6" t="s">
        <v>456</v>
      </c>
      <c r="D66" s="6" t="s">
        <v>48</v>
      </c>
      <c r="E66" s="6" t="s">
        <v>457</v>
      </c>
      <c r="F66" s="6" t="s">
        <v>127</v>
      </c>
      <c r="G66" s="8">
        <v>126</v>
      </c>
      <c r="H66" s="11"/>
      <c r="I66" s="10">
        <f>ROUND((H66*G66),2)</f>
        <v>0</v>
      </c>
      <c r="O66">
        <f>rekapitulace!H8</f>
        <v>21</v>
      </c>
      <c r="P66">
        <f>O66/100*I66</f>
        <v>0</v>
      </c>
    </row>
    <row r="67" ht="12.75">
      <c r="E67" s="12" t="s">
        <v>486</v>
      </c>
    </row>
    <row r="68" ht="102">
      <c r="E68" s="12" t="s">
        <v>459</v>
      </c>
    </row>
    <row r="69" spans="1:16" ht="38.25">
      <c r="A69" s="6">
        <v>21</v>
      </c>
      <c r="B69" s="6" t="s">
        <v>46</v>
      </c>
      <c r="C69" s="6" t="s">
        <v>460</v>
      </c>
      <c r="D69" s="6" t="s">
        <v>48</v>
      </c>
      <c r="E69" s="6" t="s">
        <v>461</v>
      </c>
      <c r="F69" s="6" t="s">
        <v>462</v>
      </c>
      <c r="G69" s="8">
        <v>4</v>
      </c>
      <c r="H69" s="11"/>
      <c r="I69" s="10">
        <f>ROUND((H69*G69),2)</f>
        <v>0</v>
      </c>
      <c r="O69">
        <f>rekapitulace!H8</f>
        <v>21</v>
      </c>
      <c r="P69">
        <f>O69/100*I69</f>
        <v>0</v>
      </c>
    </row>
    <row r="70" ht="12.75">
      <c r="E70" s="12" t="s">
        <v>472</v>
      </c>
    </row>
    <row r="71" ht="12.75">
      <c r="E71" s="12" t="s">
        <v>48</v>
      </c>
    </row>
    <row r="72" spans="1:16" ht="38.25">
      <c r="A72" s="6">
        <v>22</v>
      </c>
      <c r="B72" s="6" t="s">
        <v>46</v>
      </c>
      <c r="C72" s="6" t="s">
        <v>464</v>
      </c>
      <c r="D72" s="6" t="s">
        <v>48</v>
      </c>
      <c r="E72" s="6" t="s">
        <v>465</v>
      </c>
      <c r="F72" s="6" t="s">
        <v>127</v>
      </c>
      <c r="G72" s="8">
        <v>132</v>
      </c>
      <c r="H72" s="11"/>
      <c r="I72" s="10">
        <f>ROUND((H72*G72),2)</f>
        <v>0</v>
      </c>
      <c r="O72">
        <f>rekapitulace!H8</f>
        <v>21</v>
      </c>
      <c r="P72">
        <f>O72/100*I72</f>
        <v>0</v>
      </c>
    </row>
    <row r="73" ht="12.75">
      <c r="E73" s="12" t="s">
        <v>487</v>
      </c>
    </row>
    <row r="74" ht="12.75">
      <c r="E74" s="12" t="s">
        <v>48</v>
      </c>
    </row>
    <row r="75" spans="1:16" ht="25.5">
      <c r="A75" s="6">
        <v>26</v>
      </c>
      <c r="B75" s="6" t="s">
        <v>46</v>
      </c>
      <c r="C75" s="6" t="s">
        <v>467</v>
      </c>
      <c r="D75" s="6" t="s">
        <v>48</v>
      </c>
      <c r="E75" s="6" t="s">
        <v>468</v>
      </c>
      <c r="F75" s="6" t="s">
        <v>70</v>
      </c>
      <c r="G75" s="8">
        <v>0.25</v>
      </c>
      <c r="H75" s="11"/>
      <c r="I75" s="10">
        <f>ROUND((H75*G75),2)</f>
        <v>0</v>
      </c>
      <c r="O75">
        <f>rekapitulace!H8</f>
        <v>21</v>
      </c>
      <c r="P75">
        <f>O75/100*I75</f>
        <v>0</v>
      </c>
    </row>
    <row r="76" ht="12.75">
      <c r="E76" s="12" t="s">
        <v>469</v>
      </c>
    </row>
    <row r="77" ht="89.25">
      <c r="E77" s="12" t="s">
        <v>470</v>
      </c>
    </row>
    <row r="78" spans="1:16" ht="12.75" customHeight="1">
      <c r="A78" s="13"/>
      <c r="B78" s="13"/>
      <c r="C78" s="13" t="s">
        <v>41</v>
      </c>
      <c r="D78" s="13"/>
      <c r="E78" s="13" t="s">
        <v>436</v>
      </c>
      <c r="F78" s="13"/>
      <c r="G78" s="13"/>
      <c r="H78" s="13"/>
      <c r="I78" s="13">
        <f>SUM(I48:I77)</f>
        <v>0</v>
      </c>
      <c r="P78">
        <f>ROUND(SUM(P48:P77),2)</f>
        <v>0</v>
      </c>
    </row>
    <row r="80" spans="1:9" ht="12.75" customHeight="1">
      <c r="A80" s="7"/>
      <c r="B80" s="7"/>
      <c r="C80" s="7" t="s">
        <v>43</v>
      </c>
      <c r="D80" s="7"/>
      <c r="E80" s="7" t="s">
        <v>106</v>
      </c>
      <c r="F80" s="7"/>
      <c r="G80" s="9"/>
      <c r="H80" s="7"/>
      <c r="I80" s="9"/>
    </row>
    <row r="81" spans="1:16" ht="38.25">
      <c r="A81" s="6">
        <v>30</v>
      </c>
      <c r="B81" s="6" t="s">
        <v>46</v>
      </c>
      <c r="C81" s="6" t="s">
        <v>352</v>
      </c>
      <c r="D81" s="6" t="s">
        <v>48</v>
      </c>
      <c r="E81" s="6" t="s">
        <v>473</v>
      </c>
      <c r="F81" s="6" t="s">
        <v>127</v>
      </c>
      <c r="G81" s="8">
        <v>26</v>
      </c>
      <c r="H81" s="11"/>
      <c r="I81" s="10">
        <f>ROUND((H81*G81),2)</f>
        <v>0</v>
      </c>
      <c r="O81">
        <f>rekapitulace!H8</f>
        <v>21</v>
      </c>
      <c r="P81">
        <f>O81/100*I81</f>
        <v>0</v>
      </c>
    </row>
    <row r="82" ht="12.75">
      <c r="E82" s="12" t="s">
        <v>488</v>
      </c>
    </row>
    <row r="83" ht="12.75">
      <c r="E83" s="12" t="s">
        <v>353</v>
      </c>
    </row>
    <row r="84" spans="1:16" ht="12.75" customHeight="1">
      <c r="A84" s="13"/>
      <c r="B84" s="13"/>
      <c r="C84" s="13" t="s">
        <v>43</v>
      </c>
      <c r="D84" s="13"/>
      <c r="E84" s="13" t="s">
        <v>106</v>
      </c>
      <c r="F84" s="13"/>
      <c r="G84" s="13"/>
      <c r="H84" s="13"/>
      <c r="I84" s="13">
        <f>SUM(I81:I83)</f>
        <v>0</v>
      </c>
      <c r="P84">
        <f>ROUND(SUM(P81:P83),2)</f>
        <v>0</v>
      </c>
    </row>
    <row r="86" spans="1:16" ht="12.75" customHeight="1">
      <c r="A86" s="13"/>
      <c r="B86" s="13"/>
      <c r="C86" s="13"/>
      <c r="D86" s="13"/>
      <c r="E86" s="13" t="s">
        <v>78</v>
      </c>
      <c r="F86" s="13"/>
      <c r="G86" s="13"/>
      <c r="H86" s="13"/>
      <c r="I86" s="13">
        <f>+I18+I39+I45+I78+I84</f>
        <v>0</v>
      </c>
      <c r="P86">
        <f>+P18+P39+P45+P78+P84</f>
        <v>0</v>
      </c>
    </row>
    <row r="88" spans="1:9" ht="12.75" customHeight="1">
      <c r="A88" s="7" t="s">
        <v>79</v>
      </c>
      <c r="B88" s="7"/>
      <c r="C88" s="7"/>
      <c r="D88" s="7"/>
      <c r="E88" s="7"/>
      <c r="F88" s="7"/>
      <c r="G88" s="7"/>
      <c r="H88" s="7"/>
      <c r="I88" s="7"/>
    </row>
    <row r="89" spans="1:9" ht="12.75" customHeight="1">
      <c r="A89" s="7"/>
      <c r="B89" s="7"/>
      <c r="C89" s="7"/>
      <c r="D89" s="7"/>
      <c r="E89" s="7" t="s">
        <v>80</v>
      </c>
      <c r="F89" s="7"/>
      <c r="G89" s="7"/>
      <c r="H89" s="7"/>
      <c r="I89" s="7"/>
    </row>
    <row r="90" spans="1:16" ht="12.75" customHeight="1">
      <c r="A90" s="13"/>
      <c r="B90" s="13"/>
      <c r="C90" s="13"/>
      <c r="D90" s="13"/>
      <c r="E90" s="13" t="s">
        <v>81</v>
      </c>
      <c r="F90" s="13"/>
      <c r="G90" s="13"/>
      <c r="H90" s="13"/>
      <c r="I90" s="13">
        <v>0</v>
      </c>
      <c r="P90">
        <v>0</v>
      </c>
    </row>
    <row r="91" spans="1:9" ht="12.75" customHeight="1">
      <c r="A91" s="13"/>
      <c r="B91" s="13"/>
      <c r="C91" s="13"/>
      <c r="D91" s="13"/>
      <c r="E91" s="13" t="s">
        <v>82</v>
      </c>
      <c r="F91" s="13"/>
      <c r="G91" s="13"/>
      <c r="H91" s="13"/>
      <c r="I91" s="13"/>
    </row>
    <row r="92" spans="1:16" ht="12.75" customHeight="1">
      <c r="A92" s="13"/>
      <c r="B92" s="13"/>
      <c r="C92" s="13"/>
      <c r="D92" s="13"/>
      <c r="E92" s="13" t="s">
        <v>83</v>
      </c>
      <c r="F92" s="13"/>
      <c r="G92" s="13"/>
      <c r="H92" s="13"/>
      <c r="I92" s="13">
        <v>0</v>
      </c>
      <c r="P92">
        <v>0</v>
      </c>
    </row>
    <row r="93" spans="1:16" ht="12.75" customHeight="1">
      <c r="A93" s="13"/>
      <c r="B93" s="13"/>
      <c r="C93" s="13"/>
      <c r="D93" s="13"/>
      <c r="E93" s="13" t="s">
        <v>84</v>
      </c>
      <c r="F93" s="13"/>
      <c r="G93" s="13"/>
      <c r="H93" s="13"/>
      <c r="I93" s="13">
        <f>I90+I92</f>
        <v>0</v>
      </c>
      <c r="P93">
        <f>P90+P92</f>
        <v>0</v>
      </c>
    </row>
    <row r="95" spans="1:16" ht="12.75" customHeight="1">
      <c r="A95" s="13"/>
      <c r="B95" s="13"/>
      <c r="C95" s="13"/>
      <c r="D95" s="13"/>
      <c r="E95" s="13" t="s">
        <v>84</v>
      </c>
      <c r="F95" s="13"/>
      <c r="G95" s="13"/>
      <c r="H95" s="13"/>
      <c r="I95" s="13">
        <f>I86+I93</f>
        <v>0</v>
      </c>
      <c r="P95">
        <f>P86+P93</f>
        <v>0</v>
      </c>
    </row>
  </sheetData>
  <sheetProtection password="C258" sheet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Králová Dana</dc:creator>
  <cp:keywords/>
  <dc:description/>
  <cp:lastModifiedBy>Králová Dana</cp:lastModifiedBy>
  <dcterms:created xsi:type="dcterms:W3CDTF">2017-10-05T09:31:25Z</dcterms:created>
  <dcterms:modified xsi:type="dcterms:W3CDTF">2017-10-05T10:14:48Z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