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9740" windowHeight="7620"/>
  </bookViews>
  <sheets>
    <sheet name="Stavba" sheetId="1" r:id="rId1"/>
    <sheet name="SO 02 02 KL" sheetId="5" r:id="rId2"/>
    <sheet name="SO 02 02 Rek" sheetId="6" r:id="rId3"/>
    <sheet name="SO 02 02 Pol" sheetId="7" r:id="rId4"/>
  </sheets>
  <definedNames>
    <definedName name="CelkemObjekty" localSheetId="0">Stavba!$F$31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 02 02 Pol'!$1:$6</definedName>
    <definedName name="_xlnm.Print_Titles" localSheetId="2">'SO 02 02 Rek'!$1:$6</definedName>
    <definedName name="Objednatel" localSheetId="0">Stavba!$D$11</definedName>
    <definedName name="Objekt" localSheetId="0">Stavba!$B$29</definedName>
    <definedName name="_xlnm.Print_Area" localSheetId="1">'SO 02 02 KL'!$A$1:$G$45</definedName>
    <definedName name="_xlnm.Print_Area" localSheetId="3">'SO 02 02 Pol'!$A$1:$K$106</definedName>
    <definedName name="_xlnm.Print_Area" localSheetId="2">'SO 02 02 Rek'!$A$1:$I$34</definedName>
    <definedName name="_xlnm.Print_Area" localSheetId="0">Stavba!$B$1:$J$44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num" localSheetId="3" hidden="1">0</definedName>
    <definedName name="solver_opt" localSheetId="3" hidden="1">'SO 02 02 Pol'!#REF!</definedName>
    <definedName name="solver_typ" localSheetId="3" hidden="1">1</definedName>
    <definedName name="solver_val" localSheetId="3" hidden="1">0</definedName>
    <definedName name="SoucetDilu" localSheetId="0">Stavba!#REF!</definedName>
    <definedName name="StavbaCelkem" localSheetId="0">Stavba!$H$31</definedName>
    <definedName name="Zhotovitel" localSheetId="0">Stavba!$D$7</definedName>
  </definedNames>
  <calcPr calcId="145621" fullCalcOnLoad="1"/>
</workbook>
</file>

<file path=xl/calcChain.xml><?xml version="1.0" encoding="utf-8"?>
<calcChain xmlns="http://schemas.openxmlformats.org/spreadsheetml/2006/main">
  <c r="G31" i="1" l="1"/>
  <c r="I19" i="1"/>
  <c r="H31" i="1"/>
  <c r="I21" i="1"/>
  <c r="I22" i="1"/>
  <c r="I32" i="6"/>
  <c r="G21" i="5"/>
  <c r="D21" i="5"/>
  <c r="I31" i="6"/>
  <c r="D20" i="5"/>
  <c r="I30" i="6"/>
  <c r="G20" i="5"/>
  <c r="D19" i="5"/>
  <c r="I29" i="6"/>
  <c r="G19" i="5"/>
  <c r="D18" i="5"/>
  <c r="I28" i="6"/>
  <c r="G18" i="5"/>
  <c r="D17" i="5"/>
  <c r="I27" i="6"/>
  <c r="G17" i="5"/>
  <c r="D16" i="5"/>
  <c r="I26" i="6"/>
  <c r="G16" i="5"/>
  <c r="D15" i="5"/>
  <c r="I25" i="6"/>
  <c r="BE105" i="7"/>
  <c r="BD105" i="7"/>
  <c r="BC105" i="7"/>
  <c r="BB105" i="7"/>
  <c r="K105" i="7"/>
  <c r="I105" i="7"/>
  <c r="G105" i="7"/>
  <c r="BA105" i="7"/>
  <c r="BE104" i="7"/>
  <c r="BD104" i="7"/>
  <c r="BC104" i="7"/>
  <c r="BB104" i="7"/>
  <c r="K104" i="7"/>
  <c r="I104" i="7"/>
  <c r="G104" i="7"/>
  <c r="BA104" i="7"/>
  <c r="BE103" i="7"/>
  <c r="BE106" i="7"/>
  <c r="I19" i="6"/>
  <c r="BD103" i="7"/>
  <c r="BC103" i="7"/>
  <c r="BB103" i="7"/>
  <c r="K103" i="7"/>
  <c r="I103" i="7"/>
  <c r="I106" i="7"/>
  <c r="G103" i="7"/>
  <c r="BA103" i="7"/>
  <c r="B19" i="6"/>
  <c r="A19" i="6"/>
  <c r="BE100" i="7"/>
  <c r="BD100" i="7"/>
  <c r="BC100" i="7"/>
  <c r="BB100" i="7"/>
  <c r="K100" i="7"/>
  <c r="I100" i="7"/>
  <c r="G100" i="7"/>
  <c r="BA100" i="7"/>
  <c r="BE99" i="7"/>
  <c r="BD99" i="7"/>
  <c r="BC99" i="7"/>
  <c r="BB99" i="7"/>
  <c r="K99" i="7"/>
  <c r="I99" i="7"/>
  <c r="G99" i="7"/>
  <c r="B18" i="6"/>
  <c r="A18" i="6"/>
  <c r="BE96" i="7"/>
  <c r="BD96" i="7"/>
  <c r="BC96" i="7"/>
  <c r="BA96" i="7"/>
  <c r="K96" i="7"/>
  <c r="I96" i="7"/>
  <c r="G96" i="7"/>
  <c r="BB96" i="7"/>
  <c r="BE95" i="7"/>
  <c r="BD95" i="7"/>
  <c r="BC95" i="7"/>
  <c r="BA95" i="7"/>
  <c r="K95" i="7"/>
  <c r="I95" i="7"/>
  <c r="G95" i="7"/>
  <c r="BB95" i="7"/>
  <c r="BE94" i="7"/>
  <c r="BD94" i="7"/>
  <c r="BC94" i="7"/>
  <c r="BA94" i="7"/>
  <c r="K94" i="7"/>
  <c r="I94" i="7"/>
  <c r="G94" i="7"/>
  <c r="BB94" i="7"/>
  <c r="BE93" i="7"/>
  <c r="BD93" i="7"/>
  <c r="BC93" i="7"/>
  <c r="BA93" i="7"/>
  <c r="K93" i="7"/>
  <c r="I93" i="7"/>
  <c r="G93" i="7"/>
  <c r="BB93" i="7"/>
  <c r="BE92" i="7"/>
  <c r="BD92" i="7"/>
  <c r="BC92" i="7"/>
  <c r="BA92" i="7"/>
  <c r="K92" i="7"/>
  <c r="I92" i="7"/>
  <c r="G92" i="7"/>
  <c r="BB92" i="7"/>
  <c r="BE91" i="7"/>
  <c r="BD91" i="7"/>
  <c r="BC91" i="7"/>
  <c r="BA91" i="7"/>
  <c r="K91" i="7"/>
  <c r="I91" i="7"/>
  <c r="G91" i="7"/>
  <c r="BB91" i="7"/>
  <c r="BE90" i="7"/>
  <c r="BD90" i="7"/>
  <c r="BC90" i="7"/>
  <c r="BA90" i="7"/>
  <c r="K90" i="7"/>
  <c r="I90" i="7"/>
  <c r="G90" i="7"/>
  <c r="BB90" i="7"/>
  <c r="BE89" i="7"/>
  <c r="BD89" i="7"/>
  <c r="BC89" i="7"/>
  <c r="BA89" i="7"/>
  <c r="K89" i="7"/>
  <c r="I89" i="7"/>
  <c r="G89" i="7"/>
  <c r="BB89" i="7"/>
  <c r="BE88" i="7"/>
  <c r="BD88" i="7"/>
  <c r="BC88" i="7"/>
  <c r="BA88" i="7"/>
  <c r="K88" i="7"/>
  <c r="I88" i="7"/>
  <c r="G88" i="7"/>
  <c r="BB88" i="7"/>
  <c r="B17" i="6"/>
  <c r="A17" i="6"/>
  <c r="BE85" i="7"/>
  <c r="BE86" i="7"/>
  <c r="I16" i="6"/>
  <c r="BD85" i="7"/>
  <c r="BD86" i="7"/>
  <c r="H16" i="6"/>
  <c r="BC85" i="7"/>
  <c r="BC86" i="7"/>
  <c r="G16" i="6"/>
  <c r="BA85" i="7"/>
  <c r="BA86" i="7"/>
  <c r="E16" i="6"/>
  <c r="K85" i="7"/>
  <c r="K86" i="7"/>
  <c r="I85" i="7"/>
  <c r="I86" i="7"/>
  <c r="G85" i="7"/>
  <c r="B16" i="6"/>
  <c r="A16" i="6"/>
  <c r="BE82" i="7"/>
  <c r="BD82" i="7"/>
  <c r="BC82" i="7"/>
  <c r="BA82" i="7"/>
  <c r="K82" i="7"/>
  <c r="I82" i="7"/>
  <c r="G82" i="7"/>
  <c r="BB82" i="7"/>
  <c r="BE81" i="7"/>
  <c r="BD81" i="7"/>
  <c r="BC81" i="7"/>
  <c r="BA81" i="7"/>
  <c r="K81" i="7"/>
  <c r="I81" i="7"/>
  <c r="G81" i="7"/>
  <c r="BB81" i="7"/>
  <c r="BE80" i="7"/>
  <c r="BD80" i="7"/>
  <c r="BC80" i="7"/>
  <c r="BA80" i="7"/>
  <c r="K80" i="7"/>
  <c r="I80" i="7"/>
  <c r="G80" i="7"/>
  <c r="BB80" i="7"/>
  <c r="BE79" i="7"/>
  <c r="BD79" i="7"/>
  <c r="BC79" i="7"/>
  <c r="BA79" i="7"/>
  <c r="K79" i="7"/>
  <c r="I79" i="7"/>
  <c r="G79" i="7"/>
  <c r="BB79" i="7"/>
  <c r="BE78" i="7"/>
  <c r="BD78" i="7"/>
  <c r="BC78" i="7"/>
  <c r="BA78" i="7"/>
  <c r="K78" i="7"/>
  <c r="I78" i="7"/>
  <c r="G78" i="7"/>
  <c r="BB78" i="7"/>
  <c r="BE77" i="7"/>
  <c r="BD77" i="7"/>
  <c r="BC77" i="7"/>
  <c r="BA77" i="7"/>
  <c r="K77" i="7"/>
  <c r="I77" i="7"/>
  <c r="G77" i="7"/>
  <c r="BB77" i="7"/>
  <c r="BE76" i="7"/>
  <c r="BD76" i="7"/>
  <c r="BC76" i="7"/>
  <c r="BA76" i="7"/>
  <c r="K76" i="7"/>
  <c r="I76" i="7"/>
  <c r="G76" i="7"/>
  <c r="BB76" i="7"/>
  <c r="BE75" i="7"/>
  <c r="BD75" i="7"/>
  <c r="BC75" i="7"/>
  <c r="BA75" i="7"/>
  <c r="K75" i="7"/>
  <c r="I75" i="7"/>
  <c r="G75" i="7"/>
  <c r="BB75" i="7"/>
  <c r="BE74" i="7"/>
  <c r="BD74" i="7"/>
  <c r="BC74" i="7"/>
  <c r="BA74" i="7"/>
  <c r="K74" i="7"/>
  <c r="I74" i="7"/>
  <c r="G74" i="7"/>
  <c r="BB74" i="7"/>
  <c r="BE73" i="7"/>
  <c r="BD73" i="7"/>
  <c r="BC73" i="7"/>
  <c r="BA73" i="7"/>
  <c r="K73" i="7"/>
  <c r="I73" i="7"/>
  <c r="G73" i="7"/>
  <c r="BB73" i="7"/>
  <c r="B15" i="6"/>
  <c r="A15" i="6"/>
  <c r="BE70" i="7"/>
  <c r="BD70" i="7"/>
  <c r="BC70" i="7"/>
  <c r="BA70" i="7"/>
  <c r="K70" i="7"/>
  <c r="I70" i="7"/>
  <c r="G70" i="7"/>
  <c r="BB70" i="7"/>
  <c r="BE69" i="7"/>
  <c r="BD69" i="7"/>
  <c r="BC69" i="7"/>
  <c r="BA69" i="7"/>
  <c r="K69" i="7"/>
  <c r="I69" i="7"/>
  <c r="G69" i="7"/>
  <c r="BB69" i="7"/>
  <c r="BE68" i="7"/>
  <c r="BD68" i="7"/>
  <c r="BC68" i="7"/>
  <c r="BA68" i="7"/>
  <c r="K68" i="7"/>
  <c r="I68" i="7"/>
  <c r="G68" i="7"/>
  <c r="BB68" i="7"/>
  <c r="BE67" i="7"/>
  <c r="BD67" i="7"/>
  <c r="BC67" i="7"/>
  <c r="BA67" i="7"/>
  <c r="K67" i="7"/>
  <c r="I67" i="7"/>
  <c r="G67" i="7"/>
  <c r="BB67" i="7"/>
  <c r="B14" i="6"/>
  <c r="A14" i="6"/>
  <c r="BE64" i="7"/>
  <c r="BD64" i="7"/>
  <c r="BC64" i="7"/>
  <c r="BA64" i="7"/>
  <c r="K64" i="7"/>
  <c r="I64" i="7"/>
  <c r="G64" i="7"/>
  <c r="BB64" i="7"/>
  <c r="BE63" i="7"/>
  <c r="BD63" i="7"/>
  <c r="BC63" i="7"/>
  <c r="BA63" i="7"/>
  <c r="K63" i="7"/>
  <c r="I63" i="7"/>
  <c r="G63" i="7"/>
  <c r="BB63" i="7"/>
  <c r="BE62" i="7"/>
  <c r="BD62" i="7"/>
  <c r="BC62" i="7"/>
  <c r="BA62" i="7"/>
  <c r="K62" i="7"/>
  <c r="I62" i="7"/>
  <c r="G62" i="7"/>
  <c r="BB62" i="7"/>
  <c r="BE61" i="7"/>
  <c r="BD61" i="7"/>
  <c r="BC61" i="7"/>
  <c r="BA61" i="7"/>
  <c r="K61" i="7"/>
  <c r="I61" i="7"/>
  <c r="G61" i="7"/>
  <c r="BB61" i="7"/>
  <c r="BE60" i="7"/>
  <c r="BD60" i="7"/>
  <c r="BC60" i="7"/>
  <c r="BA60" i="7"/>
  <c r="K60" i="7"/>
  <c r="I60" i="7"/>
  <c r="G60" i="7"/>
  <c r="BB60" i="7"/>
  <c r="BE59" i="7"/>
  <c r="BD59" i="7"/>
  <c r="BC59" i="7"/>
  <c r="BA59" i="7"/>
  <c r="K59" i="7"/>
  <c r="I59" i="7"/>
  <c r="G59" i="7"/>
  <c r="BB59" i="7"/>
  <c r="B13" i="6"/>
  <c r="A13" i="6"/>
  <c r="BE56" i="7"/>
  <c r="BD56" i="7"/>
  <c r="BC56" i="7"/>
  <c r="BA56" i="7"/>
  <c r="K56" i="7"/>
  <c r="I56" i="7"/>
  <c r="G56" i="7"/>
  <c r="BB56" i="7"/>
  <c r="BE55" i="7"/>
  <c r="BD55" i="7"/>
  <c r="BC55" i="7"/>
  <c r="BA55" i="7"/>
  <c r="K55" i="7"/>
  <c r="I55" i="7"/>
  <c r="G55" i="7"/>
  <c r="BB55" i="7"/>
  <c r="BE54" i="7"/>
  <c r="BD54" i="7"/>
  <c r="BC54" i="7"/>
  <c r="BA54" i="7"/>
  <c r="K54" i="7"/>
  <c r="I54" i="7"/>
  <c r="G54" i="7"/>
  <c r="BB54" i="7"/>
  <c r="BE53" i="7"/>
  <c r="BD53" i="7"/>
  <c r="BC53" i="7"/>
  <c r="BA53" i="7"/>
  <c r="K53" i="7"/>
  <c r="I53" i="7"/>
  <c r="G53" i="7"/>
  <c r="BB53" i="7"/>
  <c r="BE52" i="7"/>
  <c r="BD52" i="7"/>
  <c r="BC52" i="7"/>
  <c r="BA52" i="7"/>
  <c r="K52" i="7"/>
  <c r="I52" i="7"/>
  <c r="G52" i="7"/>
  <c r="BB52" i="7"/>
  <c r="BE51" i="7"/>
  <c r="BD51" i="7"/>
  <c r="BC51" i="7"/>
  <c r="BA51" i="7"/>
  <c r="K51" i="7"/>
  <c r="I51" i="7"/>
  <c r="G51" i="7"/>
  <c r="BB51" i="7"/>
  <c r="BE50" i="7"/>
  <c r="BD50" i="7"/>
  <c r="BC50" i="7"/>
  <c r="BA50" i="7"/>
  <c r="K50" i="7"/>
  <c r="I50" i="7"/>
  <c r="G50" i="7"/>
  <c r="BB50" i="7"/>
  <c r="BE49" i="7"/>
  <c r="BD49" i="7"/>
  <c r="BC49" i="7"/>
  <c r="BA49" i="7"/>
  <c r="K49" i="7"/>
  <c r="I49" i="7"/>
  <c r="G49" i="7"/>
  <c r="BB49" i="7"/>
  <c r="BE48" i="7"/>
  <c r="BD48" i="7"/>
  <c r="BC48" i="7"/>
  <c r="BA48" i="7"/>
  <c r="K48" i="7"/>
  <c r="I48" i="7"/>
  <c r="G48" i="7"/>
  <c r="BB48" i="7"/>
  <c r="BE47" i="7"/>
  <c r="BD47" i="7"/>
  <c r="BC47" i="7"/>
  <c r="BA47" i="7"/>
  <c r="K47" i="7"/>
  <c r="I47" i="7"/>
  <c r="G47" i="7"/>
  <c r="BB47" i="7"/>
  <c r="BE46" i="7"/>
  <c r="BD46" i="7"/>
  <c r="BC46" i="7"/>
  <c r="BA46" i="7"/>
  <c r="K46" i="7"/>
  <c r="I46" i="7"/>
  <c r="G46" i="7"/>
  <c r="BB46" i="7"/>
  <c r="BE45" i="7"/>
  <c r="BD45" i="7"/>
  <c r="BC45" i="7"/>
  <c r="BA45" i="7"/>
  <c r="K45" i="7"/>
  <c r="I45" i="7"/>
  <c r="G45" i="7"/>
  <c r="B12" i="6"/>
  <c r="A12" i="6"/>
  <c r="BE42" i="7"/>
  <c r="BD42" i="7"/>
  <c r="BC42" i="7"/>
  <c r="BA42" i="7"/>
  <c r="K42" i="7"/>
  <c r="I42" i="7"/>
  <c r="G42" i="7"/>
  <c r="BB42" i="7"/>
  <c r="BE41" i="7"/>
  <c r="BD41" i="7"/>
  <c r="BC41" i="7"/>
  <c r="BA41" i="7"/>
  <c r="K41" i="7"/>
  <c r="I41" i="7"/>
  <c r="G41" i="7"/>
  <c r="BB41" i="7"/>
  <c r="BE40" i="7"/>
  <c r="BD40" i="7"/>
  <c r="BC40" i="7"/>
  <c r="BA40" i="7"/>
  <c r="K40" i="7"/>
  <c r="I40" i="7"/>
  <c r="G40" i="7"/>
  <c r="BB40" i="7"/>
  <c r="BE39" i="7"/>
  <c r="BD39" i="7"/>
  <c r="BC39" i="7"/>
  <c r="BA39" i="7"/>
  <c r="K39" i="7"/>
  <c r="I39" i="7"/>
  <c r="G39" i="7"/>
  <c r="BB39" i="7"/>
  <c r="BE38" i="7"/>
  <c r="BD38" i="7"/>
  <c r="BC38" i="7"/>
  <c r="BA38" i="7"/>
  <c r="K38" i="7"/>
  <c r="I38" i="7"/>
  <c r="G38" i="7"/>
  <c r="BB38" i="7"/>
  <c r="BE37" i="7"/>
  <c r="BD37" i="7"/>
  <c r="BC37" i="7"/>
  <c r="BA37" i="7"/>
  <c r="K37" i="7"/>
  <c r="I37" i="7"/>
  <c r="G37" i="7"/>
  <c r="BB37" i="7"/>
  <c r="BE36" i="7"/>
  <c r="BD36" i="7"/>
  <c r="BC36" i="7"/>
  <c r="BA36" i="7"/>
  <c r="K36" i="7"/>
  <c r="I36" i="7"/>
  <c r="G36" i="7"/>
  <c r="BB36" i="7"/>
  <c r="BE35" i="7"/>
  <c r="BD35" i="7"/>
  <c r="BC35" i="7"/>
  <c r="BA35" i="7"/>
  <c r="K35" i="7"/>
  <c r="I35" i="7"/>
  <c r="G35" i="7"/>
  <c r="BB35" i="7"/>
  <c r="BE34" i="7"/>
  <c r="BD34" i="7"/>
  <c r="BC34" i="7"/>
  <c r="BA34" i="7"/>
  <c r="K34" i="7"/>
  <c r="I34" i="7"/>
  <c r="G34" i="7"/>
  <c r="BB34" i="7"/>
  <c r="BE33" i="7"/>
  <c r="BD33" i="7"/>
  <c r="BC33" i="7"/>
  <c r="BA33" i="7"/>
  <c r="K33" i="7"/>
  <c r="I33" i="7"/>
  <c r="G33" i="7"/>
  <c r="BB33" i="7"/>
  <c r="BE32" i="7"/>
  <c r="BD32" i="7"/>
  <c r="BC32" i="7"/>
  <c r="BA32" i="7"/>
  <c r="K32" i="7"/>
  <c r="I32" i="7"/>
  <c r="G32" i="7"/>
  <c r="BB32" i="7"/>
  <c r="BE31" i="7"/>
  <c r="BD31" i="7"/>
  <c r="BC31" i="7"/>
  <c r="BA31" i="7"/>
  <c r="K31" i="7"/>
  <c r="I31" i="7"/>
  <c r="G31" i="7"/>
  <c r="BB31" i="7"/>
  <c r="BE30" i="7"/>
  <c r="BD30" i="7"/>
  <c r="BC30" i="7"/>
  <c r="BA30" i="7"/>
  <c r="K30" i="7"/>
  <c r="I30" i="7"/>
  <c r="G30" i="7"/>
  <c r="BB30" i="7"/>
  <c r="BE29" i="7"/>
  <c r="BD29" i="7"/>
  <c r="BC29" i="7"/>
  <c r="BA29" i="7"/>
  <c r="K29" i="7"/>
  <c r="I29" i="7"/>
  <c r="G29" i="7"/>
  <c r="BB29" i="7"/>
  <c r="BE28" i="7"/>
  <c r="BD28" i="7"/>
  <c r="BC28" i="7"/>
  <c r="BA28" i="7"/>
  <c r="K28" i="7"/>
  <c r="I28" i="7"/>
  <c r="G28" i="7"/>
  <c r="BB28" i="7"/>
  <c r="BE27" i="7"/>
  <c r="BD27" i="7"/>
  <c r="BC27" i="7"/>
  <c r="BA27" i="7"/>
  <c r="K27" i="7"/>
  <c r="I27" i="7"/>
  <c r="I43" i="7"/>
  <c r="G27" i="7"/>
  <c r="B11" i="6"/>
  <c r="A11" i="6"/>
  <c r="BE24" i="7"/>
  <c r="BD24" i="7"/>
  <c r="BC24" i="7"/>
  <c r="BA24" i="7"/>
  <c r="K24" i="7"/>
  <c r="I24" i="7"/>
  <c r="G24" i="7"/>
  <c r="BB24" i="7"/>
  <c r="BE23" i="7"/>
  <c r="BD23" i="7"/>
  <c r="BC23" i="7"/>
  <c r="BA23" i="7"/>
  <c r="K23" i="7"/>
  <c r="I23" i="7"/>
  <c r="G23" i="7"/>
  <c r="BB23" i="7"/>
  <c r="BE22" i="7"/>
  <c r="BD22" i="7"/>
  <c r="BC22" i="7"/>
  <c r="BA22" i="7"/>
  <c r="K22" i="7"/>
  <c r="I22" i="7"/>
  <c r="I25" i="7"/>
  <c r="G22" i="7"/>
  <c r="B10" i="6"/>
  <c r="A10" i="6"/>
  <c r="K25" i="7"/>
  <c r="BE19" i="7"/>
  <c r="BE20" i="7"/>
  <c r="BD19" i="7"/>
  <c r="BD20" i="7"/>
  <c r="H9" i="6"/>
  <c r="BC19" i="7"/>
  <c r="BC20" i="7"/>
  <c r="G9" i="6"/>
  <c r="BB19" i="7"/>
  <c r="BB20" i="7"/>
  <c r="F9" i="6"/>
  <c r="K19" i="7"/>
  <c r="K20" i="7"/>
  <c r="I19" i="7"/>
  <c r="I20" i="7"/>
  <c r="G19" i="7"/>
  <c r="BA19" i="7"/>
  <c r="BA20" i="7"/>
  <c r="E9" i="6"/>
  <c r="B9" i="6"/>
  <c r="A9" i="6"/>
  <c r="I9" i="6"/>
  <c r="G20" i="7"/>
  <c r="BE16" i="7"/>
  <c r="BD16" i="7"/>
  <c r="BD17" i="7"/>
  <c r="H8" i="6"/>
  <c r="BC16" i="7"/>
  <c r="BB16" i="7"/>
  <c r="K16" i="7"/>
  <c r="I16" i="7"/>
  <c r="G16" i="7"/>
  <c r="BA16" i="7"/>
  <c r="BE15" i="7"/>
  <c r="BD15" i="7"/>
  <c r="BC15" i="7"/>
  <c r="BB15" i="7"/>
  <c r="K15" i="7"/>
  <c r="K17" i="7"/>
  <c r="I15" i="7"/>
  <c r="G15" i="7"/>
  <c r="B8" i="6"/>
  <c r="A8" i="6"/>
  <c r="BE12" i="7"/>
  <c r="BD12" i="7"/>
  <c r="BC12" i="7"/>
  <c r="BB12" i="7"/>
  <c r="K12" i="7"/>
  <c r="I12" i="7"/>
  <c r="G12" i="7"/>
  <c r="BA12" i="7"/>
  <c r="BE11" i="7"/>
  <c r="BD11" i="7"/>
  <c r="BC11" i="7"/>
  <c r="BB11" i="7"/>
  <c r="K11" i="7"/>
  <c r="I11" i="7"/>
  <c r="G11" i="7"/>
  <c r="BA11" i="7"/>
  <c r="BE10" i="7"/>
  <c r="BD10" i="7"/>
  <c r="BC10" i="7"/>
  <c r="BB10" i="7"/>
  <c r="K10" i="7"/>
  <c r="I10" i="7"/>
  <c r="G10" i="7"/>
  <c r="BA10" i="7"/>
  <c r="BE9" i="7"/>
  <c r="BD9" i="7"/>
  <c r="BC9" i="7"/>
  <c r="BB9" i="7"/>
  <c r="K9" i="7"/>
  <c r="I9" i="7"/>
  <c r="G9" i="7"/>
  <c r="BA9" i="7"/>
  <c r="BE8" i="7"/>
  <c r="BD8" i="7"/>
  <c r="BC8" i="7"/>
  <c r="BB8" i="7"/>
  <c r="K8" i="7"/>
  <c r="I8" i="7"/>
  <c r="G8" i="7"/>
  <c r="BA8" i="7"/>
  <c r="B7" i="6"/>
  <c r="A7" i="6"/>
  <c r="E4" i="7"/>
  <c r="F3" i="7"/>
  <c r="C33" i="5"/>
  <c r="F33" i="5"/>
  <c r="C31" i="5"/>
  <c r="H39" i="1"/>
  <c r="G39" i="1"/>
  <c r="I38" i="1"/>
  <c r="F38" i="1"/>
  <c r="H37" i="1"/>
  <c r="G37" i="1"/>
  <c r="I30" i="1"/>
  <c r="I31" i="1"/>
  <c r="H29" i="1"/>
  <c r="G29" i="1"/>
  <c r="D22" i="1"/>
  <c r="I2" i="1"/>
  <c r="F30" i="1"/>
  <c r="F31" i="1"/>
  <c r="J30" i="1"/>
  <c r="BC43" i="7"/>
  <c r="G11" i="6"/>
  <c r="H33" i="6"/>
  <c r="G23" i="5"/>
  <c r="G15" i="5"/>
  <c r="BD106" i="7"/>
  <c r="H19" i="6"/>
  <c r="BD43" i="7"/>
  <c r="H11" i="6"/>
  <c r="BD25" i="7"/>
  <c r="H10" i="6"/>
  <c r="BA13" i="7"/>
  <c r="E7" i="6"/>
  <c r="BD13" i="7"/>
  <c r="H7" i="6"/>
  <c r="BB65" i="7"/>
  <c r="F13" i="6"/>
  <c r="BC65" i="7"/>
  <c r="G13" i="6"/>
  <c r="I101" i="7"/>
  <c r="BD101" i="7"/>
  <c r="H18" i="6"/>
  <c r="BE17" i="7"/>
  <c r="I8" i="6"/>
  <c r="BB17" i="7"/>
  <c r="F8" i="6"/>
  <c r="BC101" i="7"/>
  <c r="G18" i="6"/>
  <c r="K106" i="7"/>
  <c r="K43" i="7"/>
  <c r="I13" i="7"/>
  <c r="BC17" i="7"/>
  <c r="G8" i="6"/>
  <c r="BA25" i="7"/>
  <c r="E10" i="6"/>
  <c r="G25" i="7"/>
  <c r="BC25" i="7"/>
  <c r="G10" i="6"/>
  <c r="G43" i="7"/>
  <c r="BE57" i="7"/>
  <c r="I12" i="6"/>
  <c r="I71" i="7"/>
  <c r="G106" i="7"/>
  <c r="BC106" i="7"/>
  <c r="G19" i="6"/>
  <c r="BE25" i="7"/>
  <c r="I10" i="6"/>
  <c r="BE43" i="7"/>
  <c r="I11" i="6"/>
  <c r="BD65" i="7"/>
  <c r="H13" i="6"/>
  <c r="BA83" i="7"/>
  <c r="E15" i="6"/>
  <c r="BB13" i="7"/>
  <c r="F7" i="6"/>
  <c r="BA43" i="7"/>
  <c r="E11" i="6"/>
  <c r="K65" i="7"/>
  <c r="BE65" i="7"/>
  <c r="I13" i="6"/>
  <c r="BB83" i="7"/>
  <c r="F15" i="6"/>
  <c r="I83" i="7"/>
  <c r="BE83" i="7"/>
  <c r="I15" i="6"/>
  <c r="BB106" i="7"/>
  <c r="F19" i="6"/>
  <c r="BB27" i="7"/>
  <c r="BB43" i="7"/>
  <c r="F11" i="6"/>
  <c r="G57" i="7"/>
  <c r="BC57" i="7"/>
  <c r="G12" i="6"/>
  <c r="K57" i="7"/>
  <c r="G97" i="7"/>
  <c r="BB22" i="7"/>
  <c r="BB25" i="7"/>
  <c r="F10" i="6"/>
  <c r="G65" i="7"/>
  <c r="K71" i="7"/>
  <c r="BA71" i="7"/>
  <c r="E14" i="6"/>
  <c r="BC71" i="7"/>
  <c r="G14" i="6"/>
  <c r="BD83" i="7"/>
  <c r="H15" i="6"/>
  <c r="BD97" i="7"/>
  <c r="H17" i="6"/>
  <c r="BA106" i="7"/>
  <c r="E19" i="6"/>
  <c r="I17" i="7"/>
  <c r="I57" i="7"/>
  <c r="BD71" i="7"/>
  <c r="H14" i="6"/>
  <c r="K83" i="7"/>
  <c r="BA97" i="7"/>
  <c r="E17" i="6"/>
  <c r="K101" i="7"/>
  <c r="BE101" i="7"/>
  <c r="I18" i="6"/>
  <c r="BB45" i="7"/>
  <c r="BB57" i="7"/>
  <c r="F12" i="6"/>
  <c r="BA57" i="7"/>
  <c r="E12" i="6"/>
  <c r="I65" i="7"/>
  <c r="BB71" i="7"/>
  <c r="F14" i="6"/>
  <c r="I97" i="7"/>
  <c r="BD57" i="7"/>
  <c r="H12" i="6"/>
  <c r="BC83" i="7"/>
  <c r="G15" i="6"/>
  <c r="BC97" i="7"/>
  <c r="G17" i="6"/>
  <c r="BB97" i="7"/>
  <c r="F17" i="6"/>
  <c r="J31" i="1"/>
  <c r="F39" i="1"/>
  <c r="J39" i="1"/>
  <c r="I20" i="1"/>
  <c r="I23" i="1"/>
  <c r="K13" i="7"/>
  <c r="BE13" i="7"/>
  <c r="I7" i="6"/>
  <c r="BE71" i="7"/>
  <c r="I14" i="6"/>
  <c r="G17" i="7"/>
  <c r="BA15" i="7"/>
  <c r="BA17" i="7"/>
  <c r="E8" i="6"/>
  <c r="BB85" i="7"/>
  <c r="BB86" i="7"/>
  <c r="F16" i="6"/>
  <c r="G86" i="7"/>
  <c r="BA99" i="7"/>
  <c r="BA101" i="7"/>
  <c r="E18" i="6"/>
  <c r="G101" i="7"/>
  <c r="BB101" i="7"/>
  <c r="F18" i="6"/>
  <c r="I39" i="1"/>
  <c r="G13" i="7"/>
  <c r="BA65" i="7"/>
  <c r="E13" i="6"/>
  <c r="K97" i="7"/>
  <c r="BC13" i="7"/>
  <c r="G7" i="6"/>
  <c r="G71" i="7"/>
  <c r="G83" i="7"/>
  <c r="BE97" i="7"/>
  <c r="I17" i="6"/>
  <c r="J38" i="1"/>
  <c r="G22" i="5"/>
  <c r="H20" i="6"/>
  <c r="C17" i="5"/>
  <c r="G20" i="6"/>
  <c r="C18" i="5"/>
  <c r="F20" i="6"/>
  <c r="C16" i="5"/>
  <c r="E20" i="6"/>
  <c r="C15" i="5"/>
  <c r="I20" i="6"/>
  <c r="C21" i="5"/>
  <c r="C19" i="5"/>
  <c r="C22" i="5"/>
  <c r="C23" i="5"/>
  <c r="F30" i="5"/>
  <c r="F31" i="5"/>
  <c r="F34" i="5"/>
</calcChain>
</file>

<file path=xl/sharedStrings.xml><?xml version="1.0" encoding="utf-8"?>
<sst xmlns="http://schemas.openxmlformats.org/spreadsheetml/2006/main" count="452" uniqueCount="311">
  <si>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</si>
  <si>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</si>
  <si>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</si>
  <si>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</si>
  <si>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</si>
  <si>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</si>
  <si>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</si>
  <si>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</si>
  <si>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</si>
  <si>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</si>
  <si>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</si>
  <si>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</si>
  <si>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</si>
  <si>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</si>
  <si>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</si>
  <si>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</si>
  <si>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</si>
  <si>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</si>
  <si>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</si>
  <si>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</si>
  <si>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</si>
  <si>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</si>
  <si>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</si>
  <si>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</si>
  <si>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</si>
  <si>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</si>
  <si>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</si>
  <si>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</si>
  <si>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</si>
  <si>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</si>
  <si>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</si>
  <si>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</si>
  <si>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</si>
  <si>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</si>
  <si>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</si>
  <si>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</si>
  <si>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</si>
  <si>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</si>
  <si>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</si>
  <si>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</si>
  <si>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</si>
  <si>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</si>
  <si>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</si>
  <si>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</si>
  <si>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</si>
  <si>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</si>
  <si>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</si>
  <si>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</si>
  <si>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</si>
  <si>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</si>
  <si>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</si>
  <si>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</si>
  <si>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</si>
  <si>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</si>
  <si>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</si>
  <si>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</si>
  <si>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</si>
  <si>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</si>
  <si>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</si>
  <si>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</si>
  <si>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</si>
  <si>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</si>
  <si>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</si>
  <si>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</si>
  <si>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</si>
  <si>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</si>
  <si>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</si>
  <si>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</si>
  <si>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</si>
  <si>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</si>
  <si>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</si>
  <si>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</si>
  <si>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</si>
  <si>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</si>
  <si>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</si>
  <si>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</si>
  <si>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</si>
  <si>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</si>
  <si>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</si>
  <si>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</si>
  <si>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</si>
  <si>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</si>
  <si>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</si>
  <si>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</si>
  <si>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</si>
  <si>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</si>
  <si>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</si>
  <si>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</si>
  <si>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</si>
  <si>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</si>
  <si>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</si>
  <si>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</si>
  <si>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</si>
  <si>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</si>
  <si>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</si>
  <si>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</si>
  <si>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</si>
  <si>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</si>
  <si>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</si>
  <si>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</si>
  <si>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</si>
  <si>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TP/07</t>
  </si>
  <si>
    <t>BD Mezilesí 2059-2060, Praha 20 - Horní Počernice</t>
  </si>
  <si>
    <t>TP/07 BD Mezilesí 2059-2060, Praha 20 - Horní Počernice</t>
  </si>
  <si>
    <t>SO 02</t>
  </si>
  <si>
    <t>Etapa 2</t>
  </si>
  <si>
    <t>SO 02 Etapa 2</t>
  </si>
  <si>
    <t>1 Zemní práce</t>
  </si>
  <si>
    <t>m2</t>
  </si>
  <si>
    <t>m3</t>
  </si>
  <si>
    <t>5</t>
  </si>
  <si>
    <t>Komunikace</t>
  </si>
  <si>
    <t>5 Komunikace</t>
  </si>
  <si>
    <t>596811111</t>
  </si>
  <si>
    <t>m</t>
  </si>
  <si>
    <t>t</t>
  </si>
  <si>
    <t>69366198</t>
  </si>
  <si>
    <t>Netkaná geotextilie zpevněná vpichováním 300 g/m2</t>
  </si>
  <si>
    <t>99</t>
  </si>
  <si>
    <t>Staveništní přesun hmot</t>
  </si>
  <si>
    <t>99 Staveništní přesun hmot</t>
  </si>
  <si>
    <t>998011035</t>
  </si>
  <si>
    <t xml:space="preserve">Přesun hmot pro budovy z bloků výšky do 45 m </t>
  </si>
  <si>
    <t>762</t>
  </si>
  <si>
    <t>Konstrukce tesařské</t>
  </si>
  <si>
    <t>762 Konstrukce tesařské</t>
  </si>
  <si>
    <t>998762104</t>
  </si>
  <si>
    <t>799</t>
  </si>
  <si>
    <t>Ostatní</t>
  </si>
  <si>
    <t>799 Ostatní</t>
  </si>
  <si>
    <t>799-POL01</t>
  </si>
  <si>
    <t>799-POL02</t>
  </si>
  <si>
    <t>kus</t>
  </si>
  <si>
    <t>soubor</t>
  </si>
  <si>
    <t>999</t>
  </si>
  <si>
    <t>Poplatky za skládky</t>
  </si>
  <si>
    <t>999 Poplatky za skládky</t>
  </si>
  <si>
    <t>D96</t>
  </si>
  <si>
    <t>Přesuny suti a vybouraných hmot</t>
  </si>
  <si>
    <t>D96 Přesuny suti a vybouraných hmot</t>
  </si>
  <si>
    <t>97901111R</t>
  </si>
  <si>
    <t xml:space="preserve">Svislá doprava suti a vybour. hmot </t>
  </si>
  <si>
    <t>97908211R</t>
  </si>
  <si>
    <t xml:space="preserve">Vnitrostaveništní doprava suti </t>
  </si>
  <si>
    <t>979082313</t>
  </si>
  <si>
    <t>Vodorovná doprava suti a hmot po suchu na skládku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</si>
  <si>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</si>
  <si>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</si>
  <si>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</si>
  <si>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</si>
  <si>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</si>
  <si>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</si>
  <si>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</si>
  <si>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</si>
  <si>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Výkaz výměr / rozpočet slouží jako podklad pro výběrové řízení. Rozpočet je sestaven na základě katalogu stavebních prací RTS. Výkaz výměr / rozpočet neslouží ke stanovení skutečné ceny díla. Předpokládá se, že oslovené realizační firmy provedou vlastní ověření výkazu výměr a případně vlastní zaměření předmětných konstrukcí, na základě kterého stanoví skutečnou cenu díla.
Vzhledem k tomu, že se jedná o rekonstrukci,bude stav některých konstrukcí ověřen až po jejich odhalení, v návaznosti na zjištěný stav konstrukcí může dojít ke změně objemu bouracích prací. </t>
  </si>
  <si>
    <t>Střecha</t>
  </si>
  <si>
    <t>16220120R</t>
  </si>
  <si>
    <t>Vodorovné přemístění kameniva v rámci střechy</t>
  </si>
  <si>
    <t>167111000</t>
  </si>
  <si>
    <t xml:space="preserve">Naložení kameniva ručně </t>
  </si>
  <si>
    <t>181201101</t>
  </si>
  <si>
    <t xml:space="preserve">Úprava pláně v násypech v hor. 1-4, bez zhutnění </t>
  </si>
  <si>
    <t>181301102</t>
  </si>
  <si>
    <t xml:space="preserve">Rozprostření kameniva, rovina, tl. 10 cm, do 500m2 </t>
  </si>
  <si>
    <t>Kladení dlaždic kom.pro pěší, do kameniva včetně dlaždic betonových 50/50/5 cm</t>
  </si>
  <si>
    <t>596811111X</t>
  </si>
  <si>
    <t>Kladení dlaždic kom.pro pěší, na sucho včetně dlaždic betonových 50/50/5 cm</t>
  </si>
  <si>
    <t>711</t>
  </si>
  <si>
    <t>Izolace proti vodě</t>
  </si>
  <si>
    <t>711 Izolace proti vodě</t>
  </si>
  <si>
    <t>711141559</t>
  </si>
  <si>
    <t>Izolace proti vlhkosti vodorovná pásy přitavením vyrovnání + vyspravení odhad 10% plochy</t>
  </si>
  <si>
    <t>62852265</t>
  </si>
  <si>
    <t>Pás hydroizolační z modifikovaného asfaltu vložka skleněná tkanina, tl. 4 mm</t>
  </si>
  <si>
    <t>998711103</t>
  </si>
  <si>
    <t xml:space="preserve">Přesun hmot pro izolace proti vodě, výšky do 48 m </t>
  </si>
  <si>
    <t>712a</t>
  </si>
  <si>
    <t>Povlakové krytiny</t>
  </si>
  <si>
    <t>712a Povlakové krytiny</t>
  </si>
  <si>
    <t>712371801</t>
  </si>
  <si>
    <t>Povlaková krytina střech do 10°, fólií PVC, volně 1 vrstva - materiál ve specifikaci</t>
  </si>
  <si>
    <t>712378003</t>
  </si>
  <si>
    <t>Okapnice RŠ 250 mm včetně kotvící techniky</t>
  </si>
  <si>
    <t>712378004</t>
  </si>
  <si>
    <t>Závětrná lišta RŠ 250 mm včetně kotevní techniky</t>
  </si>
  <si>
    <t>712378005</t>
  </si>
  <si>
    <t>Stěnová lišta vyhnutá RŠ 70 mm včetně kotevní techniky</t>
  </si>
  <si>
    <t>712378006</t>
  </si>
  <si>
    <t>Rohová lišta vnější RŠ 100 mm včetně kotevní techniky</t>
  </si>
  <si>
    <t>712378007</t>
  </si>
  <si>
    <t>Rohová lišta vnitřní RŠ 100 mm včetně kotevní techniky</t>
  </si>
  <si>
    <t>712391171</t>
  </si>
  <si>
    <t>Povlaková krytina střech do 10°, podklad. textilie 1 vrstva - materiál ve specifikaci</t>
  </si>
  <si>
    <t>712391172</t>
  </si>
  <si>
    <t>Povlaková krytina střech do 10°, ochran. textilie 1 vrstva - materiál ve specifikaci</t>
  </si>
  <si>
    <t>712472101</t>
  </si>
  <si>
    <t>Povlaková krytina střech do 10°, fólií PVC kotvením, 1 vrstva - materiál ve specifikaci</t>
  </si>
  <si>
    <t>713391192</t>
  </si>
  <si>
    <t xml:space="preserve">Těsnění spojů trvale plastickým tmelem </t>
  </si>
  <si>
    <t>223MAT01</t>
  </si>
  <si>
    <t>Polyuretanový tmel PU - (310ml/bal.)</t>
  </si>
  <si>
    <t>28322010</t>
  </si>
  <si>
    <t>Fólie PVC-P pro mechanické kotvení tl. 1,5 mm</t>
  </si>
  <si>
    <t>28322017</t>
  </si>
  <si>
    <t>Fólie PVC-P pro přitížení tl. 1,5 mm</t>
  </si>
  <si>
    <t>712MAT91</t>
  </si>
  <si>
    <t>Kotevní technika PVC-P fólie</t>
  </si>
  <si>
    <t>998712105</t>
  </si>
  <si>
    <t xml:space="preserve">Přesun hmot pro povlakové krytiny, výšky do 48 m </t>
  </si>
  <si>
    <t>713</t>
  </si>
  <si>
    <t>Izolace tepelné</t>
  </si>
  <si>
    <t>713 Izolace tepelné</t>
  </si>
  <si>
    <t>713100813</t>
  </si>
  <si>
    <t>713141151</t>
  </si>
  <si>
    <t xml:space="preserve">Izolace tepelná střech,  desky na sucho, 1 vrstva </t>
  </si>
  <si>
    <t>713141311</t>
  </si>
  <si>
    <t>Izolace tepelná střech, EPS, na kotvy včetně kotev</t>
  </si>
  <si>
    <t>713191100</t>
  </si>
  <si>
    <t xml:space="preserve">Položení ochranné textilie </t>
  </si>
  <si>
    <t>28375869</t>
  </si>
  <si>
    <t>Deska polystyren EPS 100 S Stabil tl. 60 mm</t>
  </si>
  <si>
    <t>28375871</t>
  </si>
  <si>
    <t>Deska polystyren EPS 100 S Stabil tl. 100 mm</t>
  </si>
  <si>
    <t>28375971</t>
  </si>
  <si>
    <t>Deska - klín spádový EPS 100 S Stabil sklon 0,5%, prům. tl. 50 mm</t>
  </si>
  <si>
    <t>28375972</t>
  </si>
  <si>
    <t>Deska - klín spádový EPS 150 S Stabil sklon 3°, prům tl. 50 mm</t>
  </si>
  <si>
    <t>283763403</t>
  </si>
  <si>
    <t>Deska XPS tl. 60 mm</t>
  </si>
  <si>
    <t>283763407</t>
  </si>
  <si>
    <t>Deska XPS tl. 140 mm</t>
  </si>
  <si>
    <t>69366199</t>
  </si>
  <si>
    <t>Netkaná geotextilie zpevněná vpichováním 500 g/m2</t>
  </si>
  <si>
    <t>998713105</t>
  </si>
  <si>
    <t xml:space="preserve">Přesun hmot pro izolace tepelné, výšky do 48 m </t>
  </si>
  <si>
    <t>721</t>
  </si>
  <si>
    <t>Vnitřní kanalizace</t>
  </si>
  <si>
    <t>721 Vnitřní kanalizace</t>
  </si>
  <si>
    <t>721171808</t>
  </si>
  <si>
    <t xml:space="preserve">Demontáž potrubí </t>
  </si>
  <si>
    <t>721176145</t>
  </si>
  <si>
    <t>Potrubí HT dešťové (svislé) DN 100 x 2,7 mm včetně tvarovek</t>
  </si>
  <si>
    <t>721234101</t>
  </si>
  <si>
    <t>Vtok střešní PP pro plochou střechu živičný pás, DN 125</t>
  </si>
  <si>
    <t>721239106</t>
  </si>
  <si>
    <t>Kus prodlužovací s mřížkou 150x150 mm nerez s rámem pro připojení PVC-P krytiny</t>
  </si>
  <si>
    <t>721-POL01</t>
  </si>
  <si>
    <t>Stavební přípomoce nutné k osazení vtoku včetně demontáží</t>
  </si>
  <si>
    <t>998721105</t>
  </si>
  <si>
    <t xml:space="preserve">Přesun hmot pro vnitřní kanalizaci, výšky do 48 m </t>
  </si>
  <si>
    <t>762341630</t>
  </si>
  <si>
    <t xml:space="preserve">Bednění říms z desek tvrdých </t>
  </si>
  <si>
    <t>60726014.A</t>
  </si>
  <si>
    <t>Deska dřevoštěpková OSB 3  tl. 18 mm</t>
  </si>
  <si>
    <t>762MAT01</t>
  </si>
  <si>
    <t>Kotevní technika tesařských konstrukcí</t>
  </si>
  <si>
    <t xml:space="preserve">Přesun hmot pro tesařské konstrukce, výšky do 48 m </t>
  </si>
  <si>
    <t>764</t>
  </si>
  <si>
    <t>Konstrukce klempířské</t>
  </si>
  <si>
    <t>764 Konstrukce klempířské</t>
  </si>
  <si>
    <t>764252403</t>
  </si>
  <si>
    <t>Žlaby Ti Zn plech, podokapní půlkruhové, rš 280 mm včetně háků, čel, rohů, rovných hrdel, dilatací</t>
  </si>
  <si>
    <t>764259411</t>
  </si>
  <si>
    <t>Kotlík kónický z TiZn plechu pro potrubí DN 100 mm</t>
  </si>
  <si>
    <t>764351836</t>
  </si>
  <si>
    <t xml:space="preserve">Demontáž háků </t>
  </si>
  <si>
    <t>764352800</t>
  </si>
  <si>
    <t>Demontáž žlabů půlkruh. rovných, rš 250 mm včetně háků</t>
  </si>
  <si>
    <t>76442126R</t>
  </si>
  <si>
    <t>Oplechování říms z Pz plechu, rš 400 mm včetně kotevní techniky</t>
  </si>
  <si>
    <t>764430850</t>
  </si>
  <si>
    <t xml:space="preserve">Demontáž oplechování atiky </t>
  </si>
  <si>
    <t>764454802</t>
  </si>
  <si>
    <t>Demontáž okap trub kruhových,D 120 mm včetně kolen, odboček, příslušenství</t>
  </si>
  <si>
    <t>76453041R</t>
  </si>
  <si>
    <t>Lemování zdí z Ti Zn plechu, rš 250 mm včetně rohů a kotevní techniky</t>
  </si>
  <si>
    <t>764554402</t>
  </si>
  <si>
    <t>Okapní potrubí z Ti Zn plechu, kruhové, D 100 mm vč.zděří, manžet, odboček, kolen, odskoků, výpustí</t>
  </si>
  <si>
    <t>998764105</t>
  </si>
  <si>
    <t xml:space="preserve">Přesun hmot pro klempířské konstr., výšky do 48 m </t>
  </si>
  <si>
    <t>767</t>
  </si>
  <si>
    <t>Konstrukce zámečnické</t>
  </si>
  <si>
    <t>767 Konstrukce zámečnické</t>
  </si>
  <si>
    <t>767-POL02</t>
  </si>
  <si>
    <t>Schodiště demontáž + dodávka + montáž</t>
  </si>
  <si>
    <t>VZT komora - úprava dle popisu v TZ typ 1</t>
  </si>
  <si>
    <t>VZT komora - úprava dle popisu v TZ typ 2</t>
  </si>
  <si>
    <t>799-POL03</t>
  </si>
  <si>
    <t>Prvky kotvené nebo osazené na střeše demontáž + případná zpětná montáž</t>
  </si>
  <si>
    <t>799-POL04</t>
  </si>
  <si>
    <t>Elektroinstalace demontáž + případná zpětná montáž</t>
  </si>
  <si>
    <t>799-POL05</t>
  </si>
  <si>
    <t>Obklad na fasádě strojovny demontáž + zkrácení na 1/2 + zpětná montáž</t>
  </si>
  <si>
    <t>799-POL06</t>
  </si>
  <si>
    <t>Bleskosvod demontáž + zpětná montáž na nové patky + revize</t>
  </si>
  <si>
    <t>799-POL07</t>
  </si>
  <si>
    <t>799-POL09</t>
  </si>
  <si>
    <t xml:space="preserve">Uzavření profilů I pro opracování hydroizolací </t>
  </si>
  <si>
    <t>799-POL10</t>
  </si>
  <si>
    <t>979098148</t>
  </si>
  <si>
    <t xml:space="preserve">Poplatek za skládku suti - plech </t>
  </si>
  <si>
    <t>979990143</t>
  </si>
  <si>
    <t xml:space="preserve">Poplatek za skládku suti - polystyren + textilie </t>
  </si>
  <si>
    <t>02 Střecha</t>
  </si>
  <si>
    <t>Pavel Soukup</t>
  </si>
  <si>
    <t>R01</t>
  </si>
  <si>
    <t>Proplach kameniva + 50% výměna kameniva</t>
  </si>
  <si>
    <t xml:space="preserve">Demontáž tepelné izolace, XPS tl. 60 mm </t>
  </si>
  <si>
    <t>Záchytný systém dodávka + montáž</t>
  </si>
  <si>
    <t>hod</t>
  </si>
  <si>
    <t>Blíže nespecifikované pomocné práce nutné k řádnému dokončení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</si>
</sst>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left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/>
    <xf numFmtId="0" fontId="3" fillId="0" borderId="25" xfId="0" applyFont="1" applyFill="1" applyBorder="1" applyAlignment="1"/>
    <xf numFmtId="0" fontId="1" fillId="0" borderId="0" xfId="0" applyFont="1" applyFill="1" applyBorder="1" applyAlignment="1"/>
    <xf numFmtId="0" fontId="3" fillId="0" borderId="12" xfId="0" applyFont="1" applyBorder="1" applyAlignment="1"/>
    <xf numFmtId="0" fontId="3" fillId="0" borderId="25" xfId="0" applyFont="1" applyBorder="1" applyAlignment="1"/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0" fontId="7" fillId="0" borderId="45" xfId="1" applyFont="1" applyBorder="1"/>
    <xf numFmtId="0" fontId="1" fillId="0" borderId="45" xfId="1" applyFont="1" applyBorder="1"/>
    <xf numFmtId="0" fontId="1" fillId="0" borderId="45" xfId="1" applyFont="1" applyBorder="1" applyAlignment="1">
      <alignment horizontal="right"/>
    </xf>
    <xf numFmtId="0" fontId="1" fillId="0" borderId="46" xfId="1" applyFont="1" applyBorder="1"/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7" fillId="0" borderId="48" xfId="1" applyFont="1" applyBorder="1"/>
    <xf numFmtId="0" fontId="1" fillId="0" borderId="48" xfId="1" applyFont="1" applyBorder="1"/>
    <xf numFmtId="0" fontId="1" fillId="0" borderId="48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3" fillId="0" borderId="46" xfId="1" applyFont="1" applyBorder="1" applyAlignment="1">
      <alignment horizontal="right"/>
    </xf>
    <xf numFmtId="0" fontId="1" fillId="0" borderId="45" xfId="1" applyFont="1" applyBorder="1" applyAlignment="1">
      <alignment horizontal="left"/>
    </xf>
    <xf numFmtId="0" fontId="1" fillId="0" borderId="47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2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wrapText="1"/>
    </xf>
    <xf numFmtId="0" fontId="7" fillId="0" borderId="15" xfId="1" applyFont="1" applyBorder="1" applyAlignment="1">
      <alignment horizontal="center"/>
    </xf>
    <xf numFmtId="49" fontId="7" fillId="0" borderId="15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13" xfId="1" applyNumberFormat="1" applyFont="1" applyFill="1" applyBorder="1"/>
    <xf numFmtId="0" fontId="1" fillId="0" borderId="6" xfId="1" applyFont="1" applyFill="1" applyBorder="1"/>
    <xf numFmtId="0" fontId="1" fillId="0" borderId="13" xfId="1" applyFont="1" applyFill="1" applyBorder="1"/>
    <xf numFmtId="0" fontId="13" fillId="0" borderId="0" xfId="1" applyFont="1"/>
    <xf numFmtId="0" fontId="8" fillId="0" borderId="14" xfId="1" applyFont="1" applyBorder="1" applyAlignment="1">
      <alignment horizontal="center" vertical="top"/>
    </xf>
    <xf numFmtId="49" fontId="8" fillId="0" borderId="14" xfId="1" applyNumberFormat="1" applyFont="1" applyBorder="1" applyAlignment="1">
      <alignment horizontal="left" vertical="top"/>
    </xf>
    <xf numFmtId="0" fontId="8" fillId="0" borderId="14" xfId="1" applyFont="1" applyBorder="1" applyAlignment="1">
      <alignment vertical="top" wrapText="1"/>
    </xf>
    <xf numFmtId="49" fontId="8" fillId="0" borderId="14" xfId="1" applyNumberFormat="1" applyFont="1" applyBorder="1" applyAlignment="1">
      <alignment horizontal="center" shrinkToFit="1"/>
    </xf>
    <xf numFmtId="4" fontId="8" fillId="0" borderId="14" xfId="1" applyNumberFormat="1" applyFont="1" applyBorder="1" applyAlignment="1">
      <alignment horizontal="right"/>
    </xf>
    <xf numFmtId="4" fontId="8" fillId="0" borderId="14" xfId="1" applyNumberFormat="1" applyFont="1" applyBorder="1"/>
    <xf numFmtId="168" fontId="8" fillId="0" borderId="14" xfId="1" applyNumberFormat="1" applyFont="1" applyBorder="1"/>
    <xf numFmtId="4" fontId="8" fillId="0" borderId="13" xfId="1" applyNumberFormat="1" applyFont="1" applyBorder="1"/>
    <xf numFmtId="0" fontId="1" fillId="0" borderId="0" xfId="1" applyFont="1" applyBorder="1"/>
    <xf numFmtId="0" fontId="1" fillId="2" borderId="12" xfId="1" applyFont="1" applyFill="1" applyBorder="1" applyAlignment="1">
      <alignment horizontal="center"/>
    </xf>
    <xf numFmtId="49" fontId="14" fillId="2" borderId="12" xfId="1" applyNumberFormat="1" applyFont="1" applyFill="1" applyBorder="1" applyAlignment="1">
      <alignment horizontal="left"/>
    </xf>
    <xf numFmtId="0" fontId="14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2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5" fillId="0" borderId="0" xfId="1" applyFont="1" applyAlignment="1"/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4" xfId="0" applyNumberFormat="1" applyFont="1" applyBorder="1"/>
    <xf numFmtId="0" fontId="1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5" xfId="0" applyNumberFormat="1" applyFont="1" applyBorder="1" applyAlignment="1">
      <alignment horizontal="right" vertical="center"/>
    </xf>
    <xf numFmtId="3" fontId="6" fillId="5" borderId="11" xfId="0" applyNumberFormat="1" applyFont="1" applyFill="1" applyBorder="1" applyAlignment="1">
      <alignment horizontal="right" vertical="center"/>
    </xf>
    <xf numFmtId="3" fontId="6" fillId="5" borderId="49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57" xfId="1" applyFont="1" applyBorder="1" applyAlignment="1">
      <alignment horizontal="center"/>
    </xf>
    <xf numFmtId="0" fontId="1" fillId="0" borderId="58" xfId="1" applyFont="1" applyBorder="1" applyAlignment="1">
      <alignment horizontal="center"/>
    </xf>
    <xf numFmtId="0" fontId="1" fillId="0" borderId="59" xfId="1" applyFont="1" applyBorder="1" applyAlignment="1">
      <alignment horizontal="center"/>
    </xf>
    <xf numFmtId="0" fontId="1" fillId="0" borderId="60" xfId="1" applyFont="1" applyBorder="1" applyAlignment="1">
      <alignment horizontal="center"/>
    </xf>
    <xf numFmtId="0" fontId="1" fillId="0" borderId="61" xfId="1" applyFont="1" applyBorder="1" applyAlignment="1">
      <alignment horizontal="left"/>
    </xf>
    <xf numFmtId="0" fontId="1" fillId="0" borderId="48" xfId="1" applyFont="1" applyBorder="1" applyAlignment="1">
      <alignment horizontal="left"/>
    </xf>
    <xf numFmtId="0" fontId="1" fillId="0" borderId="62" xfId="1" applyFont="1" applyBorder="1" applyAlignment="1">
      <alignment horizontal="left"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49" fontId="1" fillId="0" borderId="59" xfId="1" applyNumberFormat="1" applyFont="1" applyBorder="1" applyAlignment="1">
      <alignment horizontal="center"/>
    </xf>
    <xf numFmtId="0" fontId="1" fillId="0" borderId="61" xfId="1" applyFont="1" applyBorder="1" applyAlignment="1">
      <alignment horizontal="center" shrinkToFit="1"/>
    </xf>
    <xf numFmtId="0" fontId="1" fillId="0" borderId="48" xfId="1" applyFont="1" applyBorder="1" applyAlignment="1">
      <alignment horizontal="center" shrinkToFit="1"/>
    </xf>
    <xf numFmtId="0" fontId="1" fillId="0" borderId="6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904875</xdr:colOff>
      <xdr:row>28</xdr:row>
      <xdr:rowOff>295275</xdr:rowOff>
    </xdr:to>
    <xdr:pic>
      <xdr:nvPicPr>
        <xdr:cNvPr id="1031" name="Obrázek 1" descr="soukupdostiku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438775"/>
          <a:ext cx="9048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44"/>
  <sheetViews>
    <sheetView showGridLines="0" tabSelected="1" topLeftCell="B1" zoomScaleNormal="100" zoomScaleSheetLayoutView="75" workbookViewId="0">
      <selection activeCell="O34" sqref="O34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0</v>
      </c>
      <c r="E2" s="5"/>
      <c r="F2" s="4"/>
      <c r="G2" s="6"/>
      <c r="H2" s="7" t="s">
        <v>1</v>
      </c>
      <c r="I2" s="8">
        <f ca="1">TODAY()</f>
        <v>43278</v>
      </c>
      <c r="K2" s="3"/>
    </row>
    <row r="3" spans="2:15" ht="6" customHeight="1" x14ac:dyDescent="0.2">
      <c r="C3" s="9"/>
      <c r="D3" s="10" t="s">
        <v>2</v>
      </c>
    </row>
    <row r="4" spans="2:15" ht="4.5" customHeight="1" x14ac:dyDescent="0.2"/>
    <row r="5" spans="2:15" ht="13.5" customHeight="1" x14ac:dyDescent="0.25">
      <c r="C5" s="11" t="s">
        <v>3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2:15" x14ac:dyDescent="0.2">
      <c r="C7" s="16" t="s">
        <v>4</v>
      </c>
      <c r="D7" s="17"/>
      <c r="H7" s="18" t="s">
        <v>5</v>
      </c>
      <c r="J7" s="17"/>
      <c r="K7" s="17"/>
    </row>
    <row r="8" spans="2:15" x14ac:dyDescent="0.2">
      <c r="D8" s="17"/>
      <c r="H8" s="18" t="s">
        <v>6</v>
      </c>
      <c r="J8" s="17"/>
      <c r="K8" s="17"/>
    </row>
    <row r="9" spans="2:15" x14ac:dyDescent="0.2">
      <c r="C9" s="18"/>
      <c r="D9" s="17"/>
      <c r="H9" s="18"/>
      <c r="J9" s="17"/>
    </row>
    <row r="10" spans="2:15" x14ac:dyDescent="0.2">
      <c r="H10" s="18"/>
      <c r="J10" s="17"/>
    </row>
    <row r="11" spans="2:15" x14ac:dyDescent="0.2">
      <c r="C11" s="16" t="s">
        <v>7</v>
      </c>
      <c r="D11" s="17"/>
      <c r="H11" s="18" t="s">
        <v>5</v>
      </c>
      <c r="J11" s="17"/>
      <c r="K11" s="17"/>
    </row>
    <row r="12" spans="2:15" x14ac:dyDescent="0.2">
      <c r="D12" s="17"/>
      <c r="H12" s="18" t="s">
        <v>6</v>
      </c>
      <c r="J12" s="17"/>
      <c r="K12" s="17"/>
    </row>
    <row r="13" spans="2:15" ht="12" customHeight="1" x14ac:dyDescent="0.2">
      <c r="C13" s="18"/>
      <c r="D13" s="17"/>
      <c r="J13" s="18"/>
    </row>
    <row r="14" spans="2:15" ht="24.75" customHeight="1" x14ac:dyDescent="0.2">
      <c r="C14" s="19" t="s">
        <v>8</v>
      </c>
      <c r="H14" s="19" t="s">
        <v>9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10</v>
      </c>
      <c r="H16" s="19" t="s">
        <v>10</v>
      </c>
    </row>
    <row r="17" spans="2:12" ht="25.5" customHeight="1" x14ac:dyDescent="0.2"/>
    <row r="18" spans="2:12" ht="13.5" customHeight="1" x14ac:dyDescent="0.2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2" ht="15" customHeight="1" x14ac:dyDescent="0.2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72">
        <f>ROUND(G31,0)</f>
        <v>0</v>
      </c>
      <c r="J19" s="273"/>
      <c r="K19" s="34"/>
    </row>
    <row r="20" spans="2:12" x14ac:dyDescent="0.2">
      <c r="B20" s="28" t="s">
        <v>14</v>
      </c>
      <c r="C20" s="29"/>
      <c r="D20" s="30">
        <v>15</v>
      </c>
      <c r="E20" s="31" t="s">
        <v>13</v>
      </c>
      <c r="F20" s="35"/>
      <c r="G20" s="36"/>
      <c r="H20" s="36"/>
      <c r="I20" s="274">
        <f>ROUND(I19*D20/100,0)</f>
        <v>0</v>
      </c>
      <c r="J20" s="275"/>
      <c r="K20" s="34"/>
    </row>
    <row r="21" spans="2:12" x14ac:dyDescent="0.2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274">
        <f>ROUND(H31,0)</f>
        <v>0</v>
      </c>
      <c r="J21" s="275"/>
      <c r="K21" s="34"/>
    </row>
    <row r="22" spans="2:12" ht="13.5" thickBot="1" x14ac:dyDescent="0.25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276">
        <f>ROUND(I21*D21/100,0)</f>
        <v>0</v>
      </c>
      <c r="J22" s="277"/>
      <c r="K22" s="34"/>
    </row>
    <row r="23" spans="2:12" ht="16.5" thickBot="1" x14ac:dyDescent="0.25">
      <c r="B23" s="39" t="s">
        <v>15</v>
      </c>
      <c r="C23" s="40"/>
      <c r="D23" s="40"/>
      <c r="E23" s="41"/>
      <c r="F23" s="42"/>
      <c r="G23" s="43"/>
      <c r="H23" s="43"/>
      <c r="I23" s="278">
        <f>SUM(I19:I22)</f>
        <v>0</v>
      </c>
      <c r="J23" s="279"/>
      <c r="K23" s="44"/>
    </row>
    <row r="26" spans="2:12" ht="1.5" customHeight="1" x14ac:dyDescent="0.2"/>
    <row r="27" spans="2:12" ht="15.75" customHeight="1" x14ac:dyDescent="0.25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">
      <c r="L28" s="46"/>
    </row>
    <row r="29" spans="2:12" ht="24" customHeight="1" x14ac:dyDescent="0.2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2" x14ac:dyDescent="0.2">
      <c r="B30" s="52" t="s">
        <v>104</v>
      </c>
      <c r="C30" s="53" t="s">
        <v>105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 t="str">
        <f>IF(CelkemObjekty=0,"",F30/CelkemObjekty*100)</f>
        <v/>
      </c>
    </row>
    <row r="31" spans="2:12" ht="17.25" customHeight="1" x14ac:dyDescent="0.2">
      <c r="B31" s="65" t="s">
        <v>20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SUM(H30:H30)</f>
        <v>0</v>
      </c>
      <c r="I31" s="69">
        <f>SUM(I30:I30)</f>
        <v>0</v>
      </c>
      <c r="J31" s="70" t="str">
        <f>IF(CelkemObjekty=0,"",F31/CelkemObjekty*100)</f>
        <v/>
      </c>
    </row>
    <row r="32" spans="2:12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 x14ac:dyDescent="0.2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 x14ac:dyDescent="0.25">
      <c r="B35" s="13" t="s">
        <v>21</v>
      </c>
      <c r="C35" s="45"/>
      <c r="D35" s="45"/>
      <c r="E35" s="45"/>
      <c r="F35" s="45"/>
      <c r="G35" s="45"/>
      <c r="H35" s="45"/>
      <c r="I35" s="45"/>
      <c r="J35" s="45"/>
      <c r="K35" s="71"/>
    </row>
    <row r="36" spans="2:11" x14ac:dyDescent="0.2">
      <c r="K36" s="71"/>
    </row>
    <row r="37" spans="2:11" ht="25.5" x14ac:dyDescent="0.2">
      <c r="B37" s="72" t="s">
        <v>22</v>
      </c>
      <c r="C37" s="73" t="s">
        <v>23</v>
      </c>
      <c r="D37" s="48"/>
      <c r="E37" s="49"/>
      <c r="F37" s="50" t="s">
        <v>18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19</v>
      </c>
      <c r="J37" s="50" t="s">
        <v>13</v>
      </c>
    </row>
    <row r="38" spans="2:11" x14ac:dyDescent="0.2">
      <c r="B38" s="74" t="s">
        <v>104</v>
      </c>
      <c r="C38" s="75" t="s">
        <v>303</v>
      </c>
      <c r="D38" s="60"/>
      <c r="E38" s="61"/>
      <c r="F38" s="62">
        <f>G38+H38+I38</f>
        <v>0</v>
      </c>
      <c r="G38" s="63">
        <v>0</v>
      </c>
      <c r="H38" s="64">
        <v>0</v>
      </c>
      <c r="I38" s="63">
        <f>(G38*SazbaDPH1)/100+(H38*SazbaDPH2)/100</f>
        <v>0</v>
      </c>
      <c r="J38" s="59" t="str">
        <f>IF(CelkemObjekty=0,"",F38/CelkemObjekty*100)</f>
        <v/>
      </c>
    </row>
    <row r="39" spans="2:11" x14ac:dyDescent="0.2">
      <c r="B39" s="65" t="s">
        <v>20</v>
      </c>
      <c r="C39" s="66"/>
      <c r="D39" s="67"/>
      <c r="E39" s="68"/>
      <c r="F39" s="69">
        <f>SUM(F38:F38)</f>
        <v>0</v>
      </c>
      <c r="G39" s="76">
        <f>SUM(G38:G38)</f>
        <v>0</v>
      </c>
      <c r="H39" s="69">
        <f>SUM(H38:H38)</f>
        <v>0</v>
      </c>
      <c r="I39" s="76">
        <f>SUM(I38:I38)</f>
        <v>0</v>
      </c>
      <c r="J39" s="70" t="str">
        <f>IF(CelkemObjekty=0,"",F39/CelkemObjekty*100)</f>
        <v/>
      </c>
    </row>
    <row r="40" spans="2:11" ht="9" customHeight="1" x14ac:dyDescent="0.2"/>
    <row r="41" spans="2:11" ht="6" customHeight="1" x14ac:dyDescent="0.2"/>
    <row r="42" spans="2:11" ht="3" customHeight="1" x14ac:dyDescent="0.2"/>
    <row r="43" spans="2:11" ht="6.75" customHeight="1" x14ac:dyDescent="0.2"/>
    <row r="44" spans="2:11" x14ac:dyDescent="0.2">
      <c r="I44" s="1"/>
      <c r="J44" s="1"/>
    </row>
  </sheetData>
  <mergeCells count="5">
    <mergeCell ref="I19:J19"/>
    <mergeCell ref="I20:J20"/>
    <mergeCell ref="I21:J21"/>
    <mergeCell ref="I22:J22"/>
    <mergeCell ref="I23:J23"/>
  </mergeCells>
  <pageMargins left="0.78740157480314965" right="0.19685039370078741" top="0.39370078740157483" bottom="0.39370078740157483" header="0" footer="0.19685039370078741"/>
  <pageSetup paperSize="9" scale="76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fitToPage="1"/>
  </sheetPr>
  <dimension ref="A1:BE51"/>
  <sheetViews>
    <sheetView zoomScaleNormal="100" workbookViewId="0">
      <selection activeCell="J15" sqref="J15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5.285156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77" t="s">
        <v>29</v>
      </c>
      <c r="B1" s="78"/>
      <c r="C1" s="78"/>
      <c r="D1" s="78"/>
      <c r="E1" s="78"/>
      <c r="F1" s="78"/>
      <c r="G1" s="78"/>
    </row>
    <row r="2" spans="1:57" ht="12.75" customHeight="1" x14ac:dyDescent="0.2">
      <c r="A2" s="79" t="s">
        <v>30</v>
      </c>
      <c r="B2" s="80"/>
      <c r="C2" s="81">
        <v>2</v>
      </c>
      <c r="D2" s="81" t="s">
        <v>155</v>
      </c>
      <c r="E2" s="80"/>
      <c r="F2" s="82" t="s">
        <v>31</v>
      </c>
      <c r="G2" s="83"/>
    </row>
    <row r="3" spans="1:57" ht="3" hidden="1" customHeight="1" x14ac:dyDescent="0.2">
      <c r="A3" s="84"/>
      <c r="B3" s="85"/>
      <c r="C3" s="86"/>
      <c r="D3" s="86"/>
      <c r="E3" s="85"/>
      <c r="F3" s="87"/>
      <c r="G3" s="88"/>
    </row>
    <row r="4" spans="1:57" ht="12" customHeight="1" x14ac:dyDescent="0.2">
      <c r="A4" s="89" t="s">
        <v>32</v>
      </c>
      <c r="B4" s="85"/>
      <c r="C4" s="86"/>
      <c r="D4" s="86"/>
      <c r="E4" s="85"/>
      <c r="F4" s="87" t="s">
        <v>33</v>
      </c>
      <c r="G4" s="90"/>
    </row>
    <row r="5" spans="1:57" ht="12.95" customHeight="1" x14ac:dyDescent="0.2">
      <c r="A5" s="91" t="s">
        <v>104</v>
      </c>
      <c r="B5" s="92"/>
      <c r="C5" s="93" t="s">
        <v>105</v>
      </c>
      <c r="D5" s="94"/>
      <c r="E5" s="95"/>
      <c r="F5" s="87" t="s">
        <v>34</v>
      </c>
      <c r="G5" s="88"/>
    </row>
    <row r="6" spans="1:57" ht="12.95" customHeight="1" x14ac:dyDescent="0.2">
      <c r="A6" s="89" t="s">
        <v>35</v>
      </c>
      <c r="B6" s="85"/>
      <c r="C6" s="86"/>
      <c r="D6" s="86"/>
      <c r="E6" s="85"/>
      <c r="F6" s="96" t="s">
        <v>36</v>
      </c>
      <c r="G6" s="97"/>
      <c r="O6" s="98"/>
    </row>
    <row r="7" spans="1:57" ht="12.95" customHeight="1" x14ac:dyDescent="0.2">
      <c r="A7" s="99" t="s">
        <v>101</v>
      </c>
      <c r="B7" s="100"/>
      <c r="C7" s="101" t="s">
        <v>102</v>
      </c>
      <c r="D7" s="102"/>
      <c r="E7" s="102"/>
      <c r="F7" s="103" t="s">
        <v>37</v>
      </c>
      <c r="G7" s="97"/>
    </row>
    <row r="8" spans="1:57" x14ac:dyDescent="0.2">
      <c r="A8" s="104" t="s">
        <v>38</v>
      </c>
      <c r="B8" s="87"/>
      <c r="C8" s="280"/>
      <c r="D8" s="280"/>
      <c r="E8" s="281"/>
      <c r="F8" s="105" t="s">
        <v>39</v>
      </c>
      <c r="G8" s="106"/>
      <c r="H8" s="107"/>
      <c r="I8" s="108"/>
    </row>
    <row r="9" spans="1:57" x14ac:dyDescent="0.2">
      <c r="A9" s="104" t="s">
        <v>40</v>
      </c>
      <c r="B9" s="87"/>
      <c r="C9" s="280"/>
      <c r="D9" s="280"/>
      <c r="E9" s="281"/>
      <c r="F9" s="87"/>
      <c r="G9" s="109"/>
      <c r="H9" s="110"/>
    </row>
    <row r="10" spans="1:57" x14ac:dyDescent="0.2">
      <c r="A10" s="104" t="s">
        <v>41</v>
      </c>
      <c r="B10" s="87"/>
      <c r="C10" s="280"/>
      <c r="D10" s="280"/>
      <c r="E10" s="280"/>
      <c r="F10" s="111"/>
      <c r="G10" s="112"/>
      <c r="H10" s="113"/>
    </row>
    <row r="11" spans="1:57" ht="13.5" customHeight="1" x14ac:dyDescent="0.2">
      <c r="A11" s="104" t="s">
        <v>42</v>
      </c>
      <c r="B11" s="87"/>
      <c r="C11" s="280"/>
      <c r="D11" s="280"/>
      <c r="E11" s="280"/>
      <c r="F11" s="114" t="s">
        <v>43</v>
      </c>
      <c r="G11" s="115"/>
      <c r="H11" s="110"/>
      <c r="BA11" s="116"/>
      <c r="BB11" s="116"/>
      <c r="BC11" s="116"/>
      <c r="BD11" s="116"/>
      <c r="BE11" s="116"/>
    </row>
    <row r="12" spans="1:57" ht="12.75" customHeight="1" x14ac:dyDescent="0.2">
      <c r="A12" s="117" t="s">
        <v>44</v>
      </c>
      <c r="B12" s="85"/>
      <c r="C12" s="282"/>
      <c r="D12" s="282"/>
      <c r="E12" s="282"/>
      <c r="F12" s="118" t="s">
        <v>45</v>
      </c>
      <c r="G12" s="119"/>
      <c r="H12" s="110"/>
    </row>
    <row r="13" spans="1:57" ht="28.5" customHeight="1" thickBot="1" x14ac:dyDescent="0.25">
      <c r="A13" s="120" t="s">
        <v>46</v>
      </c>
      <c r="B13" s="121"/>
      <c r="C13" s="121"/>
      <c r="D13" s="121"/>
      <c r="E13" s="122"/>
      <c r="F13" s="122"/>
      <c r="G13" s="123"/>
      <c r="H13" s="110"/>
    </row>
    <row r="14" spans="1:57" ht="17.25" customHeight="1" thickBot="1" x14ac:dyDescent="0.25">
      <c r="A14" s="124" t="s">
        <v>47</v>
      </c>
      <c r="B14" s="125"/>
      <c r="C14" s="126"/>
      <c r="D14" s="127" t="s">
        <v>48</v>
      </c>
      <c r="E14" s="128"/>
      <c r="F14" s="128"/>
      <c r="G14" s="126"/>
    </row>
    <row r="15" spans="1:57" ht="15.95" customHeight="1" x14ac:dyDescent="0.2">
      <c r="A15" s="129"/>
      <c r="B15" s="130" t="s">
        <v>49</v>
      </c>
      <c r="C15" s="131">
        <f>'SO 02 02 Rek'!E20</f>
        <v>0</v>
      </c>
      <c r="D15" s="132" t="str">
        <f>'SO 02 02 Rek'!A25</f>
        <v>Ztížené výrobní podmínky</v>
      </c>
      <c r="E15" s="133"/>
      <c r="F15" s="134"/>
      <c r="G15" s="131">
        <f>'SO 02 02 Rek'!I25</f>
        <v>0</v>
      </c>
    </row>
    <row r="16" spans="1:57" ht="15.95" customHeight="1" x14ac:dyDescent="0.2">
      <c r="A16" s="129" t="s">
        <v>50</v>
      </c>
      <c r="B16" s="130" t="s">
        <v>51</v>
      </c>
      <c r="C16" s="131">
        <f>'SO 02 02 Rek'!F20</f>
        <v>0</v>
      </c>
      <c r="D16" s="84" t="str">
        <f>'SO 02 02 Rek'!A26</f>
        <v>Oborová přirážka</v>
      </c>
      <c r="E16" s="135"/>
      <c r="F16" s="136"/>
      <c r="G16" s="131">
        <f>'SO 02 02 Rek'!I26</f>
        <v>0</v>
      </c>
    </row>
    <row r="17" spans="1:7" ht="15.95" customHeight="1" x14ac:dyDescent="0.2">
      <c r="A17" s="129" t="s">
        <v>52</v>
      </c>
      <c r="B17" s="130" t="s">
        <v>53</v>
      </c>
      <c r="C17" s="131">
        <f>'SO 02 02 Rek'!H20</f>
        <v>0</v>
      </c>
      <c r="D17" s="84" t="str">
        <f>'SO 02 02 Rek'!A27</f>
        <v>Přesun stavebních kapacit</v>
      </c>
      <c r="E17" s="135"/>
      <c r="F17" s="136"/>
      <c r="G17" s="131">
        <f>'SO 02 02 Rek'!I27</f>
        <v>0</v>
      </c>
    </row>
    <row r="18" spans="1:7" ht="15.95" customHeight="1" x14ac:dyDescent="0.2">
      <c r="A18" s="137" t="s">
        <v>54</v>
      </c>
      <c r="B18" s="138" t="s">
        <v>55</v>
      </c>
      <c r="C18" s="131">
        <f>'SO 02 02 Rek'!G20</f>
        <v>0</v>
      </c>
      <c r="D18" s="84" t="str">
        <f>'SO 02 02 Rek'!A28</f>
        <v>Mimostaveništní doprava</v>
      </c>
      <c r="E18" s="135"/>
      <c r="F18" s="136"/>
      <c r="G18" s="131">
        <f>'SO 02 02 Rek'!I28</f>
        <v>0</v>
      </c>
    </row>
    <row r="19" spans="1:7" ht="15.95" customHeight="1" x14ac:dyDescent="0.2">
      <c r="A19" s="139" t="s">
        <v>56</v>
      </c>
      <c r="B19" s="130"/>
      <c r="C19" s="131">
        <f>SUM(C15:C18)</f>
        <v>0</v>
      </c>
      <c r="D19" s="84" t="str">
        <f>'SO 02 02 Rek'!A29</f>
        <v>Zařízení staveniště</v>
      </c>
      <c r="E19" s="135"/>
      <c r="F19" s="136"/>
      <c r="G19" s="131">
        <f>'SO 02 02 Rek'!I29</f>
        <v>0</v>
      </c>
    </row>
    <row r="20" spans="1:7" ht="15.95" customHeight="1" x14ac:dyDescent="0.2">
      <c r="A20" s="139"/>
      <c r="B20" s="130"/>
      <c r="C20" s="131"/>
      <c r="D20" s="84" t="str">
        <f>'SO 02 02 Rek'!A30</f>
        <v>Provoz investora</v>
      </c>
      <c r="E20" s="135"/>
      <c r="F20" s="136"/>
      <c r="G20" s="131">
        <f>'SO 02 02 Rek'!I30</f>
        <v>0</v>
      </c>
    </row>
    <row r="21" spans="1:7" ht="15.95" customHeight="1" x14ac:dyDescent="0.2">
      <c r="A21" s="139" t="s">
        <v>28</v>
      </c>
      <c r="B21" s="130"/>
      <c r="C21" s="131">
        <f>'SO 02 02 Rek'!I20</f>
        <v>0</v>
      </c>
      <c r="D21" s="84" t="str">
        <f>'SO 02 02 Rek'!A31</f>
        <v>Kompletační činnost (IČD)</v>
      </c>
      <c r="E21" s="135"/>
      <c r="F21" s="136"/>
      <c r="G21" s="131">
        <f>'SO 02 02 Rek'!I31</f>
        <v>0</v>
      </c>
    </row>
    <row r="22" spans="1:7" ht="15.95" customHeight="1" x14ac:dyDescent="0.2">
      <c r="A22" s="140" t="s">
        <v>57</v>
      </c>
      <c r="B22" s="110"/>
      <c r="C22" s="131">
        <f>C19+C21</f>
        <v>0</v>
      </c>
      <c r="D22" s="84" t="s">
        <v>58</v>
      </c>
      <c r="E22" s="135"/>
      <c r="F22" s="136"/>
      <c r="G22" s="131">
        <f>G23-SUM(G15:G21)</f>
        <v>0</v>
      </c>
    </row>
    <row r="23" spans="1:7" ht="15.95" customHeight="1" thickBot="1" x14ac:dyDescent="0.25">
      <c r="A23" s="283" t="s">
        <v>59</v>
      </c>
      <c r="B23" s="284"/>
      <c r="C23" s="141">
        <f>C22+G23</f>
        <v>0</v>
      </c>
      <c r="D23" s="142" t="s">
        <v>60</v>
      </c>
      <c r="E23" s="143"/>
      <c r="F23" s="144"/>
      <c r="G23" s="131">
        <f>'SO 02 02 Rek'!H33</f>
        <v>0</v>
      </c>
    </row>
    <row r="24" spans="1:7" x14ac:dyDescent="0.2">
      <c r="A24" s="145" t="s">
        <v>61</v>
      </c>
      <c r="B24" s="146"/>
      <c r="C24" s="147"/>
      <c r="D24" s="146" t="s">
        <v>62</v>
      </c>
      <c r="E24" s="146"/>
      <c r="F24" s="148" t="s">
        <v>63</v>
      </c>
      <c r="G24" s="149"/>
    </row>
    <row r="25" spans="1:7" x14ac:dyDescent="0.2">
      <c r="A25" s="140" t="s">
        <v>64</v>
      </c>
      <c r="B25" s="110"/>
      <c r="C25" s="270" t="s">
        <v>304</v>
      </c>
      <c r="D25" s="110" t="s">
        <v>64</v>
      </c>
      <c r="F25" s="151" t="s">
        <v>64</v>
      </c>
      <c r="G25" s="152"/>
    </row>
    <row r="26" spans="1:7" ht="37.5" customHeight="1" x14ac:dyDescent="0.2">
      <c r="A26" s="140" t="s">
        <v>65</v>
      </c>
      <c r="B26" s="153"/>
      <c r="C26" s="271">
        <v>41011</v>
      </c>
      <c r="D26" s="110" t="s">
        <v>65</v>
      </c>
      <c r="F26" s="151" t="s">
        <v>65</v>
      </c>
      <c r="G26" s="152"/>
    </row>
    <row r="27" spans="1:7" x14ac:dyDescent="0.2">
      <c r="A27" s="140"/>
      <c r="B27" s="154"/>
      <c r="C27" s="150"/>
      <c r="D27" s="110"/>
      <c r="F27" s="151"/>
      <c r="G27" s="152"/>
    </row>
    <row r="28" spans="1:7" x14ac:dyDescent="0.2">
      <c r="A28" s="140" t="s">
        <v>66</v>
      </c>
      <c r="B28" s="110"/>
      <c r="C28" s="150"/>
      <c r="D28" s="151" t="s">
        <v>67</v>
      </c>
      <c r="E28" s="150"/>
      <c r="F28" s="155" t="s">
        <v>67</v>
      </c>
      <c r="G28" s="152"/>
    </row>
    <row r="29" spans="1:7" ht="69" customHeight="1" x14ac:dyDescent="0.2">
      <c r="A29" s="140"/>
      <c r="B29" s="110"/>
      <c r="C29" s="156"/>
      <c r="D29" s="157"/>
      <c r="E29" s="156"/>
      <c r="F29" s="110"/>
      <c r="G29" s="152"/>
    </row>
    <row r="30" spans="1:7" x14ac:dyDescent="0.2">
      <c r="A30" s="158" t="s">
        <v>12</v>
      </c>
      <c r="B30" s="159"/>
      <c r="C30" s="160">
        <v>15</v>
      </c>
      <c r="D30" s="159" t="s">
        <v>68</v>
      </c>
      <c r="E30" s="161"/>
      <c r="F30" s="285">
        <f>C23-F32</f>
        <v>0</v>
      </c>
      <c r="G30" s="286"/>
    </row>
    <row r="31" spans="1:7" x14ac:dyDescent="0.2">
      <c r="A31" s="158" t="s">
        <v>69</v>
      </c>
      <c r="B31" s="159"/>
      <c r="C31" s="160">
        <f>C30</f>
        <v>15</v>
      </c>
      <c r="D31" s="159" t="s">
        <v>70</v>
      </c>
      <c r="E31" s="161"/>
      <c r="F31" s="285">
        <f>ROUND(PRODUCT(F30,C31/100),0)</f>
        <v>0</v>
      </c>
      <c r="G31" s="286"/>
    </row>
    <row r="32" spans="1:7" x14ac:dyDescent="0.2">
      <c r="A32" s="158" t="s">
        <v>12</v>
      </c>
      <c r="B32" s="159"/>
      <c r="C32" s="160">
        <v>0</v>
      </c>
      <c r="D32" s="159" t="s">
        <v>70</v>
      </c>
      <c r="E32" s="161"/>
      <c r="F32" s="285">
        <v>0</v>
      </c>
      <c r="G32" s="286"/>
    </row>
    <row r="33" spans="1:8" x14ac:dyDescent="0.2">
      <c r="A33" s="158" t="s">
        <v>69</v>
      </c>
      <c r="B33" s="162"/>
      <c r="C33" s="163">
        <f>C32</f>
        <v>0</v>
      </c>
      <c r="D33" s="159" t="s">
        <v>70</v>
      </c>
      <c r="E33" s="136"/>
      <c r="F33" s="285">
        <f>ROUND(PRODUCT(F32,C33/100),0)</f>
        <v>0</v>
      </c>
      <c r="G33" s="286"/>
    </row>
    <row r="34" spans="1:8" s="167" customFormat="1" ht="19.5" customHeight="1" thickBot="1" x14ac:dyDescent="0.3">
      <c r="A34" s="164" t="s">
        <v>71</v>
      </c>
      <c r="B34" s="165"/>
      <c r="C34" s="165"/>
      <c r="D34" s="165"/>
      <c r="E34" s="166"/>
      <c r="F34" s="287">
        <f>ROUND(SUM(F30:F33),0)</f>
        <v>0</v>
      </c>
      <c r="G34" s="288"/>
    </row>
    <row r="36" spans="1:8" x14ac:dyDescent="0.2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289" t="s">
        <v>154</v>
      </c>
      <c r="C37" s="289"/>
      <c r="D37" s="289"/>
      <c r="E37" s="289"/>
      <c r="F37" s="289"/>
      <c r="G37" s="289"/>
      <c r="H37" s="1" t="s">
        <v>2</v>
      </c>
    </row>
    <row r="38" spans="1:8" ht="12.75" customHeight="1" x14ac:dyDescent="0.2">
      <c r="A38" s="168"/>
      <c r="B38" s="289"/>
      <c r="C38" s="289"/>
      <c r="D38" s="289"/>
      <c r="E38" s="289"/>
      <c r="F38" s="289"/>
      <c r="G38" s="289"/>
      <c r="H38" s="1" t="s">
        <v>2</v>
      </c>
    </row>
    <row r="39" spans="1:8" x14ac:dyDescent="0.2">
      <c r="A39" s="168"/>
      <c r="B39" s="289"/>
      <c r="C39" s="289"/>
      <c r="D39" s="289"/>
      <c r="E39" s="289"/>
      <c r="F39" s="289"/>
      <c r="G39" s="289"/>
      <c r="H39" s="1" t="s">
        <v>2</v>
      </c>
    </row>
    <row r="40" spans="1:8" x14ac:dyDescent="0.2">
      <c r="A40" s="168"/>
      <c r="B40" s="289"/>
      <c r="C40" s="289"/>
      <c r="D40" s="289"/>
      <c r="E40" s="289"/>
      <c r="F40" s="289"/>
      <c r="G40" s="289"/>
      <c r="H40" s="1" t="s">
        <v>2</v>
      </c>
    </row>
    <row r="41" spans="1:8" x14ac:dyDescent="0.2">
      <c r="A41" s="168"/>
      <c r="B41" s="289"/>
      <c r="C41" s="289"/>
      <c r="D41" s="289"/>
      <c r="E41" s="289"/>
      <c r="F41" s="289"/>
      <c r="G41" s="289"/>
      <c r="H41" s="1" t="s">
        <v>2</v>
      </c>
    </row>
    <row r="42" spans="1:8" x14ac:dyDescent="0.2">
      <c r="A42" s="168"/>
      <c r="B42" s="289"/>
      <c r="C42" s="289"/>
      <c r="D42" s="289"/>
      <c r="E42" s="289"/>
      <c r="F42" s="289"/>
      <c r="G42" s="289"/>
      <c r="H42" s="1" t="s">
        <v>2</v>
      </c>
    </row>
    <row r="43" spans="1:8" x14ac:dyDescent="0.2">
      <c r="A43" s="168"/>
      <c r="B43" s="289"/>
      <c r="C43" s="289"/>
      <c r="D43" s="289"/>
      <c r="E43" s="289"/>
      <c r="F43" s="289"/>
      <c r="G43" s="289"/>
      <c r="H43" s="1" t="s">
        <v>2</v>
      </c>
    </row>
    <row r="44" spans="1:8" ht="12.75" customHeight="1" x14ac:dyDescent="0.2">
      <c r="A44" s="168"/>
      <c r="B44" s="289"/>
      <c r="C44" s="289"/>
      <c r="D44" s="289"/>
      <c r="E44" s="289"/>
      <c r="F44" s="289"/>
      <c r="G44" s="289"/>
      <c r="H44" s="1" t="s">
        <v>2</v>
      </c>
    </row>
    <row r="45" spans="1:8" ht="12.75" customHeight="1" x14ac:dyDescent="0.2">
      <c r="A45" s="168"/>
      <c r="B45" s="289"/>
      <c r="C45" s="289"/>
      <c r="D45" s="289"/>
      <c r="E45" s="289"/>
      <c r="F45" s="289"/>
      <c r="G45" s="289"/>
      <c r="H45" s="1" t="s">
        <v>2</v>
      </c>
    </row>
    <row r="46" spans="1:8" x14ac:dyDescent="0.2">
      <c r="B46" s="290"/>
      <c r="C46" s="290"/>
      <c r="D46" s="290"/>
      <c r="E46" s="290"/>
      <c r="F46" s="290"/>
      <c r="G46" s="290"/>
    </row>
    <row r="47" spans="1:8" x14ac:dyDescent="0.2">
      <c r="B47" s="290"/>
      <c r="C47" s="290"/>
      <c r="D47" s="290"/>
      <c r="E47" s="290"/>
      <c r="F47" s="290"/>
      <c r="G47" s="290"/>
    </row>
    <row r="48" spans="1:8" x14ac:dyDescent="0.2">
      <c r="B48" s="290"/>
      <c r="C48" s="290"/>
      <c r="D48" s="290"/>
      <c r="E48" s="290"/>
      <c r="F48" s="290"/>
      <c r="G48" s="290"/>
    </row>
    <row r="49" spans="2:7" x14ac:dyDescent="0.2">
      <c r="B49" s="290"/>
      <c r="C49" s="290"/>
      <c r="D49" s="290"/>
      <c r="E49" s="290"/>
      <c r="F49" s="290"/>
      <c r="G49" s="290"/>
    </row>
    <row r="50" spans="2:7" x14ac:dyDescent="0.2">
      <c r="B50" s="290"/>
      <c r="C50" s="290"/>
      <c r="D50" s="290"/>
      <c r="E50" s="290"/>
      <c r="F50" s="290"/>
      <c r="G50" s="290"/>
    </row>
    <row r="51" spans="2:7" x14ac:dyDescent="0.2">
      <c r="B51" s="290"/>
      <c r="C51" s="290"/>
      <c r="D51" s="290"/>
      <c r="E51" s="290"/>
      <c r="F51" s="290"/>
      <c r="G51" s="290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fitToPage="1"/>
  </sheetPr>
  <dimension ref="A1:BE84"/>
  <sheetViews>
    <sheetView workbookViewId="0">
      <selection activeCell="M33" sqref="M33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7.71093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 x14ac:dyDescent="0.2">
      <c r="A1" s="291" t="s">
        <v>3</v>
      </c>
      <c r="B1" s="292"/>
      <c r="C1" s="169" t="s">
        <v>103</v>
      </c>
      <c r="D1" s="170"/>
      <c r="E1" s="171"/>
      <c r="F1" s="170"/>
      <c r="G1" s="172" t="s">
        <v>73</v>
      </c>
      <c r="H1" s="173">
        <v>2</v>
      </c>
      <c r="I1" s="174"/>
    </row>
    <row r="2" spans="1:9" ht="13.5" thickBot="1" x14ac:dyDescent="0.25">
      <c r="A2" s="293" t="s">
        <v>74</v>
      </c>
      <c r="B2" s="294"/>
      <c r="C2" s="175" t="s">
        <v>106</v>
      </c>
      <c r="D2" s="176"/>
      <c r="E2" s="177"/>
      <c r="F2" s="176"/>
      <c r="G2" s="295" t="s">
        <v>155</v>
      </c>
      <c r="H2" s="296"/>
      <c r="I2" s="297"/>
    </row>
    <row r="3" spans="1:9" ht="13.5" thickTop="1" x14ac:dyDescent="0.2">
      <c r="F3" s="110"/>
    </row>
    <row r="4" spans="1:9" ht="19.5" customHeight="1" x14ac:dyDescent="0.25">
      <c r="A4" s="178" t="s">
        <v>75</v>
      </c>
      <c r="B4" s="179"/>
      <c r="C4" s="179"/>
      <c r="D4" s="179"/>
      <c r="E4" s="180"/>
      <c r="F4" s="179"/>
      <c r="G4" s="179"/>
      <c r="H4" s="179"/>
      <c r="I4" s="179"/>
    </row>
    <row r="5" spans="1:9" ht="13.5" thickBot="1" x14ac:dyDescent="0.25"/>
    <row r="6" spans="1:9" s="110" customFormat="1" ht="13.5" thickBot="1" x14ac:dyDescent="0.25">
      <c r="A6" s="181"/>
      <c r="B6" s="182" t="s">
        <v>76</v>
      </c>
      <c r="C6" s="182"/>
      <c r="D6" s="183"/>
      <c r="E6" s="184" t="s">
        <v>24</v>
      </c>
      <c r="F6" s="185" t="s">
        <v>25</v>
      </c>
      <c r="G6" s="185" t="s">
        <v>26</v>
      </c>
      <c r="H6" s="185" t="s">
        <v>27</v>
      </c>
      <c r="I6" s="186" t="s">
        <v>28</v>
      </c>
    </row>
    <row r="7" spans="1:9" s="110" customFormat="1" x14ac:dyDescent="0.2">
      <c r="A7" s="266" t="str">
        <f>'SO 02 02 Pol'!B7</f>
        <v>1</v>
      </c>
      <c r="B7" s="60" t="str">
        <f>'SO 02 02 Pol'!C7</f>
        <v>Zemní práce</v>
      </c>
      <c r="D7" s="187"/>
      <c r="E7" s="267">
        <f>'SO 02 02 Pol'!BA13</f>
        <v>0</v>
      </c>
      <c r="F7" s="268">
        <f>'SO 02 02 Pol'!BB13</f>
        <v>0</v>
      </c>
      <c r="G7" s="268">
        <f>'SO 02 02 Pol'!BC13</f>
        <v>0</v>
      </c>
      <c r="H7" s="268">
        <f>'SO 02 02 Pol'!BD13</f>
        <v>0</v>
      </c>
      <c r="I7" s="269">
        <f>'SO 02 02 Pol'!BE13</f>
        <v>0</v>
      </c>
    </row>
    <row r="8" spans="1:9" s="110" customFormat="1" x14ac:dyDescent="0.2">
      <c r="A8" s="266" t="str">
        <f>'SO 02 02 Pol'!B14</f>
        <v>5</v>
      </c>
      <c r="B8" s="60" t="str">
        <f>'SO 02 02 Pol'!C14</f>
        <v>Komunikace</v>
      </c>
      <c r="D8" s="187"/>
      <c r="E8" s="267">
        <f>'SO 02 02 Pol'!BA17</f>
        <v>0</v>
      </c>
      <c r="F8" s="268">
        <f>'SO 02 02 Pol'!BB17</f>
        <v>0</v>
      </c>
      <c r="G8" s="268">
        <f>'SO 02 02 Pol'!BC17</f>
        <v>0</v>
      </c>
      <c r="H8" s="268">
        <f>'SO 02 02 Pol'!BD17</f>
        <v>0</v>
      </c>
      <c r="I8" s="269">
        <f>'SO 02 02 Pol'!BE17</f>
        <v>0</v>
      </c>
    </row>
    <row r="9" spans="1:9" s="110" customFormat="1" x14ac:dyDescent="0.2">
      <c r="A9" s="266" t="str">
        <f>'SO 02 02 Pol'!B18</f>
        <v>99</v>
      </c>
      <c r="B9" s="60" t="str">
        <f>'SO 02 02 Pol'!C18</f>
        <v>Staveništní přesun hmot</v>
      </c>
      <c r="D9" s="187"/>
      <c r="E9" s="267">
        <f>'SO 02 02 Pol'!BA20</f>
        <v>0</v>
      </c>
      <c r="F9" s="268">
        <f>'SO 02 02 Pol'!BB20</f>
        <v>0</v>
      </c>
      <c r="G9" s="268">
        <f>'SO 02 02 Pol'!BC20</f>
        <v>0</v>
      </c>
      <c r="H9" s="268">
        <f>'SO 02 02 Pol'!BD20</f>
        <v>0</v>
      </c>
      <c r="I9" s="269">
        <f>'SO 02 02 Pol'!BE20</f>
        <v>0</v>
      </c>
    </row>
    <row r="10" spans="1:9" s="110" customFormat="1" x14ac:dyDescent="0.2">
      <c r="A10" s="266" t="str">
        <f>'SO 02 02 Pol'!B21</f>
        <v>711</v>
      </c>
      <c r="B10" s="60" t="str">
        <f>'SO 02 02 Pol'!C21</f>
        <v>Izolace proti vodě</v>
      </c>
      <c r="D10" s="187"/>
      <c r="E10" s="267">
        <f>'SO 02 02 Pol'!BA25</f>
        <v>0</v>
      </c>
      <c r="F10" s="268">
        <f>'SO 02 02 Pol'!BB25</f>
        <v>0</v>
      </c>
      <c r="G10" s="268">
        <f>'SO 02 02 Pol'!BC25</f>
        <v>0</v>
      </c>
      <c r="H10" s="268">
        <f>'SO 02 02 Pol'!BD25</f>
        <v>0</v>
      </c>
      <c r="I10" s="269">
        <f>'SO 02 02 Pol'!BE25</f>
        <v>0</v>
      </c>
    </row>
    <row r="11" spans="1:9" s="110" customFormat="1" x14ac:dyDescent="0.2">
      <c r="A11" s="266" t="str">
        <f>'SO 02 02 Pol'!B26</f>
        <v>712a</v>
      </c>
      <c r="B11" s="60" t="str">
        <f>'SO 02 02 Pol'!C26</f>
        <v>Povlakové krytiny</v>
      </c>
      <c r="D11" s="187"/>
      <c r="E11" s="267">
        <f>'SO 02 02 Pol'!BA43</f>
        <v>0</v>
      </c>
      <c r="F11" s="268">
        <f>'SO 02 02 Pol'!BB43</f>
        <v>0</v>
      </c>
      <c r="G11" s="268">
        <f>'SO 02 02 Pol'!BC43</f>
        <v>0</v>
      </c>
      <c r="H11" s="268">
        <f>'SO 02 02 Pol'!BD43</f>
        <v>0</v>
      </c>
      <c r="I11" s="269">
        <f>'SO 02 02 Pol'!BE43</f>
        <v>0</v>
      </c>
    </row>
    <row r="12" spans="1:9" s="110" customFormat="1" x14ac:dyDescent="0.2">
      <c r="A12" s="266" t="str">
        <f>'SO 02 02 Pol'!B44</f>
        <v>713</v>
      </c>
      <c r="B12" s="60" t="str">
        <f>'SO 02 02 Pol'!C44</f>
        <v>Izolace tepelné</v>
      </c>
      <c r="D12" s="187"/>
      <c r="E12" s="267">
        <f>'SO 02 02 Pol'!BA57</f>
        <v>0</v>
      </c>
      <c r="F12" s="268">
        <f>'SO 02 02 Pol'!BB57</f>
        <v>0</v>
      </c>
      <c r="G12" s="268">
        <f>'SO 02 02 Pol'!BC57</f>
        <v>0</v>
      </c>
      <c r="H12" s="268">
        <f>'SO 02 02 Pol'!BD57</f>
        <v>0</v>
      </c>
      <c r="I12" s="269">
        <f>'SO 02 02 Pol'!BE57</f>
        <v>0</v>
      </c>
    </row>
    <row r="13" spans="1:9" s="110" customFormat="1" x14ac:dyDescent="0.2">
      <c r="A13" s="266" t="str">
        <f>'SO 02 02 Pol'!B58</f>
        <v>721</v>
      </c>
      <c r="B13" s="60" t="str">
        <f>'SO 02 02 Pol'!C58</f>
        <v>Vnitřní kanalizace</v>
      </c>
      <c r="D13" s="187"/>
      <c r="E13" s="267">
        <f>'SO 02 02 Pol'!BA65</f>
        <v>0</v>
      </c>
      <c r="F13" s="268">
        <f>'SO 02 02 Pol'!BB65</f>
        <v>0</v>
      </c>
      <c r="G13" s="268">
        <f>'SO 02 02 Pol'!BC65</f>
        <v>0</v>
      </c>
      <c r="H13" s="268">
        <f>'SO 02 02 Pol'!BD65</f>
        <v>0</v>
      </c>
      <c r="I13" s="269">
        <f>'SO 02 02 Pol'!BE65</f>
        <v>0</v>
      </c>
    </row>
    <row r="14" spans="1:9" s="110" customFormat="1" x14ac:dyDescent="0.2">
      <c r="A14" s="266" t="str">
        <f>'SO 02 02 Pol'!B66</f>
        <v>762</v>
      </c>
      <c r="B14" s="60" t="str">
        <f>'SO 02 02 Pol'!C66</f>
        <v>Konstrukce tesařské</v>
      </c>
      <c r="D14" s="187"/>
      <c r="E14" s="267">
        <f>'SO 02 02 Pol'!BA71</f>
        <v>0</v>
      </c>
      <c r="F14" s="268">
        <f>'SO 02 02 Pol'!BB71</f>
        <v>0</v>
      </c>
      <c r="G14" s="268">
        <f>'SO 02 02 Pol'!BC71</f>
        <v>0</v>
      </c>
      <c r="H14" s="268">
        <f>'SO 02 02 Pol'!BD71</f>
        <v>0</v>
      </c>
      <c r="I14" s="269">
        <f>'SO 02 02 Pol'!BE71</f>
        <v>0</v>
      </c>
    </row>
    <row r="15" spans="1:9" s="110" customFormat="1" x14ac:dyDescent="0.2">
      <c r="A15" s="266" t="str">
        <f>'SO 02 02 Pol'!B72</f>
        <v>764</v>
      </c>
      <c r="B15" s="60" t="str">
        <f>'SO 02 02 Pol'!C72</f>
        <v>Konstrukce klempířské</v>
      </c>
      <c r="D15" s="187"/>
      <c r="E15" s="267">
        <f>'SO 02 02 Pol'!BA83</f>
        <v>0</v>
      </c>
      <c r="F15" s="268">
        <f>'SO 02 02 Pol'!BB83</f>
        <v>0</v>
      </c>
      <c r="G15" s="268">
        <f>'SO 02 02 Pol'!BC83</f>
        <v>0</v>
      </c>
      <c r="H15" s="268">
        <f>'SO 02 02 Pol'!BD83</f>
        <v>0</v>
      </c>
      <c r="I15" s="269">
        <f>'SO 02 02 Pol'!BE83</f>
        <v>0</v>
      </c>
    </row>
    <row r="16" spans="1:9" s="110" customFormat="1" x14ac:dyDescent="0.2">
      <c r="A16" s="266" t="str">
        <f>'SO 02 02 Pol'!B84</f>
        <v>767</v>
      </c>
      <c r="B16" s="60" t="str">
        <f>'SO 02 02 Pol'!C84</f>
        <v>Konstrukce zámečnické</v>
      </c>
      <c r="D16" s="187"/>
      <c r="E16" s="267">
        <f>'SO 02 02 Pol'!BA86</f>
        <v>0</v>
      </c>
      <c r="F16" s="268">
        <f>'SO 02 02 Pol'!BB86</f>
        <v>0</v>
      </c>
      <c r="G16" s="268">
        <f>'SO 02 02 Pol'!BC86</f>
        <v>0</v>
      </c>
      <c r="H16" s="268">
        <f>'SO 02 02 Pol'!BD86</f>
        <v>0</v>
      </c>
      <c r="I16" s="269">
        <f>'SO 02 02 Pol'!BE86</f>
        <v>0</v>
      </c>
    </row>
    <row r="17" spans="1:57" s="110" customFormat="1" x14ac:dyDescent="0.2">
      <c r="A17" s="266" t="str">
        <f>'SO 02 02 Pol'!B87</f>
        <v>799</v>
      </c>
      <c r="B17" s="60" t="str">
        <f>'SO 02 02 Pol'!C87</f>
        <v>Ostatní</v>
      </c>
      <c r="D17" s="187"/>
      <c r="E17" s="267">
        <f>'SO 02 02 Pol'!BA97</f>
        <v>0</v>
      </c>
      <c r="F17" s="268">
        <f>'SO 02 02 Pol'!BB97</f>
        <v>0</v>
      </c>
      <c r="G17" s="268">
        <f>'SO 02 02 Pol'!BC97</f>
        <v>0</v>
      </c>
      <c r="H17" s="268">
        <f>'SO 02 02 Pol'!BD97</f>
        <v>0</v>
      </c>
      <c r="I17" s="269">
        <f>'SO 02 02 Pol'!BE97</f>
        <v>0</v>
      </c>
    </row>
    <row r="18" spans="1:57" s="110" customFormat="1" x14ac:dyDescent="0.2">
      <c r="A18" s="266" t="str">
        <f>'SO 02 02 Pol'!B98</f>
        <v>999</v>
      </c>
      <c r="B18" s="60" t="str">
        <f>'SO 02 02 Pol'!C98</f>
        <v>Poplatky za skládky</v>
      </c>
      <c r="D18" s="187"/>
      <c r="E18" s="267">
        <f>'SO 02 02 Pol'!BA101</f>
        <v>0</v>
      </c>
      <c r="F18" s="268">
        <f>'SO 02 02 Pol'!BB101</f>
        <v>0</v>
      </c>
      <c r="G18" s="268">
        <f>'SO 02 02 Pol'!BC101</f>
        <v>0</v>
      </c>
      <c r="H18" s="268">
        <f>'SO 02 02 Pol'!BD101</f>
        <v>0</v>
      </c>
      <c r="I18" s="269">
        <f>'SO 02 02 Pol'!BE101</f>
        <v>0</v>
      </c>
    </row>
    <row r="19" spans="1:57" s="110" customFormat="1" ht="13.5" thickBot="1" x14ac:dyDescent="0.25">
      <c r="A19" s="266" t="str">
        <f>'SO 02 02 Pol'!B102</f>
        <v>D96</v>
      </c>
      <c r="B19" s="60" t="str">
        <f>'SO 02 02 Pol'!C102</f>
        <v>Přesuny suti a vybouraných hmot</v>
      </c>
      <c r="D19" s="187"/>
      <c r="E19" s="267">
        <f>'SO 02 02 Pol'!BA106</f>
        <v>0</v>
      </c>
      <c r="F19" s="268">
        <f>'SO 02 02 Pol'!BB106</f>
        <v>0</v>
      </c>
      <c r="G19" s="268">
        <f>'SO 02 02 Pol'!BC106</f>
        <v>0</v>
      </c>
      <c r="H19" s="268">
        <f>'SO 02 02 Pol'!BD106</f>
        <v>0</v>
      </c>
      <c r="I19" s="269">
        <f>'SO 02 02 Pol'!BE106</f>
        <v>0</v>
      </c>
    </row>
    <row r="20" spans="1:57" s="14" customFormat="1" ht="13.5" thickBot="1" x14ac:dyDescent="0.25">
      <c r="A20" s="188"/>
      <c r="B20" s="189" t="s">
        <v>77</v>
      </c>
      <c r="C20" s="189"/>
      <c r="D20" s="190"/>
      <c r="E20" s="191">
        <f>SUM(E7:E19)</f>
        <v>0</v>
      </c>
      <c r="F20" s="192">
        <f>SUM(F7:F19)</f>
        <v>0</v>
      </c>
      <c r="G20" s="192">
        <f>SUM(G7:G19)</f>
        <v>0</v>
      </c>
      <c r="H20" s="192">
        <f>SUM(H7:H19)</f>
        <v>0</v>
      </c>
      <c r="I20" s="193">
        <f>SUM(I7:I19)</f>
        <v>0</v>
      </c>
    </row>
    <row r="21" spans="1:57" x14ac:dyDescent="0.2">
      <c r="A21" s="110"/>
      <c r="B21" s="110"/>
      <c r="C21" s="110"/>
      <c r="D21" s="110"/>
      <c r="E21" s="110"/>
      <c r="F21" s="110"/>
      <c r="G21" s="110"/>
      <c r="H21" s="110"/>
      <c r="I21" s="110"/>
    </row>
    <row r="22" spans="1:57" ht="19.5" customHeight="1" x14ac:dyDescent="0.25">
      <c r="A22" s="179" t="s">
        <v>78</v>
      </c>
      <c r="B22" s="179"/>
      <c r="C22" s="179"/>
      <c r="D22" s="179"/>
      <c r="E22" s="179"/>
      <c r="F22" s="179"/>
      <c r="G22" s="194"/>
      <c r="H22" s="179"/>
      <c r="I22" s="179"/>
      <c r="BA22" s="116"/>
      <c r="BB22" s="116"/>
      <c r="BC22" s="116"/>
      <c r="BD22" s="116"/>
      <c r="BE22" s="116"/>
    </row>
    <row r="23" spans="1:57" ht="13.5" thickBot="1" x14ac:dyDescent="0.25"/>
    <row r="24" spans="1:57" x14ac:dyDescent="0.2">
      <c r="A24" s="145" t="s">
        <v>79</v>
      </c>
      <c r="B24" s="146"/>
      <c r="C24" s="146"/>
      <c r="D24" s="195"/>
      <c r="E24" s="196" t="s">
        <v>80</v>
      </c>
      <c r="F24" s="197" t="s">
        <v>13</v>
      </c>
      <c r="G24" s="198" t="s">
        <v>81</v>
      </c>
      <c r="H24" s="199"/>
      <c r="I24" s="200" t="s">
        <v>80</v>
      </c>
    </row>
    <row r="25" spans="1:57" x14ac:dyDescent="0.2">
      <c r="A25" s="139" t="s">
        <v>146</v>
      </c>
      <c r="B25" s="130"/>
      <c r="C25" s="130"/>
      <c r="D25" s="201"/>
      <c r="E25" s="202">
        <v>0</v>
      </c>
      <c r="F25" s="203">
        <v>0</v>
      </c>
      <c r="G25" s="204"/>
      <c r="H25" s="205"/>
      <c r="I25" s="206">
        <f t="shared" ref="I25:I32" si="0">E25+F25*G25/100</f>
        <v>0</v>
      </c>
      <c r="BA25" s="1">
        <v>0</v>
      </c>
    </row>
    <row r="26" spans="1:57" x14ac:dyDescent="0.2">
      <c r="A26" s="139" t="s">
        <v>147</v>
      </c>
      <c r="B26" s="130"/>
      <c r="C26" s="130"/>
      <c r="D26" s="201"/>
      <c r="E26" s="202">
        <v>0</v>
      </c>
      <c r="F26" s="203">
        <v>0</v>
      </c>
      <c r="G26" s="204"/>
      <c r="H26" s="205"/>
      <c r="I26" s="206">
        <f t="shared" si="0"/>
        <v>0</v>
      </c>
      <c r="BA26" s="1">
        <v>0</v>
      </c>
    </row>
    <row r="27" spans="1:57" x14ac:dyDescent="0.2">
      <c r="A27" s="139" t="s">
        <v>148</v>
      </c>
      <c r="B27" s="130"/>
      <c r="C27" s="130"/>
      <c r="D27" s="201"/>
      <c r="E27" s="202">
        <v>0</v>
      </c>
      <c r="F27" s="203">
        <v>0</v>
      </c>
      <c r="G27" s="204"/>
      <c r="H27" s="205"/>
      <c r="I27" s="206">
        <f t="shared" si="0"/>
        <v>0</v>
      </c>
      <c r="BA27" s="1">
        <v>0</v>
      </c>
    </row>
    <row r="28" spans="1:57" x14ac:dyDescent="0.2">
      <c r="A28" s="139" t="s">
        <v>149</v>
      </c>
      <c r="B28" s="130"/>
      <c r="C28" s="130"/>
      <c r="D28" s="201"/>
      <c r="E28" s="202">
        <v>0</v>
      </c>
      <c r="F28" s="203">
        <v>0</v>
      </c>
      <c r="G28" s="204"/>
      <c r="H28" s="205"/>
      <c r="I28" s="206">
        <f t="shared" si="0"/>
        <v>0</v>
      </c>
      <c r="BA28" s="1">
        <v>0</v>
      </c>
    </row>
    <row r="29" spans="1:57" x14ac:dyDescent="0.2">
      <c r="A29" s="139" t="s">
        <v>150</v>
      </c>
      <c r="B29" s="130"/>
      <c r="C29" s="130"/>
      <c r="D29" s="201"/>
      <c r="E29" s="202">
        <v>0</v>
      </c>
      <c r="F29" s="203">
        <v>0</v>
      </c>
      <c r="G29" s="204"/>
      <c r="H29" s="205"/>
      <c r="I29" s="206">
        <f t="shared" si="0"/>
        <v>0</v>
      </c>
      <c r="BA29" s="1">
        <v>1</v>
      </c>
    </row>
    <row r="30" spans="1:57" x14ac:dyDescent="0.2">
      <c r="A30" s="139" t="s">
        <v>151</v>
      </c>
      <c r="B30" s="130"/>
      <c r="C30" s="130"/>
      <c r="D30" s="201"/>
      <c r="E30" s="202">
        <v>0</v>
      </c>
      <c r="F30" s="203">
        <v>0</v>
      </c>
      <c r="G30" s="204"/>
      <c r="H30" s="205"/>
      <c r="I30" s="206">
        <f t="shared" si="0"/>
        <v>0</v>
      </c>
      <c r="BA30" s="1">
        <v>1</v>
      </c>
    </row>
    <row r="31" spans="1:57" x14ac:dyDescent="0.2">
      <c r="A31" s="139" t="s">
        <v>152</v>
      </c>
      <c r="B31" s="130"/>
      <c r="C31" s="130"/>
      <c r="D31" s="201"/>
      <c r="E31" s="202">
        <v>0</v>
      </c>
      <c r="F31" s="203">
        <v>0</v>
      </c>
      <c r="G31" s="204"/>
      <c r="H31" s="205"/>
      <c r="I31" s="206">
        <f t="shared" si="0"/>
        <v>0</v>
      </c>
      <c r="BA31" s="1">
        <v>2</v>
      </c>
    </row>
    <row r="32" spans="1:57" x14ac:dyDescent="0.2">
      <c r="A32" s="139" t="s">
        <v>153</v>
      </c>
      <c r="B32" s="130"/>
      <c r="C32" s="130"/>
      <c r="D32" s="201"/>
      <c r="E32" s="202">
        <v>0</v>
      </c>
      <c r="F32" s="203">
        <v>0</v>
      </c>
      <c r="G32" s="204"/>
      <c r="H32" s="205"/>
      <c r="I32" s="206">
        <f t="shared" si="0"/>
        <v>0</v>
      </c>
      <c r="BA32" s="1">
        <v>2</v>
      </c>
    </row>
    <row r="33" spans="1:9" ht="13.5" thickBot="1" x14ac:dyDescent="0.25">
      <c r="A33" s="207"/>
      <c r="B33" s="208" t="s">
        <v>82</v>
      </c>
      <c r="C33" s="209"/>
      <c r="D33" s="210"/>
      <c r="E33" s="211"/>
      <c r="F33" s="212"/>
      <c r="G33" s="212"/>
      <c r="H33" s="298">
        <f>SUM(I25:I32)</f>
        <v>0</v>
      </c>
      <c r="I33" s="299"/>
    </row>
    <row r="35" spans="1:9" x14ac:dyDescent="0.2">
      <c r="B35" s="14"/>
      <c r="F35" s="213"/>
      <c r="G35" s="214"/>
      <c r="H35" s="214"/>
      <c r="I35" s="46"/>
    </row>
    <row r="36" spans="1:9" x14ac:dyDescent="0.2">
      <c r="F36" s="213"/>
      <c r="G36" s="214"/>
      <c r="H36" s="214"/>
      <c r="I36" s="46"/>
    </row>
    <row r="37" spans="1:9" x14ac:dyDescent="0.2">
      <c r="F37" s="213"/>
      <c r="G37" s="214"/>
      <c r="H37" s="214"/>
      <c r="I37" s="46"/>
    </row>
    <row r="38" spans="1:9" x14ac:dyDescent="0.2">
      <c r="F38" s="213"/>
      <c r="G38" s="214"/>
      <c r="H38" s="214"/>
      <c r="I38" s="46"/>
    </row>
    <row r="39" spans="1:9" x14ac:dyDescent="0.2">
      <c r="F39" s="213"/>
      <c r="G39" s="214"/>
      <c r="H39" s="214"/>
      <c r="I39" s="46"/>
    </row>
    <row r="40" spans="1:9" x14ac:dyDescent="0.2">
      <c r="F40" s="213"/>
      <c r="G40" s="214"/>
      <c r="H40" s="214"/>
      <c r="I40" s="46"/>
    </row>
    <row r="41" spans="1:9" x14ac:dyDescent="0.2">
      <c r="F41" s="213"/>
      <c r="G41" s="214"/>
      <c r="H41" s="214"/>
      <c r="I41" s="46"/>
    </row>
    <row r="42" spans="1:9" x14ac:dyDescent="0.2">
      <c r="F42" s="213"/>
      <c r="G42" s="214"/>
      <c r="H42" s="214"/>
      <c r="I42" s="46"/>
    </row>
    <row r="43" spans="1:9" x14ac:dyDescent="0.2">
      <c r="F43" s="213"/>
      <c r="G43" s="214"/>
      <c r="H43" s="214"/>
      <c r="I43" s="46"/>
    </row>
    <row r="44" spans="1:9" x14ac:dyDescent="0.2">
      <c r="F44" s="213"/>
      <c r="G44" s="214"/>
      <c r="H44" s="214"/>
      <c r="I44" s="46"/>
    </row>
    <row r="45" spans="1:9" x14ac:dyDescent="0.2">
      <c r="F45" s="213"/>
      <c r="G45" s="214"/>
      <c r="H45" s="214"/>
      <c r="I45" s="46"/>
    </row>
    <row r="46" spans="1:9" x14ac:dyDescent="0.2">
      <c r="F46" s="213"/>
      <c r="G46" s="214"/>
      <c r="H46" s="214"/>
      <c r="I46" s="46"/>
    </row>
    <row r="47" spans="1:9" x14ac:dyDescent="0.2">
      <c r="F47" s="213"/>
      <c r="G47" s="214"/>
      <c r="H47" s="214"/>
      <c r="I47" s="46"/>
    </row>
    <row r="48" spans="1:9" x14ac:dyDescent="0.2">
      <c r="F48" s="213"/>
      <c r="G48" s="214"/>
      <c r="H48" s="214"/>
      <c r="I48" s="46"/>
    </row>
    <row r="49" spans="6:9" x14ac:dyDescent="0.2">
      <c r="F49" s="213"/>
      <c r="G49" s="214"/>
      <c r="H49" s="214"/>
      <c r="I49" s="46"/>
    </row>
    <row r="50" spans="6:9" x14ac:dyDescent="0.2">
      <c r="F50" s="213"/>
      <c r="G50" s="214"/>
      <c r="H50" s="214"/>
      <c r="I50" s="46"/>
    </row>
    <row r="51" spans="6:9" x14ac:dyDescent="0.2">
      <c r="F51" s="213"/>
      <c r="G51" s="214"/>
      <c r="H51" s="214"/>
      <c r="I51" s="46"/>
    </row>
    <row r="52" spans="6:9" x14ac:dyDescent="0.2">
      <c r="F52" s="213"/>
      <c r="G52" s="214"/>
      <c r="H52" s="214"/>
      <c r="I52" s="46"/>
    </row>
    <row r="53" spans="6:9" x14ac:dyDescent="0.2">
      <c r="F53" s="213"/>
      <c r="G53" s="214"/>
      <c r="H53" s="214"/>
      <c r="I53" s="46"/>
    </row>
    <row r="54" spans="6:9" x14ac:dyDescent="0.2">
      <c r="F54" s="213"/>
      <c r="G54" s="214"/>
      <c r="H54" s="214"/>
      <c r="I54" s="46"/>
    </row>
    <row r="55" spans="6:9" x14ac:dyDescent="0.2">
      <c r="F55" s="213"/>
      <c r="G55" s="214"/>
      <c r="H55" s="214"/>
      <c r="I55" s="46"/>
    </row>
    <row r="56" spans="6:9" x14ac:dyDescent="0.2">
      <c r="F56" s="213"/>
      <c r="G56" s="214"/>
      <c r="H56" s="214"/>
      <c r="I56" s="46"/>
    </row>
    <row r="57" spans="6:9" x14ac:dyDescent="0.2">
      <c r="F57" s="213"/>
      <c r="G57" s="214"/>
      <c r="H57" s="214"/>
      <c r="I57" s="46"/>
    </row>
    <row r="58" spans="6:9" x14ac:dyDescent="0.2">
      <c r="F58" s="213"/>
      <c r="G58" s="214"/>
      <c r="H58" s="214"/>
      <c r="I58" s="46"/>
    </row>
    <row r="59" spans="6:9" x14ac:dyDescent="0.2">
      <c r="F59" s="213"/>
      <c r="G59" s="214"/>
      <c r="H59" s="214"/>
      <c r="I59" s="46"/>
    </row>
    <row r="60" spans="6:9" x14ac:dyDescent="0.2">
      <c r="F60" s="213"/>
      <c r="G60" s="214"/>
      <c r="H60" s="214"/>
      <c r="I60" s="46"/>
    </row>
    <row r="61" spans="6:9" x14ac:dyDescent="0.2">
      <c r="F61" s="213"/>
      <c r="G61" s="214"/>
      <c r="H61" s="214"/>
      <c r="I61" s="46"/>
    </row>
    <row r="62" spans="6:9" x14ac:dyDescent="0.2">
      <c r="F62" s="213"/>
      <c r="G62" s="214"/>
      <c r="H62" s="214"/>
      <c r="I62" s="46"/>
    </row>
    <row r="63" spans="6:9" x14ac:dyDescent="0.2">
      <c r="F63" s="213"/>
      <c r="G63" s="214"/>
      <c r="H63" s="214"/>
      <c r="I63" s="46"/>
    </row>
    <row r="64" spans="6:9" x14ac:dyDescent="0.2">
      <c r="F64" s="213"/>
      <c r="G64" s="214"/>
      <c r="H64" s="214"/>
      <c r="I64" s="46"/>
    </row>
    <row r="65" spans="6:9" x14ac:dyDescent="0.2">
      <c r="F65" s="213"/>
      <c r="G65" s="214"/>
      <c r="H65" s="214"/>
      <c r="I65" s="46"/>
    </row>
    <row r="66" spans="6:9" x14ac:dyDescent="0.2">
      <c r="F66" s="213"/>
      <c r="G66" s="214"/>
      <c r="H66" s="214"/>
      <c r="I66" s="46"/>
    </row>
    <row r="67" spans="6:9" x14ac:dyDescent="0.2">
      <c r="F67" s="213"/>
      <c r="G67" s="214"/>
      <c r="H67" s="214"/>
      <c r="I67" s="46"/>
    </row>
    <row r="68" spans="6:9" x14ac:dyDescent="0.2">
      <c r="F68" s="213"/>
      <c r="G68" s="214"/>
      <c r="H68" s="214"/>
      <c r="I68" s="46"/>
    </row>
    <row r="69" spans="6:9" x14ac:dyDescent="0.2">
      <c r="F69" s="213"/>
      <c r="G69" s="214"/>
      <c r="H69" s="214"/>
      <c r="I69" s="46"/>
    </row>
    <row r="70" spans="6:9" x14ac:dyDescent="0.2">
      <c r="F70" s="213"/>
      <c r="G70" s="214"/>
      <c r="H70" s="214"/>
      <c r="I70" s="46"/>
    </row>
    <row r="71" spans="6:9" x14ac:dyDescent="0.2">
      <c r="F71" s="213"/>
      <c r="G71" s="214"/>
      <c r="H71" s="214"/>
      <c r="I71" s="46"/>
    </row>
    <row r="72" spans="6:9" x14ac:dyDescent="0.2">
      <c r="F72" s="213"/>
      <c r="G72" s="214"/>
      <c r="H72" s="214"/>
      <c r="I72" s="46"/>
    </row>
    <row r="73" spans="6:9" x14ac:dyDescent="0.2">
      <c r="F73" s="213"/>
      <c r="G73" s="214"/>
      <c r="H73" s="214"/>
      <c r="I73" s="46"/>
    </row>
    <row r="74" spans="6:9" x14ac:dyDescent="0.2">
      <c r="F74" s="213"/>
      <c r="G74" s="214"/>
      <c r="H74" s="214"/>
      <c r="I74" s="46"/>
    </row>
    <row r="75" spans="6:9" x14ac:dyDescent="0.2">
      <c r="F75" s="213"/>
      <c r="G75" s="214"/>
      <c r="H75" s="214"/>
      <c r="I75" s="46"/>
    </row>
    <row r="76" spans="6:9" x14ac:dyDescent="0.2">
      <c r="F76" s="213"/>
      <c r="G76" s="214"/>
      <c r="H76" s="214"/>
      <c r="I76" s="46"/>
    </row>
    <row r="77" spans="6:9" x14ac:dyDescent="0.2">
      <c r="F77" s="213"/>
      <c r="G77" s="214"/>
      <c r="H77" s="214"/>
      <c r="I77" s="46"/>
    </row>
    <row r="78" spans="6:9" x14ac:dyDescent="0.2">
      <c r="F78" s="213"/>
      <c r="G78" s="214"/>
      <c r="H78" s="214"/>
      <c r="I78" s="46"/>
    </row>
    <row r="79" spans="6:9" x14ac:dyDescent="0.2">
      <c r="F79" s="213"/>
      <c r="G79" s="214"/>
      <c r="H79" s="214"/>
      <c r="I79" s="46"/>
    </row>
    <row r="80" spans="6:9" x14ac:dyDescent="0.2">
      <c r="F80" s="213"/>
      <c r="G80" s="214"/>
      <c r="H80" s="214"/>
      <c r="I80" s="46"/>
    </row>
    <row r="81" spans="6:9" x14ac:dyDescent="0.2">
      <c r="F81" s="213"/>
      <c r="G81" s="214"/>
      <c r="H81" s="214"/>
      <c r="I81" s="46"/>
    </row>
    <row r="82" spans="6:9" x14ac:dyDescent="0.2">
      <c r="F82" s="213"/>
      <c r="G82" s="214"/>
      <c r="H82" s="214"/>
      <c r="I82" s="46"/>
    </row>
    <row r="83" spans="6:9" x14ac:dyDescent="0.2">
      <c r="F83" s="213"/>
      <c r="G83" s="214"/>
      <c r="H83" s="214"/>
      <c r="I83" s="46"/>
    </row>
    <row r="84" spans="6:9" x14ac:dyDescent="0.2">
      <c r="F84" s="213"/>
      <c r="G84" s="214"/>
      <c r="H84" s="214"/>
      <c r="I84" s="46"/>
    </row>
  </sheetData>
  <mergeCells count="4">
    <mergeCell ref="A1:B1"/>
    <mergeCell ref="A2:B2"/>
    <mergeCell ref="G2:I2"/>
    <mergeCell ref="H33:I33"/>
  </mergeCells>
  <pageMargins left="0.59055118110236227" right="0.39370078740157483" top="0.59055118110236227" bottom="0.98425196850393704" header="0.19685039370078741" footer="0.51181102362204722"/>
  <pageSetup paperSize="9" scale="97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CB179"/>
  <sheetViews>
    <sheetView showGridLines="0" showZeros="0" zoomScaleNormal="100" zoomScaleSheetLayoutView="100" workbookViewId="0">
      <selection activeCell="L14" sqref="L14"/>
    </sheetView>
  </sheetViews>
  <sheetFormatPr defaultRowHeight="12.75" x14ac:dyDescent="0.2"/>
  <cols>
    <col min="1" max="1" width="4.42578125" style="215" customWidth="1"/>
    <col min="2" max="2" width="11.5703125" style="215" customWidth="1"/>
    <col min="3" max="3" width="46.5703125" style="215" customWidth="1"/>
    <col min="4" max="4" width="5.5703125" style="215" customWidth="1"/>
    <col min="5" max="5" width="8.5703125" style="223" customWidth="1"/>
    <col min="6" max="6" width="9.85546875" style="215" customWidth="1"/>
    <col min="7" max="7" width="13.85546875" style="215" customWidth="1"/>
    <col min="8" max="8" width="11.7109375" style="215" hidden="1" customWidth="1"/>
    <col min="9" max="9" width="11.5703125" style="215" hidden="1" customWidth="1"/>
    <col min="10" max="10" width="11" style="215" hidden="1" customWidth="1"/>
    <col min="11" max="11" width="10.42578125" style="215" hidden="1" customWidth="1"/>
    <col min="12" max="12" width="75.42578125" style="215" customWidth="1"/>
    <col min="13" max="13" width="45.28515625" style="215" customWidth="1"/>
    <col min="14" max="16384" width="9.140625" style="215"/>
  </cols>
  <sheetData>
    <row r="1" spans="1:80" ht="15.75" x14ac:dyDescent="0.25">
      <c r="A1" s="300" t="s">
        <v>83</v>
      </c>
      <c r="B1" s="300"/>
      <c r="C1" s="300"/>
      <c r="D1" s="300"/>
      <c r="E1" s="300"/>
      <c r="F1" s="300"/>
      <c r="G1" s="300"/>
    </row>
    <row r="2" spans="1:80" ht="14.25" customHeight="1" thickBot="1" x14ac:dyDescent="0.25">
      <c r="B2" s="216"/>
      <c r="C2" s="217"/>
      <c r="D2" s="217"/>
      <c r="E2" s="218"/>
      <c r="F2" s="217"/>
      <c r="G2" s="217"/>
    </row>
    <row r="3" spans="1:80" ht="13.5" thickTop="1" x14ac:dyDescent="0.2">
      <c r="A3" s="291" t="s">
        <v>3</v>
      </c>
      <c r="B3" s="292"/>
      <c r="C3" s="169" t="s">
        <v>103</v>
      </c>
      <c r="D3" s="170"/>
      <c r="E3" s="219" t="s">
        <v>84</v>
      </c>
      <c r="F3" s="220">
        <f>'SO 02 02 Rek'!H1</f>
        <v>2</v>
      </c>
      <c r="G3" s="221"/>
    </row>
    <row r="4" spans="1:80" ht="13.5" thickBot="1" x14ac:dyDescent="0.25">
      <c r="A4" s="301" t="s">
        <v>74</v>
      </c>
      <c r="B4" s="294"/>
      <c r="C4" s="175" t="s">
        <v>106</v>
      </c>
      <c r="D4" s="176"/>
      <c r="E4" s="302" t="str">
        <f>'SO 02 02 Rek'!G2</f>
        <v>Střecha</v>
      </c>
      <c r="F4" s="303"/>
      <c r="G4" s="304"/>
    </row>
    <row r="5" spans="1:80" ht="13.5" thickTop="1" x14ac:dyDescent="0.2">
      <c r="A5" s="222"/>
      <c r="G5" s="224"/>
    </row>
    <row r="6" spans="1:80" ht="27" customHeight="1" x14ac:dyDescent="0.2">
      <c r="A6" s="225" t="s">
        <v>85</v>
      </c>
      <c r="B6" s="226" t="s">
        <v>86</v>
      </c>
      <c r="C6" s="226" t="s">
        <v>87</v>
      </c>
      <c r="D6" s="226" t="s">
        <v>88</v>
      </c>
      <c r="E6" s="227" t="s">
        <v>89</v>
      </c>
      <c r="F6" s="226" t="s">
        <v>90</v>
      </c>
      <c r="G6" s="228" t="s">
        <v>91</v>
      </c>
      <c r="H6" s="229" t="s">
        <v>92</v>
      </c>
      <c r="I6" s="229" t="s">
        <v>93</v>
      </c>
      <c r="J6" s="229" t="s">
        <v>94</v>
      </c>
      <c r="K6" s="229" t="s">
        <v>95</v>
      </c>
    </row>
    <row r="7" spans="1:80" x14ac:dyDescent="0.2">
      <c r="A7" s="230" t="s">
        <v>96</v>
      </c>
      <c r="B7" s="231" t="s">
        <v>97</v>
      </c>
      <c r="C7" s="232" t="s">
        <v>98</v>
      </c>
      <c r="D7" s="233"/>
      <c r="E7" s="234"/>
      <c r="F7" s="234"/>
      <c r="G7" s="235"/>
      <c r="H7" s="236"/>
      <c r="I7" s="237"/>
      <c r="J7" s="238"/>
      <c r="K7" s="239"/>
      <c r="O7" s="240">
        <v>1</v>
      </c>
    </row>
    <row r="8" spans="1:80" x14ac:dyDescent="0.2">
      <c r="A8" s="241">
        <v>1</v>
      </c>
      <c r="B8" s="242" t="s">
        <v>156</v>
      </c>
      <c r="C8" s="243" t="s">
        <v>157</v>
      </c>
      <c r="D8" s="244" t="s">
        <v>109</v>
      </c>
      <c r="E8" s="245">
        <v>49.098100000000002</v>
      </c>
      <c r="F8" s="245">
        <v>0</v>
      </c>
      <c r="G8" s="246">
        <f>E8*F8</f>
        <v>0</v>
      </c>
      <c r="H8" s="247">
        <v>0</v>
      </c>
      <c r="I8" s="248">
        <f>E8*H8</f>
        <v>0</v>
      </c>
      <c r="J8" s="247">
        <v>0</v>
      </c>
      <c r="K8" s="248">
        <f>E8*J8</f>
        <v>0</v>
      </c>
      <c r="O8" s="240">
        <v>2</v>
      </c>
      <c r="AA8" s="215">
        <v>1</v>
      </c>
      <c r="AB8" s="215">
        <v>1</v>
      </c>
      <c r="AC8" s="215">
        <v>1</v>
      </c>
      <c r="AZ8" s="215">
        <v>1</v>
      </c>
      <c r="BA8" s="215">
        <f>IF(AZ8=1,G8,0)</f>
        <v>0</v>
      </c>
      <c r="BB8" s="215">
        <f>IF(AZ8=2,G8,0)</f>
        <v>0</v>
      </c>
      <c r="BC8" s="215">
        <f>IF(AZ8=3,G8,0)</f>
        <v>0</v>
      </c>
      <c r="BD8" s="215">
        <f>IF(AZ8=4,G8,0)</f>
        <v>0</v>
      </c>
      <c r="BE8" s="215">
        <f>IF(AZ8=5,G8,0)</f>
        <v>0</v>
      </c>
      <c r="CA8" s="240">
        <v>1</v>
      </c>
      <c r="CB8" s="240">
        <v>1</v>
      </c>
    </row>
    <row r="9" spans="1:80" x14ac:dyDescent="0.2">
      <c r="A9" s="241">
        <v>2</v>
      </c>
      <c r="B9" s="242" t="s">
        <v>158</v>
      </c>
      <c r="C9" s="243" t="s">
        <v>159</v>
      </c>
      <c r="D9" s="244" t="s">
        <v>109</v>
      </c>
      <c r="E9" s="245">
        <v>98.196200000000005</v>
      </c>
      <c r="F9" s="245">
        <v>0</v>
      </c>
      <c r="G9" s="246">
        <f>E9*F9</f>
        <v>0</v>
      </c>
      <c r="H9" s="247">
        <v>0</v>
      </c>
      <c r="I9" s="248">
        <f>E9*H9</f>
        <v>0</v>
      </c>
      <c r="J9" s="247">
        <v>0</v>
      </c>
      <c r="K9" s="248">
        <f>E9*J9</f>
        <v>0</v>
      </c>
      <c r="O9" s="240">
        <v>2</v>
      </c>
      <c r="AA9" s="215">
        <v>1</v>
      </c>
      <c r="AB9" s="215">
        <v>1</v>
      </c>
      <c r="AC9" s="215">
        <v>1</v>
      </c>
      <c r="AZ9" s="215">
        <v>1</v>
      </c>
      <c r="BA9" s="215">
        <f>IF(AZ9=1,G9,0)</f>
        <v>0</v>
      </c>
      <c r="BB9" s="215">
        <f>IF(AZ9=2,G9,0)</f>
        <v>0</v>
      </c>
      <c r="BC9" s="215">
        <f>IF(AZ9=3,G9,0)</f>
        <v>0</v>
      </c>
      <c r="BD9" s="215">
        <f>IF(AZ9=4,G9,0)</f>
        <v>0</v>
      </c>
      <c r="BE9" s="215">
        <f>IF(AZ9=5,G9,0)</f>
        <v>0</v>
      </c>
      <c r="CA9" s="240">
        <v>1</v>
      </c>
      <c r="CB9" s="240">
        <v>1</v>
      </c>
    </row>
    <row r="10" spans="1:80" x14ac:dyDescent="0.2">
      <c r="A10" s="241">
        <v>3</v>
      </c>
      <c r="B10" s="242" t="s">
        <v>305</v>
      </c>
      <c r="C10" s="243" t="s">
        <v>306</v>
      </c>
      <c r="D10" s="244" t="s">
        <v>109</v>
      </c>
      <c r="E10" s="245">
        <v>49.098100000000002</v>
      </c>
      <c r="F10" s="245">
        <v>0</v>
      </c>
      <c r="G10" s="246">
        <f>E10*F10</f>
        <v>0</v>
      </c>
      <c r="H10" s="247">
        <v>0</v>
      </c>
      <c r="I10" s="248">
        <f>E10*H10</f>
        <v>0</v>
      </c>
      <c r="J10" s="247">
        <v>0</v>
      </c>
      <c r="K10" s="248">
        <f>E10*J10</f>
        <v>0</v>
      </c>
      <c r="O10" s="240">
        <v>2</v>
      </c>
      <c r="AA10" s="215">
        <v>1</v>
      </c>
      <c r="AB10" s="215">
        <v>0</v>
      </c>
      <c r="AC10" s="215">
        <v>0</v>
      </c>
      <c r="AZ10" s="215">
        <v>1</v>
      </c>
      <c r="BA10" s="215">
        <f>IF(AZ10=1,G10,0)</f>
        <v>0</v>
      </c>
      <c r="BB10" s="215">
        <f>IF(AZ10=2,G10,0)</f>
        <v>0</v>
      </c>
      <c r="BC10" s="215">
        <f>IF(AZ10=3,G10,0)</f>
        <v>0</v>
      </c>
      <c r="BD10" s="215">
        <f>IF(AZ10=4,G10,0)</f>
        <v>0</v>
      </c>
      <c r="BE10" s="215">
        <f>IF(AZ10=5,G10,0)</f>
        <v>0</v>
      </c>
      <c r="CA10" s="240">
        <v>1</v>
      </c>
      <c r="CB10" s="240">
        <v>0</v>
      </c>
    </row>
    <row r="11" spans="1:80" x14ac:dyDescent="0.2">
      <c r="A11" s="241">
        <v>4</v>
      </c>
      <c r="B11" s="242" t="s">
        <v>160</v>
      </c>
      <c r="C11" s="243" t="s">
        <v>161</v>
      </c>
      <c r="D11" s="244" t="s">
        <v>108</v>
      </c>
      <c r="E11" s="245">
        <v>490.9812</v>
      </c>
      <c r="F11" s="245">
        <v>0</v>
      </c>
      <c r="G11" s="246">
        <f>E11*F11</f>
        <v>0</v>
      </c>
      <c r="H11" s="247">
        <v>0</v>
      </c>
      <c r="I11" s="248">
        <f>E11*H11</f>
        <v>0</v>
      </c>
      <c r="J11" s="247">
        <v>0</v>
      </c>
      <c r="K11" s="248">
        <f>E11*J11</f>
        <v>0</v>
      </c>
      <c r="O11" s="240">
        <v>2</v>
      </c>
      <c r="AA11" s="215">
        <v>1</v>
      </c>
      <c r="AB11" s="215">
        <v>1</v>
      </c>
      <c r="AC11" s="215">
        <v>1</v>
      </c>
      <c r="AZ11" s="215">
        <v>1</v>
      </c>
      <c r="BA11" s="215">
        <f>IF(AZ11=1,G11,0)</f>
        <v>0</v>
      </c>
      <c r="BB11" s="215">
        <f>IF(AZ11=2,G11,0)</f>
        <v>0</v>
      </c>
      <c r="BC11" s="215">
        <f>IF(AZ11=3,G11,0)</f>
        <v>0</v>
      </c>
      <c r="BD11" s="215">
        <f>IF(AZ11=4,G11,0)</f>
        <v>0</v>
      </c>
      <c r="BE11" s="215">
        <f>IF(AZ11=5,G11,0)</f>
        <v>0</v>
      </c>
      <c r="CA11" s="240">
        <v>1</v>
      </c>
      <c r="CB11" s="240">
        <v>1</v>
      </c>
    </row>
    <row r="12" spans="1:80" x14ac:dyDescent="0.2">
      <c r="A12" s="241">
        <v>5</v>
      </c>
      <c r="B12" s="242" t="s">
        <v>162</v>
      </c>
      <c r="C12" s="243" t="s">
        <v>163</v>
      </c>
      <c r="D12" s="244" t="s">
        <v>108</v>
      </c>
      <c r="E12" s="245">
        <v>49.098100000000002</v>
      </c>
      <c r="F12" s="245"/>
      <c r="G12" s="246">
        <f>E12*F12</f>
        <v>0</v>
      </c>
      <c r="H12" s="247">
        <v>0</v>
      </c>
      <c r="I12" s="248">
        <f>E12*H12</f>
        <v>0</v>
      </c>
      <c r="J12" s="247">
        <v>0</v>
      </c>
      <c r="K12" s="248">
        <f>E12*J12</f>
        <v>0</v>
      </c>
      <c r="O12" s="240">
        <v>2</v>
      </c>
      <c r="AA12" s="215">
        <v>1</v>
      </c>
      <c r="AB12" s="215">
        <v>1</v>
      </c>
      <c r="AC12" s="215">
        <v>1</v>
      </c>
      <c r="AZ12" s="215">
        <v>1</v>
      </c>
      <c r="BA12" s="215">
        <f>IF(AZ12=1,G12,0)</f>
        <v>0</v>
      </c>
      <c r="BB12" s="215">
        <f>IF(AZ12=2,G12,0)</f>
        <v>0</v>
      </c>
      <c r="BC12" s="215">
        <f>IF(AZ12=3,G12,0)</f>
        <v>0</v>
      </c>
      <c r="BD12" s="215">
        <f>IF(AZ12=4,G12,0)</f>
        <v>0</v>
      </c>
      <c r="BE12" s="215">
        <f>IF(AZ12=5,G12,0)</f>
        <v>0</v>
      </c>
      <c r="CA12" s="240">
        <v>1</v>
      </c>
      <c r="CB12" s="240">
        <v>1</v>
      </c>
    </row>
    <row r="13" spans="1:80" x14ac:dyDescent="0.2">
      <c r="A13" s="250"/>
      <c r="B13" s="251" t="s">
        <v>100</v>
      </c>
      <c r="C13" s="252" t="s">
        <v>107</v>
      </c>
      <c r="D13" s="253"/>
      <c r="E13" s="254"/>
      <c r="F13" s="255"/>
      <c r="G13" s="256">
        <f>SUM(G7:G12)</f>
        <v>0</v>
      </c>
      <c r="H13" s="257"/>
      <c r="I13" s="258">
        <f>SUM(I7:I12)</f>
        <v>0</v>
      </c>
      <c r="J13" s="257"/>
      <c r="K13" s="258">
        <f>SUM(K7:K12)</f>
        <v>0</v>
      </c>
      <c r="O13" s="240">
        <v>4</v>
      </c>
      <c r="BA13" s="259">
        <f>SUM(BA7:BA12)</f>
        <v>0</v>
      </c>
      <c r="BB13" s="259">
        <f>SUM(BB7:BB12)</f>
        <v>0</v>
      </c>
      <c r="BC13" s="259">
        <f>SUM(BC7:BC12)</f>
        <v>0</v>
      </c>
      <c r="BD13" s="259">
        <f>SUM(BD7:BD12)</f>
        <v>0</v>
      </c>
      <c r="BE13" s="259">
        <f>SUM(BE7:BE12)</f>
        <v>0</v>
      </c>
    </row>
    <row r="14" spans="1:80" x14ac:dyDescent="0.2">
      <c r="A14" s="230" t="s">
        <v>96</v>
      </c>
      <c r="B14" s="231" t="s">
        <v>110</v>
      </c>
      <c r="C14" s="232" t="s">
        <v>111</v>
      </c>
      <c r="D14" s="233"/>
      <c r="E14" s="234"/>
      <c r="F14" s="234"/>
      <c r="G14" s="235"/>
      <c r="H14" s="236"/>
      <c r="I14" s="237"/>
      <c r="J14" s="238"/>
      <c r="K14" s="239"/>
      <c r="O14" s="240">
        <v>1</v>
      </c>
    </row>
    <row r="15" spans="1:80" ht="22.5" x14ac:dyDescent="0.2">
      <c r="A15" s="241">
        <v>6</v>
      </c>
      <c r="B15" s="242" t="s">
        <v>113</v>
      </c>
      <c r="C15" s="243" t="s">
        <v>164</v>
      </c>
      <c r="D15" s="244" t="s">
        <v>108</v>
      </c>
      <c r="E15" s="245">
        <v>203.5</v>
      </c>
      <c r="F15" s="245">
        <v>0</v>
      </c>
      <c r="G15" s="246">
        <f>E15*F15</f>
        <v>0</v>
      </c>
      <c r="H15" s="247">
        <v>0.18107999999999999</v>
      </c>
      <c r="I15" s="248">
        <f>E15*H15</f>
        <v>36.849779999999996</v>
      </c>
      <c r="J15" s="247">
        <v>0</v>
      </c>
      <c r="K15" s="248">
        <f>E15*J15</f>
        <v>0</v>
      </c>
      <c r="O15" s="240">
        <v>2</v>
      </c>
      <c r="AA15" s="215">
        <v>1</v>
      </c>
      <c r="AB15" s="215">
        <v>1</v>
      </c>
      <c r="AC15" s="215">
        <v>1</v>
      </c>
      <c r="AZ15" s="215">
        <v>1</v>
      </c>
      <c r="BA15" s="215">
        <f>IF(AZ15=1,G15,0)</f>
        <v>0</v>
      </c>
      <c r="BB15" s="215">
        <f>IF(AZ15=2,G15,0)</f>
        <v>0</v>
      </c>
      <c r="BC15" s="215">
        <f>IF(AZ15=3,G15,0)</f>
        <v>0</v>
      </c>
      <c r="BD15" s="215">
        <f>IF(AZ15=4,G15,0)</f>
        <v>0</v>
      </c>
      <c r="BE15" s="215">
        <f>IF(AZ15=5,G15,0)</f>
        <v>0</v>
      </c>
      <c r="CA15" s="240">
        <v>1</v>
      </c>
      <c r="CB15" s="240">
        <v>1</v>
      </c>
    </row>
    <row r="16" spans="1:80" ht="22.5" x14ac:dyDescent="0.2">
      <c r="A16" s="241">
        <v>7</v>
      </c>
      <c r="B16" s="242" t="s">
        <v>165</v>
      </c>
      <c r="C16" s="243" t="s">
        <v>166</v>
      </c>
      <c r="D16" s="244" t="s">
        <v>108</v>
      </c>
      <c r="E16" s="245">
        <v>203.5</v>
      </c>
      <c r="F16" s="245">
        <v>0</v>
      </c>
      <c r="G16" s="246">
        <f>E16*F16</f>
        <v>0</v>
      </c>
      <c r="H16" s="247">
        <v>0.18107999999999999</v>
      </c>
      <c r="I16" s="248">
        <f>E16*H16</f>
        <v>36.849779999999996</v>
      </c>
      <c r="J16" s="247">
        <v>0</v>
      </c>
      <c r="K16" s="248">
        <f>E16*J16</f>
        <v>0</v>
      </c>
      <c r="O16" s="240">
        <v>2</v>
      </c>
      <c r="AA16" s="215">
        <v>1</v>
      </c>
      <c r="AB16" s="215">
        <v>0</v>
      </c>
      <c r="AC16" s="215">
        <v>0</v>
      </c>
      <c r="AZ16" s="215">
        <v>1</v>
      </c>
      <c r="BA16" s="215">
        <f>IF(AZ16=1,G16,0)</f>
        <v>0</v>
      </c>
      <c r="BB16" s="215">
        <f>IF(AZ16=2,G16,0)</f>
        <v>0</v>
      </c>
      <c r="BC16" s="215">
        <f>IF(AZ16=3,G16,0)</f>
        <v>0</v>
      </c>
      <c r="BD16" s="215">
        <f>IF(AZ16=4,G16,0)</f>
        <v>0</v>
      </c>
      <c r="BE16" s="215">
        <f>IF(AZ16=5,G16,0)</f>
        <v>0</v>
      </c>
      <c r="CA16" s="240">
        <v>1</v>
      </c>
      <c r="CB16" s="240">
        <v>0</v>
      </c>
    </row>
    <row r="17" spans="1:80" x14ac:dyDescent="0.2">
      <c r="A17" s="250"/>
      <c r="B17" s="251" t="s">
        <v>100</v>
      </c>
      <c r="C17" s="252" t="s">
        <v>112</v>
      </c>
      <c r="D17" s="253"/>
      <c r="E17" s="254"/>
      <c r="F17" s="255"/>
      <c r="G17" s="256">
        <f>SUM(G14:G16)</f>
        <v>0</v>
      </c>
      <c r="H17" s="257"/>
      <c r="I17" s="258">
        <f>SUM(I14:I16)</f>
        <v>73.699559999999991</v>
      </c>
      <c r="J17" s="257"/>
      <c r="K17" s="258">
        <f>SUM(K14:K16)</f>
        <v>0</v>
      </c>
      <c r="O17" s="240">
        <v>4</v>
      </c>
      <c r="BA17" s="259">
        <f>SUM(BA14:BA16)</f>
        <v>0</v>
      </c>
      <c r="BB17" s="259">
        <f>SUM(BB14:BB16)</f>
        <v>0</v>
      </c>
      <c r="BC17" s="259">
        <f>SUM(BC14:BC16)</f>
        <v>0</v>
      </c>
      <c r="BD17" s="259">
        <f>SUM(BD14:BD16)</f>
        <v>0</v>
      </c>
      <c r="BE17" s="259">
        <f>SUM(BE14:BE16)</f>
        <v>0</v>
      </c>
    </row>
    <row r="18" spans="1:80" x14ac:dyDescent="0.2">
      <c r="A18" s="230" t="s">
        <v>96</v>
      </c>
      <c r="B18" s="231" t="s">
        <v>118</v>
      </c>
      <c r="C18" s="232" t="s">
        <v>119</v>
      </c>
      <c r="D18" s="233"/>
      <c r="E18" s="234"/>
      <c r="F18" s="234"/>
      <c r="G18" s="235"/>
      <c r="H18" s="236"/>
      <c r="I18" s="237"/>
      <c r="J18" s="238"/>
      <c r="K18" s="239"/>
      <c r="O18" s="240">
        <v>1</v>
      </c>
    </row>
    <row r="19" spans="1:80" x14ac:dyDescent="0.2">
      <c r="A19" s="241">
        <v>8</v>
      </c>
      <c r="B19" s="242" t="s">
        <v>121</v>
      </c>
      <c r="C19" s="243" t="s">
        <v>122</v>
      </c>
      <c r="D19" s="244" t="s">
        <v>115</v>
      </c>
      <c r="E19" s="245">
        <v>73.699560000000005</v>
      </c>
      <c r="F19" s="245"/>
      <c r="G19" s="246">
        <f>E19*F19</f>
        <v>0</v>
      </c>
      <c r="H19" s="247">
        <v>0</v>
      </c>
      <c r="I19" s="248">
        <f>E19*H19</f>
        <v>0</v>
      </c>
      <c r="J19" s="247"/>
      <c r="K19" s="248">
        <f>E19*J19</f>
        <v>0</v>
      </c>
      <c r="O19" s="240">
        <v>2</v>
      </c>
      <c r="AA19" s="215">
        <v>7</v>
      </c>
      <c r="AB19" s="215">
        <v>1</v>
      </c>
      <c r="AC19" s="215">
        <v>2</v>
      </c>
      <c r="AZ19" s="215">
        <v>1</v>
      </c>
      <c r="BA19" s="215">
        <f>IF(AZ19=1,G19,0)</f>
        <v>0</v>
      </c>
      <c r="BB19" s="215">
        <f>IF(AZ19=2,G19,0)</f>
        <v>0</v>
      </c>
      <c r="BC19" s="215">
        <f>IF(AZ19=3,G19,0)</f>
        <v>0</v>
      </c>
      <c r="BD19" s="215">
        <f>IF(AZ19=4,G19,0)</f>
        <v>0</v>
      </c>
      <c r="BE19" s="215">
        <f>IF(AZ19=5,G19,0)</f>
        <v>0</v>
      </c>
      <c r="CA19" s="240">
        <v>7</v>
      </c>
      <c r="CB19" s="240">
        <v>1</v>
      </c>
    </row>
    <row r="20" spans="1:80" x14ac:dyDescent="0.2">
      <c r="A20" s="250"/>
      <c r="B20" s="251" t="s">
        <v>100</v>
      </c>
      <c r="C20" s="252" t="s">
        <v>120</v>
      </c>
      <c r="D20" s="253"/>
      <c r="E20" s="254"/>
      <c r="F20" s="255"/>
      <c r="G20" s="256">
        <f>SUM(G18:G19)</f>
        <v>0</v>
      </c>
      <c r="H20" s="257"/>
      <c r="I20" s="258">
        <f>SUM(I18:I19)</f>
        <v>0</v>
      </c>
      <c r="J20" s="257"/>
      <c r="K20" s="258">
        <f>SUM(K18:K19)</f>
        <v>0</v>
      </c>
      <c r="O20" s="240">
        <v>4</v>
      </c>
      <c r="BA20" s="259">
        <f>SUM(BA18:BA19)</f>
        <v>0</v>
      </c>
      <c r="BB20" s="259">
        <f>SUM(BB18:BB19)</f>
        <v>0</v>
      </c>
      <c r="BC20" s="259">
        <f>SUM(BC18:BC19)</f>
        <v>0</v>
      </c>
      <c r="BD20" s="259">
        <f>SUM(BD18:BD19)</f>
        <v>0</v>
      </c>
      <c r="BE20" s="259">
        <f>SUM(BE18:BE19)</f>
        <v>0</v>
      </c>
    </row>
    <row r="21" spans="1:80" x14ac:dyDescent="0.2">
      <c r="A21" s="230" t="s">
        <v>96</v>
      </c>
      <c r="B21" s="231" t="s">
        <v>167</v>
      </c>
      <c r="C21" s="232" t="s">
        <v>168</v>
      </c>
      <c r="D21" s="233"/>
      <c r="E21" s="234"/>
      <c r="F21" s="234"/>
      <c r="G21" s="235"/>
      <c r="H21" s="236"/>
      <c r="I21" s="237"/>
      <c r="J21" s="238"/>
      <c r="K21" s="239"/>
      <c r="O21" s="240">
        <v>1</v>
      </c>
    </row>
    <row r="22" spans="1:80" ht="22.5" x14ac:dyDescent="0.2">
      <c r="A22" s="241">
        <v>9</v>
      </c>
      <c r="B22" s="242" t="s">
        <v>170</v>
      </c>
      <c r="C22" s="243" t="s">
        <v>171</v>
      </c>
      <c r="D22" s="244" t="s">
        <v>108</v>
      </c>
      <c r="E22" s="245">
        <v>55.120199999999997</v>
      </c>
      <c r="F22" s="245"/>
      <c r="G22" s="246">
        <f>E22*F22</f>
        <v>0</v>
      </c>
      <c r="H22" s="247">
        <v>4.0999999999999999E-4</v>
      </c>
      <c r="I22" s="248">
        <f>E22*H22</f>
        <v>2.2599281999999998E-2</v>
      </c>
      <c r="J22" s="247">
        <v>0</v>
      </c>
      <c r="K22" s="248">
        <f>E22*J22</f>
        <v>0</v>
      </c>
      <c r="O22" s="240">
        <v>2</v>
      </c>
      <c r="AA22" s="215">
        <v>1</v>
      </c>
      <c r="AB22" s="215">
        <v>7</v>
      </c>
      <c r="AC22" s="215">
        <v>7</v>
      </c>
      <c r="AZ22" s="215">
        <v>2</v>
      </c>
      <c r="BA22" s="215">
        <f>IF(AZ22=1,G22,0)</f>
        <v>0</v>
      </c>
      <c r="BB22" s="215">
        <f>IF(AZ22=2,G22,0)</f>
        <v>0</v>
      </c>
      <c r="BC22" s="215">
        <f>IF(AZ22=3,G22,0)</f>
        <v>0</v>
      </c>
      <c r="BD22" s="215">
        <f>IF(AZ22=4,G22,0)</f>
        <v>0</v>
      </c>
      <c r="BE22" s="215">
        <f>IF(AZ22=5,G22,0)</f>
        <v>0</v>
      </c>
      <c r="CA22" s="240">
        <v>1</v>
      </c>
      <c r="CB22" s="240">
        <v>7</v>
      </c>
    </row>
    <row r="23" spans="1:80" ht="22.5" x14ac:dyDescent="0.2">
      <c r="A23" s="241">
        <v>10</v>
      </c>
      <c r="B23" s="242" t="s">
        <v>172</v>
      </c>
      <c r="C23" s="243" t="s">
        <v>173</v>
      </c>
      <c r="D23" s="244" t="s">
        <v>108</v>
      </c>
      <c r="E23" s="245">
        <v>64</v>
      </c>
      <c r="F23" s="245">
        <v>0</v>
      </c>
      <c r="G23" s="246">
        <f>E23*F23</f>
        <v>0</v>
      </c>
      <c r="H23" s="247">
        <v>4.0000000000000001E-3</v>
      </c>
      <c r="I23" s="248">
        <f>E23*H23</f>
        <v>0.25600000000000001</v>
      </c>
      <c r="J23" s="247"/>
      <c r="K23" s="248">
        <f>E23*J23</f>
        <v>0</v>
      </c>
      <c r="O23" s="240">
        <v>2</v>
      </c>
      <c r="AA23" s="215">
        <v>3</v>
      </c>
      <c r="AB23" s="215">
        <v>7</v>
      </c>
      <c r="AC23" s="215">
        <v>62852265</v>
      </c>
      <c r="AZ23" s="215">
        <v>2</v>
      </c>
      <c r="BA23" s="215">
        <f>IF(AZ23=1,G23,0)</f>
        <v>0</v>
      </c>
      <c r="BB23" s="215">
        <f>IF(AZ23=2,G23,0)</f>
        <v>0</v>
      </c>
      <c r="BC23" s="215">
        <f>IF(AZ23=3,G23,0)</f>
        <v>0</v>
      </c>
      <c r="BD23" s="215">
        <f>IF(AZ23=4,G23,0)</f>
        <v>0</v>
      </c>
      <c r="BE23" s="215">
        <f>IF(AZ23=5,G23,0)</f>
        <v>0</v>
      </c>
      <c r="CA23" s="240">
        <v>3</v>
      </c>
      <c r="CB23" s="240">
        <v>7</v>
      </c>
    </row>
    <row r="24" spans="1:80" x14ac:dyDescent="0.2">
      <c r="A24" s="241">
        <v>11</v>
      </c>
      <c r="B24" s="242" t="s">
        <v>174</v>
      </c>
      <c r="C24" s="243" t="s">
        <v>175</v>
      </c>
      <c r="D24" s="244" t="s">
        <v>115</v>
      </c>
      <c r="E24" s="245">
        <v>0.278599282</v>
      </c>
      <c r="F24" s="245"/>
      <c r="G24" s="246">
        <f>E24*F24</f>
        <v>0</v>
      </c>
      <c r="H24" s="247">
        <v>0</v>
      </c>
      <c r="I24" s="248">
        <f>E24*H24</f>
        <v>0</v>
      </c>
      <c r="J24" s="247"/>
      <c r="K24" s="248">
        <f>E24*J24</f>
        <v>0</v>
      </c>
      <c r="O24" s="240">
        <v>2</v>
      </c>
      <c r="AA24" s="215">
        <v>7</v>
      </c>
      <c r="AB24" s="215">
        <v>1001</v>
      </c>
      <c r="AC24" s="215">
        <v>5</v>
      </c>
      <c r="AZ24" s="215">
        <v>2</v>
      </c>
      <c r="BA24" s="215">
        <f>IF(AZ24=1,G24,0)</f>
        <v>0</v>
      </c>
      <c r="BB24" s="215">
        <f>IF(AZ24=2,G24,0)</f>
        <v>0</v>
      </c>
      <c r="BC24" s="215">
        <f>IF(AZ24=3,G24,0)</f>
        <v>0</v>
      </c>
      <c r="BD24" s="215">
        <f>IF(AZ24=4,G24,0)</f>
        <v>0</v>
      </c>
      <c r="BE24" s="215">
        <f>IF(AZ24=5,G24,0)</f>
        <v>0</v>
      </c>
      <c r="CA24" s="240">
        <v>7</v>
      </c>
      <c r="CB24" s="240">
        <v>1001</v>
      </c>
    </row>
    <row r="25" spans="1:80" x14ac:dyDescent="0.2">
      <c r="A25" s="250"/>
      <c r="B25" s="251" t="s">
        <v>100</v>
      </c>
      <c r="C25" s="252" t="s">
        <v>169</v>
      </c>
      <c r="D25" s="253"/>
      <c r="E25" s="254"/>
      <c r="F25" s="255"/>
      <c r="G25" s="256">
        <f>SUM(G21:G24)</f>
        <v>0</v>
      </c>
      <c r="H25" s="257"/>
      <c r="I25" s="258">
        <f>SUM(I21:I24)</f>
        <v>0.278599282</v>
      </c>
      <c r="J25" s="257"/>
      <c r="K25" s="258">
        <f>SUM(K21:K24)</f>
        <v>0</v>
      </c>
      <c r="O25" s="240">
        <v>4</v>
      </c>
      <c r="BA25" s="259">
        <f>SUM(BA21:BA24)</f>
        <v>0</v>
      </c>
      <c r="BB25" s="259">
        <f>SUM(BB21:BB24)</f>
        <v>0</v>
      </c>
      <c r="BC25" s="259">
        <f>SUM(BC21:BC24)</f>
        <v>0</v>
      </c>
      <c r="BD25" s="259">
        <f>SUM(BD21:BD24)</f>
        <v>0</v>
      </c>
      <c r="BE25" s="259">
        <f>SUM(BE21:BE24)</f>
        <v>0</v>
      </c>
    </row>
    <row r="26" spans="1:80" x14ac:dyDescent="0.2">
      <c r="A26" s="230" t="s">
        <v>96</v>
      </c>
      <c r="B26" s="231" t="s">
        <v>176</v>
      </c>
      <c r="C26" s="232" t="s">
        <v>177</v>
      </c>
      <c r="D26" s="233"/>
      <c r="E26" s="234"/>
      <c r="F26" s="234"/>
      <c r="G26" s="235"/>
      <c r="H26" s="236"/>
      <c r="I26" s="237"/>
      <c r="J26" s="238"/>
      <c r="K26" s="239"/>
      <c r="O26" s="240">
        <v>1</v>
      </c>
    </row>
    <row r="27" spans="1:80" ht="22.5" x14ac:dyDescent="0.2">
      <c r="A27" s="241">
        <v>12</v>
      </c>
      <c r="B27" s="242" t="s">
        <v>179</v>
      </c>
      <c r="C27" s="243" t="s">
        <v>180</v>
      </c>
      <c r="D27" s="244" t="s">
        <v>108</v>
      </c>
      <c r="E27" s="245">
        <v>490.9812</v>
      </c>
      <c r="F27" s="245"/>
      <c r="G27" s="246">
        <f t="shared" ref="G27:G42" si="0">E27*F27</f>
        <v>0</v>
      </c>
      <c r="H27" s="247">
        <v>3.0000000000000001E-5</v>
      </c>
      <c r="I27" s="248">
        <f t="shared" ref="I27:I42" si="1">E27*H27</f>
        <v>1.4729436E-2</v>
      </c>
      <c r="J27" s="247">
        <v>0</v>
      </c>
      <c r="K27" s="248">
        <f t="shared" ref="K27:K42" si="2">E27*J27</f>
        <v>0</v>
      </c>
      <c r="O27" s="240">
        <v>2</v>
      </c>
      <c r="AA27" s="215">
        <v>1</v>
      </c>
      <c r="AB27" s="215">
        <v>7</v>
      </c>
      <c r="AC27" s="215">
        <v>7</v>
      </c>
      <c r="AZ27" s="215">
        <v>2</v>
      </c>
      <c r="BA27" s="215">
        <f t="shared" ref="BA27:BA42" si="3">IF(AZ27=1,G27,0)</f>
        <v>0</v>
      </c>
      <c r="BB27" s="215">
        <f t="shared" ref="BB27:BB42" si="4">IF(AZ27=2,G27,0)</f>
        <v>0</v>
      </c>
      <c r="BC27" s="215">
        <f t="shared" ref="BC27:BC42" si="5">IF(AZ27=3,G27,0)</f>
        <v>0</v>
      </c>
      <c r="BD27" s="215">
        <f t="shared" ref="BD27:BD42" si="6">IF(AZ27=4,G27,0)</f>
        <v>0</v>
      </c>
      <c r="BE27" s="215">
        <f t="shared" ref="BE27:BE42" si="7">IF(AZ27=5,G27,0)</f>
        <v>0</v>
      </c>
      <c r="CA27" s="240">
        <v>1</v>
      </c>
      <c r="CB27" s="240">
        <v>7</v>
      </c>
    </row>
    <row r="28" spans="1:80" x14ac:dyDescent="0.2">
      <c r="A28" s="241">
        <v>13</v>
      </c>
      <c r="B28" s="242" t="s">
        <v>181</v>
      </c>
      <c r="C28" s="243" t="s">
        <v>182</v>
      </c>
      <c r="D28" s="244" t="s">
        <v>114</v>
      </c>
      <c r="E28" s="245">
        <v>9.5573999999999995</v>
      </c>
      <c r="F28" s="245"/>
      <c r="G28" s="246">
        <f t="shared" si="0"/>
        <v>0</v>
      </c>
      <c r="H28" s="247">
        <v>1.58E-3</v>
      </c>
      <c r="I28" s="248">
        <f t="shared" si="1"/>
        <v>1.5100691999999999E-2</v>
      </c>
      <c r="J28" s="247">
        <v>0</v>
      </c>
      <c r="K28" s="248">
        <f t="shared" si="2"/>
        <v>0</v>
      </c>
      <c r="O28" s="240">
        <v>2</v>
      </c>
      <c r="AA28" s="215">
        <v>1</v>
      </c>
      <c r="AB28" s="215">
        <v>7</v>
      </c>
      <c r="AC28" s="215">
        <v>7</v>
      </c>
      <c r="AZ28" s="215">
        <v>2</v>
      </c>
      <c r="BA28" s="215">
        <f t="shared" si="3"/>
        <v>0</v>
      </c>
      <c r="BB28" s="215">
        <f t="shared" si="4"/>
        <v>0</v>
      </c>
      <c r="BC28" s="215">
        <f t="shared" si="5"/>
        <v>0</v>
      </c>
      <c r="BD28" s="215">
        <f t="shared" si="6"/>
        <v>0</v>
      </c>
      <c r="BE28" s="215">
        <f t="shared" si="7"/>
        <v>0</v>
      </c>
      <c r="CA28" s="240">
        <v>1</v>
      </c>
      <c r="CB28" s="240">
        <v>7</v>
      </c>
    </row>
    <row r="29" spans="1:80" x14ac:dyDescent="0.2">
      <c r="A29" s="241">
        <v>14</v>
      </c>
      <c r="B29" s="242" t="s">
        <v>183</v>
      </c>
      <c r="C29" s="243" t="s">
        <v>184</v>
      </c>
      <c r="D29" s="244" t="s">
        <v>114</v>
      </c>
      <c r="E29" s="245">
        <v>147.04320000000001</v>
      </c>
      <c r="F29" s="245"/>
      <c r="G29" s="246">
        <f t="shared" si="0"/>
        <v>0</v>
      </c>
      <c r="H29" s="247">
        <v>1.58E-3</v>
      </c>
      <c r="I29" s="248">
        <f t="shared" si="1"/>
        <v>0.23232825600000001</v>
      </c>
      <c r="J29" s="247">
        <v>0</v>
      </c>
      <c r="K29" s="248">
        <f t="shared" si="2"/>
        <v>0</v>
      </c>
      <c r="O29" s="240">
        <v>2</v>
      </c>
      <c r="AA29" s="215">
        <v>1</v>
      </c>
      <c r="AB29" s="215">
        <v>7</v>
      </c>
      <c r="AC29" s="215">
        <v>7</v>
      </c>
      <c r="AZ29" s="215">
        <v>2</v>
      </c>
      <c r="BA29" s="215">
        <f t="shared" si="3"/>
        <v>0</v>
      </c>
      <c r="BB29" s="215">
        <f t="shared" si="4"/>
        <v>0</v>
      </c>
      <c r="BC29" s="215">
        <f t="shared" si="5"/>
        <v>0</v>
      </c>
      <c r="BD29" s="215">
        <f t="shared" si="6"/>
        <v>0</v>
      </c>
      <c r="BE29" s="215">
        <f t="shared" si="7"/>
        <v>0</v>
      </c>
      <c r="CA29" s="240">
        <v>1</v>
      </c>
      <c r="CB29" s="240">
        <v>7</v>
      </c>
    </row>
    <row r="30" spans="1:80" ht="12.75" customHeight="1" x14ac:dyDescent="0.2">
      <c r="A30" s="241">
        <v>15</v>
      </c>
      <c r="B30" s="242" t="s">
        <v>185</v>
      </c>
      <c r="C30" s="243" t="s">
        <v>186</v>
      </c>
      <c r="D30" s="244" t="s">
        <v>114</v>
      </c>
      <c r="E30" s="245">
        <v>48.592799999999997</v>
      </c>
      <c r="F30" s="245">
        <v>0</v>
      </c>
      <c r="G30" s="246">
        <f t="shared" si="0"/>
        <v>0</v>
      </c>
      <c r="H30" s="247">
        <v>4.4000000000000002E-4</v>
      </c>
      <c r="I30" s="248">
        <f t="shared" si="1"/>
        <v>2.1380831999999999E-2</v>
      </c>
      <c r="J30" s="247">
        <v>0</v>
      </c>
      <c r="K30" s="248">
        <f t="shared" si="2"/>
        <v>0</v>
      </c>
      <c r="O30" s="240">
        <v>2</v>
      </c>
      <c r="AA30" s="215">
        <v>1</v>
      </c>
      <c r="AB30" s="215">
        <v>7</v>
      </c>
      <c r="AC30" s="215">
        <v>7</v>
      </c>
      <c r="AZ30" s="215">
        <v>2</v>
      </c>
      <c r="BA30" s="215">
        <f t="shared" si="3"/>
        <v>0</v>
      </c>
      <c r="BB30" s="215">
        <f t="shared" si="4"/>
        <v>0</v>
      </c>
      <c r="BC30" s="215">
        <f t="shared" si="5"/>
        <v>0</v>
      </c>
      <c r="BD30" s="215">
        <f t="shared" si="6"/>
        <v>0</v>
      </c>
      <c r="BE30" s="215">
        <f t="shared" si="7"/>
        <v>0</v>
      </c>
      <c r="CA30" s="240">
        <v>1</v>
      </c>
      <c r="CB30" s="240">
        <v>7</v>
      </c>
    </row>
    <row r="31" spans="1:80" x14ac:dyDescent="0.2">
      <c r="A31" s="241">
        <v>16</v>
      </c>
      <c r="B31" s="242" t="s">
        <v>187</v>
      </c>
      <c r="C31" s="243" t="s">
        <v>188</v>
      </c>
      <c r="D31" s="244" t="s">
        <v>114</v>
      </c>
      <c r="E31" s="245">
        <v>178.45920000000001</v>
      </c>
      <c r="F31" s="245"/>
      <c r="G31" s="246">
        <f t="shared" si="0"/>
        <v>0</v>
      </c>
      <c r="H31" s="247">
        <v>6.3000000000000003E-4</v>
      </c>
      <c r="I31" s="248">
        <f t="shared" si="1"/>
        <v>0.11242929600000001</v>
      </c>
      <c r="J31" s="247">
        <v>0</v>
      </c>
      <c r="K31" s="248">
        <f t="shared" si="2"/>
        <v>0</v>
      </c>
      <c r="O31" s="240">
        <v>2</v>
      </c>
      <c r="AA31" s="215">
        <v>1</v>
      </c>
      <c r="AB31" s="215">
        <v>7</v>
      </c>
      <c r="AC31" s="215">
        <v>7</v>
      </c>
      <c r="AZ31" s="215">
        <v>2</v>
      </c>
      <c r="BA31" s="215">
        <f t="shared" si="3"/>
        <v>0</v>
      </c>
      <c r="BB31" s="215">
        <f t="shared" si="4"/>
        <v>0</v>
      </c>
      <c r="BC31" s="215">
        <f t="shared" si="5"/>
        <v>0</v>
      </c>
      <c r="BD31" s="215">
        <f t="shared" si="6"/>
        <v>0</v>
      </c>
      <c r="BE31" s="215">
        <f t="shared" si="7"/>
        <v>0</v>
      </c>
      <c r="CA31" s="240">
        <v>1</v>
      </c>
      <c r="CB31" s="240">
        <v>7</v>
      </c>
    </row>
    <row r="32" spans="1:80" x14ac:dyDescent="0.2">
      <c r="A32" s="241">
        <v>17</v>
      </c>
      <c r="B32" s="242" t="s">
        <v>189</v>
      </c>
      <c r="C32" s="243" t="s">
        <v>190</v>
      </c>
      <c r="D32" s="244" t="s">
        <v>114</v>
      </c>
      <c r="E32" s="245">
        <v>223.9512</v>
      </c>
      <c r="F32" s="245"/>
      <c r="G32" s="246">
        <f t="shared" si="0"/>
        <v>0</v>
      </c>
      <c r="H32" s="247">
        <v>6.3000000000000003E-4</v>
      </c>
      <c r="I32" s="248">
        <f t="shared" si="1"/>
        <v>0.141089256</v>
      </c>
      <c r="J32" s="247">
        <v>0</v>
      </c>
      <c r="K32" s="248">
        <f t="shared" si="2"/>
        <v>0</v>
      </c>
      <c r="O32" s="240">
        <v>2</v>
      </c>
      <c r="AA32" s="215">
        <v>1</v>
      </c>
      <c r="AB32" s="215">
        <v>7</v>
      </c>
      <c r="AC32" s="215">
        <v>7</v>
      </c>
      <c r="AZ32" s="215">
        <v>2</v>
      </c>
      <c r="BA32" s="215">
        <f t="shared" si="3"/>
        <v>0</v>
      </c>
      <c r="BB32" s="215">
        <f t="shared" si="4"/>
        <v>0</v>
      </c>
      <c r="BC32" s="215">
        <f t="shared" si="5"/>
        <v>0</v>
      </c>
      <c r="BD32" s="215">
        <f t="shared" si="6"/>
        <v>0</v>
      </c>
      <c r="BE32" s="215">
        <f t="shared" si="7"/>
        <v>0</v>
      </c>
      <c r="CA32" s="240">
        <v>1</v>
      </c>
      <c r="CB32" s="240">
        <v>7</v>
      </c>
    </row>
    <row r="33" spans="1:80" ht="22.5" x14ac:dyDescent="0.2">
      <c r="A33" s="241">
        <v>18</v>
      </c>
      <c r="B33" s="242" t="s">
        <v>191</v>
      </c>
      <c r="C33" s="243" t="s">
        <v>192</v>
      </c>
      <c r="D33" s="244" t="s">
        <v>108</v>
      </c>
      <c r="E33" s="245">
        <v>702.33100000000002</v>
      </c>
      <c r="F33" s="245"/>
      <c r="G33" s="246">
        <f t="shared" si="0"/>
        <v>0</v>
      </c>
      <c r="H33" s="247">
        <v>0</v>
      </c>
      <c r="I33" s="248">
        <f t="shared" si="1"/>
        <v>0</v>
      </c>
      <c r="J33" s="247">
        <v>0</v>
      </c>
      <c r="K33" s="248">
        <f t="shared" si="2"/>
        <v>0</v>
      </c>
      <c r="O33" s="240">
        <v>2</v>
      </c>
      <c r="AA33" s="215">
        <v>1</v>
      </c>
      <c r="AB33" s="215">
        <v>7</v>
      </c>
      <c r="AC33" s="215">
        <v>7</v>
      </c>
      <c r="AZ33" s="215">
        <v>2</v>
      </c>
      <c r="BA33" s="215">
        <f t="shared" si="3"/>
        <v>0</v>
      </c>
      <c r="BB33" s="215">
        <f t="shared" si="4"/>
        <v>0</v>
      </c>
      <c r="BC33" s="215">
        <f t="shared" si="5"/>
        <v>0</v>
      </c>
      <c r="BD33" s="215">
        <f t="shared" si="6"/>
        <v>0</v>
      </c>
      <c r="BE33" s="215">
        <f t="shared" si="7"/>
        <v>0</v>
      </c>
      <c r="CA33" s="240">
        <v>1</v>
      </c>
      <c r="CB33" s="240">
        <v>7</v>
      </c>
    </row>
    <row r="34" spans="1:80" ht="22.5" x14ac:dyDescent="0.2">
      <c r="A34" s="241">
        <v>19</v>
      </c>
      <c r="B34" s="242" t="s">
        <v>193</v>
      </c>
      <c r="C34" s="243" t="s">
        <v>194</v>
      </c>
      <c r="D34" s="244" t="s">
        <v>108</v>
      </c>
      <c r="E34" s="245">
        <v>490.9812</v>
      </c>
      <c r="F34" s="245"/>
      <c r="G34" s="246">
        <f t="shared" si="0"/>
        <v>0</v>
      </c>
      <c r="H34" s="247">
        <v>3.0000000000000001E-5</v>
      </c>
      <c r="I34" s="248">
        <f t="shared" si="1"/>
        <v>1.4729436E-2</v>
      </c>
      <c r="J34" s="247">
        <v>0</v>
      </c>
      <c r="K34" s="248">
        <f t="shared" si="2"/>
        <v>0</v>
      </c>
      <c r="O34" s="240">
        <v>2</v>
      </c>
      <c r="AA34" s="215">
        <v>1</v>
      </c>
      <c r="AB34" s="215">
        <v>7</v>
      </c>
      <c r="AC34" s="215">
        <v>7</v>
      </c>
      <c r="AZ34" s="215">
        <v>2</v>
      </c>
      <c r="BA34" s="215">
        <f t="shared" si="3"/>
        <v>0</v>
      </c>
      <c r="BB34" s="215">
        <f t="shared" si="4"/>
        <v>0</v>
      </c>
      <c r="BC34" s="215">
        <f t="shared" si="5"/>
        <v>0</v>
      </c>
      <c r="BD34" s="215">
        <f t="shared" si="6"/>
        <v>0</v>
      </c>
      <c r="BE34" s="215">
        <f t="shared" si="7"/>
        <v>0</v>
      </c>
      <c r="CA34" s="240">
        <v>1</v>
      </c>
      <c r="CB34" s="240">
        <v>7</v>
      </c>
    </row>
    <row r="35" spans="1:80" ht="22.5" x14ac:dyDescent="0.2">
      <c r="A35" s="241">
        <v>20</v>
      </c>
      <c r="B35" s="242" t="s">
        <v>195</v>
      </c>
      <c r="C35" s="243" t="s">
        <v>196</v>
      </c>
      <c r="D35" s="244" t="s">
        <v>108</v>
      </c>
      <c r="E35" s="245">
        <v>211.34979999999999</v>
      </c>
      <c r="F35" s="245"/>
      <c r="G35" s="246">
        <f t="shared" si="0"/>
        <v>0</v>
      </c>
      <c r="H35" s="247">
        <v>0</v>
      </c>
      <c r="I35" s="248">
        <f t="shared" si="1"/>
        <v>0</v>
      </c>
      <c r="J35" s="247">
        <v>0</v>
      </c>
      <c r="K35" s="248">
        <f t="shared" si="2"/>
        <v>0</v>
      </c>
      <c r="O35" s="240">
        <v>2</v>
      </c>
      <c r="AA35" s="215">
        <v>1</v>
      </c>
      <c r="AB35" s="215">
        <v>7</v>
      </c>
      <c r="AC35" s="215">
        <v>7</v>
      </c>
      <c r="AZ35" s="215">
        <v>2</v>
      </c>
      <c r="BA35" s="215">
        <f t="shared" si="3"/>
        <v>0</v>
      </c>
      <c r="BB35" s="215">
        <f t="shared" si="4"/>
        <v>0</v>
      </c>
      <c r="BC35" s="215">
        <f t="shared" si="5"/>
        <v>0</v>
      </c>
      <c r="BD35" s="215">
        <f t="shared" si="6"/>
        <v>0</v>
      </c>
      <c r="BE35" s="215">
        <f t="shared" si="7"/>
        <v>0</v>
      </c>
      <c r="CA35" s="240">
        <v>1</v>
      </c>
      <c r="CB35" s="240">
        <v>7</v>
      </c>
    </row>
    <row r="36" spans="1:80" x14ac:dyDescent="0.2">
      <c r="A36" s="241">
        <v>21</v>
      </c>
      <c r="B36" s="242" t="s">
        <v>197</v>
      </c>
      <c r="C36" s="243" t="s">
        <v>198</v>
      </c>
      <c r="D36" s="244" t="s">
        <v>114</v>
      </c>
      <c r="E36" s="245">
        <v>47.64</v>
      </c>
      <c r="F36" s="245"/>
      <c r="G36" s="246">
        <f t="shared" si="0"/>
        <v>0</v>
      </c>
      <c r="H36" s="247">
        <v>0</v>
      </c>
      <c r="I36" s="248">
        <f t="shared" si="1"/>
        <v>0</v>
      </c>
      <c r="J36" s="247">
        <v>0</v>
      </c>
      <c r="K36" s="248">
        <f t="shared" si="2"/>
        <v>0</v>
      </c>
      <c r="O36" s="240">
        <v>2</v>
      </c>
      <c r="AA36" s="215">
        <v>1</v>
      </c>
      <c r="AB36" s="215">
        <v>7</v>
      </c>
      <c r="AC36" s="215">
        <v>7</v>
      </c>
      <c r="AZ36" s="215">
        <v>2</v>
      </c>
      <c r="BA36" s="215">
        <f t="shared" si="3"/>
        <v>0</v>
      </c>
      <c r="BB36" s="215">
        <f t="shared" si="4"/>
        <v>0</v>
      </c>
      <c r="BC36" s="215">
        <f t="shared" si="5"/>
        <v>0</v>
      </c>
      <c r="BD36" s="215">
        <f t="shared" si="6"/>
        <v>0</v>
      </c>
      <c r="BE36" s="215">
        <f t="shared" si="7"/>
        <v>0</v>
      </c>
      <c r="CA36" s="240">
        <v>1</v>
      </c>
      <c r="CB36" s="240">
        <v>7</v>
      </c>
    </row>
    <row r="37" spans="1:80" x14ac:dyDescent="0.2">
      <c r="A37" s="241">
        <v>22</v>
      </c>
      <c r="B37" s="242" t="s">
        <v>199</v>
      </c>
      <c r="C37" s="243" t="s">
        <v>200</v>
      </c>
      <c r="D37" s="244" t="s">
        <v>99</v>
      </c>
      <c r="E37" s="245">
        <v>6</v>
      </c>
      <c r="F37" s="245"/>
      <c r="G37" s="246">
        <f t="shared" si="0"/>
        <v>0</v>
      </c>
      <c r="H37" s="247">
        <v>0</v>
      </c>
      <c r="I37" s="248">
        <f t="shared" si="1"/>
        <v>0</v>
      </c>
      <c r="J37" s="247"/>
      <c r="K37" s="248">
        <f t="shared" si="2"/>
        <v>0</v>
      </c>
      <c r="O37" s="240">
        <v>2</v>
      </c>
      <c r="AA37" s="215">
        <v>3</v>
      </c>
      <c r="AB37" s="215">
        <v>7</v>
      </c>
      <c r="AC37" s="215" t="s">
        <v>199</v>
      </c>
      <c r="AZ37" s="215">
        <v>2</v>
      </c>
      <c r="BA37" s="215">
        <f t="shared" si="3"/>
        <v>0</v>
      </c>
      <c r="BB37" s="215">
        <f t="shared" si="4"/>
        <v>0</v>
      </c>
      <c r="BC37" s="215">
        <f t="shared" si="5"/>
        <v>0</v>
      </c>
      <c r="BD37" s="215">
        <f t="shared" si="6"/>
        <v>0</v>
      </c>
      <c r="BE37" s="215">
        <f t="shared" si="7"/>
        <v>0</v>
      </c>
      <c r="CA37" s="240">
        <v>3</v>
      </c>
      <c r="CB37" s="240">
        <v>7</v>
      </c>
    </row>
    <row r="38" spans="1:80" x14ac:dyDescent="0.2">
      <c r="A38" s="241">
        <v>23</v>
      </c>
      <c r="B38" s="242" t="s">
        <v>201</v>
      </c>
      <c r="C38" s="243" t="s">
        <v>202</v>
      </c>
      <c r="D38" s="244" t="s">
        <v>108</v>
      </c>
      <c r="E38" s="245">
        <v>243.0523</v>
      </c>
      <c r="F38" s="245"/>
      <c r="G38" s="246">
        <f t="shared" si="0"/>
        <v>0</v>
      </c>
      <c r="H38" s="247">
        <v>1.9599999999999999E-3</v>
      </c>
      <c r="I38" s="248">
        <f t="shared" si="1"/>
        <v>0.47638250799999998</v>
      </c>
      <c r="J38" s="247"/>
      <c r="K38" s="248">
        <f t="shared" si="2"/>
        <v>0</v>
      </c>
      <c r="O38" s="240">
        <v>2</v>
      </c>
      <c r="AA38" s="215">
        <v>3</v>
      </c>
      <c r="AB38" s="215">
        <v>7</v>
      </c>
      <c r="AC38" s="215">
        <v>28322010</v>
      </c>
      <c r="AZ38" s="215">
        <v>2</v>
      </c>
      <c r="BA38" s="215">
        <f t="shared" si="3"/>
        <v>0</v>
      </c>
      <c r="BB38" s="215">
        <f t="shared" si="4"/>
        <v>0</v>
      </c>
      <c r="BC38" s="215">
        <f t="shared" si="5"/>
        <v>0</v>
      </c>
      <c r="BD38" s="215">
        <f t="shared" si="6"/>
        <v>0</v>
      </c>
      <c r="BE38" s="215">
        <f t="shared" si="7"/>
        <v>0</v>
      </c>
      <c r="CA38" s="240">
        <v>3</v>
      </c>
      <c r="CB38" s="240">
        <v>7</v>
      </c>
    </row>
    <row r="39" spans="1:80" x14ac:dyDescent="0.2">
      <c r="A39" s="241">
        <v>24</v>
      </c>
      <c r="B39" s="242" t="s">
        <v>203</v>
      </c>
      <c r="C39" s="243" t="s">
        <v>204</v>
      </c>
      <c r="D39" s="244" t="s">
        <v>108</v>
      </c>
      <c r="E39" s="245">
        <v>564.62840000000006</v>
      </c>
      <c r="F39" s="245"/>
      <c r="G39" s="246">
        <f t="shared" si="0"/>
        <v>0</v>
      </c>
      <c r="H39" s="247">
        <v>1.9599999999999999E-3</v>
      </c>
      <c r="I39" s="248">
        <f t="shared" si="1"/>
        <v>1.1066716640000001</v>
      </c>
      <c r="J39" s="247"/>
      <c r="K39" s="248">
        <f t="shared" si="2"/>
        <v>0</v>
      </c>
      <c r="O39" s="240">
        <v>2</v>
      </c>
      <c r="AA39" s="215">
        <v>3</v>
      </c>
      <c r="AB39" s="215">
        <v>7</v>
      </c>
      <c r="AC39" s="215">
        <v>28322017</v>
      </c>
      <c r="AZ39" s="215">
        <v>2</v>
      </c>
      <c r="BA39" s="215">
        <f t="shared" si="3"/>
        <v>0</v>
      </c>
      <c r="BB39" s="215">
        <f t="shared" si="4"/>
        <v>0</v>
      </c>
      <c r="BC39" s="215">
        <f t="shared" si="5"/>
        <v>0</v>
      </c>
      <c r="BD39" s="215">
        <f t="shared" si="6"/>
        <v>0</v>
      </c>
      <c r="BE39" s="215">
        <f t="shared" si="7"/>
        <v>0</v>
      </c>
      <c r="CA39" s="240">
        <v>3</v>
      </c>
      <c r="CB39" s="240">
        <v>7</v>
      </c>
    </row>
    <row r="40" spans="1:80" x14ac:dyDescent="0.2">
      <c r="A40" s="241">
        <v>25</v>
      </c>
      <c r="B40" s="242" t="s">
        <v>116</v>
      </c>
      <c r="C40" s="243" t="s">
        <v>117</v>
      </c>
      <c r="D40" s="244" t="s">
        <v>108</v>
      </c>
      <c r="E40" s="245">
        <v>1372.309</v>
      </c>
      <c r="F40" s="245"/>
      <c r="G40" s="246">
        <f t="shared" si="0"/>
        <v>0</v>
      </c>
      <c r="H40" s="247">
        <v>2.9999999999999997E-4</v>
      </c>
      <c r="I40" s="248">
        <f t="shared" si="1"/>
        <v>0.41169269999999997</v>
      </c>
      <c r="J40" s="247"/>
      <c r="K40" s="248">
        <f t="shared" si="2"/>
        <v>0</v>
      </c>
      <c r="O40" s="240">
        <v>2</v>
      </c>
      <c r="AA40" s="215">
        <v>3</v>
      </c>
      <c r="AB40" s="215">
        <v>7</v>
      </c>
      <c r="AC40" s="215">
        <v>69366198</v>
      </c>
      <c r="AZ40" s="215">
        <v>2</v>
      </c>
      <c r="BA40" s="215">
        <f t="shared" si="3"/>
        <v>0</v>
      </c>
      <c r="BB40" s="215">
        <f t="shared" si="4"/>
        <v>0</v>
      </c>
      <c r="BC40" s="215">
        <f t="shared" si="5"/>
        <v>0</v>
      </c>
      <c r="BD40" s="215">
        <f t="shared" si="6"/>
        <v>0</v>
      </c>
      <c r="BE40" s="215">
        <f t="shared" si="7"/>
        <v>0</v>
      </c>
      <c r="CA40" s="240">
        <v>3</v>
      </c>
      <c r="CB40" s="240">
        <v>7</v>
      </c>
    </row>
    <row r="41" spans="1:80" x14ac:dyDescent="0.2">
      <c r="A41" s="241">
        <v>26</v>
      </c>
      <c r="B41" s="242" t="s">
        <v>205</v>
      </c>
      <c r="C41" s="243" t="s">
        <v>206</v>
      </c>
      <c r="D41" s="244" t="s">
        <v>133</v>
      </c>
      <c r="E41" s="245">
        <v>1</v>
      </c>
      <c r="F41" s="245"/>
      <c r="G41" s="246">
        <f t="shared" si="0"/>
        <v>0</v>
      </c>
      <c r="H41" s="247">
        <v>0</v>
      </c>
      <c r="I41" s="248">
        <f t="shared" si="1"/>
        <v>0</v>
      </c>
      <c r="J41" s="247"/>
      <c r="K41" s="248">
        <f t="shared" si="2"/>
        <v>0</v>
      </c>
      <c r="O41" s="240">
        <v>2</v>
      </c>
      <c r="AA41" s="215">
        <v>3</v>
      </c>
      <c r="AB41" s="215">
        <v>7</v>
      </c>
      <c r="AC41" s="215" t="s">
        <v>205</v>
      </c>
      <c r="AZ41" s="215">
        <v>2</v>
      </c>
      <c r="BA41" s="215">
        <f t="shared" si="3"/>
        <v>0</v>
      </c>
      <c r="BB41" s="215">
        <f t="shared" si="4"/>
        <v>0</v>
      </c>
      <c r="BC41" s="215">
        <f t="shared" si="5"/>
        <v>0</v>
      </c>
      <c r="BD41" s="215">
        <f t="shared" si="6"/>
        <v>0</v>
      </c>
      <c r="BE41" s="215">
        <f t="shared" si="7"/>
        <v>0</v>
      </c>
      <c r="CA41" s="240">
        <v>3</v>
      </c>
      <c r="CB41" s="240">
        <v>7</v>
      </c>
    </row>
    <row r="42" spans="1:80" x14ac:dyDescent="0.2">
      <c r="A42" s="241">
        <v>27</v>
      </c>
      <c r="B42" s="242" t="s">
        <v>207</v>
      </c>
      <c r="C42" s="243" t="s">
        <v>208</v>
      </c>
      <c r="D42" s="244" t="s">
        <v>115</v>
      </c>
      <c r="E42" s="245">
        <v>2.5465340759999999</v>
      </c>
      <c r="F42" s="245"/>
      <c r="G42" s="246">
        <f t="shared" si="0"/>
        <v>0</v>
      </c>
      <c r="H42" s="247">
        <v>0</v>
      </c>
      <c r="I42" s="248">
        <f t="shared" si="1"/>
        <v>0</v>
      </c>
      <c r="J42" s="247"/>
      <c r="K42" s="248">
        <f t="shared" si="2"/>
        <v>0</v>
      </c>
      <c r="O42" s="240">
        <v>2</v>
      </c>
      <c r="AA42" s="215">
        <v>7</v>
      </c>
      <c r="AB42" s="215">
        <v>1001</v>
      </c>
      <c r="AC42" s="215">
        <v>5</v>
      </c>
      <c r="AZ42" s="215">
        <v>2</v>
      </c>
      <c r="BA42" s="215">
        <f t="shared" si="3"/>
        <v>0</v>
      </c>
      <c r="BB42" s="215">
        <f t="shared" si="4"/>
        <v>0</v>
      </c>
      <c r="BC42" s="215">
        <f t="shared" si="5"/>
        <v>0</v>
      </c>
      <c r="BD42" s="215">
        <f t="shared" si="6"/>
        <v>0</v>
      </c>
      <c r="BE42" s="215">
        <f t="shared" si="7"/>
        <v>0</v>
      </c>
      <c r="CA42" s="240">
        <v>7</v>
      </c>
      <c r="CB42" s="240">
        <v>1001</v>
      </c>
    </row>
    <row r="43" spans="1:80" x14ac:dyDescent="0.2">
      <c r="A43" s="250"/>
      <c r="B43" s="251" t="s">
        <v>100</v>
      </c>
      <c r="C43" s="252" t="s">
        <v>178</v>
      </c>
      <c r="D43" s="253"/>
      <c r="E43" s="254"/>
      <c r="F43" s="255"/>
      <c r="G43" s="256">
        <f>SUM(G26:G42)</f>
        <v>0</v>
      </c>
      <c r="H43" s="257"/>
      <c r="I43" s="258">
        <f>SUM(I26:I42)</f>
        <v>2.5465340759999999</v>
      </c>
      <c r="J43" s="257"/>
      <c r="K43" s="258">
        <f>SUM(K26:K42)</f>
        <v>0</v>
      </c>
      <c r="O43" s="240">
        <v>4</v>
      </c>
      <c r="BA43" s="259">
        <f>SUM(BA26:BA42)</f>
        <v>0</v>
      </c>
      <c r="BB43" s="259">
        <f>SUM(BB26:BB42)</f>
        <v>0</v>
      </c>
      <c r="BC43" s="259">
        <f>SUM(BC26:BC42)</f>
        <v>0</v>
      </c>
      <c r="BD43" s="259">
        <f>SUM(BD26:BD42)</f>
        <v>0</v>
      </c>
      <c r="BE43" s="259">
        <f>SUM(BE26:BE42)</f>
        <v>0</v>
      </c>
    </row>
    <row r="44" spans="1:80" x14ac:dyDescent="0.2">
      <c r="A44" s="230" t="s">
        <v>96</v>
      </c>
      <c r="B44" s="231" t="s">
        <v>209</v>
      </c>
      <c r="C44" s="232" t="s">
        <v>210</v>
      </c>
      <c r="D44" s="233"/>
      <c r="E44" s="234"/>
      <c r="F44" s="234"/>
      <c r="G44" s="235"/>
      <c r="H44" s="236"/>
      <c r="I44" s="237"/>
      <c r="J44" s="238"/>
      <c r="K44" s="239"/>
      <c r="O44" s="240">
        <v>1</v>
      </c>
    </row>
    <row r="45" spans="1:80" x14ac:dyDescent="0.2">
      <c r="A45" s="241">
        <v>28</v>
      </c>
      <c r="B45" s="242" t="s">
        <v>212</v>
      </c>
      <c r="C45" s="243" t="s">
        <v>307</v>
      </c>
      <c r="D45" s="244" t="s">
        <v>108</v>
      </c>
      <c r="E45" s="245">
        <v>490.9812</v>
      </c>
      <c r="F45" s="245"/>
      <c r="G45" s="246">
        <f t="shared" ref="G45:G56" si="8">E45*F45</f>
        <v>0</v>
      </c>
      <c r="H45" s="247">
        <v>1.1000000000000001E-3</v>
      </c>
      <c r="I45" s="248">
        <f t="shared" ref="I45:I56" si="9">E45*H45</f>
        <v>0.54007932000000003</v>
      </c>
      <c r="J45" s="247">
        <v>-1.1000000000000001E-3</v>
      </c>
      <c r="K45" s="248">
        <f t="shared" ref="K45:K56" si="10">E45*J45</f>
        <v>-0.54007932000000003</v>
      </c>
      <c r="O45" s="240">
        <v>2</v>
      </c>
      <c r="AA45" s="215">
        <v>1</v>
      </c>
      <c r="AB45" s="215">
        <v>7</v>
      </c>
      <c r="AC45" s="215">
        <v>7</v>
      </c>
      <c r="AZ45" s="215">
        <v>2</v>
      </c>
      <c r="BA45" s="215">
        <f t="shared" ref="BA45:BA56" si="11">IF(AZ45=1,G45,0)</f>
        <v>0</v>
      </c>
      <c r="BB45" s="215">
        <f t="shared" ref="BB45:BB56" si="12">IF(AZ45=2,G45,0)</f>
        <v>0</v>
      </c>
      <c r="BC45" s="215">
        <f t="shared" ref="BC45:BC56" si="13">IF(AZ45=3,G45,0)</f>
        <v>0</v>
      </c>
      <c r="BD45" s="215">
        <f t="shared" ref="BD45:BD56" si="14">IF(AZ45=4,G45,0)</f>
        <v>0</v>
      </c>
      <c r="BE45" s="215">
        <f t="shared" ref="BE45:BE56" si="15">IF(AZ45=5,G45,0)</f>
        <v>0</v>
      </c>
      <c r="CA45" s="240">
        <v>1</v>
      </c>
      <c r="CB45" s="240">
        <v>7</v>
      </c>
    </row>
    <row r="46" spans="1:80" x14ac:dyDescent="0.2">
      <c r="A46" s="241">
        <v>29</v>
      </c>
      <c r="B46" s="242" t="s">
        <v>213</v>
      </c>
      <c r="C46" s="243" t="s">
        <v>214</v>
      </c>
      <c r="D46" s="244" t="s">
        <v>108</v>
      </c>
      <c r="E46" s="245">
        <v>981.9624</v>
      </c>
      <c r="F46" s="245"/>
      <c r="G46" s="246">
        <f t="shared" si="8"/>
        <v>0</v>
      </c>
      <c r="H46" s="247">
        <v>0</v>
      </c>
      <c r="I46" s="248">
        <f t="shared" si="9"/>
        <v>0</v>
      </c>
      <c r="J46" s="247">
        <v>0</v>
      </c>
      <c r="K46" s="248">
        <f t="shared" si="10"/>
        <v>0</v>
      </c>
      <c r="O46" s="240">
        <v>2</v>
      </c>
      <c r="AA46" s="215">
        <v>1</v>
      </c>
      <c r="AB46" s="215">
        <v>7</v>
      </c>
      <c r="AC46" s="215">
        <v>7</v>
      </c>
      <c r="AZ46" s="215">
        <v>2</v>
      </c>
      <c r="BA46" s="215">
        <f t="shared" si="11"/>
        <v>0</v>
      </c>
      <c r="BB46" s="215">
        <f t="shared" si="12"/>
        <v>0</v>
      </c>
      <c r="BC46" s="215">
        <f t="shared" si="13"/>
        <v>0</v>
      </c>
      <c r="BD46" s="215">
        <f t="shared" si="14"/>
        <v>0</v>
      </c>
      <c r="BE46" s="215">
        <f t="shared" si="15"/>
        <v>0</v>
      </c>
      <c r="CA46" s="240">
        <v>1</v>
      </c>
      <c r="CB46" s="240">
        <v>7</v>
      </c>
    </row>
    <row r="47" spans="1:80" x14ac:dyDescent="0.2">
      <c r="A47" s="241">
        <v>30</v>
      </c>
      <c r="B47" s="242" t="s">
        <v>215</v>
      </c>
      <c r="C47" s="243" t="s">
        <v>216</v>
      </c>
      <c r="D47" s="244" t="s">
        <v>108</v>
      </c>
      <c r="E47" s="245">
        <v>702.33100000000002</v>
      </c>
      <c r="F47" s="245"/>
      <c r="G47" s="246">
        <f t="shared" si="8"/>
        <v>0</v>
      </c>
      <c r="H47" s="247">
        <v>1.6000000000000001E-4</v>
      </c>
      <c r="I47" s="248">
        <f t="shared" si="9"/>
        <v>0.11237296000000001</v>
      </c>
      <c r="J47" s="247">
        <v>0</v>
      </c>
      <c r="K47" s="248">
        <f t="shared" si="10"/>
        <v>0</v>
      </c>
      <c r="O47" s="240">
        <v>2</v>
      </c>
      <c r="AA47" s="215">
        <v>1</v>
      </c>
      <c r="AB47" s="215">
        <v>7</v>
      </c>
      <c r="AC47" s="215">
        <v>7</v>
      </c>
      <c r="AZ47" s="215">
        <v>2</v>
      </c>
      <c r="BA47" s="215">
        <f t="shared" si="11"/>
        <v>0</v>
      </c>
      <c r="BB47" s="215">
        <f t="shared" si="12"/>
        <v>0</v>
      </c>
      <c r="BC47" s="215">
        <f t="shared" si="13"/>
        <v>0</v>
      </c>
      <c r="BD47" s="215">
        <f t="shared" si="14"/>
        <v>0</v>
      </c>
      <c r="BE47" s="215">
        <f t="shared" si="15"/>
        <v>0</v>
      </c>
      <c r="CA47" s="240">
        <v>1</v>
      </c>
      <c r="CB47" s="240">
        <v>7</v>
      </c>
    </row>
    <row r="48" spans="1:80" x14ac:dyDescent="0.2">
      <c r="A48" s="241">
        <v>31</v>
      </c>
      <c r="B48" s="242" t="s">
        <v>217</v>
      </c>
      <c r="C48" s="243" t="s">
        <v>218</v>
      </c>
      <c r="D48" s="244" t="s">
        <v>108</v>
      </c>
      <c r="E48" s="245">
        <v>490.9812</v>
      </c>
      <c r="F48" s="245"/>
      <c r="G48" s="246">
        <f t="shared" si="8"/>
        <v>0</v>
      </c>
      <c r="H48" s="247">
        <v>0</v>
      </c>
      <c r="I48" s="248">
        <f t="shared" si="9"/>
        <v>0</v>
      </c>
      <c r="J48" s="247">
        <v>0</v>
      </c>
      <c r="K48" s="248">
        <f t="shared" si="10"/>
        <v>0</v>
      </c>
      <c r="O48" s="240">
        <v>2</v>
      </c>
      <c r="AA48" s="215">
        <v>1</v>
      </c>
      <c r="AB48" s="215">
        <v>7</v>
      </c>
      <c r="AC48" s="215">
        <v>7</v>
      </c>
      <c r="AZ48" s="215">
        <v>2</v>
      </c>
      <c r="BA48" s="215">
        <f t="shared" si="11"/>
        <v>0</v>
      </c>
      <c r="BB48" s="215">
        <f t="shared" si="12"/>
        <v>0</v>
      </c>
      <c r="BC48" s="215">
        <f t="shared" si="13"/>
        <v>0</v>
      </c>
      <c r="BD48" s="215">
        <f t="shared" si="14"/>
        <v>0</v>
      </c>
      <c r="BE48" s="215">
        <f t="shared" si="15"/>
        <v>0</v>
      </c>
      <c r="CA48" s="240">
        <v>1</v>
      </c>
      <c r="CB48" s="240">
        <v>7</v>
      </c>
    </row>
    <row r="49" spans="1:80" x14ac:dyDescent="0.2">
      <c r="A49" s="241">
        <v>32</v>
      </c>
      <c r="B49" s="242" t="s">
        <v>219</v>
      </c>
      <c r="C49" s="243" t="s">
        <v>220</v>
      </c>
      <c r="D49" s="244" t="s">
        <v>108</v>
      </c>
      <c r="E49" s="245">
        <v>99.332099999999997</v>
      </c>
      <c r="F49" s="245"/>
      <c r="G49" s="246">
        <f t="shared" si="8"/>
        <v>0</v>
      </c>
      <c r="H49" s="247">
        <v>1.1999999999999999E-3</v>
      </c>
      <c r="I49" s="248">
        <f t="shared" si="9"/>
        <v>0.11919851999999999</v>
      </c>
      <c r="J49" s="247"/>
      <c r="K49" s="248">
        <f t="shared" si="10"/>
        <v>0</v>
      </c>
      <c r="O49" s="240">
        <v>2</v>
      </c>
      <c r="AA49" s="215">
        <v>3</v>
      </c>
      <c r="AB49" s="215">
        <v>7</v>
      </c>
      <c r="AC49" s="215">
        <v>28375869</v>
      </c>
      <c r="AZ49" s="215">
        <v>2</v>
      </c>
      <c r="BA49" s="215">
        <f t="shared" si="11"/>
        <v>0</v>
      </c>
      <c r="BB49" s="215">
        <f t="shared" si="12"/>
        <v>0</v>
      </c>
      <c r="BC49" s="215">
        <f t="shared" si="13"/>
        <v>0</v>
      </c>
      <c r="BD49" s="215">
        <f t="shared" si="14"/>
        <v>0</v>
      </c>
      <c r="BE49" s="215">
        <f t="shared" si="15"/>
        <v>0</v>
      </c>
      <c r="CA49" s="240">
        <v>3</v>
      </c>
      <c r="CB49" s="240">
        <v>7</v>
      </c>
    </row>
    <row r="50" spans="1:80" x14ac:dyDescent="0.2">
      <c r="A50" s="241">
        <v>33</v>
      </c>
      <c r="B50" s="242" t="s">
        <v>221</v>
      </c>
      <c r="C50" s="243" t="s">
        <v>222</v>
      </c>
      <c r="D50" s="244" t="s">
        <v>108</v>
      </c>
      <c r="E50" s="245">
        <v>63.2318</v>
      </c>
      <c r="F50" s="245"/>
      <c r="G50" s="246">
        <f t="shared" si="8"/>
        <v>0</v>
      </c>
      <c r="H50" s="247">
        <v>2E-3</v>
      </c>
      <c r="I50" s="248">
        <f t="shared" si="9"/>
        <v>0.12646360000000001</v>
      </c>
      <c r="J50" s="247"/>
      <c r="K50" s="248">
        <f t="shared" si="10"/>
        <v>0</v>
      </c>
      <c r="O50" s="240">
        <v>2</v>
      </c>
      <c r="AA50" s="215">
        <v>3</v>
      </c>
      <c r="AB50" s="215">
        <v>7</v>
      </c>
      <c r="AC50" s="215">
        <v>28375871</v>
      </c>
      <c r="AZ50" s="215">
        <v>2</v>
      </c>
      <c r="BA50" s="215">
        <f t="shared" si="11"/>
        <v>0</v>
      </c>
      <c r="BB50" s="215">
        <f t="shared" si="12"/>
        <v>0</v>
      </c>
      <c r="BC50" s="215">
        <f t="shared" si="13"/>
        <v>0</v>
      </c>
      <c r="BD50" s="215">
        <f t="shared" si="14"/>
        <v>0</v>
      </c>
      <c r="BE50" s="215">
        <f t="shared" si="15"/>
        <v>0</v>
      </c>
      <c r="CA50" s="240">
        <v>3</v>
      </c>
      <c r="CB50" s="240">
        <v>7</v>
      </c>
    </row>
    <row r="51" spans="1:80" ht="13.5" customHeight="1" x14ac:dyDescent="0.2">
      <c r="A51" s="241">
        <v>34</v>
      </c>
      <c r="B51" s="242" t="s">
        <v>223</v>
      </c>
      <c r="C51" s="243" t="s">
        <v>224</v>
      </c>
      <c r="D51" s="244" t="s">
        <v>109</v>
      </c>
      <c r="E51" s="245">
        <v>25.04</v>
      </c>
      <c r="F51" s="245"/>
      <c r="G51" s="246">
        <f t="shared" si="8"/>
        <v>0</v>
      </c>
      <c r="H51" s="247">
        <v>0.02</v>
      </c>
      <c r="I51" s="248">
        <f t="shared" si="9"/>
        <v>0.50080000000000002</v>
      </c>
      <c r="J51" s="247"/>
      <c r="K51" s="248">
        <f t="shared" si="10"/>
        <v>0</v>
      </c>
      <c r="O51" s="240">
        <v>2</v>
      </c>
      <c r="AA51" s="215">
        <v>3</v>
      </c>
      <c r="AB51" s="215">
        <v>7</v>
      </c>
      <c r="AC51" s="215">
        <v>28375971</v>
      </c>
      <c r="AZ51" s="215">
        <v>2</v>
      </c>
      <c r="BA51" s="215">
        <f t="shared" si="11"/>
        <v>0</v>
      </c>
      <c r="BB51" s="215">
        <f t="shared" si="12"/>
        <v>0</v>
      </c>
      <c r="BC51" s="215">
        <f t="shared" si="13"/>
        <v>0</v>
      </c>
      <c r="BD51" s="215">
        <f t="shared" si="14"/>
        <v>0</v>
      </c>
      <c r="BE51" s="215">
        <f t="shared" si="15"/>
        <v>0</v>
      </c>
      <c r="CA51" s="240">
        <v>3</v>
      </c>
      <c r="CB51" s="240">
        <v>7</v>
      </c>
    </row>
    <row r="52" spans="1:80" ht="14.25" customHeight="1" x14ac:dyDescent="0.2">
      <c r="A52" s="241">
        <v>35</v>
      </c>
      <c r="B52" s="242" t="s">
        <v>225</v>
      </c>
      <c r="C52" s="243" t="s">
        <v>226</v>
      </c>
      <c r="D52" s="244" t="s">
        <v>109</v>
      </c>
      <c r="E52" s="245">
        <v>2.8828999999999998</v>
      </c>
      <c r="F52" s="245"/>
      <c r="G52" s="246">
        <f t="shared" si="8"/>
        <v>0</v>
      </c>
      <c r="H52" s="247">
        <v>2.5000000000000001E-2</v>
      </c>
      <c r="I52" s="248">
        <f t="shared" si="9"/>
        <v>7.2072499999999998E-2</v>
      </c>
      <c r="J52" s="247"/>
      <c r="K52" s="248">
        <f t="shared" si="10"/>
        <v>0</v>
      </c>
      <c r="O52" s="240">
        <v>2</v>
      </c>
      <c r="AA52" s="215">
        <v>3</v>
      </c>
      <c r="AB52" s="215">
        <v>7</v>
      </c>
      <c r="AC52" s="215">
        <v>28375972</v>
      </c>
      <c r="AZ52" s="215">
        <v>2</v>
      </c>
      <c r="BA52" s="215">
        <f t="shared" si="11"/>
        <v>0</v>
      </c>
      <c r="BB52" s="215">
        <f t="shared" si="12"/>
        <v>0</v>
      </c>
      <c r="BC52" s="215">
        <f t="shared" si="13"/>
        <v>0</v>
      </c>
      <c r="BD52" s="215">
        <f t="shared" si="14"/>
        <v>0</v>
      </c>
      <c r="BE52" s="215">
        <f t="shared" si="15"/>
        <v>0</v>
      </c>
      <c r="CA52" s="240">
        <v>3</v>
      </c>
      <c r="CB52" s="240">
        <v>7</v>
      </c>
    </row>
    <row r="53" spans="1:80" x14ac:dyDescent="0.2">
      <c r="A53" s="241">
        <v>36</v>
      </c>
      <c r="B53" s="242" t="s">
        <v>227</v>
      </c>
      <c r="C53" s="243" t="s">
        <v>228</v>
      </c>
      <c r="D53" s="244" t="s">
        <v>108</v>
      </c>
      <c r="E53" s="245">
        <v>594.09</v>
      </c>
      <c r="F53" s="245"/>
      <c r="G53" s="246">
        <f t="shared" si="8"/>
        <v>0</v>
      </c>
      <c r="H53" s="247">
        <v>1.98E-3</v>
      </c>
      <c r="I53" s="248">
        <f t="shared" si="9"/>
        <v>1.1762982</v>
      </c>
      <c r="J53" s="247"/>
      <c r="K53" s="248">
        <f t="shared" si="10"/>
        <v>0</v>
      </c>
      <c r="O53" s="240">
        <v>2</v>
      </c>
      <c r="AA53" s="215">
        <v>3</v>
      </c>
      <c r="AB53" s="215">
        <v>7</v>
      </c>
      <c r="AC53" s="215">
        <v>283763403</v>
      </c>
      <c r="AZ53" s="215">
        <v>2</v>
      </c>
      <c r="BA53" s="215">
        <f t="shared" si="11"/>
        <v>0</v>
      </c>
      <c r="BB53" s="215">
        <f t="shared" si="12"/>
        <v>0</v>
      </c>
      <c r="BC53" s="215">
        <f t="shared" si="13"/>
        <v>0</v>
      </c>
      <c r="BD53" s="215">
        <f t="shared" si="14"/>
        <v>0</v>
      </c>
      <c r="BE53" s="215">
        <f t="shared" si="15"/>
        <v>0</v>
      </c>
      <c r="CA53" s="240">
        <v>3</v>
      </c>
      <c r="CB53" s="240">
        <v>7</v>
      </c>
    </row>
    <row r="54" spans="1:80" x14ac:dyDescent="0.2">
      <c r="A54" s="241">
        <v>37</v>
      </c>
      <c r="B54" s="242" t="s">
        <v>229</v>
      </c>
      <c r="C54" s="243" t="s">
        <v>230</v>
      </c>
      <c r="D54" s="244" t="s">
        <v>108</v>
      </c>
      <c r="E54" s="245">
        <v>515.53030000000001</v>
      </c>
      <c r="F54" s="245"/>
      <c r="G54" s="246">
        <f t="shared" si="8"/>
        <v>0</v>
      </c>
      <c r="H54" s="247">
        <v>4.62E-3</v>
      </c>
      <c r="I54" s="248">
        <f t="shared" si="9"/>
        <v>2.381749986</v>
      </c>
      <c r="J54" s="247"/>
      <c r="K54" s="248">
        <f t="shared" si="10"/>
        <v>0</v>
      </c>
      <c r="O54" s="240">
        <v>2</v>
      </c>
      <c r="AA54" s="215">
        <v>3</v>
      </c>
      <c r="AB54" s="215">
        <v>7</v>
      </c>
      <c r="AC54" s="215">
        <v>283763407</v>
      </c>
      <c r="AZ54" s="215">
        <v>2</v>
      </c>
      <c r="BA54" s="215">
        <f t="shared" si="11"/>
        <v>0</v>
      </c>
      <c r="BB54" s="215">
        <f t="shared" si="12"/>
        <v>0</v>
      </c>
      <c r="BC54" s="215">
        <f t="shared" si="13"/>
        <v>0</v>
      </c>
      <c r="BD54" s="215">
        <f t="shared" si="14"/>
        <v>0</v>
      </c>
      <c r="BE54" s="215">
        <f t="shared" si="15"/>
        <v>0</v>
      </c>
      <c r="CA54" s="240">
        <v>3</v>
      </c>
      <c r="CB54" s="240">
        <v>7</v>
      </c>
    </row>
    <row r="55" spans="1:80" x14ac:dyDescent="0.2">
      <c r="A55" s="241">
        <v>38</v>
      </c>
      <c r="B55" s="242" t="s">
        <v>231</v>
      </c>
      <c r="C55" s="243" t="s">
        <v>232</v>
      </c>
      <c r="D55" s="244" t="s">
        <v>108</v>
      </c>
      <c r="E55" s="245">
        <v>564.62840000000006</v>
      </c>
      <c r="F55" s="245"/>
      <c r="G55" s="246">
        <f t="shared" si="8"/>
        <v>0</v>
      </c>
      <c r="H55" s="247">
        <v>5.0000000000000001E-4</v>
      </c>
      <c r="I55" s="248">
        <f t="shared" si="9"/>
        <v>0.28231420000000002</v>
      </c>
      <c r="J55" s="247"/>
      <c r="K55" s="248">
        <f t="shared" si="10"/>
        <v>0</v>
      </c>
      <c r="O55" s="240">
        <v>2</v>
      </c>
      <c r="AA55" s="215">
        <v>3</v>
      </c>
      <c r="AB55" s="215">
        <v>7</v>
      </c>
      <c r="AC55" s="215">
        <v>69366199</v>
      </c>
      <c r="AZ55" s="215">
        <v>2</v>
      </c>
      <c r="BA55" s="215">
        <f t="shared" si="11"/>
        <v>0</v>
      </c>
      <c r="BB55" s="215">
        <f t="shared" si="12"/>
        <v>0</v>
      </c>
      <c r="BC55" s="215">
        <f t="shared" si="13"/>
        <v>0</v>
      </c>
      <c r="BD55" s="215">
        <f t="shared" si="14"/>
        <v>0</v>
      </c>
      <c r="BE55" s="215">
        <f t="shared" si="15"/>
        <v>0</v>
      </c>
      <c r="CA55" s="240">
        <v>3</v>
      </c>
      <c r="CB55" s="240">
        <v>7</v>
      </c>
    </row>
    <row r="56" spans="1:80" x14ac:dyDescent="0.2">
      <c r="A56" s="241">
        <v>39</v>
      </c>
      <c r="B56" s="242" t="s">
        <v>233</v>
      </c>
      <c r="C56" s="243" t="s">
        <v>234</v>
      </c>
      <c r="D56" s="244" t="s">
        <v>115</v>
      </c>
      <c r="E56" s="245">
        <v>4.3392011640000003</v>
      </c>
      <c r="F56" s="245"/>
      <c r="G56" s="246">
        <f t="shared" si="8"/>
        <v>0</v>
      </c>
      <c r="H56" s="247">
        <v>0</v>
      </c>
      <c r="I56" s="248">
        <f t="shared" si="9"/>
        <v>0</v>
      </c>
      <c r="J56" s="247"/>
      <c r="K56" s="248">
        <f t="shared" si="10"/>
        <v>0</v>
      </c>
      <c r="O56" s="240">
        <v>2</v>
      </c>
      <c r="AA56" s="215">
        <v>7</v>
      </c>
      <c r="AB56" s="215">
        <v>1001</v>
      </c>
      <c r="AC56" s="215">
        <v>5</v>
      </c>
      <c r="AZ56" s="215">
        <v>2</v>
      </c>
      <c r="BA56" s="215">
        <f t="shared" si="11"/>
        <v>0</v>
      </c>
      <c r="BB56" s="215">
        <f t="shared" si="12"/>
        <v>0</v>
      </c>
      <c r="BC56" s="215">
        <f t="shared" si="13"/>
        <v>0</v>
      </c>
      <c r="BD56" s="215">
        <f t="shared" si="14"/>
        <v>0</v>
      </c>
      <c r="BE56" s="215">
        <f t="shared" si="15"/>
        <v>0</v>
      </c>
      <c r="CA56" s="240">
        <v>7</v>
      </c>
      <c r="CB56" s="240">
        <v>1001</v>
      </c>
    </row>
    <row r="57" spans="1:80" x14ac:dyDescent="0.2">
      <c r="A57" s="250"/>
      <c r="B57" s="251" t="s">
        <v>100</v>
      </c>
      <c r="C57" s="252" t="s">
        <v>211</v>
      </c>
      <c r="D57" s="253"/>
      <c r="E57" s="254"/>
      <c r="F57" s="255"/>
      <c r="G57" s="256">
        <f>SUM(G44:G56)</f>
        <v>0</v>
      </c>
      <c r="H57" s="257"/>
      <c r="I57" s="258">
        <f>SUM(I44:I56)</f>
        <v>5.3113492860000004</v>
      </c>
      <c r="J57" s="257"/>
      <c r="K57" s="258">
        <f>SUM(K44:K56)</f>
        <v>-0.54007932000000003</v>
      </c>
      <c r="O57" s="240">
        <v>4</v>
      </c>
      <c r="BA57" s="259">
        <f>SUM(BA44:BA56)</f>
        <v>0</v>
      </c>
      <c r="BB57" s="259">
        <f>SUM(BB44:BB56)</f>
        <v>0</v>
      </c>
      <c r="BC57" s="259">
        <f>SUM(BC44:BC56)</f>
        <v>0</v>
      </c>
      <c r="BD57" s="259">
        <f>SUM(BD44:BD56)</f>
        <v>0</v>
      </c>
      <c r="BE57" s="259">
        <f>SUM(BE44:BE56)</f>
        <v>0</v>
      </c>
    </row>
    <row r="58" spans="1:80" x14ac:dyDescent="0.2">
      <c r="A58" s="230" t="s">
        <v>96</v>
      </c>
      <c r="B58" s="231" t="s">
        <v>235</v>
      </c>
      <c r="C58" s="232" t="s">
        <v>236</v>
      </c>
      <c r="D58" s="233"/>
      <c r="E58" s="234"/>
      <c r="F58" s="234"/>
      <c r="G58" s="235"/>
      <c r="H58" s="236"/>
      <c r="I58" s="237"/>
      <c r="J58" s="238"/>
      <c r="K58" s="239"/>
      <c r="O58" s="240">
        <v>1</v>
      </c>
    </row>
    <row r="59" spans="1:80" x14ac:dyDescent="0.2">
      <c r="A59" s="241">
        <v>40</v>
      </c>
      <c r="B59" s="242" t="s">
        <v>238</v>
      </c>
      <c r="C59" s="243" t="s">
        <v>239</v>
      </c>
      <c r="D59" s="244" t="s">
        <v>114</v>
      </c>
      <c r="E59" s="245">
        <v>6</v>
      </c>
      <c r="F59" s="245"/>
      <c r="G59" s="246">
        <f t="shared" ref="G59:G64" si="16">E59*F59</f>
        <v>0</v>
      </c>
      <c r="H59" s="247">
        <v>0</v>
      </c>
      <c r="I59" s="248">
        <f t="shared" ref="I59:I64" si="17">E59*H59</f>
        <v>0</v>
      </c>
      <c r="J59" s="247">
        <v>-1.98E-3</v>
      </c>
      <c r="K59" s="248">
        <f t="shared" ref="K59:K64" si="18">E59*J59</f>
        <v>-1.188E-2</v>
      </c>
      <c r="O59" s="240">
        <v>2</v>
      </c>
      <c r="AA59" s="215">
        <v>1</v>
      </c>
      <c r="AB59" s="215">
        <v>7</v>
      </c>
      <c r="AC59" s="215">
        <v>7</v>
      </c>
      <c r="AZ59" s="215">
        <v>2</v>
      </c>
      <c r="BA59" s="215">
        <f t="shared" ref="BA59:BA64" si="19">IF(AZ59=1,G59,0)</f>
        <v>0</v>
      </c>
      <c r="BB59" s="215">
        <f t="shared" ref="BB59:BB64" si="20">IF(AZ59=2,G59,0)</f>
        <v>0</v>
      </c>
      <c r="BC59" s="215">
        <f t="shared" ref="BC59:BC64" si="21">IF(AZ59=3,G59,0)</f>
        <v>0</v>
      </c>
      <c r="BD59" s="215">
        <f t="shared" ref="BD59:BD64" si="22">IF(AZ59=4,G59,0)</f>
        <v>0</v>
      </c>
      <c r="BE59" s="215">
        <f t="shared" ref="BE59:BE64" si="23">IF(AZ59=5,G59,0)</f>
        <v>0</v>
      </c>
      <c r="CA59" s="240">
        <v>1</v>
      </c>
      <c r="CB59" s="240">
        <v>7</v>
      </c>
    </row>
    <row r="60" spans="1:80" ht="13.5" customHeight="1" x14ac:dyDescent="0.2">
      <c r="A60" s="241">
        <v>41</v>
      </c>
      <c r="B60" s="242" t="s">
        <v>240</v>
      </c>
      <c r="C60" s="243" t="s">
        <v>241</v>
      </c>
      <c r="D60" s="244" t="s">
        <v>114</v>
      </c>
      <c r="E60" s="245">
        <v>6</v>
      </c>
      <c r="F60" s="245"/>
      <c r="G60" s="246">
        <f t="shared" si="16"/>
        <v>0</v>
      </c>
      <c r="H60" s="247">
        <v>1.3600000000000001E-3</v>
      </c>
      <c r="I60" s="248">
        <f t="shared" si="17"/>
        <v>8.1600000000000006E-3</v>
      </c>
      <c r="J60" s="247">
        <v>0</v>
      </c>
      <c r="K60" s="248">
        <f t="shared" si="18"/>
        <v>0</v>
      </c>
      <c r="O60" s="240">
        <v>2</v>
      </c>
      <c r="AA60" s="215">
        <v>1</v>
      </c>
      <c r="AB60" s="215">
        <v>7</v>
      </c>
      <c r="AC60" s="215">
        <v>7</v>
      </c>
      <c r="AZ60" s="215">
        <v>2</v>
      </c>
      <c r="BA60" s="215">
        <f t="shared" si="19"/>
        <v>0</v>
      </c>
      <c r="BB60" s="215">
        <f t="shared" si="20"/>
        <v>0</v>
      </c>
      <c r="BC60" s="215">
        <f t="shared" si="21"/>
        <v>0</v>
      </c>
      <c r="BD60" s="215">
        <f t="shared" si="22"/>
        <v>0</v>
      </c>
      <c r="BE60" s="215">
        <f t="shared" si="23"/>
        <v>0</v>
      </c>
      <c r="CA60" s="240">
        <v>1</v>
      </c>
      <c r="CB60" s="240">
        <v>7</v>
      </c>
    </row>
    <row r="61" spans="1:80" ht="12.75" customHeight="1" x14ac:dyDescent="0.2">
      <c r="A61" s="241">
        <v>42</v>
      </c>
      <c r="B61" s="242" t="s">
        <v>242</v>
      </c>
      <c r="C61" s="243" t="s">
        <v>243</v>
      </c>
      <c r="D61" s="244" t="s">
        <v>132</v>
      </c>
      <c r="E61" s="245">
        <v>2</v>
      </c>
      <c r="F61" s="245"/>
      <c r="G61" s="246">
        <f t="shared" si="16"/>
        <v>0</v>
      </c>
      <c r="H61" s="247">
        <v>1.83E-3</v>
      </c>
      <c r="I61" s="248">
        <f t="shared" si="17"/>
        <v>3.6600000000000001E-3</v>
      </c>
      <c r="J61" s="247">
        <v>0</v>
      </c>
      <c r="K61" s="248">
        <f t="shared" si="18"/>
        <v>0</v>
      </c>
      <c r="O61" s="240">
        <v>2</v>
      </c>
      <c r="AA61" s="215">
        <v>1</v>
      </c>
      <c r="AB61" s="215">
        <v>7</v>
      </c>
      <c r="AC61" s="215">
        <v>7</v>
      </c>
      <c r="AZ61" s="215">
        <v>2</v>
      </c>
      <c r="BA61" s="215">
        <f t="shared" si="19"/>
        <v>0</v>
      </c>
      <c r="BB61" s="215">
        <f t="shared" si="20"/>
        <v>0</v>
      </c>
      <c r="BC61" s="215">
        <f t="shared" si="21"/>
        <v>0</v>
      </c>
      <c r="BD61" s="215">
        <f t="shared" si="22"/>
        <v>0</v>
      </c>
      <c r="BE61" s="215">
        <f t="shared" si="23"/>
        <v>0</v>
      </c>
      <c r="CA61" s="240">
        <v>1</v>
      </c>
      <c r="CB61" s="240">
        <v>7</v>
      </c>
    </row>
    <row r="62" spans="1:80" ht="22.5" x14ac:dyDescent="0.2">
      <c r="A62" s="241">
        <v>43</v>
      </c>
      <c r="B62" s="242" t="s">
        <v>244</v>
      </c>
      <c r="C62" s="243" t="s">
        <v>245</v>
      </c>
      <c r="D62" s="244" t="s">
        <v>132</v>
      </c>
      <c r="E62" s="245">
        <v>2</v>
      </c>
      <c r="F62" s="245"/>
      <c r="G62" s="246">
        <f t="shared" si="16"/>
        <v>0</v>
      </c>
      <c r="H62" s="247">
        <v>9.2000000000000003E-4</v>
      </c>
      <c r="I62" s="248">
        <f t="shared" si="17"/>
        <v>1.8400000000000001E-3</v>
      </c>
      <c r="J62" s="247">
        <v>0</v>
      </c>
      <c r="K62" s="248">
        <f t="shared" si="18"/>
        <v>0</v>
      </c>
      <c r="O62" s="240">
        <v>2</v>
      </c>
      <c r="AA62" s="215">
        <v>1</v>
      </c>
      <c r="AB62" s="215">
        <v>7</v>
      </c>
      <c r="AC62" s="215">
        <v>7</v>
      </c>
      <c r="AZ62" s="215">
        <v>2</v>
      </c>
      <c r="BA62" s="215">
        <f t="shared" si="19"/>
        <v>0</v>
      </c>
      <c r="BB62" s="215">
        <f t="shared" si="20"/>
        <v>0</v>
      </c>
      <c r="BC62" s="215">
        <f t="shared" si="21"/>
        <v>0</v>
      </c>
      <c r="BD62" s="215">
        <f t="shared" si="22"/>
        <v>0</v>
      </c>
      <c r="BE62" s="215">
        <f t="shared" si="23"/>
        <v>0</v>
      </c>
      <c r="CA62" s="240">
        <v>1</v>
      </c>
      <c r="CB62" s="240">
        <v>7</v>
      </c>
    </row>
    <row r="63" spans="1:80" ht="12.75" customHeight="1" x14ac:dyDescent="0.2">
      <c r="A63" s="241">
        <v>44</v>
      </c>
      <c r="B63" s="242" t="s">
        <v>246</v>
      </c>
      <c r="C63" s="243" t="s">
        <v>247</v>
      </c>
      <c r="D63" s="244" t="s">
        <v>132</v>
      </c>
      <c r="E63" s="245">
        <v>2</v>
      </c>
      <c r="F63" s="245"/>
      <c r="G63" s="246">
        <f t="shared" si="16"/>
        <v>0</v>
      </c>
      <c r="H63" s="247">
        <v>0</v>
      </c>
      <c r="I63" s="248">
        <f t="shared" si="17"/>
        <v>0</v>
      </c>
      <c r="J63" s="247"/>
      <c r="K63" s="248">
        <f t="shared" si="18"/>
        <v>0</v>
      </c>
      <c r="O63" s="240">
        <v>2</v>
      </c>
      <c r="AA63" s="215">
        <v>12</v>
      </c>
      <c r="AB63" s="215">
        <v>0</v>
      </c>
      <c r="AC63" s="215">
        <v>53</v>
      </c>
      <c r="AZ63" s="215">
        <v>2</v>
      </c>
      <c r="BA63" s="215">
        <f t="shared" si="19"/>
        <v>0</v>
      </c>
      <c r="BB63" s="215">
        <f t="shared" si="20"/>
        <v>0</v>
      </c>
      <c r="BC63" s="215">
        <f t="shared" si="21"/>
        <v>0</v>
      </c>
      <c r="BD63" s="215">
        <f t="shared" si="22"/>
        <v>0</v>
      </c>
      <c r="BE63" s="215">
        <f t="shared" si="23"/>
        <v>0</v>
      </c>
      <c r="CA63" s="240">
        <v>12</v>
      </c>
      <c r="CB63" s="240">
        <v>0</v>
      </c>
    </row>
    <row r="64" spans="1:80" x14ac:dyDescent="0.2">
      <c r="A64" s="241">
        <v>45</v>
      </c>
      <c r="B64" s="242" t="s">
        <v>248</v>
      </c>
      <c r="C64" s="243" t="s">
        <v>249</v>
      </c>
      <c r="D64" s="244" t="s">
        <v>115</v>
      </c>
      <c r="E64" s="245">
        <v>1.366E-2</v>
      </c>
      <c r="F64" s="245"/>
      <c r="G64" s="246">
        <f t="shared" si="16"/>
        <v>0</v>
      </c>
      <c r="H64" s="247">
        <v>0</v>
      </c>
      <c r="I64" s="248">
        <f t="shared" si="17"/>
        <v>0</v>
      </c>
      <c r="J64" s="247"/>
      <c r="K64" s="248">
        <f t="shared" si="18"/>
        <v>0</v>
      </c>
      <c r="O64" s="240">
        <v>2</v>
      </c>
      <c r="AA64" s="215">
        <v>7</v>
      </c>
      <c r="AB64" s="215">
        <v>1001</v>
      </c>
      <c r="AC64" s="215">
        <v>5</v>
      </c>
      <c r="AZ64" s="215">
        <v>2</v>
      </c>
      <c r="BA64" s="215">
        <f t="shared" si="19"/>
        <v>0</v>
      </c>
      <c r="BB64" s="215">
        <f t="shared" si="20"/>
        <v>0</v>
      </c>
      <c r="BC64" s="215">
        <f t="shared" si="21"/>
        <v>0</v>
      </c>
      <c r="BD64" s="215">
        <f t="shared" si="22"/>
        <v>0</v>
      </c>
      <c r="BE64" s="215">
        <f t="shared" si="23"/>
        <v>0</v>
      </c>
      <c r="CA64" s="240">
        <v>7</v>
      </c>
      <c r="CB64" s="240">
        <v>1001</v>
      </c>
    </row>
    <row r="65" spans="1:80" x14ac:dyDescent="0.2">
      <c r="A65" s="250"/>
      <c r="B65" s="251" t="s">
        <v>100</v>
      </c>
      <c r="C65" s="252" t="s">
        <v>237</v>
      </c>
      <c r="D65" s="253"/>
      <c r="E65" s="254"/>
      <c r="F65" s="255"/>
      <c r="G65" s="256">
        <f>SUM(G58:G64)</f>
        <v>0</v>
      </c>
      <c r="H65" s="257"/>
      <c r="I65" s="258">
        <f>SUM(I58:I64)</f>
        <v>1.366E-2</v>
      </c>
      <c r="J65" s="257"/>
      <c r="K65" s="258">
        <f>SUM(K58:K64)</f>
        <v>-1.188E-2</v>
      </c>
      <c r="O65" s="240">
        <v>4</v>
      </c>
      <c r="BA65" s="259">
        <f>SUM(BA58:BA64)</f>
        <v>0</v>
      </c>
      <c r="BB65" s="259">
        <f>SUM(BB58:BB64)</f>
        <v>0</v>
      </c>
      <c r="BC65" s="259">
        <f>SUM(BC58:BC64)</f>
        <v>0</v>
      </c>
      <c r="BD65" s="259">
        <f>SUM(BD58:BD64)</f>
        <v>0</v>
      </c>
      <c r="BE65" s="259">
        <f>SUM(BE58:BE64)</f>
        <v>0</v>
      </c>
    </row>
    <row r="66" spans="1:80" x14ac:dyDescent="0.2">
      <c r="A66" s="230" t="s">
        <v>96</v>
      </c>
      <c r="B66" s="231" t="s">
        <v>123</v>
      </c>
      <c r="C66" s="232" t="s">
        <v>124</v>
      </c>
      <c r="D66" s="233"/>
      <c r="E66" s="234"/>
      <c r="F66" s="234"/>
      <c r="G66" s="235"/>
      <c r="H66" s="236"/>
      <c r="I66" s="237"/>
      <c r="J66" s="238"/>
      <c r="K66" s="239"/>
      <c r="O66" s="240">
        <v>1</v>
      </c>
    </row>
    <row r="67" spans="1:80" x14ac:dyDescent="0.2">
      <c r="A67" s="241">
        <v>46</v>
      </c>
      <c r="B67" s="242" t="s">
        <v>250</v>
      </c>
      <c r="C67" s="243" t="s">
        <v>251</v>
      </c>
      <c r="D67" s="244" t="s">
        <v>108</v>
      </c>
      <c r="E67" s="245">
        <v>60.848599999999998</v>
      </c>
      <c r="F67" s="245"/>
      <c r="G67" s="246">
        <f>E67*F67</f>
        <v>0</v>
      </c>
      <c r="H67" s="247">
        <v>0</v>
      </c>
      <c r="I67" s="248">
        <f>E67*H67</f>
        <v>0</v>
      </c>
      <c r="J67" s="247">
        <v>0</v>
      </c>
      <c r="K67" s="248">
        <f>E67*J67</f>
        <v>0</v>
      </c>
      <c r="O67" s="240">
        <v>2</v>
      </c>
      <c r="AA67" s="215">
        <v>1</v>
      </c>
      <c r="AB67" s="215">
        <v>7</v>
      </c>
      <c r="AC67" s="215">
        <v>7</v>
      </c>
      <c r="AZ67" s="215">
        <v>2</v>
      </c>
      <c r="BA67" s="215">
        <f>IF(AZ67=1,G67,0)</f>
        <v>0</v>
      </c>
      <c r="BB67" s="215">
        <f>IF(AZ67=2,G67,0)</f>
        <v>0</v>
      </c>
      <c r="BC67" s="215">
        <f>IF(AZ67=3,G67,0)</f>
        <v>0</v>
      </c>
      <c r="BD67" s="215">
        <f>IF(AZ67=4,G67,0)</f>
        <v>0</v>
      </c>
      <c r="BE67" s="215">
        <f>IF(AZ67=5,G67,0)</f>
        <v>0</v>
      </c>
      <c r="CA67" s="240">
        <v>1</v>
      </c>
      <c r="CB67" s="240">
        <v>7</v>
      </c>
    </row>
    <row r="68" spans="1:80" x14ac:dyDescent="0.2">
      <c r="A68" s="241">
        <v>47</v>
      </c>
      <c r="B68" s="242" t="s">
        <v>252</v>
      </c>
      <c r="C68" s="243" t="s">
        <v>253</v>
      </c>
      <c r="D68" s="244" t="s">
        <v>108</v>
      </c>
      <c r="E68" s="245">
        <v>66.933499999999995</v>
      </c>
      <c r="F68" s="245"/>
      <c r="G68" s="246">
        <f>E68*F68</f>
        <v>0</v>
      </c>
      <c r="H68" s="247">
        <v>1.1299999999999999E-2</v>
      </c>
      <c r="I68" s="248">
        <f>E68*H68</f>
        <v>0.7563485499999999</v>
      </c>
      <c r="J68" s="247"/>
      <c r="K68" s="248">
        <f>E68*J68</f>
        <v>0</v>
      </c>
      <c r="O68" s="240">
        <v>2</v>
      </c>
      <c r="AA68" s="215">
        <v>3</v>
      </c>
      <c r="AB68" s="215">
        <v>7</v>
      </c>
      <c r="AC68" s="215" t="s">
        <v>252</v>
      </c>
      <c r="AZ68" s="215">
        <v>2</v>
      </c>
      <c r="BA68" s="215">
        <f>IF(AZ68=1,G68,0)</f>
        <v>0</v>
      </c>
      <c r="BB68" s="215">
        <f>IF(AZ68=2,G68,0)</f>
        <v>0</v>
      </c>
      <c r="BC68" s="215">
        <f>IF(AZ68=3,G68,0)</f>
        <v>0</v>
      </c>
      <c r="BD68" s="215">
        <f>IF(AZ68=4,G68,0)</f>
        <v>0</v>
      </c>
      <c r="BE68" s="215">
        <f>IF(AZ68=5,G68,0)</f>
        <v>0</v>
      </c>
      <c r="CA68" s="240">
        <v>3</v>
      </c>
      <c r="CB68" s="240">
        <v>7</v>
      </c>
    </row>
    <row r="69" spans="1:80" x14ac:dyDescent="0.2">
      <c r="A69" s="241">
        <v>48</v>
      </c>
      <c r="B69" s="242" t="s">
        <v>254</v>
      </c>
      <c r="C69" s="243" t="s">
        <v>255</v>
      </c>
      <c r="D69" s="244" t="s">
        <v>133</v>
      </c>
      <c r="E69" s="245">
        <v>1</v>
      </c>
      <c r="F69" s="245"/>
      <c r="G69" s="246">
        <f>E69*F69</f>
        <v>0</v>
      </c>
      <c r="H69" s="247">
        <v>0</v>
      </c>
      <c r="I69" s="248">
        <f>E69*H69</f>
        <v>0</v>
      </c>
      <c r="J69" s="247"/>
      <c r="K69" s="248">
        <f>E69*J69</f>
        <v>0</v>
      </c>
      <c r="O69" s="240">
        <v>2</v>
      </c>
      <c r="AA69" s="215">
        <v>3</v>
      </c>
      <c r="AB69" s="215">
        <v>7</v>
      </c>
      <c r="AC69" s="215" t="s">
        <v>254</v>
      </c>
      <c r="AZ69" s="215">
        <v>2</v>
      </c>
      <c r="BA69" s="215">
        <f>IF(AZ69=1,G69,0)</f>
        <v>0</v>
      </c>
      <c r="BB69" s="215">
        <f>IF(AZ69=2,G69,0)</f>
        <v>0</v>
      </c>
      <c r="BC69" s="215">
        <f>IF(AZ69=3,G69,0)</f>
        <v>0</v>
      </c>
      <c r="BD69" s="215">
        <f>IF(AZ69=4,G69,0)</f>
        <v>0</v>
      </c>
      <c r="BE69" s="215">
        <f>IF(AZ69=5,G69,0)</f>
        <v>0</v>
      </c>
      <c r="CA69" s="240">
        <v>3</v>
      </c>
      <c r="CB69" s="240">
        <v>7</v>
      </c>
    </row>
    <row r="70" spans="1:80" x14ac:dyDescent="0.2">
      <c r="A70" s="241">
        <v>49</v>
      </c>
      <c r="B70" s="242" t="s">
        <v>126</v>
      </c>
      <c r="C70" s="243" t="s">
        <v>256</v>
      </c>
      <c r="D70" s="244" t="s">
        <v>115</v>
      </c>
      <c r="E70" s="245">
        <v>0.75634855000000001</v>
      </c>
      <c r="F70" s="245"/>
      <c r="G70" s="246">
        <f>E70*F70</f>
        <v>0</v>
      </c>
      <c r="H70" s="247">
        <v>0</v>
      </c>
      <c r="I70" s="248">
        <f>E70*H70</f>
        <v>0</v>
      </c>
      <c r="J70" s="247"/>
      <c r="K70" s="248">
        <f>E70*J70</f>
        <v>0</v>
      </c>
      <c r="O70" s="240">
        <v>2</v>
      </c>
      <c r="AA70" s="215">
        <v>7</v>
      </c>
      <c r="AB70" s="215">
        <v>1001</v>
      </c>
      <c r="AC70" s="215">
        <v>5</v>
      </c>
      <c r="AZ70" s="215">
        <v>2</v>
      </c>
      <c r="BA70" s="215">
        <f>IF(AZ70=1,G70,0)</f>
        <v>0</v>
      </c>
      <c r="BB70" s="215">
        <f>IF(AZ70=2,G70,0)</f>
        <v>0</v>
      </c>
      <c r="BC70" s="215">
        <f>IF(AZ70=3,G70,0)</f>
        <v>0</v>
      </c>
      <c r="BD70" s="215">
        <f>IF(AZ70=4,G70,0)</f>
        <v>0</v>
      </c>
      <c r="BE70" s="215">
        <f>IF(AZ70=5,G70,0)</f>
        <v>0</v>
      </c>
      <c r="CA70" s="240">
        <v>7</v>
      </c>
      <c r="CB70" s="240">
        <v>1001</v>
      </c>
    </row>
    <row r="71" spans="1:80" x14ac:dyDescent="0.2">
      <c r="A71" s="250"/>
      <c r="B71" s="251" t="s">
        <v>100</v>
      </c>
      <c r="C71" s="252" t="s">
        <v>125</v>
      </c>
      <c r="D71" s="253"/>
      <c r="E71" s="254"/>
      <c r="F71" s="255"/>
      <c r="G71" s="256">
        <f>SUM(G66:G70)</f>
        <v>0</v>
      </c>
      <c r="H71" s="257"/>
      <c r="I71" s="258">
        <f>SUM(I66:I70)</f>
        <v>0.7563485499999999</v>
      </c>
      <c r="J71" s="257"/>
      <c r="K71" s="258">
        <f>SUM(K66:K70)</f>
        <v>0</v>
      </c>
      <c r="O71" s="240">
        <v>4</v>
      </c>
      <c r="BA71" s="259">
        <f>SUM(BA66:BA70)</f>
        <v>0</v>
      </c>
      <c r="BB71" s="259">
        <f>SUM(BB66:BB70)</f>
        <v>0</v>
      </c>
      <c r="BC71" s="259">
        <f>SUM(BC66:BC70)</f>
        <v>0</v>
      </c>
      <c r="BD71" s="259">
        <f>SUM(BD66:BD70)</f>
        <v>0</v>
      </c>
      <c r="BE71" s="259">
        <f>SUM(BE66:BE70)</f>
        <v>0</v>
      </c>
    </row>
    <row r="72" spans="1:80" x14ac:dyDescent="0.2">
      <c r="A72" s="230" t="s">
        <v>96</v>
      </c>
      <c r="B72" s="231" t="s">
        <v>257</v>
      </c>
      <c r="C72" s="232" t="s">
        <v>258</v>
      </c>
      <c r="D72" s="233"/>
      <c r="E72" s="234"/>
      <c r="F72" s="234"/>
      <c r="G72" s="235"/>
      <c r="H72" s="236"/>
      <c r="I72" s="237"/>
      <c r="J72" s="238"/>
      <c r="K72" s="239"/>
      <c r="O72" s="240">
        <v>1</v>
      </c>
    </row>
    <row r="73" spans="1:80" ht="22.5" x14ac:dyDescent="0.2">
      <c r="A73" s="241">
        <v>50</v>
      </c>
      <c r="B73" s="242" t="s">
        <v>260</v>
      </c>
      <c r="C73" s="243" t="s">
        <v>261</v>
      </c>
      <c r="D73" s="244" t="s">
        <v>114</v>
      </c>
      <c r="E73" s="245">
        <v>9.6</v>
      </c>
      <c r="F73" s="245"/>
      <c r="G73" s="246">
        <f t="shared" ref="G73:G82" si="24">E73*F73</f>
        <v>0</v>
      </c>
      <c r="H73" s="247">
        <v>3.0000000000000001E-3</v>
      </c>
      <c r="I73" s="248">
        <f t="shared" ref="I73:I82" si="25">E73*H73</f>
        <v>2.8799999999999999E-2</v>
      </c>
      <c r="J73" s="247">
        <v>0</v>
      </c>
      <c r="K73" s="248">
        <f t="shared" ref="K73:K82" si="26">E73*J73</f>
        <v>0</v>
      </c>
      <c r="O73" s="240">
        <v>2</v>
      </c>
      <c r="AA73" s="215">
        <v>1</v>
      </c>
      <c r="AB73" s="215">
        <v>7</v>
      </c>
      <c r="AC73" s="215">
        <v>7</v>
      </c>
      <c r="AZ73" s="215">
        <v>2</v>
      </c>
      <c r="BA73" s="215">
        <f t="shared" ref="BA73:BA82" si="27">IF(AZ73=1,G73,0)</f>
        <v>0</v>
      </c>
      <c r="BB73" s="215">
        <f t="shared" ref="BB73:BB82" si="28">IF(AZ73=2,G73,0)</f>
        <v>0</v>
      </c>
      <c r="BC73" s="215">
        <f t="shared" ref="BC73:BC82" si="29">IF(AZ73=3,G73,0)</f>
        <v>0</v>
      </c>
      <c r="BD73" s="215">
        <f t="shared" ref="BD73:BD82" si="30">IF(AZ73=4,G73,0)</f>
        <v>0</v>
      </c>
      <c r="BE73" s="215">
        <f t="shared" ref="BE73:BE82" si="31">IF(AZ73=5,G73,0)</f>
        <v>0</v>
      </c>
      <c r="CA73" s="240">
        <v>1</v>
      </c>
      <c r="CB73" s="240">
        <v>7</v>
      </c>
    </row>
    <row r="74" spans="1:80" x14ac:dyDescent="0.2">
      <c r="A74" s="241">
        <v>51</v>
      </c>
      <c r="B74" s="242" t="s">
        <v>262</v>
      </c>
      <c r="C74" s="243" t="s">
        <v>263</v>
      </c>
      <c r="D74" s="244" t="s">
        <v>132</v>
      </c>
      <c r="E74" s="245">
        <v>2</v>
      </c>
      <c r="F74" s="245"/>
      <c r="G74" s="246">
        <f t="shared" si="24"/>
        <v>0</v>
      </c>
      <c r="H74" s="247">
        <v>4.0600000000000002E-3</v>
      </c>
      <c r="I74" s="248">
        <f t="shared" si="25"/>
        <v>8.1200000000000005E-3</v>
      </c>
      <c r="J74" s="247">
        <v>0</v>
      </c>
      <c r="K74" s="248">
        <f t="shared" si="26"/>
        <v>0</v>
      </c>
      <c r="O74" s="240">
        <v>2</v>
      </c>
      <c r="AA74" s="215">
        <v>1</v>
      </c>
      <c r="AB74" s="215">
        <v>7</v>
      </c>
      <c r="AC74" s="215">
        <v>7</v>
      </c>
      <c r="AZ74" s="215">
        <v>2</v>
      </c>
      <c r="BA74" s="215">
        <f t="shared" si="27"/>
        <v>0</v>
      </c>
      <c r="BB74" s="215">
        <f t="shared" si="28"/>
        <v>0</v>
      </c>
      <c r="BC74" s="215">
        <f t="shared" si="29"/>
        <v>0</v>
      </c>
      <c r="BD74" s="215">
        <f t="shared" si="30"/>
        <v>0</v>
      </c>
      <c r="BE74" s="215">
        <f t="shared" si="31"/>
        <v>0</v>
      </c>
      <c r="CA74" s="240">
        <v>1</v>
      </c>
      <c r="CB74" s="240">
        <v>7</v>
      </c>
    </row>
    <row r="75" spans="1:80" x14ac:dyDescent="0.2">
      <c r="A75" s="241">
        <v>52</v>
      </c>
      <c r="B75" s="242" t="s">
        <v>264</v>
      </c>
      <c r="C75" s="243" t="s">
        <v>265</v>
      </c>
      <c r="D75" s="244" t="s">
        <v>132</v>
      </c>
      <c r="E75" s="245">
        <v>20</v>
      </c>
      <c r="F75" s="245"/>
      <c r="G75" s="246">
        <f t="shared" si="24"/>
        <v>0</v>
      </c>
      <c r="H75" s="247">
        <v>0</v>
      </c>
      <c r="I75" s="248">
        <f t="shared" si="25"/>
        <v>0</v>
      </c>
      <c r="J75" s="247">
        <v>-9.6000000000000002E-4</v>
      </c>
      <c r="K75" s="248">
        <f t="shared" si="26"/>
        <v>-1.9200000000000002E-2</v>
      </c>
      <c r="O75" s="240">
        <v>2</v>
      </c>
      <c r="AA75" s="215">
        <v>1</v>
      </c>
      <c r="AB75" s="215">
        <v>7</v>
      </c>
      <c r="AC75" s="215">
        <v>7</v>
      </c>
      <c r="AZ75" s="215">
        <v>2</v>
      </c>
      <c r="BA75" s="215">
        <f t="shared" si="27"/>
        <v>0</v>
      </c>
      <c r="BB75" s="215">
        <f t="shared" si="28"/>
        <v>0</v>
      </c>
      <c r="BC75" s="215">
        <f t="shared" si="29"/>
        <v>0</v>
      </c>
      <c r="BD75" s="215">
        <f t="shared" si="30"/>
        <v>0</v>
      </c>
      <c r="BE75" s="215">
        <f t="shared" si="31"/>
        <v>0</v>
      </c>
      <c r="CA75" s="240">
        <v>1</v>
      </c>
      <c r="CB75" s="240">
        <v>7</v>
      </c>
    </row>
    <row r="76" spans="1:80" ht="12.75" customHeight="1" x14ac:dyDescent="0.2">
      <c r="A76" s="241">
        <v>53</v>
      </c>
      <c r="B76" s="242" t="s">
        <v>266</v>
      </c>
      <c r="C76" s="243" t="s">
        <v>267</v>
      </c>
      <c r="D76" s="244" t="s">
        <v>114</v>
      </c>
      <c r="E76" s="245">
        <v>9.6</v>
      </c>
      <c r="F76" s="245"/>
      <c r="G76" s="246">
        <f t="shared" si="24"/>
        <v>0</v>
      </c>
      <c r="H76" s="247">
        <v>0</v>
      </c>
      <c r="I76" s="248">
        <f t="shared" si="25"/>
        <v>0</v>
      </c>
      <c r="J76" s="247">
        <v>-2.8600000000000001E-3</v>
      </c>
      <c r="K76" s="248">
        <f t="shared" si="26"/>
        <v>-2.7456000000000001E-2</v>
      </c>
      <c r="O76" s="240">
        <v>2</v>
      </c>
      <c r="AA76" s="215">
        <v>1</v>
      </c>
      <c r="AB76" s="215">
        <v>7</v>
      </c>
      <c r="AC76" s="215">
        <v>7</v>
      </c>
      <c r="AZ76" s="215">
        <v>2</v>
      </c>
      <c r="BA76" s="215">
        <f t="shared" si="27"/>
        <v>0</v>
      </c>
      <c r="BB76" s="215">
        <f t="shared" si="28"/>
        <v>0</v>
      </c>
      <c r="BC76" s="215">
        <f t="shared" si="29"/>
        <v>0</v>
      </c>
      <c r="BD76" s="215">
        <f t="shared" si="30"/>
        <v>0</v>
      </c>
      <c r="BE76" s="215">
        <f t="shared" si="31"/>
        <v>0</v>
      </c>
      <c r="CA76" s="240">
        <v>1</v>
      </c>
      <c r="CB76" s="240">
        <v>7</v>
      </c>
    </row>
    <row r="77" spans="1:80" ht="14.25" customHeight="1" x14ac:dyDescent="0.2">
      <c r="A77" s="241">
        <v>54</v>
      </c>
      <c r="B77" s="242" t="s">
        <v>268</v>
      </c>
      <c r="C77" s="243" t="s">
        <v>269</v>
      </c>
      <c r="D77" s="244" t="s">
        <v>114</v>
      </c>
      <c r="E77" s="245">
        <v>9.5472000000000001</v>
      </c>
      <c r="F77" s="245"/>
      <c r="G77" s="246">
        <f t="shared" si="24"/>
        <v>0</v>
      </c>
      <c r="H77" s="247">
        <v>3.3999999999999998E-3</v>
      </c>
      <c r="I77" s="248">
        <f t="shared" si="25"/>
        <v>3.246048E-2</v>
      </c>
      <c r="J77" s="247">
        <v>0</v>
      </c>
      <c r="K77" s="248">
        <f t="shared" si="26"/>
        <v>0</v>
      </c>
      <c r="O77" s="240">
        <v>2</v>
      </c>
      <c r="AA77" s="215">
        <v>1</v>
      </c>
      <c r="AB77" s="215">
        <v>7</v>
      </c>
      <c r="AC77" s="215">
        <v>7</v>
      </c>
      <c r="AZ77" s="215">
        <v>2</v>
      </c>
      <c r="BA77" s="215">
        <f t="shared" si="27"/>
        <v>0</v>
      </c>
      <c r="BB77" s="215">
        <f t="shared" si="28"/>
        <v>0</v>
      </c>
      <c r="BC77" s="215">
        <f t="shared" si="29"/>
        <v>0</v>
      </c>
      <c r="BD77" s="215">
        <f t="shared" si="30"/>
        <v>0</v>
      </c>
      <c r="BE77" s="215">
        <f t="shared" si="31"/>
        <v>0</v>
      </c>
      <c r="CA77" s="240">
        <v>1</v>
      </c>
      <c r="CB77" s="240">
        <v>7</v>
      </c>
    </row>
    <row r="78" spans="1:80" x14ac:dyDescent="0.2">
      <c r="A78" s="241">
        <v>55</v>
      </c>
      <c r="B78" s="242" t="s">
        <v>270</v>
      </c>
      <c r="C78" s="243" t="s">
        <v>271</v>
      </c>
      <c r="D78" s="244" t="s">
        <v>114</v>
      </c>
      <c r="E78" s="245">
        <v>122.2</v>
      </c>
      <c r="F78" s="245"/>
      <c r="G78" s="246">
        <f t="shared" si="24"/>
        <v>0</v>
      </c>
      <c r="H78" s="247">
        <v>0</v>
      </c>
      <c r="I78" s="248">
        <f t="shared" si="25"/>
        <v>0</v>
      </c>
      <c r="J78" s="247">
        <v>-3.3700000000000002E-3</v>
      </c>
      <c r="K78" s="248">
        <f t="shared" si="26"/>
        <v>-0.41181400000000001</v>
      </c>
      <c r="O78" s="240">
        <v>2</v>
      </c>
      <c r="AA78" s="215">
        <v>1</v>
      </c>
      <c r="AB78" s="215">
        <v>7</v>
      </c>
      <c r="AC78" s="215">
        <v>7</v>
      </c>
      <c r="AZ78" s="215">
        <v>2</v>
      </c>
      <c r="BA78" s="215">
        <f t="shared" si="27"/>
        <v>0</v>
      </c>
      <c r="BB78" s="215">
        <f t="shared" si="28"/>
        <v>0</v>
      </c>
      <c r="BC78" s="215">
        <f t="shared" si="29"/>
        <v>0</v>
      </c>
      <c r="BD78" s="215">
        <f t="shared" si="30"/>
        <v>0</v>
      </c>
      <c r="BE78" s="215">
        <f t="shared" si="31"/>
        <v>0</v>
      </c>
      <c r="CA78" s="240">
        <v>1</v>
      </c>
      <c r="CB78" s="240">
        <v>7</v>
      </c>
    </row>
    <row r="79" spans="1:80" ht="22.5" x14ac:dyDescent="0.2">
      <c r="A79" s="241">
        <v>56</v>
      </c>
      <c r="B79" s="242" t="s">
        <v>272</v>
      </c>
      <c r="C79" s="243" t="s">
        <v>273</v>
      </c>
      <c r="D79" s="244" t="s">
        <v>114</v>
      </c>
      <c r="E79" s="245">
        <v>7</v>
      </c>
      <c r="F79" s="245"/>
      <c r="G79" s="246">
        <f t="shared" si="24"/>
        <v>0</v>
      </c>
      <c r="H79" s="247">
        <v>0</v>
      </c>
      <c r="I79" s="248">
        <f t="shared" si="25"/>
        <v>0</v>
      </c>
      <c r="J79" s="247">
        <v>-2.8500000000000001E-3</v>
      </c>
      <c r="K79" s="248">
        <f t="shared" si="26"/>
        <v>-1.9950000000000002E-2</v>
      </c>
      <c r="O79" s="240">
        <v>2</v>
      </c>
      <c r="AA79" s="215">
        <v>1</v>
      </c>
      <c r="AB79" s="215">
        <v>7</v>
      </c>
      <c r="AC79" s="215">
        <v>7</v>
      </c>
      <c r="AZ79" s="215">
        <v>2</v>
      </c>
      <c r="BA79" s="215">
        <f t="shared" si="27"/>
        <v>0</v>
      </c>
      <c r="BB79" s="215">
        <f t="shared" si="28"/>
        <v>0</v>
      </c>
      <c r="BC79" s="215">
        <f t="shared" si="29"/>
        <v>0</v>
      </c>
      <c r="BD79" s="215">
        <f t="shared" si="30"/>
        <v>0</v>
      </c>
      <c r="BE79" s="215">
        <f t="shared" si="31"/>
        <v>0</v>
      </c>
      <c r="CA79" s="240">
        <v>1</v>
      </c>
      <c r="CB79" s="240">
        <v>7</v>
      </c>
    </row>
    <row r="80" spans="1:80" ht="22.5" x14ac:dyDescent="0.2">
      <c r="A80" s="241">
        <v>57</v>
      </c>
      <c r="B80" s="242" t="s">
        <v>274</v>
      </c>
      <c r="C80" s="243" t="s">
        <v>275</v>
      </c>
      <c r="D80" s="244" t="s">
        <v>114</v>
      </c>
      <c r="E80" s="245">
        <v>48.592799999999997</v>
      </c>
      <c r="F80" s="245"/>
      <c r="G80" s="246">
        <f t="shared" si="24"/>
        <v>0</v>
      </c>
      <c r="H80" s="247">
        <v>2.9499999999999999E-3</v>
      </c>
      <c r="I80" s="248">
        <f t="shared" si="25"/>
        <v>0.14334875999999999</v>
      </c>
      <c r="J80" s="247">
        <v>0</v>
      </c>
      <c r="K80" s="248">
        <f t="shared" si="26"/>
        <v>0</v>
      </c>
      <c r="O80" s="240">
        <v>2</v>
      </c>
      <c r="AA80" s="215">
        <v>1</v>
      </c>
      <c r="AB80" s="215">
        <v>7</v>
      </c>
      <c r="AC80" s="215">
        <v>7</v>
      </c>
      <c r="AZ80" s="215">
        <v>2</v>
      </c>
      <c r="BA80" s="215">
        <f t="shared" si="27"/>
        <v>0</v>
      </c>
      <c r="BB80" s="215">
        <f t="shared" si="28"/>
        <v>0</v>
      </c>
      <c r="BC80" s="215">
        <f t="shared" si="29"/>
        <v>0</v>
      </c>
      <c r="BD80" s="215">
        <f t="shared" si="30"/>
        <v>0</v>
      </c>
      <c r="BE80" s="215">
        <f t="shared" si="31"/>
        <v>0</v>
      </c>
      <c r="CA80" s="240">
        <v>1</v>
      </c>
      <c r="CB80" s="240">
        <v>7</v>
      </c>
    </row>
    <row r="81" spans="1:80" ht="22.5" x14ac:dyDescent="0.2">
      <c r="A81" s="241">
        <v>58</v>
      </c>
      <c r="B81" s="242" t="s">
        <v>276</v>
      </c>
      <c r="C81" s="243" t="s">
        <v>277</v>
      </c>
      <c r="D81" s="244" t="s">
        <v>114</v>
      </c>
      <c r="E81" s="245">
        <v>7</v>
      </c>
      <c r="F81" s="245"/>
      <c r="G81" s="246">
        <f t="shared" si="24"/>
        <v>0</v>
      </c>
      <c r="H81" s="247">
        <v>2.6199999999999999E-3</v>
      </c>
      <c r="I81" s="248">
        <f t="shared" si="25"/>
        <v>1.8339999999999999E-2</v>
      </c>
      <c r="J81" s="247">
        <v>0</v>
      </c>
      <c r="K81" s="248">
        <f t="shared" si="26"/>
        <v>0</v>
      </c>
      <c r="O81" s="240">
        <v>2</v>
      </c>
      <c r="AA81" s="215">
        <v>1</v>
      </c>
      <c r="AB81" s="215">
        <v>7</v>
      </c>
      <c r="AC81" s="215">
        <v>7</v>
      </c>
      <c r="AZ81" s="215">
        <v>2</v>
      </c>
      <c r="BA81" s="215">
        <f t="shared" si="27"/>
        <v>0</v>
      </c>
      <c r="BB81" s="215">
        <f t="shared" si="28"/>
        <v>0</v>
      </c>
      <c r="BC81" s="215">
        <f t="shared" si="29"/>
        <v>0</v>
      </c>
      <c r="BD81" s="215">
        <f t="shared" si="30"/>
        <v>0</v>
      </c>
      <c r="BE81" s="215">
        <f t="shared" si="31"/>
        <v>0</v>
      </c>
      <c r="CA81" s="240">
        <v>1</v>
      </c>
      <c r="CB81" s="240">
        <v>7</v>
      </c>
    </row>
    <row r="82" spans="1:80" x14ac:dyDescent="0.2">
      <c r="A82" s="241">
        <v>59</v>
      </c>
      <c r="B82" s="242" t="s">
        <v>278</v>
      </c>
      <c r="C82" s="243" t="s">
        <v>279</v>
      </c>
      <c r="D82" s="244" t="s">
        <v>115</v>
      </c>
      <c r="E82" s="245">
        <v>0.23106924000000001</v>
      </c>
      <c r="F82" s="245"/>
      <c r="G82" s="246">
        <f t="shared" si="24"/>
        <v>0</v>
      </c>
      <c r="H82" s="247">
        <v>0</v>
      </c>
      <c r="I82" s="248">
        <f t="shared" si="25"/>
        <v>0</v>
      </c>
      <c r="J82" s="247"/>
      <c r="K82" s="248">
        <f t="shared" si="26"/>
        <v>0</v>
      </c>
      <c r="O82" s="240">
        <v>2</v>
      </c>
      <c r="AA82" s="215">
        <v>7</v>
      </c>
      <c r="AB82" s="215">
        <v>1001</v>
      </c>
      <c r="AC82" s="215">
        <v>5</v>
      </c>
      <c r="AZ82" s="215">
        <v>2</v>
      </c>
      <c r="BA82" s="215">
        <f t="shared" si="27"/>
        <v>0</v>
      </c>
      <c r="BB82" s="215">
        <f t="shared" si="28"/>
        <v>0</v>
      </c>
      <c r="BC82" s="215">
        <f t="shared" si="29"/>
        <v>0</v>
      </c>
      <c r="BD82" s="215">
        <f t="shared" si="30"/>
        <v>0</v>
      </c>
      <c r="BE82" s="215">
        <f t="shared" si="31"/>
        <v>0</v>
      </c>
      <c r="CA82" s="240">
        <v>7</v>
      </c>
      <c r="CB82" s="240">
        <v>1001</v>
      </c>
    </row>
    <row r="83" spans="1:80" x14ac:dyDescent="0.2">
      <c r="A83" s="250"/>
      <c r="B83" s="251" t="s">
        <v>100</v>
      </c>
      <c r="C83" s="252" t="s">
        <v>259</v>
      </c>
      <c r="D83" s="253"/>
      <c r="E83" s="254"/>
      <c r="F83" s="255"/>
      <c r="G83" s="256">
        <f>SUM(G72:G82)</f>
        <v>0</v>
      </c>
      <c r="H83" s="257"/>
      <c r="I83" s="258">
        <f>SUM(I72:I82)</f>
        <v>0.23106923999999998</v>
      </c>
      <c r="J83" s="257"/>
      <c r="K83" s="258">
        <f>SUM(K72:K82)</f>
        <v>-0.47842000000000007</v>
      </c>
      <c r="O83" s="240">
        <v>4</v>
      </c>
      <c r="BA83" s="259">
        <f>SUM(BA72:BA82)</f>
        <v>0</v>
      </c>
      <c r="BB83" s="259">
        <f>SUM(BB72:BB82)</f>
        <v>0</v>
      </c>
      <c r="BC83" s="259">
        <f>SUM(BC72:BC82)</f>
        <v>0</v>
      </c>
      <c r="BD83" s="259">
        <f>SUM(BD72:BD82)</f>
        <v>0</v>
      </c>
      <c r="BE83" s="259">
        <f>SUM(BE72:BE82)</f>
        <v>0</v>
      </c>
    </row>
    <row r="84" spans="1:80" x14ac:dyDescent="0.2">
      <c r="A84" s="230" t="s">
        <v>96</v>
      </c>
      <c r="B84" s="231" t="s">
        <v>280</v>
      </c>
      <c r="C84" s="232" t="s">
        <v>281</v>
      </c>
      <c r="D84" s="233"/>
      <c r="E84" s="234"/>
      <c r="F84" s="234"/>
      <c r="G84" s="235"/>
      <c r="H84" s="236"/>
      <c r="I84" s="237"/>
      <c r="J84" s="238"/>
      <c r="K84" s="239"/>
      <c r="O84" s="240">
        <v>1</v>
      </c>
    </row>
    <row r="85" spans="1:80" x14ac:dyDescent="0.2">
      <c r="A85" s="241">
        <v>60</v>
      </c>
      <c r="B85" s="242" t="s">
        <v>283</v>
      </c>
      <c r="C85" s="243" t="s">
        <v>284</v>
      </c>
      <c r="D85" s="244" t="s">
        <v>132</v>
      </c>
      <c r="E85" s="245">
        <v>2</v>
      </c>
      <c r="F85" s="245"/>
      <c r="G85" s="246">
        <f>E85*F85</f>
        <v>0</v>
      </c>
      <c r="H85" s="247">
        <v>0</v>
      </c>
      <c r="I85" s="248">
        <f>E85*H85</f>
        <v>0</v>
      </c>
      <c r="J85" s="247"/>
      <c r="K85" s="248">
        <f>E85*J85</f>
        <v>0</v>
      </c>
      <c r="O85" s="240">
        <v>2</v>
      </c>
      <c r="AA85" s="215">
        <v>12</v>
      </c>
      <c r="AB85" s="215">
        <v>0</v>
      </c>
      <c r="AC85" s="215">
        <v>55</v>
      </c>
      <c r="AZ85" s="215">
        <v>2</v>
      </c>
      <c r="BA85" s="215">
        <f>IF(AZ85=1,G85,0)</f>
        <v>0</v>
      </c>
      <c r="BB85" s="215">
        <f>IF(AZ85=2,G85,0)</f>
        <v>0</v>
      </c>
      <c r="BC85" s="215">
        <f>IF(AZ85=3,G85,0)</f>
        <v>0</v>
      </c>
      <c r="BD85" s="215">
        <f>IF(AZ85=4,G85,0)</f>
        <v>0</v>
      </c>
      <c r="BE85" s="215">
        <f>IF(AZ85=5,G85,0)</f>
        <v>0</v>
      </c>
      <c r="CA85" s="240">
        <v>12</v>
      </c>
      <c r="CB85" s="240">
        <v>0</v>
      </c>
    </row>
    <row r="86" spans="1:80" x14ac:dyDescent="0.2">
      <c r="A86" s="250"/>
      <c r="B86" s="251" t="s">
        <v>100</v>
      </c>
      <c r="C86" s="252" t="s">
        <v>282</v>
      </c>
      <c r="D86" s="253"/>
      <c r="E86" s="254"/>
      <c r="F86" s="255"/>
      <c r="G86" s="256">
        <f>SUM(G84:G85)</f>
        <v>0</v>
      </c>
      <c r="H86" s="257"/>
      <c r="I86" s="258">
        <f>SUM(I84:I85)</f>
        <v>0</v>
      </c>
      <c r="J86" s="257"/>
      <c r="K86" s="258">
        <f>SUM(K84:K85)</f>
        <v>0</v>
      </c>
      <c r="O86" s="240">
        <v>4</v>
      </c>
      <c r="BA86" s="259">
        <f>SUM(BA84:BA85)</f>
        <v>0</v>
      </c>
      <c r="BB86" s="259">
        <f>SUM(BB84:BB85)</f>
        <v>0</v>
      </c>
      <c r="BC86" s="259">
        <f>SUM(BC84:BC85)</f>
        <v>0</v>
      </c>
      <c r="BD86" s="259">
        <f>SUM(BD84:BD85)</f>
        <v>0</v>
      </c>
      <c r="BE86" s="259">
        <f>SUM(BE84:BE85)</f>
        <v>0</v>
      </c>
    </row>
    <row r="87" spans="1:80" x14ac:dyDescent="0.2">
      <c r="A87" s="230" t="s">
        <v>96</v>
      </c>
      <c r="B87" s="231" t="s">
        <v>127</v>
      </c>
      <c r="C87" s="232" t="s">
        <v>128</v>
      </c>
      <c r="D87" s="233"/>
      <c r="E87" s="234"/>
      <c r="F87" s="234"/>
      <c r="G87" s="235"/>
      <c r="H87" s="236"/>
      <c r="I87" s="237"/>
      <c r="J87" s="238"/>
      <c r="K87" s="239"/>
      <c r="O87" s="240">
        <v>1</v>
      </c>
    </row>
    <row r="88" spans="1:80" x14ac:dyDescent="0.2">
      <c r="A88" s="241">
        <v>61</v>
      </c>
      <c r="B88" s="242" t="s">
        <v>130</v>
      </c>
      <c r="C88" s="243" t="s">
        <v>285</v>
      </c>
      <c r="D88" s="244" t="s">
        <v>132</v>
      </c>
      <c r="E88" s="245">
        <v>8</v>
      </c>
      <c r="F88" s="245"/>
      <c r="G88" s="246">
        <f t="shared" ref="G88:G96" si="32">E88*F88</f>
        <v>0</v>
      </c>
      <c r="H88" s="247">
        <v>0</v>
      </c>
      <c r="I88" s="248">
        <f t="shared" ref="I88:I96" si="33">E88*H88</f>
        <v>0</v>
      </c>
      <c r="J88" s="247"/>
      <c r="K88" s="248">
        <f t="shared" ref="K88:K96" si="34">E88*J88</f>
        <v>0</v>
      </c>
      <c r="O88" s="240">
        <v>2</v>
      </c>
      <c r="AA88" s="215">
        <v>12</v>
      </c>
      <c r="AB88" s="215">
        <v>0</v>
      </c>
      <c r="AC88" s="215">
        <v>57</v>
      </c>
      <c r="AZ88" s="215">
        <v>2</v>
      </c>
      <c r="BA88" s="215">
        <f t="shared" ref="BA88:BA96" si="35">IF(AZ88=1,G88,0)</f>
        <v>0</v>
      </c>
      <c r="BB88" s="215">
        <f t="shared" ref="BB88:BB96" si="36">IF(AZ88=2,G88,0)</f>
        <v>0</v>
      </c>
      <c r="BC88" s="215">
        <f t="shared" ref="BC88:BC96" si="37">IF(AZ88=3,G88,0)</f>
        <v>0</v>
      </c>
      <c r="BD88" s="215">
        <f t="shared" ref="BD88:BD96" si="38">IF(AZ88=4,G88,0)</f>
        <v>0</v>
      </c>
      <c r="BE88" s="215">
        <f t="shared" ref="BE88:BE96" si="39">IF(AZ88=5,G88,0)</f>
        <v>0</v>
      </c>
      <c r="CA88" s="240">
        <v>12</v>
      </c>
      <c r="CB88" s="240">
        <v>0</v>
      </c>
    </row>
    <row r="89" spans="1:80" x14ac:dyDescent="0.2">
      <c r="A89" s="241">
        <v>62</v>
      </c>
      <c r="B89" s="242" t="s">
        <v>131</v>
      </c>
      <c r="C89" s="243" t="s">
        <v>286</v>
      </c>
      <c r="D89" s="244" t="s">
        <v>132</v>
      </c>
      <c r="E89" s="245">
        <v>8</v>
      </c>
      <c r="F89" s="245"/>
      <c r="G89" s="246">
        <f t="shared" si="32"/>
        <v>0</v>
      </c>
      <c r="H89" s="247">
        <v>0</v>
      </c>
      <c r="I89" s="248">
        <f t="shared" si="33"/>
        <v>0</v>
      </c>
      <c r="J89" s="247"/>
      <c r="K89" s="248">
        <f t="shared" si="34"/>
        <v>0</v>
      </c>
      <c r="O89" s="240">
        <v>2</v>
      </c>
      <c r="AA89" s="215">
        <v>12</v>
      </c>
      <c r="AB89" s="215">
        <v>0</v>
      </c>
      <c r="AC89" s="215">
        <v>75</v>
      </c>
      <c r="AZ89" s="215">
        <v>2</v>
      </c>
      <c r="BA89" s="215">
        <f t="shared" si="35"/>
        <v>0</v>
      </c>
      <c r="BB89" s="215">
        <f t="shared" si="36"/>
        <v>0</v>
      </c>
      <c r="BC89" s="215">
        <f t="shared" si="37"/>
        <v>0</v>
      </c>
      <c r="BD89" s="215">
        <f t="shared" si="38"/>
        <v>0</v>
      </c>
      <c r="BE89" s="215">
        <f t="shared" si="39"/>
        <v>0</v>
      </c>
      <c r="CA89" s="240">
        <v>12</v>
      </c>
      <c r="CB89" s="240">
        <v>0</v>
      </c>
    </row>
    <row r="90" spans="1:80" ht="22.5" x14ac:dyDescent="0.2">
      <c r="A90" s="241">
        <v>63</v>
      </c>
      <c r="B90" s="242" t="s">
        <v>287</v>
      </c>
      <c r="C90" s="243" t="s">
        <v>288</v>
      </c>
      <c r="D90" s="244" t="s">
        <v>133</v>
      </c>
      <c r="E90" s="245">
        <v>1</v>
      </c>
      <c r="F90" s="245"/>
      <c r="G90" s="246">
        <f t="shared" si="32"/>
        <v>0</v>
      </c>
      <c r="H90" s="247">
        <v>0</v>
      </c>
      <c r="I90" s="248">
        <f t="shared" si="33"/>
        <v>0</v>
      </c>
      <c r="J90" s="247"/>
      <c r="K90" s="248">
        <f t="shared" si="34"/>
        <v>0</v>
      </c>
      <c r="O90" s="240">
        <v>2</v>
      </c>
      <c r="AA90" s="215">
        <v>12</v>
      </c>
      <c r="AB90" s="215">
        <v>0</v>
      </c>
      <c r="AC90" s="215">
        <v>59</v>
      </c>
      <c r="AZ90" s="215">
        <v>2</v>
      </c>
      <c r="BA90" s="215">
        <f t="shared" si="35"/>
        <v>0</v>
      </c>
      <c r="BB90" s="215">
        <f t="shared" si="36"/>
        <v>0</v>
      </c>
      <c r="BC90" s="215">
        <f t="shared" si="37"/>
        <v>0</v>
      </c>
      <c r="BD90" s="215">
        <f t="shared" si="38"/>
        <v>0</v>
      </c>
      <c r="BE90" s="215">
        <f t="shared" si="39"/>
        <v>0</v>
      </c>
      <c r="CA90" s="240">
        <v>12</v>
      </c>
      <c r="CB90" s="240">
        <v>0</v>
      </c>
    </row>
    <row r="91" spans="1:80" x14ac:dyDescent="0.2">
      <c r="A91" s="241">
        <v>64</v>
      </c>
      <c r="B91" s="242" t="s">
        <v>289</v>
      </c>
      <c r="C91" s="243" t="s">
        <v>290</v>
      </c>
      <c r="D91" s="244" t="s">
        <v>133</v>
      </c>
      <c r="E91" s="245">
        <v>1</v>
      </c>
      <c r="F91" s="245"/>
      <c r="G91" s="246">
        <f t="shared" si="32"/>
        <v>0</v>
      </c>
      <c r="H91" s="247">
        <v>0</v>
      </c>
      <c r="I91" s="248">
        <f t="shared" si="33"/>
        <v>0</v>
      </c>
      <c r="J91" s="247"/>
      <c r="K91" s="248">
        <f t="shared" si="34"/>
        <v>0</v>
      </c>
      <c r="O91" s="240">
        <v>2</v>
      </c>
      <c r="AA91" s="215">
        <v>12</v>
      </c>
      <c r="AB91" s="215">
        <v>0</v>
      </c>
      <c r="AC91" s="215">
        <v>60</v>
      </c>
      <c r="AZ91" s="215">
        <v>2</v>
      </c>
      <c r="BA91" s="215">
        <f t="shared" si="35"/>
        <v>0</v>
      </c>
      <c r="BB91" s="215">
        <f t="shared" si="36"/>
        <v>0</v>
      </c>
      <c r="BC91" s="215">
        <f t="shared" si="37"/>
        <v>0</v>
      </c>
      <c r="BD91" s="215">
        <f t="shared" si="38"/>
        <v>0</v>
      </c>
      <c r="BE91" s="215">
        <f t="shared" si="39"/>
        <v>0</v>
      </c>
      <c r="CA91" s="240">
        <v>12</v>
      </c>
      <c r="CB91" s="240">
        <v>0</v>
      </c>
    </row>
    <row r="92" spans="1:80" ht="22.5" x14ac:dyDescent="0.2">
      <c r="A92" s="241">
        <v>65</v>
      </c>
      <c r="B92" s="242" t="s">
        <v>291</v>
      </c>
      <c r="C92" s="243" t="s">
        <v>292</v>
      </c>
      <c r="D92" s="244" t="s">
        <v>133</v>
      </c>
      <c r="E92" s="245">
        <v>1</v>
      </c>
      <c r="F92" s="245">
        <v>0</v>
      </c>
      <c r="G92" s="246">
        <f t="shared" si="32"/>
        <v>0</v>
      </c>
      <c r="H92" s="247">
        <v>0</v>
      </c>
      <c r="I92" s="248">
        <f t="shared" si="33"/>
        <v>0</v>
      </c>
      <c r="J92" s="247"/>
      <c r="K92" s="248">
        <f t="shared" si="34"/>
        <v>0</v>
      </c>
      <c r="O92" s="240">
        <v>2</v>
      </c>
      <c r="AA92" s="215">
        <v>12</v>
      </c>
      <c r="AB92" s="215">
        <v>0</v>
      </c>
      <c r="AC92" s="215">
        <v>74</v>
      </c>
      <c r="AZ92" s="215">
        <v>2</v>
      </c>
      <c r="BA92" s="215">
        <f t="shared" si="35"/>
        <v>0</v>
      </c>
      <c r="BB92" s="215">
        <f t="shared" si="36"/>
        <v>0</v>
      </c>
      <c r="BC92" s="215">
        <f t="shared" si="37"/>
        <v>0</v>
      </c>
      <c r="BD92" s="215">
        <f t="shared" si="38"/>
        <v>0</v>
      </c>
      <c r="BE92" s="215">
        <f t="shared" si="39"/>
        <v>0</v>
      </c>
      <c r="CA92" s="240">
        <v>12</v>
      </c>
      <c r="CB92" s="240">
        <v>0</v>
      </c>
    </row>
    <row r="93" spans="1:80" ht="12.75" customHeight="1" x14ac:dyDescent="0.2">
      <c r="A93" s="241">
        <v>66</v>
      </c>
      <c r="B93" s="242" t="s">
        <v>293</v>
      </c>
      <c r="C93" s="243" t="s">
        <v>294</v>
      </c>
      <c r="D93" s="244" t="s">
        <v>133</v>
      </c>
      <c r="E93" s="245">
        <v>1</v>
      </c>
      <c r="F93" s="245"/>
      <c r="G93" s="246">
        <f t="shared" si="32"/>
        <v>0</v>
      </c>
      <c r="H93" s="247">
        <v>0</v>
      </c>
      <c r="I93" s="248">
        <f t="shared" si="33"/>
        <v>0</v>
      </c>
      <c r="J93" s="247"/>
      <c r="K93" s="248">
        <f t="shared" si="34"/>
        <v>0</v>
      </c>
      <c r="O93" s="240">
        <v>2</v>
      </c>
      <c r="AA93" s="215">
        <v>12</v>
      </c>
      <c r="AB93" s="215">
        <v>0</v>
      </c>
      <c r="AC93" s="215">
        <v>58</v>
      </c>
      <c r="AZ93" s="215">
        <v>2</v>
      </c>
      <c r="BA93" s="215">
        <f t="shared" si="35"/>
        <v>0</v>
      </c>
      <c r="BB93" s="215">
        <f t="shared" si="36"/>
        <v>0</v>
      </c>
      <c r="BC93" s="215">
        <f t="shared" si="37"/>
        <v>0</v>
      </c>
      <c r="BD93" s="215">
        <f t="shared" si="38"/>
        <v>0</v>
      </c>
      <c r="BE93" s="215">
        <f t="shared" si="39"/>
        <v>0</v>
      </c>
      <c r="CA93" s="240">
        <v>12</v>
      </c>
      <c r="CB93" s="240">
        <v>0</v>
      </c>
    </row>
    <row r="94" spans="1:80" x14ac:dyDescent="0.2">
      <c r="A94" s="241">
        <v>67</v>
      </c>
      <c r="B94" s="242" t="s">
        <v>295</v>
      </c>
      <c r="C94" s="243" t="s">
        <v>308</v>
      </c>
      <c r="D94" s="244" t="s">
        <v>132</v>
      </c>
      <c r="E94" s="245">
        <v>15</v>
      </c>
      <c r="F94" s="245"/>
      <c r="G94" s="246">
        <f t="shared" si="32"/>
        <v>0</v>
      </c>
      <c r="H94" s="247">
        <v>0</v>
      </c>
      <c r="I94" s="248">
        <f t="shared" si="33"/>
        <v>0</v>
      </c>
      <c r="J94" s="247"/>
      <c r="K94" s="248">
        <f t="shared" si="34"/>
        <v>0</v>
      </c>
      <c r="O94" s="240">
        <v>2</v>
      </c>
      <c r="AA94" s="215">
        <v>12</v>
      </c>
      <c r="AB94" s="215">
        <v>0</v>
      </c>
      <c r="AC94" s="215">
        <v>76</v>
      </c>
      <c r="AZ94" s="215">
        <v>2</v>
      </c>
      <c r="BA94" s="215">
        <f t="shared" si="35"/>
        <v>0</v>
      </c>
      <c r="BB94" s="215">
        <f t="shared" si="36"/>
        <v>0</v>
      </c>
      <c r="BC94" s="215">
        <f t="shared" si="37"/>
        <v>0</v>
      </c>
      <c r="BD94" s="215">
        <f t="shared" si="38"/>
        <v>0</v>
      </c>
      <c r="BE94" s="215">
        <f t="shared" si="39"/>
        <v>0</v>
      </c>
      <c r="CA94" s="240">
        <v>12</v>
      </c>
      <c r="CB94" s="240">
        <v>0</v>
      </c>
    </row>
    <row r="95" spans="1:80" x14ac:dyDescent="0.2">
      <c r="A95" s="241">
        <v>68</v>
      </c>
      <c r="B95" s="242" t="s">
        <v>296</v>
      </c>
      <c r="C95" s="243" t="s">
        <v>297</v>
      </c>
      <c r="D95" s="244" t="s">
        <v>132</v>
      </c>
      <c r="E95" s="245">
        <v>2</v>
      </c>
      <c r="F95" s="245"/>
      <c r="G95" s="246">
        <f t="shared" si="32"/>
        <v>0</v>
      </c>
      <c r="H95" s="247">
        <v>0</v>
      </c>
      <c r="I95" s="248">
        <f t="shared" si="33"/>
        <v>0</v>
      </c>
      <c r="J95" s="247"/>
      <c r="K95" s="248">
        <f t="shared" si="34"/>
        <v>0</v>
      </c>
      <c r="O95" s="240">
        <v>2</v>
      </c>
      <c r="AA95" s="215">
        <v>12</v>
      </c>
      <c r="AB95" s="215">
        <v>0</v>
      </c>
      <c r="AC95" s="215">
        <v>78</v>
      </c>
      <c r="AZ95" s="215">
        <v>2</v>
      </c>
      <c r="BA95" s="215">
        <f t="shared" si="35"/>
        <v>0</v>
      </c>
      <c r="BB95" s="215">
        <f t="shared" si="36"/>
        <v>0</v>
      </c>
      <c r="BC95" s="215">
        <f t="shared" si="37"/>
        <v>0</v>
      </c>
      <c r="BD95" s="215">
        <f t="shared" si="38"/>
        <v>0</v>
      </c>
      <c r="BE95" s="215">
        <f t="shared" si="39"/>
        <v>0</v>
      </c>
      <c r="CA95" s="240">
        <v>12</v>
      </c>
      <c r="CB95" s="240">
        <v>0</v>
      </c>
    </row>
    <row r="96" spans="1:80" ht="22.5" x14ac:dyDescent="0.2">
      <c r="A96" s="241">
        <v>69</v>
      </c>
      <c r="B96" s="242" t="s">
        <v>298</v>
      </c>
      <c r="C96" s="243" t="s">
        <v>310</v>
      </c>
      <c r="D96" s="244" t="s">
        <v>309</v>
      </c>
      <c r="E96" s="245">
        <v>100</v>
      </c>
      <c r="F96" s="245"/>
      <c r="G96" s="246">
        <f t="shared" si="32"/>
        <v>0</v>
      </c>
      <c r="H96" s="247">
        <v>0</v>
      </c>
      <c r="I96" s="248">
        <f t="shared" si="33"/>
        <v>0</v>
      </c>
      <c r="J96" s="247"/>
      <c r="K96" s="248">
        <f t="shared" si="34"/>
        <v>0</v>
      </c>
      <c r="O96" s="240">
        <v>2</v>
      </c>
      <c r="AA96" s="215">
        <v>12</v>
      </c>
      <c r="AB96" s="215">
        <v>0</v>
      </c>
      <c r="AC96" s="215">
        <v>79</v>
      </c>
      <c r="AZ96" s="215">
        <v>2</v>
      </c>
      <c r="BA96" s="215">
        <f t="shared" si="35"/>
        <v>0</v>
      </c>
      <c r="BB96" s="215">
        <f t="shared" si="36"/>
        <v>0</v>
      </c>
      <c r="BC96" s="215">
        <f t="shared" si="37"/>
        <v>0</v>
      </c>
      <c r="BD96" s="215">
        <f t="shared" si="38"/>
        <v>0</v>
      </c>
      <c r="BE96" s="215">
        <f t="shared" si="39"/>
        <v>0</v>
      </c>
      <c r="CA96" s="240">
        <v>12</v>
      </c>
      <c r="CB96" s="240">
        <v>0</v>
      </c>
    </row>
    <row r="97" spans="1:80" x14ac:dyDescent="0.2">
      <c r="A97" s="250"/>
      <c r="B97" s="251" t="s">
        <v>100</v>
      </c>
      <c r="C97" s="252" t="s">
        <v>129</v>
      </c>
      <c r="D97" s="253"/>
      <c r="E97" s="254"/>
      <c r="F97" s="255"/>
      <c r="G97" s="256">
        <f>SUM(G87:G96)</f>
        <v>0</v>
      </c>
      <c r="H97" s="257"/>
      <c r="I97" s="258">
        <f>SUM(I87:I96)</f>
        <v>0</v>
      </c>
      <c r="J97" s="257"/>
      <c r="K97" s="258">
        <f>SUM(K87:K96)</f>
        <v>0</v>
      </c>
      <c r="O97" s="240">
        <v>4</v>
      </c>
      <c r="BA97" s="259">
        <f>SUM(BA87:BA96)</f>
        <v>0</v>
      </c>
      <c r="BB97" s="259">
        <f>SUM(BB87:BB96)</f>
        <v>0</v>
      </c>
      <c r="BC97" s="259">
        <f>SUM(BC87:BC96)</f>
        <v>0</v>
      </c>
      <c r="BD97" s="259">
        <f>SUM(BD87:BD96)</f>
        <v>0</v>
      </c>
      <c r="BE97" s="259">
        <f>SUM(BE87:BE96)</f>
        <v>0</v>
      </c>
    </row>
    <row r="98" spans="1:80" x14ac:dyDescent="0.2">
      <c r="A98" s="230" t="s">
        <v>96</v>
      </c>
      <c r="B98" s="231" t="s">
        <v>134</v>
      </c>
      <c r="C98" s="232" t="s">
        <v>135</v>
      </c>
      <c r="D98" s="233"/>
      <c r="E98" s="234"/>
      <c r="F98" s="234"/>
      <c r="G98" s="235"/>
      <c r="H98" s="236"/>
      <c r="I98" s="237"/>
      <c r="J98" s="238"/>
      <c r="K98" s="239"/>
      <c r="O98" s="240">
        <v>1</v>
      </c>
    </row>
    <row r="99" spans="1:80" x14ac:dyDescent="0.2">
      <c r="A99" s="241">
        <v>70</v>
      </c>
      <c r="B99" s="242" t="s">
        <v>299</v>
      </c>
      <c r="C99" s="243" t="s">
        <v>300</v>
      </c>
      <c r="D99" s="244" t="s">
        <v>115</v>
      </c>
      <c r="E99" s="245">
        <v>0.49569999999999997</v>
      </c>
      <c r="F99" s="245"/>
      <c r="G99" s="246">
        <f>E99*F99</f>
        <v>0</v>
      </c>
      <c r="H99" s="247">
        <v>0</v>
      </c>
      <c r="I99" s="248">
        <f>E99*H99</f>
        <v>0</v>
      </c>
      <c r="J99" s="247"/>
      <c r="K99" s="248">
        <f>E99*J99</f>
        <v>0</v>
      </c>
      <c r="O99" s="240">
        <v>2</v>
      </c>
      <c r="AA99" s="215">
        <v>12</v>
      </c>
      <c r="AB99" s="215">
        <v>0</v>
      </c>
      <c r="AC99" s="215">
        <v>19</v>
      </c>
      <c r="AZ99" s="215">
        <v>1</v>
      </c>
      <c r="BA99" s="215">
        <f>IF(AZ99=1,G99,0)</f>
        <v>0</v>
      </c>
      <c r="BB99" s="215">
        <f>IF(AZ99=2,G99,0)</f>
        <v>0</v>
      </c>
      <c r="BC99" s="215">
        <f>IF(AZ99=3,G99,0)</f>
        <v>0</v>
      </c>
      <c r="BD99" s="215">
        <f>IF(AZ99=4,G99,0)</f>
        <v>0</v>
      </c>
      <c r="BE99" s="215">
        <f>IF(AZ99=5,G99,0)</f>
        <v>0</v>
      </c>
      <c r="CA99" s="240">
        <v>12</v>
      </c>
      <c r="CB99" s="240">
        <v>0</v>
      </c>
    </row>
    <row r="100" spans="1:80" x14ac:dyDescent="0.2">
      <c r="A100" s="241">
        <v>71</v>
      </c>
      <c r="B100" s="242" t="s">
        <v>301</v>
      </c>
      <c r="C100" s="243" t="s">
        <v>302</v>
      </c>
      <c r="D100" s="244" t="s">
        <v>115</v>
      </c>
      <c r="E100" s="245">
        <v>0.21390000000000001</v>
      </c>
      <c r="F100" s="245">
        <v>0</v>
      </c>
      <c r="G100" s="246">
        <f>E100*F100</f>
        <v>0</v>
      </c>
      <c r="H100" s="247">
        <v>0</v>
      </c>
      <c r="I100" s="248">
        <f>E100*H100</f>
        <v>0</v>
      </c>
      <c r="J100" s="247"/>
      <c r="K100" s="248">
        <f>E100*J100</f>
        <v>0</v>
      </c>
      <c r="O100" s="240">
        <v>2</v>
      </c>
      <c r="AA100" s="215">
        <v>12</v>
      </c>
      <c r="AB100" s="215">
        <v>0</v>
      </c>
      <c r="AC100" s="215">
        <v>23</v>
      </c>
      <c r="AZ100" s="215">
        <v>1</v>
      </c>
      <c r="BA100" s="215">
        <f>IF(AZ100=1,G100,0)</f>
        <v>0</v>
      </c>
      <c r="BB100" s="215">
        <f>IF(AZ100=2,G100,0)</f>
        <v>0</v>
      </c>
      <c r="BC100" s="215">
        <f>IF(AZ100=3,G100,0)</f>
        <v>0</v>
      </c>
      <c r="BD100" s="215">
        <f>IF(AZ100=4,G100,0)</f>
        <v>0</v>
      </c>
      <c r="BE100" s="215">
        <f>IF(AZ100=5,G100,0)</f>
        <v>0</v>
      </c>
      <c r="CA100" s="240">
        <v>12</v>
      </c>
      <c r="CB100" s="240">
        <v>0</v>
      </c>
    </row>
    <row r="101" spans="1:80" x14ac:dyDescent="0.2">
      <c r="A101" s="250"/>
      <c r="B101" s="251" t="s">
        <v>100</v>
      </c>
      <c r="C101" s="252" t="s">
        <v>136</v>
      </c>
      <c r="D101" s="253"/>
      <c r="E101" s="254"/>
      <c r="F101" s="255"/>
      <c r="G101" s="256">
        <f>SUM(G98:G100)</f>
        <v>0</v>
      </c>
      <c r="H101" s="257"/>
      <c r="I101" s="258">
        <f>SUM(I98:I100)</f>
        <v>0</v>
      </c>
      <c r="J101" s="257"/>
      <c r="K101" s="258">
        <f>SUM(K98:K100)</f>
        <v>0</v>
      </c>
      <c r="O101" s="240">
        <v>4</v>
      </c>
      <c r="BA101" s="259">
        <f>SUM(BA98:BA100)</f>
        <v>0</v>
      </c>
      <c r="BB101" s="259">
        <f>SUM(BB98:BB100)</f>
        <v>0</v>
      </c>
      <c r="BC101" s="259">
        <f>SUM(BC98:BC100)</f>
        <v>0</v>
      </c>
      <c r="BD101" s="259">
        <f>SUM(BD98:BD100)</f>
        <v>0</v>
      </c>
      <c r="BE101" s="259">
        <f>SUM(BE98:BE100)</f>
        <v>0</v>
      </c>
    </row>
    <row r="102" spans="1:80" x14ac:dyDescent="0.2">
      <c r="A102" s="230" t="s">
        <v>96</v>
      </c>
      <c r="B102" s="231" t="s">
        <v>137</v>
      </c>
      <c r="C102" s="232" t="s">
        <v>138</v>
      </c>
      <c r="D102" s="233"/>
      <c r="E102" s="234"/>
      <c r="F102" s="234"/>
      <c r="G102" s="235"/>
      <c r="H102" s="236"/>
      <c r="I102" s="237"/>
      <c r="J102" s="238"/>
      <c r="K102" s="239"/>
      <c r="O102" s="240">
        <v>1</v>
      </c>
    </row>
    <row r="103" spans="1:80" x14ac:dyDescent="0.2">
      <c r="A103" s="241">
        <v>72</v>
      </c>
      <c r="B103" s="242" t="s">
        <v>140</v>
      </c>
      <c r="C103" s="243" t="s">
        <v>141</v>
      </c>
      <c r="D103" s="244" t="s">
        <v>115</v>
      </c>
      <c r="E103" s="245">
        <v>1.03037932</v>
      </c>
      <c r="F103" s="245"/>
      <c r="G103" s="246">
        <f>E103*F103</f>
        <v>0</v>
      </c>
      <c r="H103" s="247">
        <v>0</v>
      </c>
      <c r="I103" s="248">
        <f>E103*H103</f>
        <v>0</v>
      </c>
      <c r="J103" s="247"/>
      <c r="K103" s="248">
        <f>E103*J103</f>
        <v>0</v>
      </c>
      <c r="O103" s="240">
        <v>2</v>
      </c>
      <c r="AA103" s="215">
        <v>8</v>
      </c>
      <c r="AB103" s="215">
        <v>0</v>
      </c>
      <c r="AC103" s="215">
        <v>3</v>
      </c>
      <c r="AZ103" s="215">
        <v>1</v>
      </c>
      <c r="BA103" s="215">
        <f>IF(AZ103=1,G103,0)</f>
        <v>0</v>
      </c>
      <c r="BB103" s="215">
        <f>IF(AZ103=2,G103,0)</f>
        <v>0</v>
      </c>
      <c r="BC103" s="215">
        <f>IF(AZ103=3,G103,0)</f>
        <v>0</v>
      </c>
      <c r="BD103" s="215">
        <f>IF(AZ103=4,G103,0)</f>
        <v>0</v>
      </c>
      <c r="BE103" s="215">
        <f>IF(AZ103=5,G103,0)</f>
        <v>0</v>
      </c>
      <c r="CA103" s="240">
        <v>8</v>
      </c>
      <c r="CB103" s="240">
        <v>0</v>
      </c>
    </row>
    <row r="104" spans="1:80" x14ac:dyDescent="0.2">
      <c r="A104" s="241">
        <v>73</v>
      </c>
      <c r="B104" s="242" t="s">
        <v>142</v>
      </c>
      <c r="C104" s="243" t="s">
        <v>143</v>
      </c>
      <c r="D104" s="244" t="s">
        <v>115</v>
      </c>
      <c r="E104" s="245">
        <v>1.03037932</v>
      </c>
      <c r="F104" s="245"/>
      <c r="G104" s="246">
        <f>E104*F104</f>
        <v>0</v>
      </c>
      <c r="H104" s="247">
        <v>0</v>
      </c>
      <c r="I104" s="248">
        <f>E104*H104</f>
        <v>0</v>
      </c>
      <c r="J104" s="247"/>
      <c r="K104" s="248">
        <f>E104*J104</f>
        <v>0</v>
      </c>
      <c r="O104" s="240">
        <v>2</v>
      </c>
      <c r="AA104" s="215">
        <v>8</v>
      </c>
      <c r="AB104" s="215">
        <v>0</v>
      </c>
      <c r="AC104" s="215">
        <v>3</v>
      </c>
      <c r="AZ104" s="215">
        <v>1</v>
      </c>
      <c r="BA104" s="215">
        <f>IF(AZ104=1,G104,0)</f>
        <v>0</v>
      </c>
      <c r="BB104" s="215">
        <f>IF(AZ104=2,G104,0)</f>
        <v>0</v>
      </c>
      <c r="BC104" s="215">
        <f>IF(AZ104=3,G104,0)</f>
        <v>0</v>
      </c>
      <c r="BD104" s="215">
        <f>IF(AZ104=4,G104,0)</f>
        <v>0</v>
      </c>
      <c r="BE104" s="215">
        <f>IF(AZ104=5,G104,0)</f>
        <v>0</v>
      </c>
      <c r="CA104" s="240">
        <v>8</v>
      </c>
      <c r="CB104" s="240">
        <v>0</v>
      </c>
    </row>
    <row r="105" spans="1:80" x14ac:dyDescent="0.2">
      <c r="A105" s="241">
        <v>74</v>
      </c>
      <c r="B105" s="242" t="s">
        <v>144</v>
      </c>
      <c r="C105" s="243" t="s">
        <v>145</v>
      </c>
      <c r="D105" s="244" t="s">
        <v>115</v>
      </c>
      <c r="E105" s="245">
        <v>1.03037932</v>
      </c>
      <c r="F105" s="245"/>
      <c r="G105" s="246">
        <f>E105*F105</f>
        <v>0</v>
      </c>
      <c r="H105" s="247">
        <v>0</v>
      </c>
      <c r="I105" s="248">
        <f>E105*H105</f>
        <v>0</v>
      </c>
      <c r="J105" s="247"/>
      <c r="K105" s="248">
        <f>E105*J105</f>
        <v>0</v>
      </c>
      <c r="O105" s="240">
        <v>2</v>
      </c>
      <c r="AA105" s="215">
        <v>8</v>
      </c>
      <c r="AB105" s="215">
        <v>0</v>
      </c>
      <c r="AC105" s="215">
        <v>3</v>
      </c>
      <c r="AZ105" s="215">
        <v>1</v>
      </c>
      <c r="BA105" s="215">
        <f>IF(AZ105=1,G105,0)</f>
        <v>0</v>
      </c>
      <c r="BB105" s="215">
        <f>IF(AZ105=2,G105,0)</f>
        <v>0</v>
      </c>
      <c r="BC105" s="215">
        <f>IF(AZ105=3,G105,0)</f>
        <v>0</v>
      </c>
      <c r="BD105" s="215">
        <f>IF(AZ105=4,G105,0)</f>
        <v>0</v>
      </c>
      <c r="BE105" s="215">
        <f>IF(AZ105=5,G105,0)</f>
        <v>0</v>
      </c>
      <c r="CA105" s="240">
        <v>8</v>
      </c>
      <c r="CB105" s="240">
        <v>0</v>
      </c>
    </row>
    <row r="106" spans="1:80" x14ac:dyDescent="0.2">
      <c r="A106" s="250"/>
      <c r="B106" s="251" t="s">
        <v>100</v>
      </c>
      <c r="C106" s="252" t="s">
        <v>139</v>
      </c>
      <c r="D106" s="253"/>
      <c r="E106" s="254"/>
      <c r="F106" s="255"/>
      <c r="G106" s="256">
        <f>SUM(G102:G105)</f>
        <v>0</v>
      </c>
      <c r="H106" s="257"/>
      <c r="I106" s="258">
        <f>SUM(I102:I105)</f>
        <v>0</v>
      </c>
      <c r="J106" s="257"/>
      <c r="K106" s="258">
        <f>SUM(K102:K105)</f>
        <v>0</v>
      </c>
      <c r="O106" s="240">
        <v>4</v>
      </c>
      <c r="BA106" s="259">
        <f>SUM(BA102:BA105)</f>
        <v>0</v>
      </c>
      <c r="BB106" s="259">
        <f>SUM(BB102:BB105)</f>
        <v>0</v>
      </c>
      <c r="BC106" s="259">
        <f>SUM(BC102:BC105)</f>
        <v>0</v>
      </c>
      <c r="BD106" s="259">
        <f>SUM(BD102:BD105)</f>
        <v>0</v>
      </c>
      <c r="BE106" s="259">
        <f>SUM(BE102:BE105)</f>
        <v>0</v>
      </c>
    </row>
    <row r="107" spans="1:80" x14ac:dyDescent="0.2">
      <c r="E107" s="215"/>
    </row>
    <row r="108" spans="1:80" x14ac:dyDescent="0.2">
      <c r="E108" s="215"/>
    </row>
    <row r="109" spans="1:80" x14ac:dyDescent="0.2">
      <c r="E109" s="215"/>
    </row>
    <row r="110" spans="1:80" x14ac:dyDescent="0.2">
      <c r="E110" s="215"/>
    </row>
    <row r="111" spans="1:80" x14ac:dyDescent="0.2">
      <c r="E111" s="215"/>
    </row>
    <row r="112" spans="1:80" x14ac:dyDescent="0.2">
      <c r="E112" s="215"/>
    </row>
    <row r="113" spans="5:5" x14ac:dyDescent="0.2">
      <c r="E113" s="215"/>
    </row>
    <row r="114" spans="5:5" x14ac:dyDescent="0.2">
      <c r="E114" s="215"/>
    </row>
    <row r="115" spans="5:5" x14ac:dyDescent="0.2">
      <c r="E115" s="215"/>
    </row>
    <row r="116" spans="5:5" x14ac:dyDescent="0.2">
      <c r="E116" s="215"/>
    </row>
    <row r="117" spans="5:5" x14ac:dyDescent="0.2">
      <c r="E117" s="215"/>
    </row>
    <row r="118" spans="5:5" x14ac:dyDescent="0.2">
      <c r="E118" s="215"/>
    </row>
    <row r="119" spans="5:5" x14ac:dyDescent="0.2">
      <c r="E119" s="215"/>
    </row>
    <row r="120" spans="5:5" x14ac:dyDescent="0.2">
      <c r="E120" s="215"/>
    </row>
    <row r="121" spans="5:5" x14ac:dyDescent="0.2">
      <c r="E121" s="215"/>
    </row>
    <row r="122" spans="5:5" x14ac:dyDescent="0.2">
      <c r="E122" s="215"/>
    </row>
    <row r="123" spans="5:5" x14ac:dyDescent="0.2">
      <c r="E123" s="215"/>
    </row>
    <row r="124" spans="5:5" x14ac:dyDescent="0.2">
      <c r="E124" s="215"/>
    </row>
    <row r="125" spans="5:5" x14ac:dyDescent="0.2">
      <c r="E125" s="215"/>
    </row>
    <row r="126" spans="5:5" x14ac:dyDescent="0.2">
      <c r="E126" s="215"/>
    </row>
    <row r="127" spans="5:5" x14ac:dyDescent="0.2">
      <c r="E127" s="215"/>
    </row>
    <row r="128" spans="5:5" x14ac:dyDescent="0.2">
      <c r="E128" s="215"/>
    </row>
    <row r="129" spans="1:7" x14ac:dyDescent="0.2">
      <c r="E129" s="215"/>
    </row>
    <row r="130" spans="1:7" x14ac:dyDescent="0.2">
      <c r="A130" s="249"/>
      <c r="B130" s="249"/>
      <c r="C130" s="249"/>
      <c r="D130" s="249"/>
      <c r="E130" s="249"/>
      <c r="F130" s="249"/>
      <c r="G130" s="249"/>
    </row>
    <row r="131" spans="1:7" x14ac:dyDescent="0.2">
      <c r="A131" s="249"/>
      <c r="B131" s="249"/>
      <c r="C131" s="249"/>
      <c r="D131" s="249"/>
      <c r="E131" s="249"/>
      <c r="F131" s="249"/>
      <c r="G131" s="249"/>
    </row>
    <row r="132" spans="1:7" x14ac:dyDescent="0.2">
      <c r="A132" s="249"/>
      <c r="B132" s="249"/>
      <c r="C132" s="249"/>
      <c r="D132" s="249"/>
      <c r="E132" s="249"/>
      <c r="F132" s="249"/>
      <c r="G132" s="249"/>
    </row>
    <row r="133" spans="1:7" x14ac:dyDescent="0.2">
      <c r="A133" s="249"/>
      <c r="B133" s="249"/>
      <c r="C133" s="249"/>
      <c r="D133" s="249"/>
      <c r="E133" s="249"/>
      <c r="F133" s="249"/>
      <c r="G133" s="249"/>
    </row>
    <row r="134" spans="1:7" x14ac:dyDescent="0.2">
      <c r="E134" s="215"/>
    </row>
    <row r="135" spans="1:7" x14ac:dyDescent="0.2">
      <c r="E135" s="215"/>
    </row>
    <row r="136" spans="1:7" x14ac:dyDescent="0.2">
      <c r="E136" s="215"/>
    </row>
    <row r="137" spans="1:7" x14ac:dyDescent="0.2">
      <c r="E137" s="215"/>
    </row>
    <row r="138" spans="1:7" x14ac:dyDescent="0.2">
      <c r="E138" s="215"/>
    </row>
    <row r="139" spans="1:7" x14ac:dyDescent="0.2">
      <c r="E139" s="215"/>
    </row>
    <row r="140" spans="1:7" x14ac:dyDescent="0.2">
      <c r="E140" s="215"/>
    </row>
    <row r="141" spans="1:7" x14ac:dyDescent="0.2">
      <c r="E141" s="215"/>
    </row>
    <row r="142" spans="1:7" x14ac:dyDescent="0.2">
      <c r="E142" s="215"/>
    </row>
    <row r="143" spans="1:7" x14ac:dyDescent="0.2">
      <c r="E143" s="215"/>
    </row>
    <row r="144" spans="1:7" x14ac:dyDescent="0.2">
      <c r="E144" s="215"/>
    </row>
    <row r="145" spans="5:5" x14ac:dyDescent="0.2">
      <c r="E145" s="215"/>
    </row>
    <row r="146" spans="5:5" x14ac:dyDescent="0.2">
      <c r="E146" s="215"/>
    </row>
    <row r="147" spans="5:5" x14ac:dyDescent="0.2">
      <c r="E147" s="215"/>
    </row>
    <row r="148" spans="5:5" x14ac:dyDescent="0.2">
      <c r="E148" s="215"/>
    </row>
    <row r="149" spans="5:5" x14ac:dyDescent="0.2">
      <c r="E149" s="215"/>
    </row>
    <row r="150" spans="5:5" x14ac:dyDescent="0.2">
      <c r="E150" s="215"/>
    </row>
    <row r="151" spans="5:5" x14ac:dyDescent="0.2">
      <c r="E151" s="215"/>
    </row>
    <row r="152" spans="5:5" x14ac:dyDescent="0.2">
      <c r="E152" s="215"/>
    </row>
    <row r="153" spans="5:5" x14ac:dyDescent="0.2">
      <c r="E153" s="215"/>
    </row>
    <row r="154" spans="5:5" x14ac:dyDescent="0.2">
      <c r="E154" s="215"/>
    </row>
    <row r="155" spans="5:5" x14ac:dyDescent="0.2">
      <c r="E155" s="215"/>
    </row>
    <row r="156" spans="5:5" x14ac:dyDescent="0.2">
      <c r="E156" s="215"/>
    </row>
    <row r="157" spans="5:5" x14ac:dyDescent="0.2">
      <c r="E157" s="215"/>
    </row>
    <row r="158" spans="5:5" x14ac:dyDescent="0.2">
      <c r="E158" s="215"/>
    </row>
    <row r="159" spans="5:5" x14ac:dyDescent="0.2">
      <c r="E159" s="215"/>
    </row>
    <row r="160" spans="5:5" x14ac:dyDescent="0.2">
      <c r="E160" s="215"/>
    </row>
    <row r="161" spans="1:7" x14ac:dyDescent="0.2">
      <c r="E161" s="215"/>
    </row>
    <row r="162" spans="1:7" x14ac:dyDescent="0.2">
      <c r="E162" s="215"/>
    </row>
    <row r="163" spans="1:7" x14ac:dyDescent="0.2">
      <c r="E163" s="215"/>
    </row>
    <row r="164" spans="1:7" x14ac:dyDescent="0.2">
      <c r="E164" s="215"/>
    </row>
    <row r="165" spans="1:7" x14ac:dyDescent="0.2">
      <c r="A165" s="260"/>
      <c r="B165" s="260"/>
    </row>
    <row r="166" spans="1:7" x14ac:dyDescent="0.2">
      <c r="A166" s="249"/>
      <c r="B166" s="249"/>
      <c r="C166" s="261"/>
      <c r="D166" s="261"/>
      <c r="E166" s="262"/>
      <c r="F166" s="261"/>
      <c r="G166" s="263"/>
    </row>
    <row r="167" spans="1:7" x14ac:dyDescent="0.2">
      <c r="A167" s="264"/>
      <c r="B167" s="264"/>
      <c r="C167" s="249"/>
      <c r="D167" s="249"/>
      <c r="E167" s="265"/>
      <c r="F167" s="249"/>
      <c r="G167" s="249"/>
    </row>
    <row r="168" spans="1:7" x14ac:dyDescent="0.2">
      <c r="A168" s="249"/>
      <c r="B168" s="249"/>
      <c r="C168" s="249"/>
      <c r="D168" s="249"/>
      <c r="E168" s="265"/>
      <c r="F168" s="249"/>
      <c r="G168" s="249"/>
    </row>
    <row r="169" spans="1:7" x14ac:dyDescent="0.2">
      <c r="A169" s="249"/>
      <c r="B169" s="249"/>
      <c r="C169" s="249"/>
      <c r="D169" s="249"/>
      <c r="E169" s="265"/>
      <c r="F169" s="249"/>
      <c r="G169" s="249"/>
    </row>
    <row r="170" spans="1:7" x14ac:dyDescent="0.2">
      <c r="A170" s="249"/>
      <c r="B170" s="249"/>
      <c r="C170" s="249"/>
      <c r="D170" s="249"/>
      <c r="E170" s="265"/>
      <c r="F170" s="249"/>
      <c r="G170" s="249"/>
    </row>
    <row r="171" spans="1:7" x14ac:dyDescent="0.2">
      <c r="A171" s="249"/>
      <c r="B171" s="249"/>
      <c r="C171" s="249"/>
      <c r="D171" s="249"/>
      <c r="E171" s="265"/>
      <c r="F171" s="249"/>
      <c r="G171" s="249"/>
    </row>
    <row r="172" spans="1:7" x14ac:dyDescent="0.2">
      <c r="A172" s="249"/>
      <c r="B172" s="249"/>
      <c r="C172" s="249"/>
      <c r="D172" s="249"/>
      <c r="E172" s="265"/>
      <c r="F172" s="249"/>
      <c r="G172" s="249"/>
    </row>
    <row r="173" spans="1:7" x14ac:dyDescent="0.2">
      <c r="A173" s="249"/>
      <c r="B173" s="249"/>
      <c r="C173" s="249"/>
      <c r="D173" s="249"/>
      <c r="E173" s="265"/>
      <c r="F173" s="249"/>
      <c r="G173" s="249"/>
    </row>
    <row r="174" spans="1:7" x14ac:dyDescent="0.2">
      <c r="A174" s="249"/>
      <c r="B174" s="249"/>
      <c r="C174" s="249"/>
      <c r="D174" s="249"/>
      <c r="E174" s="265"/>
      <c r="F174" s="249"/>
      <c r="G174" s="249"/>
    </row>
    <row r="175" spans="1:7" x14ac:dyDescent="0.2">
      <c r="A175" s="249"/>
      <c r="B175" s="249"/>
      <c r="C175" s="249"/>
      <c r="D175" s="249"/>
      <c r="E175" s="265"/>
      <c r="F175" s="249"/>
      <c r="G175" s="249"/>
    </row>
    <row r="176" spans="1:7" x14ac:dyDescent="0.2">
      <c r="A176" s="249"/>
      <c r="B176" s="249"/>
      <c r="C176" s="249"/>
      <c r="D176" s="249"/>
      <c r="E176" s="265"/>
      <c r="F176" s="249"/>
      <c r="G176" s="249"/>
    </row>
    <row r="177" spans="1:7" x14ac:dyDescent="0.2">
      <c r="A177" s="249"/>
      <c r="B177" s="249"/>
      <c r="C177" s="249"/>
      <c r="D177" s="249"/>
      <c r="E177" s="265"/>
      <c r="F177" s="249"/>
      <c r="G177" s="249"/>
    </row>
    <row r="178" spans="1:7" x14ac:dyDescent="0.2">
      <c r="A178" s="249"/>
      <c r="B178" s="249"/>
      <c r="C178" s="249"/>
      <c r="D178" s="249"/>
      <c r="E178" s="265"/>
      <c r="F178" s="249"/>
      <c r="G178" s="249"/>
    </row>
    <row r="179" spans="1:7" x14ac:dyDescent="0.2">
      <c r="A179" s="249"/>
      <c r="B179" s="249"/>
      <c r="C179" s="249"/>
      <c r="D179" s="249"/>
      <c r="E179" s="265"/>
      <c r="F179" s="249"/>
      <c r="G179" s="24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scale="94" fitToHeight="3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26</vt:i4>
      </vt:variant>
    </vt:vector>
  </HeadingPairs>
  <TitlesOfParts>
    <vt:vector size="30" baseType="lpstr">
      <vt:lpstr>Stavba</vt:lpstr>
      <vt:lpstr>SO 02 02 KL</vt:lpstr>
      <vt:lpstr>SO 02 02 Rek</vt:lpstr>
      <vt:lpstr>SO 02 02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 02 02 Pol'!Názvy_tisku</vt:lpstr>
      <vt:lpstr>'SO 02 02 Rek'!Názvy_tisku</vt:lpstr>
      <vt:lpstr>Stavba!Objednatel</vt:lpstr>
      <vt:lpstr>Stavba!Objekt</vt:lpstr>
      <vt:lpstr>'SO 02 02 KL'!Oblast_tisku</vt:lpstr>
      <vt:lpstr>'SO 02 02 Pol'!Oblast_tisku</vt:lpstr>
      <vt:lpstr>'SO 02 02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 pavel</dc:creator>
  <cp:lastModifiedBy>Lada Aleš</cp:lastModifiedBy>
  <cp:lastPrinted>2012-04-12T03:38:48Z</cp:lastPrinted>
  <dcterms:created xsi:type="dcterms:W3CDTF">2012-04-12T03:34:18Z</dcterms:created>
  <dcterms:modified xsi:type="dcterms:W3CDTF">2018-06-27T16:09:31Z</dcterms:modified>
</cp:coreProperties>
</file>