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Rekapitulace stavby" sheetId="1" r:id="rId1"/>
    <sheet name="D - Demolice objektu Nách..." sheetId="2" r:id="rId2"/>
    <sheet name="VON - Vedlejší a ostatní ..." sheetId="3" r:id="rId3"/>
    <sheet name="Pokyny pro vyplnění" sheetId="4" r:id="rId4"/>
  </sheets>
  <definedNames>
    <definedName name="_xlnm._FilterDatabase" localSheetId="1" hidden="1">'D - Demolice objektu Nách...'!$C$82:$K$141</definedName>
    <definedName name="_xlnm._FilterDatabase" localSheetId="2" hidden="1">'VON - Vedlejší a ostatní ...'!$C$78:$K$89</definedName>
    <definedName name="_xlnm.Print_Titles" localSheetId="1">'D - Demolice objektu Nách...'!$82:$82</definedName>
    <definedName name="_xlnm.Print_Titles" localSheetId="0">'Rekapitulace stavby'!$49:$49</definedName>
    <definedName name="_xlnm.Print_Titles" localSheetId="2">'VON - Vedlejší a ostatní ...'!$78:$78</definedName>
    <definedName name="_xlnm.Print_Area" localSheetId="1">'D - Demolice objektu Nách...'!$C$4:$J$36,'D - Demolice objektu Nách...'!$C$42:$J$64,'D - Demolice objektu Nách...'!$C$70:$K$141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stavby'!$C$39:$AQ$54</definedName>
    <definedName name="_xlnm.Print_Area" localSheetId="2">'VON - Vedlejší a ostatní ...'!$C$4:$J$36,'VON - Vedlejší a ostatní ...'!$C$42:$J$60,'VON - Vedlejší a ostatní ...'!$C$66:$K$89</definedName>
  </definedNames>
  <calcPr calcId="145621"/>
</workbook>
</file>

<file path=xl/calcChain.xml><?xml version="1.0" encoding="utf-8"?>
<calcChain xmlns="http://schemas.openxmlformats.org/spreadsheetml/2006/main">
  <c r="AY53" i="1" l="1"/>
  <c r="AX53" i="1"/>
  <c r="BI88" i="3"/>
  <c r="BH88" i="3"/>
  <c r="BG88" i="3"/>
  <c r="BF88" i="3"/>
  <c r="T88" i="3"/>
  <c r="T87" i="3" s="1"/>
  <c r="R88" i="3"/>
  <c r="R87" i="3"/>
  <c r="P88" i="3"/>
  <c r="P87" i="3"/>
  <c r="BK88" i="3"/>
  <c r="BK87" i="3"/>
  <c r="J87" i="3" s="1"/>
  <c r="J59" i="3" s="1"/>
  <c r="J88" i="3"/>
  <c r="BE88" i="3"/>
  <c r="BI85" i="3"/>
  <c r="BH85" i="3"/>
  <c r="BG85" i="3"/>
  <c r="BF85" i="3"/>
  <c r="J31" i="3" s="1"/>
  <c r="AW53" i="1" s="1"/>
  <c r="T85" i="3"/>
  <c r="R85" i="3"/>
  <c r="P85" i="3"/>
  <c r="BK85" i="3"/>
  <c r="J85" i="3"/>
  <c r="BE85" i="3"/>
  <c r="BI83" i="3"/>
  <c r="F34" i="3" s="1"/>
  <c r="BD53" i="1" s="1"/>
  <c r="BH83" i="3"/>
  <c r="BG83" i="3"/>
  <c r="BF83" i="3"/>
  <c r="T83" i="3"/>
  <c r="R83" i="3"/>
  <c r="P83" i="3"/>
  <c r="BK83" i="3"/>
  <c r="J83" i="3"/>
  <c r="BE83" i="3"/>
  <c r="BI82" i="3"/>
  <c r="BH82" i="3"/>
  <c r="F33" i="3" s="1"/>
  <c r="BC53" i="1" s="1"/>
  <c r="BG82" i="3"/>
  <c r="F32" i="3"/>
  <c r="BB53" i="1" s="1"/>
  <c r="BF82" i="3"/>
  <c r="F31" i="3" s="1"/>
  <c r="BA53" i="1" s="1"/>
  <c r="T82" i="3"/>
  <c r="T81" i="3"/>
  <c r="T80" i="3" s="1"/>
  <c r="T79" i="3" s="1"/>
  <c r="R82" i="3"/>
  <c r="R81" i="3"/>
  <c r="R80" i="3" s="1"/>
  <c r="R79" i="3" s="1"/>
  <c r="P82" i="3"/>
  <c r="P81" i="3"/>
  <c r="P80" i="3" s="1"/>
  <c r="P79" i="3" s="1"/>
  <c r="AU53" i="1" s="1"/>
  <c r="BK82" i="3"/>
  <c r="BK81" i="3" s="1"/>
  <c r="J82" i="3"/>
  <c r="BE82" i="3"/>
  <c r="F30" i="3" s="1"/>
  <c r="AZ53" i="1" s="1"/>
  <c r="J30" i="3"/>
  <c r="AV53" i="1" s="1"/>
  <c r="AT53" i="1" s="1"/>
  <c r="J75" i="3"/>
  <c r="F75" i="3"/>
  <c r="F73" i="3"/>
  <c r="E71" i="3"/>
  <c r="J51" i="3"/>
  <c r="F51" i="3"/>
  <c r="F49" i="3"/>
  <c r="E47" i="3"/>
  <c r="J18" i="3"/>
  <c r="E18" i="3"/>
  <c r="F76" i="3" s="1"/>
  <c r="J17" i="3"/>
  <c r="J12" i="3"/>
  <c r="J73" i="3" s="1"/>
  <c r="E7" i="3"/>
  <c r="E45" i="3" s="1"/>
  <c r="E69" i="3"/>
  <c r="AY52" i="1"/>
  <c r="AX52" i="1"/>
  <c r="BI141" i="2"/>
  <c r="BH141" i="2"/>
  <c r="BG141" i="2"/>
  <c r="BF141" i="2"/>
  <c r="T141" i="2"/>
  <c r="T140" i="2" s="1"/>
  <c r="R141" i="2"/>
  <c r="R140" i="2"/>
  <c r="P141" i="2"/>
  <c r="P140" i="2" s="1"/>
  <c r="BK141" i="2"/>
  <c r="BK140" i="2"/>
  <c r="J140" i="2"/>
  <c r="J63" i="2" s="1"/>
  <c r="J141" i="2"/>
  <c r="BE141" i="2"/>
  <c r="BI139" i="2"/>
  <c r="BH139" i="2"/>
  <c r="BG139" i="2"/>
  <c r="BF139" i="2"/>
  <c r="T139" i="2"/>
  <c r="R139" i="2"/>
  <c r="P139" i="2"/>
  <c r="BK139" i="2"/>
  <c r="J139" i="2"/>
  <c r="BE139" i="2" s="1"/>
  <c r="BI137" i="2"/>
  <c r="BH137" i="2"/>
  <c r="BG137" i="2"/>
  <c r="BF137" i="2"/>
  <c r="T137" i="2"/>
  <c r="R137" i="2"/>
  <c r="P137" i="2"/>
  <c r="P132" i="2" s="1"/>
  <c r="BK137" i="2"/>
  <c r="J137" i="2"/>
  <c r="BE137" i="2"/>
  <c r="BI135" i="2"/>
  <c r="BH135" i="2"/>
  <c r="BG135" i="2"/>
  <c r="BF135" i="2"/>
  <c r="T135" i="2"/>
  <c r="T132" i="2" s="1"/>
  <c r="R135" i="2"/>
  <c r="P135" i="2"/>
  <c r="BK135" i="2"/>
  <c r="J135" i="2"/>
  <c r="BE135" i="2" s="1"/>
  <c r="BI133" i="2"/>
  <c r="BH133" i="2"/>
  <c r="BG133" i="2"/>
  <c r="BF133" i="2"/>
  <c r="T133" i="2"/>
  <c r="R133" i="2"/>
  <c r="R132" i="2" s="1"/>
  <c r="P133" i="2"/>
  <c r="BK133" i="2"/>
  <c r="BK132" i="2" s="1"/>
  <c r="J132" i="2" s="1"/>
  <c r="J62" i="2" s="1"/>
  <c r="J133" i="2"/>
  <c r="BE133" i="2"/>
  <c r="BI131" i="2"/>
  <c r="BH131" i="2"/>
  <c r="BG131" i="2"/>
  <c r="BF131" i="2"/>
  <c r="T131" i="2"/>
  <c r="R131" i="2"/>
  <c r="P131" i="2"/>
  <c r="BK131" i="2"/>
  <c r="J131" i="2"/>
  <c r="BE131" i="2"/>
  <c r="BI123" i="2"/>
  <c r="BH123" i="2"/>
  <c r="BG123" i="2"/>
  <c r="BF123" i="2"/>
  <c r="T123" i="2"/>
  <c r="R123" i="2"/>
  <c r="P123" i="2"/>
  <c r="BK123" i="2"/>
  <c r="J123" i="2"/>
  <c r="BE123" i="2" s="1"/>
  <c r="BI117" i="2"/>
  <c r="BH117" i="2"/>
  <c r="BG117" i="2"/>
  <c r="BF117" i="2"/>
  <c r="T117" i="2"/>
  <c r="R117" i="2"/>
  <c r="P117" i="2"/>
  <c r="BK117" i="2"/>
  <c r="J117" i="2"/>
  <c r="BE117" i="2"/>
  <c r="BI109" i="2"/>
  <c r="BH109" i="2"/>
  <c r="BG109" i="2"/>
  <c r="BF109" i="2"/>
  <c r="T109" i="2"/>
  <c r="T108" i="2" s="1"/>
  <c r="R109" i="2"/>
  <c r="R108" i="2"/>
  <c r="P109" i="2"/>
  <c r="P108" i="2" s="1"/>
  <c r="BK109" i="2"/>
  <c r="BK108" i="2"/>
  <c r="J108" i="2"/>
  <c r="J61" i="2" s="1"/>
  <c r="J109" i="2"/>
  <c r="BE109" i="2"/>
  <c r="BI107" i="2"/>
  <c r="BH107" i="2"/>
  <c r="BG107" i="2"/>
  <c r="BF107" i="2"/>
  <c r="T107" i="2"/>
  <c r="R107" i="2"/>
  <c r="P107" i="2"/>
  <c r="BK107" i="2"/>
  <c r="J107" i="2"/>
  <c r="BE107" i="2" s="1"/>
  <c r="BI106" i="2"/>
  <c r="BH106" i="2"/>
  <c r="BG106" i="2"/>
  <c r="BF106" i="2"/>
  <c r="T106" i="2"/>
  <c r="R106" i="2"/>
  <c r="P106" i="2"/>
  <c r="BK106" i="2"/>
  <c r="J106" i="2"/>
  <c r="BE106" i="2"/>
  <c r="BI105" i="2"/>
  <c r="BH105" i="2"/>
  <c r="BG105" i="2"/>
  <c r="BF105" i="2"/>
  <c r="T105" i="2"/>
  <c r="T104" i="2" s="1"/>
  <c r="R105" i="2"/>
  <c r="R104" i="2"/>
  <c r="P105" i="2"/>
  <c r="P104" i="2" s="1"/>
  <c r="BK105" i="2"/>
  <c r="BK104" i="2"/>
  <c r="J104" i="2"/>
  <c r="J60" i="2" s="1"/>
  <c r="J105" i="2"/>
  <c r="BE105" i="2"/>
  <c r="BI103" i="2"/>
  <c r="BH103" i="2"/>
  <c r="BG103" i="2"/>
  <c r="BF103" i="2"/>
  <c r="T103" i="2"/>
  <c r="T102" i="2" s="1"/>
  <c r="R103" i="2"/>
  <c r="R102" i="2" s="1"/>
  <c r="P103" i="2"/>
  <c r="P102" i="2" s="1"/>
  <c r="BK103" i="2"/>
  <c r="BK102" i="2" s="1"/>
  <c r="J102" i="2" s="1"/>
  <c r="J59" i="2" s="1"/>
  <c r="J103" i="2"/>
  <c r="BE103" i="2"/>
  <c r="BI99" i="2"/>
  <c r="BH99" i="2"/>
  <c r="BG99" i="2"/>
  <c r="BF99" i="2"/>
  <c r="T99" i="2"/>
  <c r="R99" i="2"/>
  <c r="P99" i="2"/>
  <c r="BK99" i="2"/>
  <c r="J99" i="2"/>
  <c r="BE99" i="2" s="1"/>
  <c r="BI97" i="2"/>
  <c r="BH97" i="2"/>
  <c r="BG97" i="2"/>
  <c r="BF97" i="2"/>
  <c r="T97" i="2"/>
  <c r="R97" i="2"/>
  <c r="P97" i="2"/>
  <c r="BK97" i="2"/>
  <c r="J97" i="2"/>
  <c r="BE97" i="2" s="1"/>
  <c r="BI92" i="2"/>
  <c r="BH92" i="2"/>
  <c r="BG92" i="2"/>
  <c r="BF92" i="2"/>
  <c r="T92" i="2"/>
  <c r="R92" i="2"/>
  <c r="P92" i="2"/>
  <c r="BK92" i="2"/>
  <c r="J92" i="2"/>
  <c r="BE92" i="2" s="1"/>
  <c r="BI91" i="2"/>
  <c r="BH91" i="2"/>
  <c r="BG91" i="2"/>
  <c r="BF91" i="2"/>
  <c r="T91" i="2"/>
  <c r="R91" i="2"/>
  <c r="P91" i="2"/>
  <c r="BK91" i="2"/>
  <c r="J91" i="2"/>
  <c r="BE91" i="2"/>
  <c r="BI89" i="2"/>
  <c r="F34" i="2" s="1"/>
  <c r="BD52" i="1" s="1"/>
  <c r="BH89" i="2"/>
  <c r="BG89" i="2"/>
  <c r="BF89" i="2"/>
  <c r="T89" i="2"/>
  <c r="R89" i="2"/>
  <c r="P89" i="2"/>
  <c r="BK89" i="2"/>
  <c r="J89" i="2"/>
  <c r="BE89" i="2" s="1"/>
  <c r="BI86" i="2"/>
  <c r="BH86" i="2"/>
  <c r="F33" i="2" s="1"/>
  <c r="BC52" i="1" s="1"/>
  <c r="BC51" i="1" s="1"/>
  <c r="BG86" i="2"/>
  <c r="F32" i="2" s="1"/>
  <c r="BB52" i="1" s="1"/>
  <c r="BB51" i="1" s="1"/>
  <c r="BF86" i="2"/>
  <c r="F31" i="2" s="1"/>
  <c r="BA52" i="1" s="1"/>
  <c r="J31" i="2"/>
  <c r="AW52" i="1" s="1"/>
  <c r="T86" i="2"/>
  <c r="T85" i="2" s="1"/>
  <c r="T84" i="2" s="1"/>
  <c r="T83" i="2" s="1"/>
  <c r="R86" i="2"/>
  <c r="R85" i="2" s="1"/>
  <c r="R84" i="2" s="1"/>
  <c r="R83" i="2" s="1"/>
  <c r="P86" i="2"/>
  <c r="P85" i="2" s="1"/>
  <c r="BK86" i="2"/>
  <c r="BK85" i="2" s="1"/>
  <c r="J86" i="2"/>
  <c r="BE86" i="2"/>
  <c r="F30" i="2" s="1"/>
  <c r="AZ52" i="1" s="1"/>
  <c r="AZ51" i="1" s="1"/>
  <c r="J79" i="2"/>
  <c r="F79" i="2"/>
  <c r="F77" i="2"/>
  <c r="E75" i="2"/>
  <c r="J51" i="2"/>
  <c r="F51" i="2"/>
  <c r="F49" i="2"/>
  <c r="E47" i="2"/>
  <c r="J18" i="2"/>
  <c r="E18" i="2"/>
  <c r="F52" i="2" s="1"/>
  <c r="J17" i="2"/>
  <c r="J12" i="2"/>
  <c r="J49" i="2" s="1"/>
  <c r="E7" i="2"/>
  <c r="E73" i="2" s="1"/>
  <c r="AS51" i="1"/>
  <c r="L47" i="1"/>
  <c r="AM46" i="1"/>
  <c r="L46" i="1"/>
  <c r="AM44" i="1"/>
  <c r="L44" i="1"/>
  <c r="L42" i="1"/>
  <c r="L41" i="1"/>
  <c r="AY51" i="1" l="1"/>
  <c r="W29" i="1"/>
  <c r="J85" i="2"/>
  <c r="J58" i="2" s="1"/>
  <c r="BK84" i="2"/>
  <c r="P84" i="2"/>
  <c r="P83" i="2" s="1"/>
  <c r="AU52" i="1" s="1"/>
  <c r="AU51" i="1" s="1"/>
  <c r="BA51" i="1"/>
  <c r="BD51" i="1"/>
  <c r="W30" i="1" s="1"/>
  <c r="BK80" i="3"/>
  <c r="J81" i="3"/>
  <c r="J58" i="3" s="1"/>
  <c r="W26" i="1"/>
  <c r="AV51" i="1"/>
  <c r="W28" i="1"/>
  <c r="AX51" i="1"/>
  <c r="E45" i="2"/>
  <c r="J77" i="2"/>
  <c r="F80" i="2"/>
  <c r="J49" i="3"/>
  <c r="F52" i="3"/>
  <c r="J30" i="2"/>
  <c r="AV52" i="1" s="1"/>
  <c r="AT52" i="1" s="1"/>
  <c r="AW51" i="1" l="1"/>
  <c r="AK27" i="1" s="1"/>
  <c r="W27" i="1"/>
  <c r="BK79" i="3"/>
  <c r="J79" i="3" s="1"/>
  <c r="J80" i="3"/>
  <c r="J57" i="3" s="1"/>
  <c r="J84" i="2"/>
  <c r="J57" i="2" s="1"/>
  <c r="BK83" i="2"/>
  <c r="J83" i="2" s="1"/>
  <c r="AK26" i="1"/>
  <c r="J56" i="2" l="1"/>
  <c r="J27" i="2"/>
  <c r="AT51" i="1"/>
  <c r="J56" i="3"/>
  <c r="J27" i="3"/>
  <c r="J36" i="2" l="1"/>
  <c r="AG52" i="1"/>
  <c r="AG53" i="1"/>
  <c r="AN53" i="1" s="1"/>
  <c r="J36" i="3"/>
  <c r="AN52" i="1" l="1"/>
  <c r="AG51" i="1"/>
  <c r="AK23" i="1" l="1"/>
  <c r="AK32" i="1" s="1"/>
  <c r="AN51" i="1"/>
</calcChain>
</file>

<file path=xl/sharedStrings.xml><?xml version="1.0" encoding="utf-8"?>
<sst xmlns="http://schemas.openxmlformats.org/spreadsheetml/2006/main" count="1478" uniqueCount="450">
  <si>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</si>
  <si>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</si>
  <si>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</si>
  <si>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</si>
  <si>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</si>
  <si>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</si>
  <si>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</si>
  <si>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{53b6a21e-8a84-49be-aef1-0121a8a003dd}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</si>
  <si>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</si>
  <si>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</si>
  <si>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</si>
  <si>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</si>
  <si>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</si>
  <si>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</si>
  <si>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</si>
  <si>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</si>
  <si>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539717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</si>
  <si>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</si>
  <si>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</si>
  <si>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Projektová dokumentace odstranění stávajícího objektu Náchodská 865</t>
  </si>
  <si>
    <t>KSO:</t>
  </si>
  <si>
    <t/>
  </si>
  <si>
    <t>CC-CZ:</t>
  </si>
  <si>
    <t>Místo:</t>
  </si>
  <si>
    <t>č.p.1979 a 1980/1 k.ú.Horní Počernice</t>
  </si>
  <si>
    <t>Datum:</t>
  </si>
  <si>
    <t>12. 12. 2017</t>
  </si>
  <si>
    <t>Zadavatel:</t>
  </si>
  <si>
    <t>IČ:</t>
  </si>
  <si>
    <t>00240192</t>
  </si>
  <si>
    <t>MČ Praha20,Jivanská 647,193 21Praha9-Hor.Počernice</t>
  </si>
  <si>
    <t>DIČ:</t>
  </si>
  <si>
    <t>CZ00240192</t>
  </si>
  <si>
    <t>Uchazeč:</t>
  </si>
  <si>
    <t>Vyplň údaj</t>
  </si>
  <si>
    <t>Projektant:</t>
  </si>
  <si>
    <t>15028909</t>
  </si>
  <si>
    <t>BKN,spol.s r.o.Vladislavova 29/I,566 01Vysoké Mýto</t>
  </si>
  <si>
    <t>CZ15028909</t>
  </si>
  <si>
    <t>True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</si>
  <si>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</si>
  <si>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</si>
  <si>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</si>
  <si>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</si>
  <si>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</si>
  <si>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</si>
  <si>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</si>
  <si>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</si>
  <si>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</si>
  <si>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</si>
  <si>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</si>
  <si>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</si>
  <si>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</si>
  <si>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</si>
  <si>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</si>
  <si>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</si>
  <si>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</si>
  <si>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</si>
  <si>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</si>
  <si>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</si>
  <si>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</si>
  <si>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</si>
  <si>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</si>
  <si>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</si>
  <si>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</si>
  <si>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</si>
  <si>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</si>
  <si>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</si>
  <si>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</si>
  <si>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</si>
  <si>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</si>
  <si>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</si>
  <si>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</si>
  <si>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</si>
  <si>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</si>
  <si>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</si>
  <si>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</si>
  <si>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</si>
  <si>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</si>
  <si>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</si>
  <si>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</si>
  <si>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Demolice objektu Náchodská 865</t>
  </si>
  <si>
    <t>STA</t>
  </si>
  <si>
    <t>1</t>
  </si>
  <si>
    <t>{638b2446-2731-462c-a09c-567d16820247}</t>
  </si>
  <si>
    <t>2</t>
  </si>
  <si>
    <t>VON</t>
  </si>
  <si>
    <t>Vedlejší a ostatní náklady</t>
  </si>
  <si>
    <t>{527c6047-a42c-4e87-b009-30b3e9c1a3f3}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</si>
  <si>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</si>
  <si>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</si>
  <si>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</si>
  <si>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</si>
  <si>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</si>
  <si>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</si>
  <si>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</si>
  <si>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D - Demolice objektu Náchodská 865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</si>
  <si>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</si>
  <si>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</si>
  <si>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</si>
  <si>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</si>
  <si>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</si>
  <si>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</si>
  <si>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</si>
  <si>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</si>
  <si>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9 - Ostatní konstrukce a práce, bourání</t>
  </si>
  <si>
    <t xml:space="preserve">    98 - Demolice a sanace</t>
  </si>
  <si>
    <t xml:space="preserve">    997 - Přesun sutě</t>
  </si>
  <si>
    <t xml:space="preserve">    998 - Přesun hmot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</si>
  <si>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</si>
  <si>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</si>
  <si>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</si>
  <si>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</si>
  <si>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</si>
  <si>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</si>
  <si>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</si>
  <si>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</si>
  <si>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</si>
  <si>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</si>
  <si>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</si>
  <si>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</si>
  <si>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</si>
  <si>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</si>
  <si>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</si>
  <si>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</si>
  <si>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</si>
  <si>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</si>
  <si>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</si>
  <si>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111201101</t>
  </si>
  <si>
    <t>Odstranění křovin a stromů s odstraněním kořenů průměru kmene do 100 mm do sklonu terénu 1 : 5, při celkové ploše do 1 000 m2</t>
  </si>
  <si>
    <t>m2</t>
  </si>
  <si>
    <t>CS ÚRS 2017 02</t>
  </si>
  <si>
    <t>4</t>
  </si>
  <si>
    <t>859586556</t>
  </si>
  <si>
    <t>PSC</t>
  </si>
  <si>
    <t xml:space="preserve">Poznámka k souboru cen:_x000D_
1. Cenu -1104 lze použít jestliže se odstranění stromů a křovin neprovádí na holo._x000D_
2. Cena -1101 je určena i pro:_x000D_
 a) odstraňování křovin a stromů o průměru kmene do 100 mm z ploch, jejichž celková výměra je_x000D_
 větší než 1 000 m2 při sklonu terénu strmějším než 1 : 5;_x000D_
 b) LTM při jakékoliv celkové ploše jednotlivě přes 30 m2._x000D_
3. V ceně jsou započteny i náklady na případné nutné odklizení křovin a stromů na hromady na_x000D_
 vzdálenost do 50 m nebo naložení na dopravní prostředek._x000D_
4. Průměr kmenů stromů (křovin) se měří 0,15 m nad přilehlým terénem._x000D_
5. Množství jednotek se určí samostatně za každý objekt v m2 plochy rovné součtu půdorysných ploch_x000D_
 omezených obalovými křivkami korun jednotlivých stromů a křovin, popř. skupin stromů a křovin,_x000D_
 jejichž koruny se půdorysně překrývají. Jestliže by byl zmíněný součet ploch větší než půdorysná_x000D_
 plocha staveniště, počítá se pouze s plochou staveniště._x000D_
</t>
  </si>
  <si>
    <t>VV</t>
  </si>
  <si>
    <t>391,00+596,00-326,80</t>
  </si>
  <si>
    <t>162301501</t>
  </si>
  <si>
    <t>Vodorovné přemístění smýcených křovin do průměru kmene 100 mm na vzdálenost do 5 000 m</t>
  </si>
  <si>
    <t>-610301314</t>
  </si>
  <si>
    <t xml:space="preserve">Poznámka k souboru cen:_x000D_
1. Ceny nelze použít pro přemístění křovin do 50 m; toto přemístění je započteno v cenách souboru_x000D_
 cen 111 20-11 Odstranění křovin a stromů s odstraněním kořenů této části a 111 20-32 Odstranění_x000D_
 křovin a stromů s ponecháním kořenů části A 03 Zemní práce pro objekty oborů 831 až 833._x000D_
2. V cenách jsou započteny i náklady na složení křovin z dopravního prostředku do hromad na_x000D_
 vykázaném místě._x000D_
</t>
  </si>
  <si>
    <t>3</t>
  </si>
  <si>
    <t>171201212X1</t>
  </si>
  <si>
    <t>Poplatek za uložení a likvidaci odpadu z odstraněných křovin na skládce (skládkovné)</t>
  </si>
  <si>
    <t>kus</t>
  </si>
  <si>
    <t>-1524250277</t>
  </si>
  <si>
    <t>174101101</t>
  </si>
  <si>
    <t>Zásyp sypaninou z jakékoliv horniny s uložením výkopku ve vrstvách se zhutněním jam, šachet, rýh nebo kolem objektů v těchto vykopávkách</t>
  </si>
  <si>
    <t>m3</t>
  </si>
  <si>
    <t>259411617</t>
  </si>
  <si>
    <t xml:space="preserve">Poznámka k souboru cen:_x000D_
1. Ceny 174 10- . . jsou určeny pro zhutněné zásypy s mírou zhutnění:_x000D_
 a) z hornin soudržných do 100 % PS,_x000D_
 b) z hornin nesoudržných do I(d) 0,9,_x000D_
 c) z hornin kamenitých pro jakoukoliv míru zhutnění._x000D_
2. Je-li projektem předepsáno vyšší zhutnění, podle bodu a) a b) poznámky č 1., ocení se zásyp_x000D_
 individuálně._x000D_
3. Ceny nelze použít pro zásyp rýh pro drenážní trativody pro lesnicko-technické meliorace a_x000D_
 zemědělské. Zásyp těchto rýh se oceňuje cenami souboru cen 174 20-3 . části A 03 Zemní práce pro_x000D_
 objekty oborů 831 až 833. Nezhutněný zásyp odvodňovacích kanálů z betonových a železobetonových_x000D_
 trub v polních a lučních tratích se oceňuje cenou -1101 Zásyp sypaninou rýh bez ohledu na šířku_x000D_
 kanálu; cena obsahuje i náklady na ruční nezhutněný zásyp výšky do 200 mm nad vrchol potrubí._x000D_
4. V cenách 10-1101, 10-1103, 20-1101 a 20-1103 je započteno přemístění sypaniny ze vzdálenosti 10_x000D_
 m od kraje výkopu nebo zasypávaného prostoru, měřeno k těžišti skládky._x000D_
5. V ceně 10-1102 je započteno přemístění sypaniny ze vzdálenosti 15 m od hrany zasypávaného_x000D_
 prostoru, měřeno k těžišti skládky._x000D_
6. Objem zásypu je rozdíl objemu výkopu a objemu do něho vestavěných konstrukcí nebo uložených_x000D_
 vedení i s jejich obklady a podklady (tento objem se nazývá objemem horniny vytlačené konstrukcí)._x000D_
 Objem potrubí do DN 180, příp. i s obalem, se od objemu zásypu neodečítá. Pro stanovení objemu_x000D_
 zásypu se od objemu výkopu odečítá i objem obsypu potrubí oceňovaný cenami souboru cen 175 10-11_x000D_
 Obsyp potrubí, přichází-li v úvahu ._x000D_
7. Odklizení zbylého výkopku po provedení zásypu zářezů se šikmými stěnami pro podzemní vedení nebo_x000D_
 zásypu jam a rýh pro podzemní vedení se oceňuje, je-li objem zbylého výkopku:_x000D_
 a) do 1 m3 na 1 m vedení a jedná se o výkopek neulehlý - cenami souboru cen 167 10-110_x000D_
 Nakládání výkopku nebo sypaniny a 162 . 0-1 . Vodorovné přemístění výkopku. V případě, že se jedná_x000D_
 o výkopek ulehlý - rozpojení a naložení výkopku cenami souboru cen 122 . 0-1 . souboru cen 162 ._x000D_
 0-1 . Vodorovné přemístění výkopku;_x000D_
 b) přes 1 m3 na 1 m vedení, jestliže projekt předepíše, že se zbylý výkopek bude odklízet_x000D_
 zároveň s prováděním vykopávky, pouze přemístění výkopku cenami souboru cen 162 . 0-1 . Vodorovné_x000D_
 přemístění výkopku. Při zmíněném objemu zbylého výkopku se neoceňuje ani naložení ani rozpojení_x000D_
 výkopku. Jestliže se zbylý výkopek neodklízí, nýbrž rozprostírá podél výkopu a nad výkopem, platí_x000D_
 poznámka č. 8._x000D_
8. Rozprostření zbylého výkopku podél výkopu a nad výkopem po provedení zásypů zářezů se šikmými_x000D_
 stěnami pro podzemní vedení nebo zásypu jam a rýh pro podzemní vedení se oceňuje:_x000D_
 a) cenou 171 20-1101 Uložení sypaniny do nezhutněných násypů, není-li projektem předepsáno_x000D_
 zhutnění rozprostřeného zbylého výkopku,_x000D_
 b) cenou 171 10-1111 Uložení sypaniny do násypů z hornin sypkých, je-li předepsáno zhutnění_x000D_
 rozprostřeného zbylého výkopku, a to v objemu vypočteném podle poznámky č.6, příp. zmenšeném o_x000D_
 objem výkopku, který byl již odklizen._x000D_
9. Míru zhutnění předepisuje projekt._x000D_
</t>
  </si>
  <si>
    <t>3,42*2,42*2,54+0,88*0,70*2,54+0,77*0,60*2,54+1,68*3,284*2,54</t>
  </si>
  <si>
    <t>0,95*3,10*1,60+1,05*1,30*1,10</t>
  </si>
  <si>
    <t>Součet</t>
  </si>
  <si>
    <t>5</t>
  </si>
  <si>
    <t>M</t>
  </si>
  <si>
    <t>583312010</t>
  </si>
  <si>
    <t>štěrkopísek netříděný stabilizační zemina</t>
  </si>
  <si>
    <t>t</t>
  </si>
  <si>
    <t>8</t>
  </si>
  <si>
    <t>336382715</t>
  </si>
  <si>
    <t>43,998*1,700</t>
  </si>
  <si>
    <t>6</t>
  </si>
  <si>
    <t>181151331</t>
  </si>
  <si>
    <t>Plošná úprava terénu v zemině tř. 1 až 4 s urovnáním povrchu bez doplnění ornice souvislé plochy přes 500 m2 při nerovnostech terénu přes 150 do 200 mm v rovině nebo na svahu do 1:5</t>
  </si>
  <si>
    <t>-1070516036</t>
  </si>
  <si>
    <t xml:space="preserve">Poznámka k souboru cen:_x000D_
1. Ceny jsou určeny pro vyrovnání nerovností neupraveného rostlého nebo ulehlého terénu._x000D_
2. Ceny lze použít pro vyrovnání terénu při zakládání trávníku._x000D_
3. V cenách nejsou započteny náklady na hutnění, tyto náklady se oceňují cenami souboru cen 215_x000D_
 90-1.. Zhutnění podloží pod násypy z rostlé horniny tř. 1 až 4 katalogu 800-1 Zemní práce._x000D_
4. V cenách o sklonu svahu přes 1:1 jsou uvažovány podmínky pro svahy běžně schůdné; bez použití_x000D_
 lezeckých technik. V případě použití lezeckých technik se tyto náklady oceňují individuálně._x000D_
</t>
  </si>
  <si>
    <t>391,00+596,00</t>
  </si>
  <si>
    <t>Svislé a kompletní konstrukce</t>
  </si>
  <si>
    <t>7</t>
  </si>
  <si>
    <t>348181120X2</t>
  </si>
  <si>
    <t>Plné oplocení z OSB desek výšky 2 m osazené na zabetonované sloupky o max. rozteči 2m se zamykatelnými dveřmi v šířce 1m v plném rozsahu uliční fasády odstraněného objektu včetně montáže</t>
  </si>
  <si>
    <t>soubor</t>
  </si>
  <si>
    <t>-1143458083</t>
  </si>
  <si>
    <t>9</t>
  </si>
  <si>
    <t>Ostatní konstrukce a práce, bourání</t>
  </si>
  <si>
    <t>952904001X1</t>
  </si>
  <si>
    <t>Vyklizení budovy před demolicí a likvidace zařízení</t>
  </si>
  <si>
    <t>1070660915</t>
  </si>
  <si>
    <t>952904003X3</t>
  </si>
  <si>
    <t>Odpojení elektroinstalace budovy před demolicí</t>
  </si>
  <si>
    <t>1403686039</t>
  </si>
  <si>
    <t>10</t>
  </si>
  <si>
    <t>952904004X4</t>
  </si>
  <si>
    <t>Odpojení metalických kabelů budovy před demolicí</t>
  </si>
  <si>
    <t>288680210</t>
  </si>
  <si>
    <t>98</t>
  </si>
  <si>
    <t>Demolice a sanace</t>
  </si>
  <si>
    <t>11</t>
  </si>
  <si>
    <t>981011314</t>
  </si>
  <si>
    <t>Demolice budov postupným rozebíráním z cihel, kamene, smíšeného nebo hrázděného zdiva, tvárnic na maltu vápennou nebo vápenocementovou s podílem konstrukcí přes 20 do 25 %</t>
  </si>
  <si>
    <t>945159623</t>
  </si>
  <si>
    <t xml:space="preserve">Poznámka k souboru cen:_x000D_
1. Ceny jsou stanoveny na měrnou jednotku m3 obestavěného prostoru._x000D_
2. Procentuální podíl konstrukcí se stanoví podle článku 3503 Všeobecných podmínek části B01._x000D_
3. Celkový objem konstrukcí se určí součtem objemů obvodových, schodišťových, středních nosných_x000D_
 zdí, schodišť a stropů. Od celkového objemu se neodečítá objem okenních a dveřních otvorů,_x000D_
 parapetních ústupků. Tloušťka stropní konstrukce se určí včetně podlahových konstrukcí a podhledů._x000D_
 Tloušťka klenby se určuje v průměrné tloušťce jako aritmetický průměr tloušťky v patě a ve vrcholu_x000D_
 klenby až k nášlapné ploše podlahové konstrukce, která na ní spočívá. U stropů s viditelnými trámy_x000D_
 se objem trámů jednotlivě připočítává k objemu stropů. Totéž platí pro průvlaky a samostatné trámy._x000D_
 Objem stropů schodiště se započítává objemem daným součinem půdorysné plochy schodiště a tloušťky_x000D_
 patrové podesty._x000D_
4. Pro volbu cen je rozhodující objemově převažující druh zdiva svislých nosných konstrukcí_x000D_
 demolovaného objektu._x000D_
5. Ceny jsou určeny pro demolice budov výšky do 35 m. Tato výška je určena svislou vzdáleností_x000D_
 nejvyšší hrany římsy, popř. atiky a nejnižšího bodu přilehlého terénu._x000D_
</t>
  </si>
  <si>
    <t>17,29*11,127*3,30+17,29*7,60*3,80/2+(3,70+6,40)/2*4,00*2,70/2</t>
  </si>
  <si>
    <t>(4,245*1,35+(4,245+3,20)/2*(11,127-1,35))*(4,30+3,40)/2</t>
  </si>
  <si>
    <t>7,172*(3,66+2,87)/2*3,40</t>
  </si>
  <si>
    <t>3,134*6,60*(3,274+2,10)/2</t>
  </si>
  <si>
    <t>11,60*3,07*(3,20+2,50)/2</t>
  </si>
  <si>
    <t>12</t>
  </si>
  <si>
    <t>981511111</t>
  </si>
  <si>
    <t>Demolice konstrukcí objektů postupným rozebíráním zdiva na maltu vápennou nebo vápenocementovou z cihel, tvárnic, kamene, zdiva smíšeného nebo hrázděného</t>
  </si>
  <si>
    <t>-393934250</t>
  </si>
  <si>
    <t xml:space="preserve">Poznámka k souboru cen:_x000D_
1. Ceny jsou stanoveny na měrnou jednotku m3 skutečného objemu konstrukcí._x000D_
2. Skutečný objem konstrukcí se určí součtem objemů obvodových, schodišťových, středních nosných_x000D_
 zdí, schodišť a stropů. Od celkového objemu se neodečítá objem okenních a dveřních otvorů,_x000D_
 parapetních ústupků. Tloušťka stropní konstrukce se určí včetně podlahových konstrukcí a podhledů._x000D_
 Tloušťka klenby se určuje v průměrné tloušťce jako aritmetický průměr tloušťky v patě a ve vrcholu_x000D_
 klenby až k nášlapné ploše podlahové konstrukce, která na ní spočívá. U stropů s viditelnými trámy_x000D_
 se objem trámů jednotlivě připočítává k objemu stropů. Totéž platí pro průvlaky a samostatné trámy._x000D_
 Objem stropů schodiště se započítává objemem daným součinem půdorysné plochy schodiště a tloušťky_x000D_
 patrové podesty._x000D_
</t>
  </si>
  <si>
    <t>(4,82+2,42)*0,60*0,20+2,42*0,80*0,20+2,94*0,60*0,20</t>
  </si>
  <si>
    <t>3,96*0,70*0,20+3,284*0,60*0,20+3,284*0,40*0,20*2</t>
  </si>
  <si>
    <t>3,96*0,35*0,20</t>
  </si>
  <si>
    <t>13</t>
  </si>
  <si>
    <t>981511116</t>
  </si>
  <si>
    <t>Demolice konstrukcí objektů postupným rozebíráním konstrukcí z betonu prostého</t>
  </si>
  <si>
    <t>684337560</t>
  </si>
  <si>
    <t>17,29*11,127*0,20</t>
  </si>
  <si>
    <t>(4,245*1,35+(4,245+3,20)/2*(11,127-1,35))*0,20-0,95*3,10*0,20</t>
  </si>
  <si>
    <t>7,172*(3,66+2,87)/2*0,20</t>
  </si>
  <si>
    <t>3,134*6,60*0,20-1,05*1,30*0,20</t>
  </si>
  <si>
    <t>11,60*3,07*0,20</t>
  </si>
  <si>
    <t>14</t>
  </si>
  <si>
    <t>981521111X1</t>
  </si>
  <si>
    <t>Odbourání stropu septiku, vyčištění a zásyp štěrkopískem</t>
  </si>
  <si>
    <t>-1950800455</t>
  </si>
  <si>
    <t>997</t>
  </si>
  <si>
    <t>Přesun sutě</t>
  </si>
  <si>
    <t>997006512</t>
  </si>
  <si>
    <t>Vodorovná doprava suti na skládku s naložením na dopravní prostředek a složením přes 100 m do 1 km</t>
  </si>
  <si>
    <t>644403376</t>
  </si>
  <si>
    <t xml:space="preserve">Poznámka k souboru cen:_x000D_
1. Pro volbu ceny je rozhodující dopravní vzdálenost těžiště skládky a půdorysné plochy objektu._x000D_
</t>
  </si>
  <si>
    <t>16</t>
  </si>
  <si>
    <t>997006519</t>
  </si>
  <si>
    <t>Vodorovná doprava suti na skládku s naložením na dopravní prostředek a složením Příplatek k ceně za každý další i započatý 1 km</t>
  </si>
  <si>
    <t>829593772</t>
  </si>
  <si>
    <t>17</t>
  </si>
  <si>
    <t>997006551</t>
  </si>
  <si>
    <t>Hrubé urovnání suti na skládce bez zhutnění</t>
  </si>
  <si>
    <t>861456009</t>
  </si>
  <si>
    <t xml:space="preserve">Poznámka k souboru cen:_x000D_
1. Cena nezahrnuje náklady na poplatek za skládku; tyto lze ocenit cenami souboru cen 997 01-38_x000D_
 Poplatek za uložení stavebního odpadu na skládku katalogu 801-3 Budovy a haly - bourání konstrukcí._x000D_
</t>
  </si>
  <si>
    <t>18</t>
  </si>
  <si>
    <t>997013805</t>
  </si>
  <si>
    <t>Poplatek za uložení stavebního odpadu na skládce (skládkovné) ze suti a vybouraných hmot</t>
  </si>
  <si>
    <t>-1614986293</t>
  </si>
  <si>
    <t>998</t>
  </si>
  <si>
    <t>Přesun hmot</t>
  </si>
  <si>
    <t>19</t>
  </si>
  <si>
    <t>998001123</t>
  </si>
  <si>
    <t>Přesun hmot pro demolice objektů výšky do 21 m</t>
  </si>
  <si>
    <t>1609750073</t>
  </si>
  <si>
    <t>VON - Vedlejší a ostatní náklady</t>
  </si>
  <si>
    <t>VRN - Vedlejší rozpočtové náklady</t>
  </si>
  <si>
    <t xml:space="preserve">    O02 - Ostatní náklady</t>
  </si>
  <si>
    <t xml:space="preserve">    0 - Vedlejší rozpočtové náklady</t>
  </si>
  <si>
    <t>VRN</t>
  </si>
  <si>
    <t>Vedlejší rozpočtové náklady</t>
  </si>
  <si>
    <t>O02</t>
  </si>
  <si>
    <t>Ostatní náklady</t>
  </si>
  <si>
    <t>011515X10</t>
  </si>
  <si>
    <t>Činnost statika při demolici</t>
  </si>
  <si>
    <t>1024</t>
  </si>
  <si>
    <t>-1394304943</t>
  </si>
  <si>
    <t>0330020X1</t>
  </si>
  <si>
    <t>Inženýrské sítě stávající</t>
  </si>
  <si>
    <t>-1101714</t>
  </si>
  <si>
    <t>P</t>
  </si>
  <si>
    <t xml:space="preserve">Poznámka k položce:
Náklady na seznámení se s rozmístěním a trasou stávajících známých inženýrských sítí na staveništi a přilehlých pozemcích dotčených prováděním díla nebo ochrana tak, aby v průběhu provádění díla nedošlo k jejich poškození, včetně zpětného protokolárního předání jejich správcům. Zhotovitel je povinen dodržovat všechny podmínky správců nebo vlastníků těchto sítí a nese veškeré důsledky a škody vzniklé jejich nedodržením.
</t>
  </si>
  <si>
    <t>0330021X2</t>
  </si>
  <si>
    <t>Vytyčení podzemních sítí od jejich správců</t>
  </si>
  <si>
    <t>-877859778</t>
  </si>
  <si>
    <t xml:space="preserve">Poznámka k položce:
</t>
  </si>
  <si>
    <t>0300010X1</t>
  </si>
  <si>
    <t>Vybudování, provoz, údržba a odstraněnní zařízení staveniště</t>
  </si>
  <si>
    <t>-763225282</t>
  </si>
  <si>
    <t xml:space="preserve">Poznámka k položce:
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
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</si>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</sst>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7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43" fillId="2" borderId="0" xfId="1" applyFill="1"/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7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9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1" fillId="0" borderId="18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8" fillId="0" borderId="18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23" xfId="0" applyNumberFormat="1" applyFont="1" applyBorder="1" applyAlignment="1" applyProtection="1">
      <alignment vertical="center"/>
    </xf>
    <xf numFmtId="4" fontId="28" fillId="0" borderId="24" xfId="0" applyNumberFormat="1" applyFont="1" applyBorder="1" applyAlignment="1" applyProtection="1">
      <alignment vertical="center"/>
    </xf>
    <xf numFmtId="166" fontId="28" fillId="0" borderId="24" xfId="0" applyNumberFormat="1" applyFont="1" applyBorder="1" applyAlignment="1" applyProtection="1">
      <alignment vertical="center"/>
    </xf>
    <xf numFmtId="4" fontId="28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29" fillId="2" borderId="0" xfId="1" applyFont="1" applyFill="1" applyAlignment="1">
      <alignment vertical="center"/>
    </xf>
    <xf numFmtId="0" fontId="11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31" fillId="0" borderId="16" xfId="0" applyNumberFormat="1" applyFont="1" applyBorder="1" applyAlignment="1" applyProtection="1"/>
    <xf numFmtId="166" fontId="31" fillId="0" borderId="17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top" wrapText="1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8" xfId="0" applyFont="1" applyBorder="1" applyAlignment="1" applyProtection="1">
      <alignment horizontal="center" vertical="center"/>
    </xf>
    <xf numFmtId="49" fontId="35" fillId="0" borderId="28" xfId="0" applyNumberFormat="1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left" vertical="center" wrapText="1"/>
    </xf>
    <xf numFmtId="0" fontId="35" fillId="0" borderId="28" xfId="0" applyFont="1" applyBorder="1" applyAlignment="1" applyProtection="1">
      <alignment horizontal="center" vertical="center" wrapText="1"/>
    </xf>
    <xf numFmtId="167" fontId="35" fillId="0" borderId="28" xfId="0" applyNumberFormat="1" applyFont="1" applyBorder="1" applyAlignment="1" applyProtection="1">
      <alignment vertical="center"/>
    </xf>
    <xf numFmtId="4" fontId="35" fillId="3" borderId="28" xfId="0" applyNumberFormat="1" applyFont="1" applyFill="1" applyBorder="1" applyAlignment="1" applyProtection="1">
      <alignment vertical="center"/>
      <protection locked="0"/>
    </xf>
    <xf numFmtId="4" fontId="35" fillId="0" borderId="28" xfId="0" applyNumberFormat="1" applyFont="1" applyBorder="1" applyAlignment="1" applyProtection="1">
      <alignment vertical="center"/>
    </xf>
    <xf numFmtId="0" fontId="35" fillId="0" borderId="5" xfId="0" applyFont="1" applyBorder="1" applyAlignment="1">
      <alignment vertical="center"/>
    </xf>
    <xf numFmtId="0" fontId="35" fillId="3" borderId="28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36" fillId="0" borderId="29" xfId="0" applyFont="1" applyBorder="1" applyAlignment="1" applyProtection="1">
      <alignment vertical="center" wrapText="1"/>
      <protection locked="0"/>
    </xf>
    <xf numFmtId="0" fontId="36" fillId="0" borderId="30" xfId="0" applyFont="1" applyBorder="1" applyAlignment="1" applyProtection="1">
      <alignment vertical="center" wrapText="1"/>
      <protection locked="0"/>
    </xf>
    <xf numFmtId="0" fontId="36" fillId="0" borderId="31" xfId="0" applyFont="1" applyBorder="1" applyAlignment="1" applyProtection="1">
      <alignment vertical="center" wrapText="1"/>
      <protection locked="0"/>
    </xf>
    <xf numFmtId="0" fontId="36" fillId="0" borderId="32" xfId="0" applyFont="1" applyBorder="1" applyAlignment="1" applyProtection="1">
      <alignment horizontal="center" vertical="center" wrapText="1"/>
      <protection locked="0"/>
    </xf>
    <xf numFmtId="0" fontId="36" fillId="0" borderId="33" xfId="0" applyFont="1" applyBorder="1" applyAlignment="1" applyProtection="1">
      <alignment horizontal="center" vertical="center" wrapText="1"/>
      <protection locked="0"/>
    </xf>
    <xf numFmtId="0" fontId="36" fillId="0" borderId="32" xfId="0" applyFont="1" applyBorder="1" applyAlignment="1" applyProtection="1">
      <alignment vertical="center" wrapText="1"/>
      <protection locked="0"/>
    </xf>
    <xf numFmtId="0" fontId="36" fillId="0" borderId="33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 wrapText="1"/>
      <protection locked="0"/>
    </xf>
    <xf numFmtId="0" fontId="39" fillId="0" borderId="1" xfId="0" applyFont="1" applyBorder="1" applyAlignment="1" applyProtection="1">
      <alignment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49" fontId="39" fillId="0" borderId="1" xfId="0" applyNumberFormat="1" applyFont="1" applyBorder="1" applyAlignment="1" applyProtection="1">
      <alignment vertical="center" wrapText="1"/>
      <protection locked="0"/>
    </xf>
    <xf numFmtId="0" fontId="36" fillId="0" borderId="35" xfId="0" applyFont="1" applyBorder="1" applyAlignment="1" applyProtection="1">
      <alignment vertical="center" wrapText="1"/>
      <protection locked="0"/>
    </xf>
    <xf numFmtId="0" fontId="40" fillId="0" borderId="34" xfId="0" applyFont="1" applyBorder="1" applyAlignment="1" applyProtection="1">
      <alignment vertical="center" wrapText="1"/>
      <protection locked="0"/>
    </xf>
    <xf numFmtId="0" fontId="36" fillId="0" borderId="36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vertical="top"/>
      <protection locked="0"/>
    </xf>
    <xf numFmtId="0" fontId="36" fillId="0" borderId="0" xfId="0" applyFont="1" applyAlignment="1" applyProtection="1">
      <alignment vertical="top"/>
      <protection locked="0"/>
    </xf>
    <xf numFmtId="0" fontId="36" fillId="0" borderId="29" xfId="0" applyFont="1" applyBorder="1" applyAlignment="1" applyProtection="1">
      <alignment horizontal="left" vertical="center"/>
      <protection locked="0"/>
    </xf>
    <xf numFmtId="0" fontId="36" fillId="0" borderId="30" xfId="0" applyFont="1" applyBorder="1" applyAlignment="1" applyProtection="1">
      <alignment horizontal="left" vertical="center"/>
      <protection locked="0"/>
    </xf>
    <xf numFmtId="0" fontId="36" fillId="0" borderId="31" xfId="0" applyFont="1" applyBorder="1" applyAlignment="1" applyProtection="1">
      <alignment horizontal="left" vertical="center"/>
      <protection locked="0"/>
    </xf>
    <xf numFmtId="0" fontId="36" fillId="0" borderId="32" xfId="0" applyFont="1" applyBorder="1" applyAlignment="1" applyProtection="1">
      <alignment horizontal="left" vertical="center"/>
      <protection locked="0"/>
    </xf>
    <xf numFmtId="0" fontId="36" fillId="0" borderId="33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center" vertical="center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0" borderId="32" xfId="0" applyFont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left"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0" fontId="36" fillId="0" borderId="35" xfId="0" applyFont="1" applyBorder="1" applyAlignment="1" applyProtection="1">
      <alignment horizontal="left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36" fillId="0" borderId="36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left" vertical="center" wrapText="1"/>
      <protection locked="0"/>
    </xf>
    <xf numFmtId="0" fontId="36" fillId="0" borderId="30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32" xfId="0" applyFont="1" applyBorder="1" applyAlignment="1" applyProtection="1">
      <alignment horizontal="left" vertical="center" wrapText="1"/>
      <protection locked="0"/>
    </xf>
    <xf numFmtId="0" fontId="36" fillId="0" borderId="33" xfId="0" applyFont="1" applyBorder="1" applyAlignment="1" applyProtection="1">
      <alignment horizontal="left" vertical="center" wrapText="1"/>
      <protection locked="0"/>
    </xf>
    <xf numFmtId="0" fontId="41" fillId="0" borderId="32" xfId="0" applyFont="1" applyBorder="1" applyAlignment="1" applyProtection="1">
      <alignment horizontal="left" vertical="center" wrapText="1"/>
      <protection locked="0"/>
    </xf>
    <xf numFmtId="0" fontId="41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/>
      <protection locked="0"/>
    </xf>
    <xf numFmtId="0" fontId="39" fillId="0" borderId="35" xfId="0" applyFont="1" applyBorder="1" applyAlignment="1" applyProtection="1">
      <alignment horizontal="left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39" fillId="0" borderId="36" xfId="0" applyFont="1" applyBorder="1" applyAlignment="1" applyProtection="1">
      <alignment horizontal="left" vertical="center" wrapText="1"/>
      <protection locked="0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center" vertical="top"/>
      <protection locked="0"/>
    </xf>
    <xf numFmtId="0" fontId="39" fillId="0" borderId="35" xfId="0" applyFont="1" applyBorder="1" applyAlignment="1" applyProtection="1">
      <alignment horizontal="left" vertical="center"/>
      <protection locked="0"/>
    </xf>
    <xf numFmtId="0" fontId="39" fillId="0" borderId="36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41" fillId="0" borderId="34" xfId="0" applyFont="1" applyBorder="1" applyAlignment="1" applyProtection="1">
      <alignment vertical="center"/>
      <protection locked="0"/>
    </xf>
    <xf numFmtId="0" fontId="38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9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41" fillId="0" borderId="34" xfId="0" applyFont="1" applyBorder="1" applyAlignment="1" applyProtection="1">
      <protection locked="0"/>
    </xf>
    <xf numFmtId="0" fontId="36" fillId="0" borderId="32" xfId="0" applyFont="1" applyBorder="1" applyAlignment="1" applyProtection="1">
      <alignment vertical="top"/>
      <protection locked="0"/>
    </xf>
    <xf numFmtId="0" fontId="36" fillId="0" borderId="33" xfId="0" applyFont="1" applyBorder="1" applyAlignment="1" applyProtection="1">
      <alignment vertical="top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top"/>
      <protection locked="0"/>
    </xf>
    <xf numFmtId="0" fontId="36" fillId="0" borderId="35" xfId="0" applyFont="1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vertical="top"/>
      <protection locked="0"/>
    </xf>
    <xf numFmtId="0" fontId="36" fillId="0" borderId="36" xfId="0" applyFont="1" applyBorder="1" applyAlignment="1" applyProtection="1">
      <alignment vertical="top"/>
      <protection locked="0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9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 wrapText="1"/>
    </xf>
    <xf numFmtId="0" fontId="25" fillId="0" borderId="0" xfId="0" applyFont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9" fillId="2" borderId="0" xfId="1" applyFont="1" applyFill="1" applyAlignment="1">
      <alignment vertical="center"/>
    </xf>
    <xf numFmtId="0" fontId="39" fillId="0" borderId="1" xfId="0" applyFont="1" applyBorder="1" applyAlignment="1" applyProtection="1">
      <alignment horizontal="left" vertical="top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9" fillId="0" borderId="1" xfId="0" applyFont="1" applyBorder="1" applyAlignment="1" applyProtection="1">
      <alignment horizontal="left" vertical="center" wrapText="1"/>
      <protection locked="0"/>
    </xf>
    <xf numFmtId="49" fontId="39" fillId="0" borderId="1" xfId="0" applyNumberFormat="1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5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  <c r="BV1" s="21" t="s">
        <v>7</v>
      </c>
    </row>
    <row r="2" spans="1:74" ht="36.950000000000003" customHeight="1"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S2" s="22" t="s">
        <v>8</v>
      </c>
      <c r="BT2" s="22" t="s">
        <v>9</v>
      </c>
    </row>
    <row r="3" spans="1:74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8</v>
      </c>
      <c r="BT3" s="22" t="s">
        <v>10</v>
      </c>
    </row>
    <row r="4" spans="1:74" ht="36.950000000000003" customHeight="1">
      <c r="B4" s="26"/>
      <c r="C4" s="27"/>
      <c r="D4" s="28" t="s">
        <v>11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9"/>
      <c r="AS4" s="30" t="s">
        <v>12</v>
      </c>
      <c r="BE4" s="31" t="s">
        <v>13</v>
      </c>
      <c r="BS4" s="22" t="s">
        <v>14</v>
      </c>
    </row>
    <row r="5" spans="1:74" ht="14.45" customHeight="1">
      <c r="B5" s="26"/>
      <c r="C5" s="27"/>
      <c r="D5" s="32" t="s">
        <v>15</v>
      </c>
      <c r="E5" s="27"/>
      <c r="F5" s="27"/>
      <c r="G5" s="27"/>
      <c r="H5" s="27"/>
      <c r="I5" s="27"/>
      <c r="J5" s="27"/>
      <c r="K5" s="331" t="s">
        <v>16</v>
      </c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27"/>
      <c r="AQ5" s="29"/>
      <c r="BE5" s="322" t="s">
        <v>17</v>
      </c>
      <c r="BS5" s="22" t="s">
        <v>8</v>
      </c>
    </row>
    <row r="6" spans="1:74" ht="36.950000000000003" customHeight="1">
      <c r="B6" s="26"/>
      <c r="C6" s="27"/>
      <c r="D6" s="34" t="s">
        <v>18</v>
      </c>
      <c r="E6" s="27"/>
      <c r="F6" s="27"/>
      <c r="G6" s="27"/>
      <c r="H6" s="27"/>
      <c r="I6" s="27"/>
      <c r="J6" s="27"/>
      <c r="K6" s="353" t="s">
        <v>19</v>
      </c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27"/>
      <c r="AQ6" s="29"/>
      <c r="BE6" s="323"/>
      <c r="BS6" s="22" t="s">
        <v>8</v>
      </c>
    </row>
    <row r="7" spans="1:74" ht="14.45" customHeight="1">
      <c r="B7" s="26"/>
      <c r="C7" s="27"/>
      <c r="D7" s="35" t="s">
        <v>20</v>
      </c>
      <c r="E7" s="27"/>
      <c r="F7" s="27"/>
      <c r="G7" s="27"/>
      <c r="H7" s="27"/>
      <c r="I7" s="27"/>
      <c r="J7" s="27"/>
      <c r="K7" s="33" t="s">
        <v>21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35" t="s">
        <v>22</v>
      </c>
      <c r="AL7" s="27"/>
      <c r="AM7" s="27"/>
      <c r="AN7" s="33" t="s">
        <v>21</v>
      </c>
      <c r="AO7" s="27"/>
      <c r="AP7" s="27"/>
      <c r="AQ7" s="29"/>
      <c r="BE7" s="323"/>
      <c r="BS7" s="22" t="s">
        <v>8</v>
      </c>
    </row>
    <row r="8" spans="1:74" ht="14.45" customHeight="1">
      <c r="B8" s="26"/>
      <c r="C8" s="27"/>
      <c r="D8" s="35" t="s">
        <v>23</v>
      </c>
      <c r="E8" s="27"/>
      <c r="F8" s="27"/>
      <c r="G8" s="27"/>
      <c r="H8" s="27"/>
      <c r="I8" s="27"/>
      <c r="J8" s="27"/>
      <c r="K8" s="33" t="s">
        <v>24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35" t="s">
        <v>25</v>
      </c>
      <c r="AL8" s="27"/>
      <c r="AM8" s="27"/>
      <c r="AN8" s="36" t="s">
        <v>26</v>
      </c>
      <c r="AO8" s="27"/>
      <c r="AP8" s="27"/>
      <c r="AQ8" s="29"/>
      <c r="BE8" s="323"/>
      <c r="BS8" s="22" t="s">
        <v>8</v>
      </c>
    </row>
    <row r="9" spans="1:74" ht="14.45" customHeight="1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9"/>
      <c r="BE9" s="323"/>
      <c r="BS9" s="22" t="s">
        <v>8</v>
      </c>
    </row>
    <row r="10" spans="1:74" ht="14.45" customHeight="1">
      <c r="B10" s="26"/>
      <c r="C10" s="27"/>
      <c r="D10" s="35" t="s">
        <v>27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35" t="s">
        <v>28</v>
      </c>
      <c r="AL10" s="27"/>
      <c r="AM10" s="27"/>
      <c r="AN10" s="33" t="s">
        <v>29</v>
      </c>
      <c r="AO10" s="27"/>
      <c r="AP10" s="27"/>
      <c r="AQ10" s="29"/>
      <c r="BE10" s="323"/>
      <c r="BS10" s="22" t="s">
        <v>8</v>
      </c>
    </row>
    <row r="11" spans="1:74" ht="18.399999999999999" customHeight="1">
      <c r="B11" s="26"/>
      <c r="C11" s="27"/>
      <c r="D11" s="27"/>
      <c r="E11" s="33" t="s">
        <v>30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35" t="s">
        <v>31</v>
      </c>
      <c r="AL11" s="27"/>
      <c r="AM11" s="27"/>
      <c r="AN11" s="33" t="s">
        <v>32</v>
      </c>
      <c r="AO11" s="27"/>
      <c r="AP11" s="27"/>
      <c r="AQ11" s="29"/>
      <c r="BE11" s="323"/>
      <c r="BS11" s="22" t="s">
        <v>8</v>
      </c>
    </row>
    <row r="12" spans="1:74" ht="6.95" customHeight="1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9"/>
      <c r="BE12" s="323"/>
      <c r="BS12" s="22" t="s">
        <v>8</v>
      </c>
    </row>
    <row r="13" spans="1:74" ht="14.45" customHeight="1">
      <c r="B13" s="26"/>
      <c r="C13" s="27"/>
      <c r="D13" s="35" t="s">
        <v>33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35" t="s">
        <v>28</v>
      </c>
      <c r="AL13" s="27"/>
      <c r="AM13" s="27"/>
      <c r="AN13" s="37" t="s">
        <v>34</v>
      </c>
      <c r="AO13" s="27"/>
      <c r="AP13" s="27"/>
      <c r="AQ13" s="29"/>
      <c r="BE13" s="323"/>
      <c r="BS13" s="22" t="s">
        <v>8</v>
      </c>
    </row>
    <row r="14" spans="1:74">
      <c r="B14" s="26"/>
      <c r="C14" s="27"/>
      <c r="D14" s="27"/>
      <c r="E14" s="347" t="s">
        <v>34</v>
      </c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  <c r="AB14" s="348"/>
      <c r="AC14" s="348"/>
      <c r="AD14" s="348"/>
      <c r="AE14" s="348"/>
      <c r="AF14" s="348"/>
      <c r="AG14" s="348"/>
      <c r="AH14" s="348"/>
      <c r="AI14" s="348"/>
      <c r="AJ14" s="348"/>
      <c r="AK14" s="35" t="s">
        <v>31</v>
      </c>
      <c r="AL14" s="27"/>
      <c r="AM14" s="27"/>
      <c r="AN14" s="37" t="s">
        <v>34</v>
      </c>
      <c r="AO14" s="27"/>
      <c r="AP14" s="27"/>
      <c r="AQ14" s="29"/>
      <c r="BE14" s="323"/>
      <c r="BS14" s="22" t="s">
        <v>8</v>
      </c>
    </row>
    <row r="15" spans="1:74" ht="6.95" customHeight="1"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9"/>
      <c r="BE15" s="323"/>
      <c r="BS15" s="22" t="s">
        <v>6</v>
      </c>
    </row>
    <row r="16" spans="1:74" ht="14.45" customHeight="1">
      <c r="B16" s="26"/>
      <c r="C16" s="27"/>
      <c r="D16" s="35" t="s">
        <v>35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35" t="s">
        <v>28</v>
      </c>
      <c r="AL16" s="27"/>
      <c r="AM16" s="27"/>
      <c r="AN16" s="33" t="s">
        <v>36</v>
      </c>
      <c r="AO16" s="27"/>
      <c r="AP16" s="27"/>
      <c r="AQ16" s="29"/>
      <c r="BE16" s="323"/>
      <c r="BS16" s="22" t="s">
        <v>6</v>
      </c>
    </row>
    <row r="17" spans="2:71" ht="18.399999999999999" customHeight="1">
      <c r="B17" s="26"/>
      <c r="C17" s="27"/>
      <c r="D17" s="27"/>
      <c r="E17" s="33" t="s">
        <v>37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35" t="s">
        <v>31</v>
      </c>
      <c r="AL17" s="27"/>
      <c r="AM17" s="27"/>
      <c r="AN17" s="33" t="s">
        <v>38</v>
      </c>
      <c r="AO17" s="27"/>
      <c r="AP17" s="27"/>
      <c r="AQ17" s="29"/>
      <c r="BE17" s="323"/>
      <c r="BS17" s="22" t="s">
        <v>39</v>
      </c>
    </row>
    <row r="18" spans="2:71" ht="6.95" customHeight="1">
      <c r="B18" s="2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9"/>
      <c r="BE18" s="323"/>
      <c r="BS18" s="22" t="s">
        <v>8</v>
      </c>
    </row>
    <row r="19" spans="2:71" ht="14.45" customHeight="1">
      <c r="B19" s="26"/>
      <c r="C19" s="27"/>
      <c r="D19" s="35" t="s">
        <v>40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9"/>
      <c r="BE19" s="323"/>
      <c r="BS19" s="22" t="s">
        <v>8</v>
      </c>
    </row>
    <row r="20" spans="2:71" ht="57" customHeight="1">
      <c r="B20" s="26"/>
      <c r="C20" s="27"/>
      <c r="D20" s="27"/>
      <c r="E20" s="349" t="s">
        <v>41</v>
      </c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27"/>
      <c r="AP20" s="27"/>
      <c r="AQ20" s="29"/>
      <c r="BE20" s="323"/>
      <c r="BS20" s="22" t="s">
        <v>6</v>
      </c>
    </row>
    <row r="21" spans="2:71" ht="6.95" customHeight="1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9"/>
      <c r="BE21" s="323"/>
    </row>
    <row r="22" spans="2:71" ht="6.95" customHeight="1">
      <c r="B22" s="26"/>
      <c r="C22" s="2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27"/>
      <c r="AQ22" s="29"/>
      <c r="BE22" s="323"/>
    </row>
    <row r="23" spans="2:71" s="1" customFormat="1" ht="25.9" customHeight="1">
      <c r="B23" s="39"/>
      <c r="C23" s="40"/>
      <c r="D23" s="41" t="s">
        <v>42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350">
        <f>ROUND(AG51,2)</f>
        <v>0</v>
      </c>
      <c r="AL23" s="351"/>
      <c r="AM23" s="351"/>
      <c r="AN23" s="351"/>
      <c r="AO23" s="351"/>
      <c r="AP23" s="40"/>
      <c r="AQ23" s="43"/>
      <c r="BE23" s="323"/>
    </row>
    <row r="24" spans="2:71" s="1" customFormat="1" ht="6.95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BE24" s="323"/>
    </row>
    <row r="25" spans="2:71" s="1" customFormat="1" ht="13.5">
      <c r="B25" s="39"/>
      <c r="C25" s="40"/>
      <c r="D25" s="40"/>
      <c r="E25" s="40"/>
      <c r="F25" s="40"/>
      <c r="G25" s="40"/>
      <c r="H25" s="40"/>
      <c r="I25" s="40"/>
      <c r="J25" s="40"/>
      <c r="K25" s="40"/>
      <c r="L25" s="352" t="s">
        <v>43</v>
      </c>
      <c r="M25" s="352"/>
      <c r="N25" s="352"/>
      <c r="O25" s="352"/>
      <c r="P25" s="40"/>
      <c r="Q25" s="40"/>
      <c r="R25" s="40"/>
      <c r="S25" s="40"/>
      <c r="T25" s="40"/>
      <c r="U25" s="40"/>
      <c r="V25" s="40"/>
      <c r="W25" s="352" t="s">
        <v>44</v>
      </c>
      <c r="X25" s="352"/>
      <c r="Y25" s="352"/>
      <c r="Z25" s="352"/>
      <c r="AA25" s="352"/>
      <c r="AB25" s="352"/>
      <c r="AC25" s="352"/>
      <c r="AD25" s="352"/>
      <c r="AE25" s="352"/>
      <c r="AF25" s="40"/>
      <c r="AG25" s="40"/>
      <c r="AH25" s="40"/>
      <c r="AI25" s="40"/>
      <c r="AJ25" s="40"/>
      <c r="AK25" s="352" t="s">
        <v>45</v>
      </c>
      <c r="AL25" s="352"/>
      <c r="AM25" s="352"/>
      <c r="AN25" s="352"/>
      <c r="AO25" s="352"/>
      <c r="AP25" s="40"/>
      <c r="AQ25" s="43"/>
      <c r="BE25" s="323"/>
    </row>
    <row r="26" spans="2:71" s="2" customFormat="1" ht="14.45" customHeight="1">
      <c r="B26" s="45"/>
      <c r="C26" s="46"/>
      <c r="D26" s="47" t="s">
        <v>46</v>
      </c>
      <c r="E26" s="46"/>
      <c r="F26" s="47" t="s">
        <v>47</v>
      </c>
      <c r="G26" s="46"/>
      <c r="H26" s="46"/>
      <c r="I26" s="46"/>
      <c r="J26" s="46"/>
      <c r="K26" s="46"/>
      <c r="L26" s="346">
        <v>0.21</v>
      </c>
      <c r="M26" s="325"/>
      <c r="N26" s="325"/>
      <c r="O26" s="325"/>
      <c r="P26" s="46"/>
      <c r="Q26" s="46"/>
      <c r="R26" s="46"/>
      <c r="S26" s="46"/>
      <c r="T26" s="46"/>
      <c r="U26" s="46"/>
      <c r="V26" s="46"/>
      <c r="W26" s="324">
        <f>ROUND(AZ51,2)</f>
        <v>0</v>
      </c>
      <c r="X26" s="325"/>
      <c r="Y26" s="325"/>
      <c r="Z26" s="325"/>
      <c r="AA26" s="325"/>
      <c r="AB26" s="325"/>
      <c r="AC26" s="325"/>
      <c r="AD26" s="325"/>
      <c r="AE26" s="325"/>
      <c r="AF26" s="46"/>
      <c r="AG26" s="46"/>
      <c r="AH26" s="46"/>
      <c r="AI26" s="46"/>
      <c r="AJ26" s="46"/>
      <c r="AK26" s="324">
        <f>ROUND(AV51,2)</f>
        <v>0</v>
      </c>
      <c r="AL26" s="325"/>
      <c r="AM26" s="325"/>
      <c r="AN26" s="325"/>
      <c r="AO26" s="325"/>
      <c r="AP26" s="46"/>
      <c r="AQ26" s="48"/>
      <c r="BE26" s="323"/>
    </row>
    <row r="27" spans="2:71" s="2" customFormat="1" ht="14.45" customHeight="1">
      <c r="B27" s="45"/>
      <c r="C27" s="46"/>
      <c r="D27" s="46"/>
      <c r="E27" s="46"/>
      <c r="F27" s="47" t="s">
        <v>48</v>
      </c>
      <c r="G27" s="46"/>
      <c r="H27" s="46"/>
      <c r="I27" s="46"/>
      <c r="J27" s="46"/>
      <c r="K27" s="46"/>
      <c r="L27" s="346">
        <v>0.15</v>
      </c>
      <c r="M27" s="325"/>
      <c r="N27" s="325"/>
      <c r="O27" s="325"/>
      <c r="P27" s="46"/>
      <c r="Q27" s="46"/>
      <c r="R27" s="46"/>
      <c r="S27" s="46"/>
      <c r="T27" s="46"/>
      <c r="U27" s="46"/>
      <c r="V27" s="46"/>
      <c r="W27" s="324">
        <f>ROUND(BA51,2)</f>
        <v>0</v>
      </c>
      <c r="X27" s="325"/>
      <c r="Y27" s="325"/>
      <c r="Z27" s="325"/>
      <c r="AA27" s="325"/>
      <c r="AB27" s="325"/>
      <c r="AC27" s="325"/>
      <c r="AD27" s="325"/>
      <c r="AE27" s="325"/>
      <c r="AF27" s="46"/>
      <c r="AG27" s="46"/>
      <c r="AH27" s="46"/>
      <c r="AI27" s="46"/>
      <c r="AJ27" s="46"/>
      <c r="AK27" s="324">
        <f>ROUND(AW51,2)</f>
        <v>0</v>
      </c>
      <c r="AL27" s="325"/>
      <c r="AM27" s="325"/>
      <c r="AN27" s="325"/>
      <c r="AO27" s="325"/>
      <c r="AP27" s="46"/>
      <c r="AQ27" s="48"/>
      <c r="BE27" s="323"/>
    </row>
    <row r="28" spans="2:71" s="2" customFormat="1" ht="14.45" hidden="1" customHeight="1">
      <c r="B28" s="45"/>
      <c r="C28" s="46"/>
      <c r="D28" s="46"/>
      <c r="E28" s="46"/>
      <c r="F28" s="47" t="s">
        <v>49</v>
      </c>
      <c r="G28" s="46"/>
      <c r="H28" s="46"/>
      <c r="I28" s="46"/>
      <c r="J28" s="46"/>
      <c r="K28" s="46"/>
      <c r="L28" s="346">
        <v>0.21</v>
      </c>
      <c r="M28" s="325"/>
      <c r="N28" s="325"/>
      <c r="O28" s="325"/>
      <c r="P28" s="46"/>
      <c r="Q28" s="46"/>
      <c r="R28" s="46"/>
      <c r="S28" s="46"/>
      <c r="T28" s="46"/>
      <c r="U28" s="46"/>
      <c r="V28" s="46"/>
      <c r="W28" s="324">
        <f>ROUND(BB51,2)</f>
        <v>0</v>
      </c>
      <c r="X28" s="325"/>
      <c r="Y28" s="325"/>
      <c r="Z28" s="325"/>
      <c r="AA28" s="325"/>
      <c r="AB28" s="325"/>
      <c r="AC28" s="325"/>
      <c r="AD28" s="325"/>
      <c r="AE28" s="325"/>
      <c r="AF28" s="46"/>
      <c r="AG28" s="46"/>
      <c r="AH28" s="46"/>
      <c r="AI28" s="46"/>
      <c r="AJ28" s="46"/>
      <c r="AK28" s="324">
        <v>0</v>
      </c>
      <c r="AL28" s="325"/>
      <c r="AM28" s="325"/>
      <c r="AN28" s="325"/>
      <c r="AO28" s="325"/>
      <c r="AP28" s="46"/>
      <c r="AQ28" s="48"/>
      <c r="BE28" s="323"/>
    </row>
    <row r="29" spans="2:71" s="2" customFormat="1" ht="14.45" hidden="1" customHeight="1">
      <c r="B29" s="45"/>
      <c r="C29" s="46"/>
      <c r="D29" s="46"/>
      <c r="E29" s="46"/>
      <c r="F29" s="47" t="s">
        <v>50</v>
      </c>
      <c r="G29" s="46"/>
      <c r="H29" s="46"/>
      <c r="I29" s="46"/>
      <c r="J29" s="46"/>
      <c r="K29" s="46"/>
      <c r="L29" s="346">
        <v>0.15</v>
      </c>
      <c r="M29" s="325"/>
      <c r="N29" s="325"/>
      <c r="O29" s="325"/>
      <c r="P29" s="46"/>
      <c r="Q29" s="46"/>
      <c r="R29" s="46"/>
      <c r="S29" s="46"/>
      <c r="T29" s="46"/>
      <c r="U29" s="46"/>
      <c r="V29" s="46"/>
      <c r="W29" s="324">
        <f>ROUND(BC51,2)</f>
        <v>0</v>
      </c>
      <c r="X29" s="325"/>
      <c r="Y29" s="325"/>
      <c r="Z29" s="325"/>
      <c r="AA29" s="325"/>
      <c r="AB29" s="325"/>
      <c r="AC29" s="325"/>
      <c r="AD29" s="325"/>
      <c r="AE29" s="325"/>
      <c r="AF29" s="46"/>
      <c r="AG29" s="46"/>
      <c r="AH29" s="46"/>
      <c r="AI29" s="46"/>
      <c r="AJ29" s="46"/>
      <c r="AK29" s="324">
        <v>0</v>
      </c>
      <c r="AL29" s="325"/>
      <c r="AM29" s="325"/>
      <c r="AN29" s="325"/>
      <c r="AO29" s="325"/>
      <c r="AP29" s="46"/>
      <c r="AQ29" s="48"/>
      <c r="BE29" s="323"/>
    </row>
    <row r="30" spans="2:71" s="2" customFormat="1" ht="14.45" hidden="1" customHeight="1">
      <c r="B30" s="45"/>
      <c r="C30" s="46"/>
      <c r="D30" s="46"/>
      <c r="E30" s="46"/>
      <c r="F30" s="47" t="s">
        <v>51</v>
      </c>
      <c r="G30" s="46"/>
      <c r="H30" s="46"/>
      <c r="I30" s="46"/>
      <c r="J30" s="46"/>
      <c r="K30" s="46"/>
      <c r="L30" s="346">
        <v>0</v>
      </c>
      <c r="M30" s="325"/>
      <c r="N30" s="325"/>
      <c r="O30" s="325"/>
      <c r="P30" s="46"/>
      <c r="Q30" s="46"/>
      <c r="R30" s="46"/>
      <c r="S30" s="46"/>
      <c r="T30" s="46"/>
      <c r="U30" s="46"/>
      <c r="V30" s="46"/>
      <c r="W30" s="324">
        <f>ROUND(BD51,2)</f>
        <v>0</v>
      </c>
      <c r="X30" s="325"/>
      <c r="Y30" s="325"/>
      <c r="Z30" s="325"/>
      <c r="AA30" s="325"/>
      <c r="AB30" s="325"/>
      <c r="AC30" s="325"/>
      <c r="AD30" s="325"/>
      <c r="AE30" s="325"/>
      <c r="AF30" s="46"/>
      <c r="AG30" s="46"/>
      <c r="AH30" s="46"/>
      <c r="AI30" s="46"/>
      <c r="AJ30" s="46"/>
      <c r="AK30" s="324">
        <v>0</v>
      </c>
      <c r="AL30" s="325"/>
      <c r="AM30" s="325"/>
      <c r="AN30" s="325"/>
      <c r="AO30" s="325"/>
      <c r="AP30" s="46"/>
      <c r="AQ30" s="48"/>
      <c r="BE30" s="323"/>
    </row>
    <row r="31" spans="2:71" s="1" customFormat="1" ht="6.95" customHeight="1"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BE31" s="323"/>
    </row>
    <row r="32" spans="2:71" s="1" customFormat="1" ht="25.9" customHeight="1">
      <c r="B32" s="39"/>
      <c r="C32" s="49"/>
      <c r="D32" s="50" t="s">
        <v>52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2" t="s">
        <v>53</v>
      </c>
      <c r="U32" s="51"/>
      <c r="V32" s="51"/>
      <c r="W32" s="51"/>
      <c r="X32" s="326" t="s">
        <v>54</v>
      </c>
      <c r="Y32" s="327"/>
      <c r="Z32" s="327"/>
      <c r="AA32" s="327"/>
      <c r="AB32" s="327"/>
      <c r="AC32" s="51"/>
      <c r="AD32" s="51"/>
      <c r="AE32" s="51"/>
      <c r="AF32" s="51"/>
      <c r="AG32" s="51"/>
      <c r="AH32" s="51"/>
      <c r="AI32" s="51"/>
      <c r="AJ32" s="51"/>
      <c r="AK32" s="328">
        <f>SUM(AK23:AK30)</f>
        <v>0</v>
      </c>
      <c r="AL32" s="327"/>
      <c r="AM32" s="327"/>
      <c r="AN32" s="327"/>
      <c r="AO32" s="329"/>
      <c r="AP32" s="49"/>
      <c r="AQ32" s="53"/>
      <c r="BE32" s="323"/>
    </row>
    <row r="33" spans="2:56" s="1" customFormat="1" ht="6.95" customHeight="1">
      <c r="B33" s="39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3"/>
    </row>
    <row r="34" spans="2:56" s="1" customFormat="1" ht="6.95" customHeight="1"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6"/>
    </row>
    <row r="38" spans="2:56" s="1" customFormat="1" ht="6.95" customHeight="1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9"/>
    </row>
    <row r="39" spans="2:56" s="1" customFormat="1" ht="36.950000000000003" customHeight="1">
      <c r="B39" s="39"/>
      <c r="C39" s="60" t="s">
        <v>55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59"/>
    </row>
    <row r="40" spans="2:56" s="1" customFormat="1" ht="6.95" customHeight="1">
      <c r="B40" s="39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59"/>
    </row>
    <row r="41" spans="2:56" s="3" customFormat="1" ht="14.45" customHeight="1">
      <c r="B41" s="62"/>
      <c r="C41" s="63" t="s">
        <v>15</v>
      </c>
      <c r="D41" s="64"/>
      <c r="E41" s="64"/>
      <c r="F41" s="64"/>
      <c r="G41" s="64"/>
      <c r="H41" s="64"/>
      <c r="I41" s="64"/>
      <c r="J41" s="64"/>
      <c r="K41" s="64"/>
      <c r="L41" s="64" t="str">
        <f>K5</f>
        <v>539717</v>
      </c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5"/>
    </row>
    <row r="42" spans="2:56" s="4" customFormat="1" ht="36.950000000000003" customHeight="1">
      <c r="B42" s="66"/>
      <c r="C42" s="67" t="s">
        <v>18</v>
      </c>
      <c r="D42" s="68"/>
      <c r="E42" s="68"/>
      <c r="F42" s="68"/>
      <c r="G42" s="68"/>
      <c r="H42" s="68"/>
      <c r="I42" s="68"/>
      <c r="J42" s="68"/>
      <c r="K42" s="68"/>
      <c r="L42" s="356" t="str">
        <f>K6</f>
        <v>Projektová dokumentace odstranění stávajícího objektu Náchodská 865</v>
      </c>
      <c r="M42" s="357"/>
      <c r="N42" s="357"/>
      <c r="O42" s="357"/>
      <c r="P42" s="357"/>
      <c r="Q42" s="357"/>
      <c r="R42" s="357"/>
      <c r="S42" s="357"/>
      <c r="T42" s="357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357"/>
      <c r="AG42" s="357"/>
      <c r="AH42" s="357"/>
      <c r="AI42" s="357"/>
      <c r="AJ42" s="357"/>
      <c r="AK42" s="357"/>
      <c r="AL42" s="357"/>
      <c r="AM42" s="357"/>
      <c r="AN42" s="357"/>
      <c r="AO42" s="357"/>
      <c r="AP42" s="68"/>
      <c r="AQ42" s="68"/>
      <c r="AR42" s="69"/>
    </row>
    <row r="43" spans="2:56" s="1" customFormat="1" ht="6.95" customHeight="1">
      <c r="B43" s="39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59"/>
    </row>
    <row r="44" spans="2:56" s="1" customFormat="1">
      <c r="B44" s="39"/>
      <c r="C44" s="63" t="s">
        <v>23</v>
      </c>
      <c r="D44" s="61"/>
      <c r="E44" s="61"/>
      <c r="F44" s="61"/>
      <c r="G44" s="61"/>
      <c r="H44" s="61"/>
      <c r="I44" s="61"/>
      <c r="J44" s="61"/>
      <c r="K44" s="61"/>
      <c r="L44" s="70" t="str">
        <f>IF(K8="","",K8)</f>
        <v>č.p.1979 a 1980/1 k.ú.Horní Počernice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3" t="s">
        <v>25</v>
      </c>
      <c r="AJ44" s="61"/>
      <c r="AK44" s="61"/>
      <c r="AL44" s="61"/>
      <c r="AM44" s="358" t="str">
        <f>IF(AN8= "","",AN8)</f>
        <v>12. 12. 2017</v>
      </c>
      <c r="AN44" s="358"/>
      <c r="AO44" s="61"/>
      <c r="AP44" s="61"/>
      <c r="AQ44" s="61"/>
      <c r="AR44" s="59"/>
    </row>
    <row r="45" spans="2:56" s="1" customFormat="1" ht="6.95" customHeight="1">
      <c r="B45" s="39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59"/>
    </row>
    <row r="46" spans="2:56" s="1" customFormat="1">
      <c r="B46" s="39"/>
      <c r="C46" s="63" t="s">
        <v>27</v>
      </c>
      <c r="D46" s="61"/>
      <c r="E46" s="61"/>
      <c r="F46" s="61"/>
      <c r="G46" s="61"/>
      <c r="H46" s="61"/>
      <c r="I46" s="61"/>
      <c r="J46" s="61"/>
      <c r="K46" s="61"/>
      <c r="L46" s="64" t="str">
        <f>IF(E11= "","",E11)</f>
        <v>MČ Praha20,Jivanská 647,193 21Praha9-Hor.Počernice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3" t="s">
        <v>35</v>
      </c>
      <c r="AJ46" s="61"/>
      <c r="AK46" s="61"/>
      <c r="AL46" s="61"/>
      <c r="AM46" s="341" t="str">
        <f>IF(E17="","",E17)</f>
        <v>BKN,spol.s r.o.Vladislavova 29/I,566 01Vysoké Mýto</v>
      </c>
      <c r="AN46" s="341"/>
      <c r="AO46" s="341"/>
      <c r="AP46" s="341"/>
      <c r="AQ46" s="61"/>
      <c r="AR46" s="59"/>
      <c r="AS46" s="333" t="s">
        <v>56</v>
      </c>
      <c r="AT46" s="334"/>
      <c r="AU46" s="72"/>
      <c r="AV46" s="72"/>
      <c r="AW46" s="72"/>
      <c r="AX46" s="72"/>
      <c r="AY46" s="72"/>
      <c r="AZ46" s="72"/>
      <c r="BA46" s="72"/>
      <c r="BB46" s="72"/>
      <c r="BC46" s="72"/>
      <c r="BD46" s="73"/>
    </row>
    <row r="47" spans="2:56" s="1" customFormat="1">
      <c r="B47" s="39"/>
      <c r="C47" s="63" t="s">
        <v>33</v>
      </c>
      <c r="D47" s="61"/>
      <c r="E47" s="61"/>
      <c r="F47" s="61"/>
      <c r="G47" s="61"/>
      <c r="H47" s="61"/>
      <c r="I47" s="61"/>
      <c r="J47" s="61"/>
      <c r="K47" s="61"/>
      <c r="L47" s="64" t="str">
        <f>IF(E14= "Vyplň údaj","",E14)</f>
        <v/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59"/>
      <c r="AS47" s="335"/>
      <c r="AT47" s="336"/>
      <c r="AU47" s="74"/>
      <c r="AV47" s="74"/>
      <c r="AW47" s="74"/>
      <c r="AX47" s="74"/>
      <c r="AY47" s="74"/>
      <c r="AZ47" s="74"/>
      <c r="BA47" s="74"/>
      <c r="BB47" s="74"/>
      <c r="BC47" s="74"/>
      <c r="BD47" s="75"/>
    </row>
    <row r="48" spans="2:56" s="1" customFormat="1" ht="10.9" customHeight="1">
      <c r="B48" s="39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59"/>
      <c r="AS48" s="337"/>
      <c r="AT48" s="338"/>
      <c r="AU48" s="40"/>
      <c r="AV48" s="40"/>
      <c r="AW48" s="40"/>
      <c r="AX48" s="40"/>
      <c r="AY48" s="40"/>
      <c r="AZ48" s="40"/>
      <c r="BA48" s="40"/>
      <c r="BB48" s="40"/>
      <c r="BC48" s="40"/>
      <c r="BD48" s="76"/>
    </row>
    <row r="49" spans="1:91" s="1" customFormat="1" ht="29.25" customHeight="1">
      <c r="B49" s="39"/>
      <c r="C49" s="355" t="s">
        <v>57</v>
      </c>
      <c r="D49" s="343"/>
      <c r="E49" s="343"/>
      <c r="F49" s="343"/>
      <c r="G49" s="343"/>
      <c r="H49" s="77"/>
      <c r="I49" s="342" t="s">
        <v>58</v>
      </c>
      <c r="J49" s="343"/>
      <c r="K49" s="343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59" t="s">
        <v>59</v>
      </c>
      <c r="AH49" s="343"/>
      <c r="AI49" s="343"/>
      <c r="AJ49" s="343"/>
      <c r="AK49" s="343"/>
      <c r="AL49" s="343"/>
      <c r="AM49" s="343"/>
      <c r="AN49" s="342" t="s">
        <v>60</v>
      </c>
      <c r="AO49" s="343"/>
      <c r="AP49" s="343"/>
      <c r="AQ49" s="78" t="s">
        <v>61</v>
      </c>
      <c r="AR49" s="59"/>
      <c r="AS49" s="79" t="s">
        <v>62</v>
      </c>
      <c r="AT49" s="80" t="s">
        <v>63</v>
      </c>
      <c r="AU49" s="80" t="s">
        <v>64</v>
      </c>
      <c r="AV49" s="80" t="s">
        <v>65</v>
      </c>
      <c r="AW49" s="80" t="s">
        <v>66</v>
      </c>
      <c r="AX49" s="80" t="s">
        <v>67</v>
      </c>
      <c r="AY49" s="80" t="s">
        <v>68</v>
      </c>
      <c r="AZ49" s="80" t="s">
        <v>69</v>
      </c>
      <c r="BA49" s="80" t="s">
        <v>70</v>
      </c>
      <c r="BB49" s="80" t="s">
        <v>71</v>
      </c>
      <c r="BC49" s="80" t="s">
        <v>72</v>
      </c>
      <c r="BD49" s="81" t="s">
        <v>73</v>
      </c>
    </row>
    <row r="50" spans="1:91" s="1" customFormat="1" ht="10.9" customHeight="1">
      <c r="B50" s="39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59"/>
      <c r="AS50" s="82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4"/>
    </row>
    <row r="51" spans="1:91" s="4" customFormat="1" ht="32.450000000000003" customHeight="1">
      <c r="B51" s="66"/>
      <c r="C51" s="85" t="s">
        <v>74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344">
        <f>ROUND(SUM(AG52:AG53),2)</f>
        <v>0</v>
      </c>
      <c r="AH51" s="344"/>
      <c r="AI51" s="344"/>
      <c r="AJ51" s="344"/>
      <c r="AK51" s="344"/>
      <c r="AL51" s="344"/>
      <c r="AM51" s="344"/>
      <c r="AN51" s="345">
        <f>SUM(AG51,AT51)</f>
        <v>0</v>
      </c>
      <c r="AO51" s="345"/>
      <c r="AP51" s="345"/>
      <c r="AQ51" s="87" t="s">
        <v>21</v>
      </c>
      <c r="AR51" s="69"/>
      <c r="AS51" s="88">
        <f>ROUND(SUM(AS52:AS53),2)</f>
        <v>0</v>
      </c>
      <c r="AT51" s="89">
        <f>ROUND(SUM(AV51:AW51),2)</f>
        <v>0</v>
      </c>
      <c r="AU51" s="90">
        <f>ROUND(SUM(AU52:AU53),5)</f>
        <v>0</v>
      </c>
      <c r="AV51" s="89">
        <f>ROUND(AZ51*L26,2)</f>
        <v>0</v>
      </c>
      <c r="AW51" s="89">
        <f>ROUND(BA51*L27,2)</f>
        <v>0</v>
      </c>
      <c r="AX51" s="89">
        <f>ROUND(BB51*L26,2)</f>
        <v>0</v>
      </c>
      <c r="AY51" s="89">
        <f>ROUND(BC51*L27,2)</f>
        <v>0</v>
      </c>
      <c r="AZ51" s="89">
        <f>ROUND(SUM(AZ52:AZ53),2)</f>
        <v>0</v>
      </c>
      <c r="BA51" s="89">
        <f>ROUND(SUM(BA52:BA53),2)</f>
        <v>0</v>
      </c>
      <c r="BB51" s="89">
        <f>ROUND(SUM(BB52:BB53),2)</f>
        <v>0</v>
      </c>
      <c r="BC51" s="89">
        <f>ROUND(SUM(BC52:BC53),2)</f>
        <v>0</v>
      </c>
      <c r="BD51" s="91">
        <f>ROUND(SUM(BD52:BD53),2)</f>
        <v>0</v>
      </c>
      <c r="BS51" s="92" t="s">
        <v>75</v>
      </c>
      <c r="BT51" s="92" t="s">
        <v>76</v>
      </c>
      <c r="BU51" s="93" t="s">
        <v>77</v>
      </c>
      <c r="BV51" s="92" t="s">
        <v>78</v>
      </c>
      <c r="BW51" s="92" t="s">
        <v>7</v>
      </c>
      <c r="BX51" s="92" t="s">
        <v>79</v>
      </c>
      <c r="CL51" s="92" t="s">
        <v>21</v>
      </c>
    </row>
    <row r="52" spans="1:91" s="5" customFormat="1" ht="16.5" customHeight="1">
      <c r="A52" s="94" t="s">
        <v>80</v>
      </c>
      <c r="B52" s="95"/>
      <c r="C52" s="96"/>
      <c r="D52" s="354" t="s">
        <v>75</v>
      </c>
      <c r="E52" s="354"/>
      <c r="F52" s="354"/>
      <c r="G52" s="354"/>
      <c r="H52" s="354"/>
      <c r="I52" s="97"/>
      <c r="J52" s="354" t="s">
        <v>81</v>
      </c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4"/>
      <c r="AG52" s="339">
        <f>'D - Demolice objektu Nách...'!J27</f>
        <v>0</v>
      </c>
      <c r="AH52" s="340"/>
      <c r="AI52" s="340"/>
      <c r="AJ52" s="340"/>
      <c r="AK52" s="340"/>
      <c r="AL52" s="340"/>
      <c r="AM52" s="340"/>
      <c r="AN52" s="339">
        <f>SUM(AG52,AT52)</f>
        <v>0</v>
      </c>
      <c r="AO52" s="340"/>
      <c r="AP52" s="340"/>
      <c r="AQ52" s="98" t="s">
        <v>82</v>
      </c>
      <c r="AR52" s="99"/>
      <c r="AS52" s="100">
        <v>0</v>
      </c>
      <c r="AT52" s="101">
        <f>ROUND(SUM(AV52:AW52),2)</f>
        <v>0</v>
      </c>
      <c r="AU52" s="102">
        <f>'D - Demolice objektu Nách...'!P83</f>
        <v>0</v>
      </c>
      <c r="AV52" s="101">
        <f>'D - Demolice objektu Nách...'!J30</f>
        <v>0</v>
      </c>
      <c r="AW52" s="101">
        <f>'D - Demolice objektu Nách...'!J31</f>
        <v>0</v>
      </c>
      <c r="AX52" s="101">
        <f>'D - Demolice objektu Nách...'!J32</f>
        <v>0</v>
      </c>
      <c r="AY52" s="101">
        <f>'D - Demolice objektu Nách...'!J33</f>
        <v>0</v>
      </c>
      <c r="AZ52" s="101">
        <f>'D - Demolice objektu Nách...'!F30</f>
        <v>0</v>
      </c>
      <c r="BA52" s="101">
        <f>'D - Demolice objektu Nách...'!F31</f>
        <v>0</v>
      </c>
      <c r="BB52" s="101">
        <f>'D - Demolice objektu Nách...'!F32</f>
        <v>0</v>
      </c>
      <c r="BC52" s="101">
        <f>'D - Demolice objektu Nách...'!F33</f>
        <v>0</v>
      </c>
      <c r="BD52" s="103">
        <f>'D - Demolice objektu Nách...'!F34</f>
        <v>0</v>
      </c>
      <c r="BT52" s="104" t="s">
        <v>83</v>
      </c>
      <c r="BV52" s="104" t="s">
        <v>78</v>
      </c>
      <c r="BW52" s="104" t="s">
        <v>84</v>
      </c>
      <c r="BX52" s="104" t="s">
        <v>7</v>
      </c>
      <c r="CL52" s="104" t="s">
        <v>21</v>
      </c>
      <c r="CM52" s="104" t="s">
        <v>85</v>
      </c>
    </row>
    <row r="53" spans="1:91" s="5" customFormat="1" ht="16.5" customHeight="1">
      <c r="A53" s="94" t="s">
        <v>80</v>
      </c>
      <c r="B53" s="95"/>
      <c r="C53" s="96"/>
      <c r="D53" s="354" t="s">
        <v>86</v>
      </c>
      <c r="E53" s="354"/>
      <c r="F53" s="354"/>
      <c r="G53" s="354"/>
      <c r="H53" s="354"/>
      <c r="I53" s="97"/>
      <c r="J53" s="354" t="s">
        <v>87</v>
      </c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4"/>
      <c r="AG53" s="339">
        <f>'VON - Vedlejší a ostatní ...'!J27</f>
        <v>0</v>
      </c>
      <c r="AH53" s="340"/>
      <c r="AI53" s="340"/>
      <c r="AJ53" s="340"/>
      <c r="AK53" s="340"/>
      <c r="AL53" s="340"/>
      <c r="AM53" s="340"/>
      <c r="AN53" s="339">
        <f>SUM(AG53,AT53)</f>
        <v>0</v>
      </c>
      <c r="AO53" s="340"/>
      <c r="AP53" s="340"/>
      <c r="AQ53" s="98" t="s">
        <v>86</v>
      </c>
      <c r="AR53" s="99"/>
      <c r="AS53" s="105">
        <v>0</v>
      </c>
      <c r="AT53" s="106">
        <f>ROUND(SUM(AV53:AW53),2)</f>
        <v>0</v>
      </c>
      <c r="AU53" s="107">
        <f>'VON - Vedlejší a ostatní ...'!P79</f>
        <v>0</v>
      </c>
      <c r="AV53" s="106">
        <f>'VON - Vedlejší a ostatní ...'!J30</f>
        <v>0</v>
      </c>
      <c r="AW53" s="106">
        <f>'VON - Vedlejší a ostatní ...'!J31</f>
        <v>0</v>
      </c>
      <c r="AX53" s="106">
        <f>'VON - Vedlejší a ostatní ...'!J32</f>
        <v>0</v>
      </c>
      <c r="AY53" s="106">
        <f>'VON - Vedlejší a ostatní ...'!J33</f>
        <v>0</v>
      </c>
      <c r="AZ53" s="106">
        <f>'VON - Vedlejší a ostatní ...'!F30</f>
        <v>0</v>
      </c>
      <c r="BA53" s="106">
        <f>'VON - Vedlejší a ostatní ...'!F31</f>
        <v>0</v>
      </c>
      <c r="BB53" s="106">
        <f>'VON - Vedlejší a ostatní ...'!F32</f>
        <v>0</v>
      </c>
      <c r="BC53" s="106">
        <f>'VON - Vedlejší a ostatní ...'!F33</f>
        <v>0</v>
      </c>
      <c r="BD53" s="108">
        <f>'VON - Vedlejší a ostatní ...'!F34</f>
        <v>0</v>
      </c>
      <c r="BT53" s="104" t="s">
        <v>83</v>
      </c>
      <c r="BV53" s="104" t="s">
        <v>78</v>
      </c>
      <c r="BW53" s="104" t="s">
        <v>88</v>
      </c>
      <c r="BX53" s="104" t="s">
        <v>7</v>
      </c>
      <c r="CL53" s="104" t="s">
        <v>21</v>
      </c>
      <c r="CM53" s="104" t="s">
        <v>85</v>
      </c>
    </row>
    <row r="54" spans="1:91" s="1" customFormat="1" ht="30" customHeight="1">
      <c r="B54" s="39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59"/>
    </row>
    <row r="55" spans="1:91" s="1" customFormat="1" ht="6.95" customHeight="1"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9"/>
    </row>
  </sheetData>
  <sheetProtection algorithmName="SHA-512" hashValue="oHfHrnPD3lkCL+3/gGF4D2SvhgNC5TB1O9DiJo5UuZQq/zpDLf6kFT2r4kZ3NIMZNLeDH190OD+IpZ3RHhNreA==" saltValue="LlwE+838AjiyYnTVfMQ5K0A/LzmHvfl9tTaRRFF/p9leJ5z6JTJKbIkxjYdAd3EqCf0jTIdKQKEFLyHNCfLJfw==" spinCount="100000" sheet="1" objects="1" scenarios="1" formatColumns="0" formatRows="0"/>
  <mergeCells count="45">
    <mergeCell ref="D52:H52"/>
    <mergeCell ref="D53:H53"/>
    <mergeCell ref="J53:AF53"/>
    <mergeCell ref="C49:G49"/>
    <mergeCell ref="L42:AO42"/>
    <mergeCell ref="AM44:AN44"/>
    <mergeCell ref="I49:AF49"/>
    <mergeCell ref="AG49:AM49"/>
    <mergeCell ref="L30:O30"/>
    <mergeCell ref="AK30:AO30"/>
    <mergeCell ref="K6:AO6"/>
    <mergeCell ref="J52:AF52"/>
    <mergeCell ref="W29:AE29"/>
    <mergeCell ref="AK29:AO29"/>
    <mergeCell ref="L26:O26"/>
    <mergeCell ref="W26:AE26"/>
    <mergeCell ref="AK26:AO26"/>
    <mergeCell ref="L27:O27"/>
    <mergeCell ref="W27:AE27"/>
    <mergeCell ref="AK27:AO27"/>
    <mergeCell ref="AS46:AT48"/>
    <mergeCell ref="AN53:AP53"/>
    <mergeCell ref="AN52:AP52"/>
    <mergeCell ref="AM46:AP46"/>
    <mergeCell ref="AN49:AP49"/>
    <mergeCell ref="AG52:AM52"/>
    <mergeCell ref="AG53:AM53"/>
    <mergeCell ref="AG51:AM51"/>
    <mergeCell ref="AN51:AP51"/>
    <mergeCell ref="BE5:BE32"/>
    <mergeCell ref="W30:AE30"/>
    <mergeCell ref="X32:AB32"/>
    <mergeCell ref="AK32:AO32"/>
    <mergeCell ref="AR2:BE2"/>
    <mergeCell ref="K5:AO5"/>
    <mergeCell ref="W28:AE28"/>
    <mergeCell ref="AK28:AO28"/>
    <mergeCell ref="L29:O29"/>
    <mergeCell ref="L28:O28"/>
    <mergeCell ref="E14:AJ14"/>
    <mergeCell ref="E20:AN20"/>
    <mergeCell ref="AK23:AO23"/>
    <mergeCell ref="L25:O25"/>
    <mergeCell ref="W25:AE25"/>
    <mergeCell ref="AK25:AO25"/>
  </mergeCells>
  <hyperlinks>
    <hyperlink ref="K1:S1" location="C2" display="1) Rekapitulace stavby"/>
    <hyperlink ref="W1:AI1" location="C51" display="2) Rekapitulace objektů stavby a soupisů prací"/>
    <hyperlink ref="A52" location="'D - Demolice objektu Nách...'!C2" display="/"/>
    <hyperlink ref="A53" location="'VON - Vedlejší a ostatní 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89</v>
      </c>
      <c r="G1" s="368" t="s">
        <v>90</v>
      </c>
      <c r="H1" s="368"/>
      <c r="I1" s="113"/>
      <c r="J1" s="112" t="s">
        <v>91</v>
      </c>
      <c r="K1" s="111" t="s">
        <v>92</v>
      </c>
      <c r="L1" s="112" t="s">
        <v>93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84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85</v>
      </c>
    </row>
    <row r="4" spans="1:70" ht="36.950000000000003" customHeight="1">
      <c r="B4" s="26"/>
      <c r="C4" s="27"/>
      <c r="D4" s="28" t="s">
        <v>94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0" t="str">
        <f>'Rekapitulace stavby'!K6</f>
        <v>Projektová dokumentace odstranění stávajícího objektu Náchodská 865</v>
      </c>
      <c r="F7" s="361"/>
      <c r="G7" s="361"/>
      <c r="H7" s="361"/>
      <c r="I7" s="115"/>
      <c r="J7" s="27"/>
      <c r="K7" s="29"/>
    </row>
    <row r="8" spans="1:70" s="1" customFormat="1">
      <c r="B8" s="39"/>
      <c r="C8" s="40"/>
      <c r="D8" s="35" t="s">
        <v>95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2" t="s">
        <v>96</v>
      </c>
      <c r="F9" s="363"/>
      <c r="G9" s="363"/>
      <c r="H9" s="363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12. 12. 2017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29</v>
      </c>
      <c r="K14" s="43"/>
    </row>
    <row r="15" spans="1:70" s="1" customFormat="1" ht="18" customHeight="1">
      <c r="B15" s="39"/>
      <c r="C15" s="40"/>
      <c r="D15" s="40"/>
      <c r="E15" s="33" t="s">
        <v>30</v>
      </c>
      <c r="F15" s="40"/>
      <c r="G15" s="40"/>
      <c r="H15" s="40"/>
      <c r="I15" s="117" t="s">
        <v>31</v>
      </c>
      <c r="J15" s="33" t="s">
        <v>32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33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31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35</v>
      </c>
      <c r="E20" s="40"/>
      <c r="F20" s="40"/>
      <c r="G20" s="40"/>
      <c r="H20" s="40"/>
      <c r="I20" s="117" t="s">
        <v>28</v>
      </c>
      <c r="J20" s="33" t="s">
        <v>36</v>
      </c>
      <c r="K20" s="43"/>
    </row>
    <row r="21" spans="2:11" s="1" customFormat="1" ht="18" customHeight="1">
      <c r="B21" s="39"/>
      <c r="C21" s="40"/>
      <c r="D21" s="40"/>
      <c r="E21" s="33" t="s">
        <v>37</v>
      </c>
      <c r="F21" s="40"/>
      <c r="G21" s="40"/>
      <c r="H21" s="40"/>
      <c r="I21" s="117" t="s">
        <v>31</v>
      </c>
      <c r="J21" s="33" t="s">
        <v>38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40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49" t="s">
        <v>21</v>
      </c>
      <c r="F24" s="349"/>
      <c r="G24" s="349"/>
      <c r="H24" s="349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42</v>
      </c>
      <c r="E27" s="40"/>
      <c r="F27" s="40"/>
      <c r="G27" s="40"/>
      <c r="H27" s="40"/>
      <c r="I27" s="116"/>
      <c r="J27" s="126">
        <f>ROUND(J83,2)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44</v>
      </c>
      <c r="G29" s="40"/>
      <c r="H29" s="40"/>
      <c r="I29" s="127" t="s">
        <v>43</v>
      </c>
      <c r="J29" s="44" t="s">
        <v>45</v>
      </c>
      <c r="K29" s="43"/>
    </row>
    <row r="30" spans="2:11" s="1" customFormat="1" ht="14.45" customHeight="1">
      <c r="B30" s="39"/>
      <c r="C30" s="40"/>
      <c r="D30" s="47" t="s">
        <v>46</v>
      </c>
      <c r="E30" s="47" t="s">
        <v>47</v>
      </c>
      <c r="F30" s="128">
        <f>ROUND(SUM(BE83:BE141), 2)</f>
        <v>0</v>
      </c>
      <c r="G30" s="40"/>
      <c r="H30" s="40"/>
      <c r="I30" s="129">
        <v>0.21</v>
      </c>
      <c r="J30" s="128">
        <f>ROUND(ROUND((SUM(BE83:BE141)),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48</v>
      </c>
      <c r="F31" s="128">
        <f>ROUND(SUM(BF83:BF141), 2)</f>
        <v>0</v>
      </c>
      <c r="G31" s="40"/>
      <c r="H31" s="40"/>
      <c r="I31" s="129">
        <v>0.15</v>
      </c>
      <c r="J31" s="128">
        <f>ROUND(ROUND((SUM(BF83:BF141)),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49</v>
      </c>
      <c r="F32" s="128">
        <f>ROUND(SUM(BG83:BG141),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50</v>
      </c>
      <c r="F33" s="128">
        <f>ROUND(SUM(BH83:BH141),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51</v>
      </c>
      <c r="F34" s="128">
        <f>ROUND(SUM(BI83:BI141),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52</v>
      </c>
      <c r="E36" s="77"/>
      <c r="F36" s="77"/>
      <c r="G36" s="132" t="s">
        <v>53</v>
      </c>
      <c r="H36" s="133" t="s">
        <v>54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97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0" t="str">
        <f>E7</f>
        <v>Projektová dokumentace odstranění stávajícího objektu Náchodská 865</v>
      </c>
      <c r="F45" s="361"/>
      <c r="G45" s="361"/>
      <c r="H45" s="361"/>
      <c r="I45" s="116"/>
      <c r="J45" s="40"/>
      <c r="K45" s="43"/>
    </row>
    <row r="46" spans="2:11" s="1" customFormat="1" ht="14.45" customHeight="1">
      <c r="B46" s="39"/>
      <c r="C46" s="35" t="s">
        <v>95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2" t="str">
        <f>E9</f>
        <v>D - Demolice objektu Náchodská 865</v>
      </c>
      <c r="F47" s="363"/>
      <c r="G47" s="363"/>
      <c r="H47" s="36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>č.p.1979 a 1980/1 k.ú.Horní Počernice</v>
      </c>
      <c r="G49" s="40"/>
      <c r="H49" s="40"/>
      <c r="I49" s="117" t="s">
        <v>25</v>
      </c>
      <c r="J49" s="118" t="str">
        <f>IF(J12="","",J12)</f>
        <v>12. 12. 2017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MČ Praha20,Jivanská 647,193 21Praha9-Hor.Počernice</v>
      </c>
      <c r="G51" s="40"/>
      <c r="H51" s="40"/>
      <c r="I51" s="117" t="s">
        <v>35</v>
      </c>
      <c r="J51" s="349" t="str">
        <f>E21</f>
        <v>BKN,spol.s r.o.Vladislavova 29/I,566 01Vysoké Mýto</v>
      </c>
      <c r="K51" s="43"/>
    </row>
    <row r="52" spans="2:47" s="1" customFormat="1" ht="14.45" customHeight="1">
      <c r="B52" s="39"/>
      <c r="C52" s="35" t="s">
        <v>33</v>
      </c>
      <c r="D52" s="40"/>
      <c r="E52" s="40"/>
      <c r="F52" s="33" t="str">
        <f>IF(E18="","",E18)</f>
        <v/>
      </c>
      <c r="G52" s="40"/>
      <c r="H52" s="40"/>
      <c r="I52" s="116"/>
      <c r="J52" s="364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98</v>
      </c>
      <c r="D54" s="130"/>
      <c r="E54" s="130"/>
      <c r="F54" s="130"/>
      <c r="G54" s="130"/>
      <c r="H54" s="130"/>
      <c r="I54" s="143"/>
      <c r="J54" s="144" t="s">
        <v>99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100</v>
      </c>
      <c r="D56" s="40"/>
      <c r="E56" s="40"/>
      <c r="F56" s="40"/>
      <c r="G56" s="40"/>
      <c r="H56" s="40"/>
      <c r="I56" s="116"/>
      <c r="J56" s="126">
        <f>J83</f>
        <v>0</v>
      </c>
      <c r="K56" s="43"/>
      <c r="AU56" s="22" t="s">
        <v>101</v>
      </c>
    </row>
    <row r="57" spans="2:47" s="7" customFormat="1" ht="24.95" customHeight="1">
      <c r="B57" s="147"/>
      <c r="C57" s="148"/>
      <c r="D57" s="149" t="s">
        <v>102</v>
      </c>
      <c r="E57" s="150"/>
      <c r="F57" s="150"/>
      <c r="G57" s="150"/>
      <c r="H57" s="150"/>
      <c r="I57" s="151"/>
      <c r="J57" s="152">
        <f>J84</f>
        <v>0</v>
      </c>
      <c r="K57" s="153"/>
    </row>
    <row r="58" spans="2:47" s="8" customFormat="1" ht="19.899999999999999" customHeight="1">
      <c r="B58" s="154"/>
      <c r="C58" s="155"/>
      <c r="D58" s="156" t="s">
        <v>103</v>
      </c>
      <c r="E58" s="157"/>
      <c r="F58" s="157"/>
      <c r="G58" s="157"/>
      <c r="H58" s="157"/>
      <c r="I58" s="158"/>
      <c r="J58" s="159">
        <f>J85</f>
        <v>0</v>
      </c>
      <c r="K58" s="160"/>
    </row>
    <row r="59" spans="2:47" s="8" customFormat="1" ht="19.899999999999999" customHeight="1">
      <c r="B59" s="154"/>
      <c r="C59" s="155"/>
      <c r="D59" s="156" t="s">
        <v>104</v>
      </c>
      <c r="E59" s="157"/>
      <c r="F59" s="157"/>
      <c r="G59" s="157"/>
      <c r="H59" s="157"/>
      <c r="I59" s="158"/>
      <c r="J59" s="159">
        <f>J102</f>
        <v>0</v>
      </c>
      <c r="K59" s="160"/>
    </row>
    <row r="60" spans="2:47" s="8" customFormat="1" ht="19.899999999999999" customHeight="1">
      <c r="B60" s="154"/>
      <c r="C60" s="155"/>
      <c r="D60" s="156" t="s">
        <v>105</v>
      </c>
      <c r="E60" s="157"/>
      <c r="F60" s="157"/>
      <c r="G60" s="157"/>
      <c r="H60" s="157"/>
      <c r="I60" s="158"/>
      <c r="J60" s="159">
        <f>J104</f>
        <v>0</v>
      </c>
      <c r="K60" s="160"/>
    </row>
    <row r="61" spans="2:47" s="8" customFormat="1" ht="19.899999999999999" customHeight="1">
      <c r="B61" s="154"/>
      <c r="C61" s="155"/>
      <c r="D61" s="156" t="s">
        <v>106</v>
      </c>
      <c r="E61" s="157"/>
      <c r="F61" s="157"/>
      <c r="G61" s="157"/>
      <c r="H61" s="157"/>
      <c r="I61" s="158"/>
      <c r="J61" s="159">
        <f>J108</f>
        <v>0</v>
      </c>
      <c r="K61" s="160"/>
    </row>
    <row r="62" spans="2:47" s="8" customFormat="1" ht="19.899999999999999" customHeight="1">
      <c r="B62" s="154"/>
      <c r="C62" s="155"/>
      <c r="D62" s="156" t="s">
        <v>107</v>
      </c>
      <c r="E62" s="157"/>
      <c r="F62" s="157"/>
      <c r="G62" s="157"/>
      <c r="H62" s="157"/>
      <c r="I62" s="158"/>
      <c r="J62" s="159">
        <f>J132</f>
        <v>0</v>
      </c>
      <c r="K62" s="160"/>
    </row>
    <row r="63" spans="2:47" s="8" customFormat="1" ht="19.899999999999999" customHeight="1">
      <c r="B63" s="154"/>
      <c r="C63" s="155"/>
      <c r="D63" s="156" t="s">
        <v>108</v>
      </c>
      <c r="E63" s="157"/>
      <c r="F63" s="157"/>
      <c r="G63" s="157"/>
      <c r="H63" s="157"/>
      <c r="I63" s="158"/>
      <c r="J63" s="159">
        <f>J140</f>
        <v>0</v>
      </c>
      <c r="K63" s="160"/>
    </row>
    <row r="64" spans="2:47" s="1" customFormat="1" ht="21.75" customHeight="1">
      <c r="B64" s="39"/>
      <c r="C64" s="40"/>
      <c r="D64" s="40"/>
      <c r="E64" s="40"/>
      <c r="F64" s="40"/>
      <c r="G64" s="40"/>
      <c r="H64" s="40"/>
      <c r="I64" s="116"/>
      <c r="J64" s="40"/>
      <c r="K64" s="43"/>
    </row>
    <row r="65" spans="2:12" s="1" customFormat="1" ht="6.95" customHeight="1">
      <c r="B65" s="54"/>
      <c r="C65" s="55"/>
      <c r="D65" s="55"/>
      <c r="E65" s="55"/>
      <c r="F65" s="55"/>
      <c r="G65" s="55"/>
      <c r="H65" s="55"/>
      <c r="I65" s="137"/>
      <c r="J65" s="55"/>
      <c r="K65" s="56"/>
    </row>
    <row r="69" spans="2:12" s="1" customFormat="1" ht="6.95" customHeight="1">
      <c r="B69" s="57"/>
      <c r="C69" s="58"/>
      <c r="D69" s="58"/>
      <c r="E69" s="58"/>
      <c r="F69" s="58"/>
      <c r="G69" s="58"/>
      <c r="H69" s="58"/>
      <c r="I69" s="140"/>
      <c r="J69" s="58"/>
      <c r="K69" s="58"/>
      <c r="L69" s="59"/>
    </row>
    <row r="70" spans="2:12" s="1" customFormat="1" ht="36.950000000000003" customHeight="1">
      <c r="B70" s="39"/>
      <c r="C70" s="60" t="s">
        <v>109</v>
      </c>
      <c r="D70" s="61"/>
      <c r="E70" s="61"/>
      <c r="F70" s="61"/>
      <c r="G70" s="61"/>
      <c r="H70" s="61"/>
      <c r="I70" s="161"/>
      <c r="J70" s="61"/>
      <c r="K70" s="61"/>
      <c r="L70" s="59"/>
    </row>
    <row r="71" spans="2:12" s="1" customFormat="1" ht="6.95" customHeight="1">
      <c r="B71" s="39"/>
      <c r="C71" s="61"/>
      <c r="D71" s="61"/>
      <c r="E71" s="61"/>
      <c r="F71" s="61"/>
      <c r="G71" s="61"/>
      <c r="H71" s="61"/>
      <c r="I71" s="161"/>
      <c r="J71" s="61"/>
      <c r="K71" s="61"/>
      <c r="L71" s="59"/>
    </row>
    <row r="72" spans="2:12" s="1" customFormat="1" ht="14.45" customHeight="1">
      <c r="B72" s="39"/>
      <c r="C72" s="63" t="s">
        <v>18</v>
      </c>
      <c r="D72" s="61"/>
      <c r="E72" s="61"/>
      <c r="F72" s="61"/>
      <c r="G72" s="61"/>
      <c r="H72" s="61"/>
      <c r="I72" s="161"/>
      <c r="J72" s="61"/>
      <c r="K72" s="61"/>
      <c r="L72" s="59"/>
    </row>
    <row r="73" spans="2:12" s="1" customFormat="1" ht="16.5" customHeight="1">
      <c r="B73" s="39"/>
      <c r="C73" s="61"/>
      <c r="D73" s="61"/>
      <c r="E73" s="365" t="str">
        <f>E7</f>
        <v>Projektová dokumentace odstranění stávajícího objektu Náchodská 865</v>
      </c>
      <c r="F73" s="366"/>
      <c r="G73" s="366"/>
      <c r="H73" s="366"/>
      <c r="I73" s="161"/>
      <c r="J73" s="61"/>
      <c r="K73" s="61"/>
      <c r="L73" s="59"/>
    </row>
    <row r="74" spans="2:12" s="1" customFormat="1" ht="14.45" customHeight="1">
      <c r="B74" s="39"/>
      <c r="C74" s="63" t="s">
        <v>95</v>
      </c>
      <c r="D74" s="61"/>
      <c r="E74" s="61"/>
      <c r="F74" s="61"/>
      <c r="G74" s="61"/>
      <c r="H74" s="61"/>
      <c r="I74" s="161"/>
      <c r="J74" s="61"/>
      <c r="K74" s="61"/>
      <c r="L74" s="59"/>
    </row>
    <row r="75" spans="2:12" s="1" customFormat="1" ht="17.25" customHeight="1">
      <c r="B75" s="39"/>
      <c r="C75" s="61"/>
      <c r="D75" s="61"/>
      <c r="E75" s="356" t="str">
        <f>E9</f>
        <v>D - Demolice objektu Náchodská 865</v>
      </c>
      <c r="F75" s="367"/>
      <c r="G75" s="367"/>
      <c r="H75" s="367"/>
      <c r="I75" s="161"/>
      <c r="J75" s="61"/>
      <c r="K75" s="61"/>
      <c r="L75" s="59"/>
    </row>
    <row r="76" spans="2:12" s="1" customFormat="1" ht="6.95" customHeight="1">
      <c r="B76" s="39"/>
      <c r="C76" s="61"/>
      <c r="D76" s="61"/>
      <c r="E76" s="61"/>
      <c r="F76" s="61"/>
      <c r="G76" s="61"/>
      <c r="H76" s="61"/>
      <c r="I76" s="161"/>
      <c r="J76" s="61"/>
      <c r="K76" s="61"/>
      <c r="L76" s="59"/>
    </row>
    <row r="77" spans="2:12" s="1" customFormat="1" ht="18" customHeight="1">
      <c r="B77" s="39"/>
      <c r="C77" s="63" t="s">
        <v>23</v>
      </c>
      <c r="D77" s="61"/>
      <c r="E77" s="61"/>
      <c r="F77" s="162" t="str">
        <f>F12</f>
        <v>č.p.1979 a 1980/1 k.ú.Horní Počernice</v>
      </c>
      <c r="G77" s="61"/>
      <c r="H77" s="61"/>
      <c r="I77" s="163" t="s">
        <v>25</v>
      </c>
      <c r="J77" s="71" t="str">
        <f>IF(J12="","",J12)</f>
        <v>12. 12. 2017</v>
      </c>
      <c r="K77" s="61"/>
      <c r="L77" s="59"/>
    </row>
    <row r="78" spans="2:12" s="1" customFormat="1" ht="6.95" customHeight="1">
      <c r="B78" s="39"/>
      <c r="C78" s="61"/>
      <c r="D78" s="61"/>
      <c r="E78" s="61"/>
      <c r="F78" s="61"/>
      <c r="G78" s="61"/>
      <c r="H78" s="61"/>
      <c r="I78" s="161"/>
      <c r="J78" s="61"/>
      <c r="K78" s="61"/>
      <c r="L78" s="59"/>
    </row>
    <row r="79" spans="2:12" s="1" customFormat="1">
      <c r="B79" s="39"/>
      <c r="C79" s="63" t="s">
        <v>27</v>
      </c>
      <c r="D79" s="61"/>
      <c r="E79" s="61"/>
      <c r="F79" s="162" t="str">
        <f>E15</f>
        <v>MČ Praha20,Jivanská 647,193 21Praha9-Hor.Počernice</v>
      </c>
      <c r="G79" s="61"/>
      <c r="H79" s="61"/>
      <c r="I79" s="163" t="s">
        <v>35</v>
      </c>
      <c r="J79" s="162" t="str">
        <f>E21</f>
        <v>BKN,spol.s r.o.Vladislavova 29/I,566 01Vysoké Mýto</v>
      </c>
      <c r="K79" s="61"/>
      <c r="L79" s="59"/>
    </row>
    <row r="80" spans="2:12" s="1" customFormat="1" ht="14.45" customHeight="1">
      <c r="B80" s="39"/>
      <c r="C80" s="63" t="s">
        <v>33</v>
      </c>
      <c r="D80" s="61"/>
      <c r="E80" s="61"/>
      <c r="F80" s="162" t="str">
        <f>IF(E18="","",E18)</f>
        <v/>
      </c>
      <c r="G80" s="61"/>
      <c r="H80" s="61"/>
      <c r="I80" s="161"/>
      <c r="J80" s="61"/>
      <c r="K80" s="61"/>
      <c r="L80" s="59"/>
    </row>
    <row r="81" spans="2:65" s="1" customFormat="1" ht="10.35" customHeight="1">
      <c r="B81" s="39"/>
      <c r="C81" s="61"/>
      <c r="D81" s="61"/>
      <c r="E81" s="61"/>
      <c r="F81" s="61"/>
      <c r="G81" s="61"/>
      <c r="H81" s="61"/>
      <c r="I81" s="161"/>
      <c r="J81" s="61"/>
      <c r="K81" s="61"/>
      <c r="L81" s="59"/>
    </row>
    <row r="82" spans="2:65" s="9" customFormat="1" ht="29.25" customHeight="1">
      <c r="B82" s="164"/>
      <c r="C82" s="165" t="s">
        <v>110</v>
      </c>
      <c r="D82" s="166" t="s">
        <v>61</v>
      </c>
      <c r="E82" s="166" t="s">
        <v>57</v>
      </c>
      <c r="F82" s="166" t="s">
        <v>111</v>
      </c>
      <c r="G82" s="166" t="s">
        <v>112</v>
      </c>
      <c r="H82" s="166" t="s">
        <v>113</v>
      </c>
      <c r="I82" s="167" t="s">
        <v>114</v>
      </c>
      <c r="J82" s="166" t="s">
        <v>99</v>
      </c>
      <c r="K82" s="168" t="s">
        <v>115</v>
      </c>
      <c r="L82" s="169"/>
      <c r="M82" s="79" t="s">
        <v>116</v>
      </c>
      <c r="N82" s="80" t="s">
        <v>46</v>
      </c>
      <c r="O82" s="80" t="s">
        <v>117</v>
      </c>
      <c r="P82" s="80" t="s">
        <v>118</v>
      </c>
      <c r="Q82" s="80" t="s">
        <v>119</v>
      </c>
      <c r="R82" s="80" t="s">
        <v>120</v>
      </c>
      <c r="S82" s="80" t="s">
        <v>121</v>
      </c>
      <c r="T82" s="81" t="s">
        <v>122</v>
      </c>
    </row>
    <row r="83" spans="2:65" s="1" customFormat="1" ht="29.25" customHeight="1">
      <c r="B83" s="39"/>
      <c r="C83" s="85" t="s">
        <v>100</v>
      </c>
      <c r="D83" s="61"/>
      <c r="E83" s="61"/>
      <c r="F83" s="61"/>
      <c r="G83" s="61"/>
      <c r="H83" s="61"/>
      <c r="I83" s="161"/>
      <c r="J83" s="170">
        <f>BK83</f>
        <v>0</v>
      </c>
      <c r="K83" s="61"/>
      <c r="L83" s="59"/>
      <c r="M83" s="82"/>
      <c r="N83" s="83"/>
      <c r="O83" s="83"/>
      <c r="P83" s="171">
        <f>P84</f>
        <v>0</v>
      </c>
      <c r="Q83" s="83"/>
      <c r="R83" s="171">
        <f>R84</f>
        <v>76.146999999999991</v>
      </c>
      <c r="S83" s="83"/>
      <c r="T83" s="172">
        <f>T84</f>
        <v>732.23300000000006</v>
      </c>
      <c r="AT83" s="22" t="s">
        <v>75</v>
      </c>
      <c r="AU83" s="22" t="s">
        <v>101</v>
      </c>
      <c r="BK83" s="173">
        <f>BK84</f>
        <v>0</v>
      </c>
    </row>
    <row r="84" spans="2:65" s="10" customFormat="1" ht="37.35" customHeight="1">
      <c r="B84" s="174"/>
      <c r="C84" s="175"/>
      <c r="D84" s="176" t="s">
        <v>75</v>
      </c>
      <c r="E84" s="177" t="s">
        <v>123</v>
      </c>
      <c r="F84" s="177" t="s">
        <v>124</v>
      </c>
      <c r="G84" s="175"/>
      <c r="H84" s="175"/>
      <c r="I84" s="178"/>
      <c r="J84" s="179">
        <f>BK84</f>
        <v>0</v>
      </c>
      <c r="K84" s="175"/>
      <c r="L84" s="180"/>
      <c r="M84" s="181"/>
      <c r="N84" s="182"/>
      <c r="O84" s="182"/>
      <c r="P84" s="183">
        <f>P85+P102+P104+P108+P132+P140</f>
        <v>0</v>
      </c>
      <c r="Q84" s="182"/>
      <c r="R84" s="183">
        <f>R85+R102+R104+R108+R132+R140</f>
        <v>76.146999999999991</v>
      </c>
      <c r="S84" s="182"/>
      <c r="T84" s="184">
        <f>T85+T102+T104+T108+T132+T140</f>
        <v>732.23300000000006</v>
      </c>
      <c r="AR84" s="185" t="s">
        <v>83</v>
      </c>
      <c r="AT84" s="186" t="s">
        <v>75</v>
      </c>
      <c r="AU84" s="186" t="s">
        <v>76</v>
      </c>
      <c r="AY84" s="185" t="s">
        <v>125</v>
      </c>
      <c r="BK84" s="187">
        <f>BK85+BK102+BK104+BK108+BK132+BK140</f>
        <v>0</v>
      </c>
    </row>
    <row r="85" spans="2:65" s="10" customFormat="1" ht="19.899999999999999" customHeight="1">
      <c r="B85" s="174"/>
      <c r="C85" s="175"/>
      <c r="D85" s="176" t="s">
        <v>75</v>
      </c>
      <c r="E85" s="188" t="s">
        <v>83</v>
      </c>
      <c r="F85" s="188" t="s">
        <v>126</v>
      </c>
      <c r="G85" s="175"/>
      <c r="H85" s="175"/>
      <c r="I85" s="178"/>
      <c r="J85" s="189">
        <f>BK85</f>
        <v>0</v>
      </c>
      <c r="K85" s="175"/>
      <c r="L85" s="180"/>
      <c r="M85" s="181"/>
      <c r="N85" s="182"/>
      <c r="O85" s="182"/>
      <c r="P85" s="183">
        <f>SUM(P86:P101)</f>
        <v>0</v>
      </c>
      <c r="Q85" s="182"/>
      <c r="R85" s="183">
        <f>SUM(R86:R101)</f>
        <v>74.796999999999997</v>
      </c>
      <c r="S85" s="182"/>
      <c r="T85" s="184">
        <f>SUM(T86:T101)</f>
        <v>0</v>
      </c>
      <c r="AR85" s="185" t="s">
        <v>83</v>
      </c>
      <c r="AT85" s="186" t="s">
        <v>75</v>
      </c>
      <c r="AU85" s="186" t="s">
        <v>83</v>
      </c>
      <c r="AY85" s="185" t="s">
        <v>125</v>
      </c>
      <c r="BK85" s="187">
        <f>SUM(BK86:BK101)</f>
        <v>0</v>
      </c>
    </row>
    <row r="86" spans="2:65" s="1" customFormat="1" ht="25.5" customHeight="1">
      <c r="B86" s="39"/>
      <c r="C86" s="190" t="s">
        <v>83</v>
      </c>
      <c r="D86" s="190" t="s">
        <v>127</v>
      </c>
      <c r="E86" s="191" t="s">
        <v>128</v>
      </c>
      <c r="F86" s="192" t="s">
        <v>129</v>
      </c>
      <c r="G86" s="193" t="s">
        <v>130</v>
      </c>
      <c r="H86" s="194">
        <v>660.2</v>
      </c>
      <c r="I86" s="195"/>
      <c r="J86" s="196">
        <f>ROUND(I86*H86,2)</f>
        <v>0</v>
      </c>
      <c r="K86" s="192" t="s">
        <v>131</v>
      </c>
      <c r="L86" s="59"/>
      <c r="M86" s="197" t="s">
        <v>21</v>
      </c>
      <c r="N86" s="198" t="s">
        <v>47</v>
      </c>
      <c r="O86" s="40"/>
      <c r="P86" s="199">
        <f>O86*H86</f>
        <v>0</v>
      </c>
      <c r="Q86" s="199">
        <v>0</v>
      </c>
      <c r="R86" s="199">
        <f>Q86*H86</f>
        <v>0</v>
      </c>
      <c r="S86" s="199">
        <v>0</v>
      </c>
      <c r="T86" s="200">
        <f>S86*H86</f>
        <v>0</v>
      </c>
      <c r="AR86" s="22" t="s">
        <v>132</v>
      </c>
      <c r="AT86" s="22" t="s">
        <v>127</v>
      </c>
      <c r="AU86" s="22" t="s">
        <v>85</v>
      </c>
      <c r="AY86" s="22" t="s">
        <v>125</v>
      </c>
      <c r="BE86" s="201">
        <f>IF(N86="základní",J86,0)</f>
        <v>0</v>
      </c>
      <c r="BF86" s="201">
        <f>IF(N86="snížená",J86,0)</f>
        <v>0</v>
      </c>
      <c r="BG86" s="201">
        <f>IF(N86="zákl. přenesená",J86,0)</f>
        <v>0</v>
      </c>
      <c r="BH86" s="201">
        <f>IF(N86="sníž. přenesená",J86,0)</f>
        <v>0</v>
      </c>
      <c r="BI86" s="201">
        <f>IF(N86="nulová",J86,0)</f>
        <v>0</v>
      </c>
      <c r="BJ86" s="22" t="s">
        <v>83</v>
      </c>
      <c r="BK86" s="201">
        <f>ROUND(I86*H86,2)</f>
        <v>0</v>
      </c>
      <c r="BL86" s="22" t="s">
        <v>132</v>
      </c>
      <c r="BM86" s="22" t="s">
        <v>133</v>
      </c>
    </row>
    <row r="87" spans="2:65" s="1" customFormat="1" ht="202.5">
      <c r="B87" s="39"/>
      <c r="C87" s="61"/>
      <c r="D87" s="202" t="s">
        <v>134</v>
      </c>
      <c r="E87" s="61"/>
      <c r="F87" s="203" t="s">
        <v>135</v>
      </c>
      <c r="G87" s="61"/>
      <c r="H87" s="61"/>
      <c r="I87" s="161"/>
      <c r="J87" s="61"/>
      <c r="K87" s="61"/>
      <c r="L87" s="59"/>
      <c r="M87" s="204"/>
      <c r="N87" s="40"/>
      <c r="O87" s="40"/>
      <c r="P87" s="40"/>
      <c r="Q87" s="40"/>
      <c r="R87" s="40"/>
      <c r="S87" s="40"/>
      <c r="T87" s="76"/>
      <c r="AT87" s="22" t="s">
        <v>134</v>
      </c>
      <c r="AU87" s="22" t="s">
        <v>85</v>
      </c>
    </row>
    <row r="88" spans="2:65" s="11" customFormat="1" ht="13.5">
      <c r="B88" s="205"/>
      <c r="C88" s="206"/>
      <c r="D88" s="202" t="s">
        <v>136</v>
      </c>
      <c r="E88" s="207" t="s">
        <v>21</v>
      </c>
      <c r="F88" s="208" t="s">
        <v>137</v>
      </c>
      <c r="G88" s="206"/>
      <c r="H88" s="209">
        <v>660.2</v>
      </c>
      <c r="I88" s="210"/>
      <c r="J88" s="206"/>
      <c r="K88" s="206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136</v>
      </c>
      <c r="AU88" s="215" t="s">
        <v>85</v>
      </c>
      <c r="AV88" s="11" t="s">
        <v>85</v>
      </c>
      <c r="AW88" s="11" t="s">
        <v>39</v>
      </c>
      <c r="AX88" s="11" t="s">
        <v>83</v>
      </c>
      <c r="AY88" s="215" t="s">
        <v>125</v>
      </c>
    </row>
    <row r="89" spans="2:65" s="1" customFormat="1" ht="25.5" customHeight="1">
      <c r="B89" s="39"/>
      <c r="C89" s="190" t="s">
        <v>85</v>
      </c>
      <c r="D89" s="190" t="s">
        <v>127</v>
      </c>
      <c r="E89" s="191" t="s">
        <v>138</v>
      </c>
      <c r="F89" s="192" t="s">
        <v>139</v>
      </c>
      <c r="G89" s="193" t="s">
        <v>130</v>
      </c>
      <c r="H89" s="194">
        <v>660.2</v>
      </c>
      <c r="I89" s="195"/>
      <c r="J89" s="196">
        <f>ROUND(I89*H89,2)</f>
        <v>0</v>
      </c>
      <c r="K89" s="192" t="s">
        <v>131</v>
      </c>
      <c r="L89" s="59"/>
      <c r="M89" s="197" t="s">
        <v>21</v>
      </c>
      <c r="N89" s="198" t="s">
        <v>47</v>
      </c>
      <c r="O89" s="40"/>
      <c r="P89" s="199">
        <f>O89*H89</f>
        <v>0</v>
      </c>
      <c r="Q89" s="199">
        <v>0</v>
      </c>
      <c r="R89" s="199">
        <f>Q89*H89</f>
        <v>0</v>
      </c>
      <c r="S89" s="199">
        <v>0</v>
      </c>
      <c r="T89" s="200">
        <f>S89*H89</f>
        <v>0</v>
      </c>
      <c r="AR89" s="22" t="s">
        <v>132</v>
      </c>
      <c r="AT89" s="22" t="s">
        <v>127</v>
      </c>
      <c r="AU89" s="22" t="s">
        <v>85</v>
      </c>
      <c r="AY89" s="22" t="s">
        <v>125</v>
      </c>
      <c r="BE89" s="201">
        <f>IF(N89="základní",J89,0)</f>
        <v>0</v>
      </c>
      <c r="BF89" s="201">
        <f>IF(N89="snížená",J89,0)</f>
        <v>0</v>
      </c>
      <c r="BG89" s="201">
        <f>IF(N89="zákl. přenesená",J89,0)</f>
        <v>0</v>
      </c>
      <c r="BH89" s="201">
        <f>IF(N89="sníž. přenesená",J89,0)</f>
        <v>0</v>
      </c>
      <c r="BI89" s="201">
        <f>IF(N89="nulová",J89,0)</f>
        <v>0</v>
      </c>
      <c r="BJ89" s="22" t="s">
        <v>83</v>
      </c>
      <c r="BK89" s="201">
        <f>ROUND(I89*H89,2)</f>
        <v>0</v>
      </c>
      <c r="BL89" s="22" t="s">
        <v>132</v>
      </c>
      <c r="BM89" s="22" t="s">
        <v>140</v>
      </c>
    </row>
    <row r="90" spans="2:65" s="1" customFormat="1" ht="121.5">
      <c r="B90" s="39"/>
      <c r="C90" s="61"/>
      <c r="D90" s="202" t="s">
        <v>134</v>
      </c>
      <c r="E90" s="61"/>
      <c r="F90" s="203" t="s">
        <v>141</v>
      </c>
      <c r="G90" s="61"/>
      <c r="H90" s="61"/>
      <c r="I90" s="161"/>
      <c r="J90" s="61"/>
      <c r="K90" s="61"/>
      <c r="L90" s="59"/>
      <c r="M90" s="204"/>
      <c r="N90" s="40"/>
      <c r="O90" s="40"/>
      <c r="P90" s="40"/>
      <c r="Q90" s="40"/>
      <c r="R90" s="40"/>
      <c r="S90" s="40"/>
      <c r="T90" s="76"/>
      <c r="AT90" s="22" t="s">
        <v>134</v>
      </c>
      <c r="AU90" s="22" t="s">
        <v>85</v>
      </c>
    </row>
    <row r="91" spans="2:65" s="1" customFormat="1" ht="25.5" customHeight="1">
      <c r="B91" s="39"/>
      <c r="C91" s="190" t="s">
        <v>142</v>
      </c>
      <c r="D91" s="190" t="s">
        <v>127</v>
      </c>
      <c r="E91" s="191" t="s">
        <v>143</v>
      </c>
      <c r="F91" s="192" t="s">
        <v>144</v>
      </c>
      <c r="G91" s="193" t="s">
        <v>145</v>
      </c>
      <c r="H91" s="194">
        <v>1</v>
      </c>
      <c r="I91" s="195"/>
      <c r="J91" s="196">
        <f>ROUND(I91*H91,2)</f>
        <v>0</v>
      </c>
      <c r="K91" s="192" t="s">
        <v>21</v>
      </c>
      <c r="L91" s="59"/>
      <c r="M91" s="197" t="s">
        <v>21</v>
      </c>
      <c r="N91" s="198" t="s">
        <v>47</v>
      </c>
      <c r="O91" s="40"/>
      <c r="P91" s="199">
        <f>O91*H91</f>
        <v>0</v>
      </c>
      <c r="Q91" s="199">
        <v>0</v>
      </c>
      <c r="R91" s="199">
        <f>Q91*H91</f>
        <v>0</v>
      </c>
      <c r="S91" s="199">
        <v>0</v>
      </c>
      <c r="T91" s="200">
        <f>S91*H91</f>
        <v>0</v>
      </c>
      <c r="AR91" s="22" t="s">
        <v>132</v>
      </c>
      <c r="AT91" s="22" t="s">
        <v>127</v>
      </c>
      <c r="AU91" s="22" t="s">
        <v>85</v>
      </c>
      <c r="AY91" s="22" t="s">
        <v>125</v>
      </c>
      <c r="BE91" s="201">
        <f>IF(N91="základní",J91,0)</f>
        <v>0</v>
      </c>
      <c r="BF91" s="201">
        <f>IF(N91="snížená",J91,0)</f>
        <v>0</v>
      </c>
      <c r="BG91" s="201">
        <f>IF(N91="zákl. přenesená",J91,0)</f>
        <v>0</v>
      </c>
      <c r="BH91" s="201">
        <f>IF(N91="sníž. přenesená",J91,0)</f>
        <v>0</v>
      </c>
      <c r="BI91" s="201">
        <f>IF(N91="nulová",J91,0)</f>
        <v>0</v>
      </c>
      <c r="BJ91" s="22" t="s">
        <v>83</v>
      </c>
      <c r="BK91" s="201">
        <f>ROUND(I91*H91,2)</f>
        <v>0</v>
      </c>
      <c r="BL91" s="22" t="s">
        <v>132</v>
      </c>
      <c r="BM91" s="22" t="s">
        <v>146</v>
      </c>
    </row>
    <row r="92" spans="2:65" s="1" customFormat="1" ht="25.5" customHeight="1">
      <c r="B92" s="39"/>
      <c r="C92" s="190" t="s">
        <v>132</v>
      </c>
      <c r="D92" s="190" t="s">
        <v>127</v>
      </c>
      <c r="E92" s="191" t="s">
        <v>147</v>
      </c>
      <c r="F92" s="192" t="s">
        <v>148</v>
      </c>
      <c r="G92" s="193" t="s">
        <v>149</v>
      </c>
      <c r="H92" s="194">
        <v>43.988</v>
      </c>
      <c r="I92" s="195"/>
      <c r="J92" s="196">
        <f>ROUND(I92*H92,2)</f>
        <v>0</v>
      </c>
      <c r="K92" s="192" t="s">
        <v>131</v>
      </c>
      <c r="L92" s="59"/>
      <c r="M92" s="197" t="s">
        <v>21</v>
      </c>
      <c r="N92" s="198" t="s">
        <v>47</v>
      </c>
      <c r="O92" s="40"/>
      <c r="P92" s="199">
        <f>O92*H92</f>
        <v>0</v>
      </c>
      <c r="Q92" s="199">
        <v>0</v>
      </c>
      <c r="R92" s="199">
        <f>Q92*H92</f>
        <v>0</v>
      </c>
      <c r="S92" s="199">
        <v>0</v>
      </c>
      <c r="T92" s="200">
        <f>S92*H92</f>
        <v>0</v>
      </c>
      <c r="AR92" s="22" t="s">
        <v>132</v>
      </c>
      <c r="AT92" s="22" t="s">
        <v>127</v>
      </c>
      <c r="AU92" s="22" t="s">
        <v>85</v>
      </c>
      <c r="AY92" s="22" t="s">
        <v>125</v>
      </c>
      <c r="BE92" s="201">
        <f>IF(N92="základní",J92,0)</f>
        <v>0</v>
      </c>
      <c r="BF92" s="201">
        <f>IF(N92="snížená",J92,0)</f>
        <v>0</v>
      </c>
      <c r="BG92" s="201">
        <f>IF(N92="zákl. přenesená",J92,0)</f>
        <v>0</v>
      </c>
      <c r="BH92" s="201">
        <f>IF(N92="sníž. přenesená",J92,0)</f>
        <v>0</v>
      </c>
      <c r="BI92" s="201">
        <f>IF(N92="nulová",J92,0)</f>
        <v>0</v>
      </c>
      <c r="BJ92" s="22" t="s">
        <v>83</v>
      </c>
      <c r="BK92" s="201">
        <f>ROUND(I92*H92,2)</f>
        <v>0</v>
      </c>
      <c r="BL92" s="22" t="s">
        <v>132</v>
      </c>
      <c r="BM92" s="22" t="s">
        <v>150</v>
      </c>
    </row>
    <row r="93" spans="2:65" s="1" customFormat="1" ht="409.5">
      <c r="B93" s="39"/>
      <c r="C93" s="61"/>
      <c r="D93" s="202" t="s">
        <v>134</v>
      </c>
      <c r="E93" s="61"/>
      <c r="F93" s="216" t="s">
        <v>151</v>
      </c>
      <c r="G93" s="61"/>
      <c r="H93" s="61"/>
      <c r="I93" s="161"/>
      <c r="J93" s="61"/>
      <c r="K93" s="61"/>
      <c r="L93" s="59"/>
      <c r="M93" s="204"/>
      <c r="N93" s="40"/>
      <c r="O93" s="40"/>
      <c r="P93" s="40"/>
      <c r="Q93" s="40"/>
      <c r="R93" s="40"/>
      <c r="S93" s="40"/>
      <c r="T93" s="76"/>
      <c r="AT93" s="22" t="s">
        <v>134</v>
      </c>
      <c r="AU93" s="22" t="s">
        <v>85</v>
      </c>
    </row>
    <row r="94" spans="2:65" s="11" customFormat="1" ht="13.5">
      <c r="B94" s="205"/>
      <c r="C94" s="206"/>
      <c r="D94" s="202" t="s">
        <v>136</v>
      </c>
      <c r="E94" s="207" t="s">
        <v>21</v>
      </c>
      <c r="F94" s="208" t="s">
        <v>152</v>
      </c>
      <c r="G94" s="206"/>
      <c r="H94" s="209">
        <v>37.774000000000001</v>
      </c>
      <c r="I94" s="210"/>
      <c r="J94" s="206"/>
      <c r="K94" s="206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136</v>
      </c>
      <c r="AU94" s="215" t="s">
        <v>85</v>
      </c>
      <c r="AV94" s="11" t="s">
        <v>85</v>
      </c>
      <c r="AW94" s="11" t="s">
        <v>39</v>
      </c>
      <c r="AX94" s="11" t="s">
        <v>76</v>
      </c>
      <c r="AY94" s="215" t="s">
        <v>125</v>
      </c>
    </row>
    <row r="95" spans="2:65" s="11" customFormat="1" ht="13.5">
      <c r="B95" s="205"/>
      <c r="C95" s="206"/>
      <c r="D95" s="202" t="s">
        <v>136</v>
      </c>
      <c r="E95" s="207" t="s">
        <v>21</v>
      </c>
      <c r="F95" s="208" t="s">
        <v>153</v>
      </c>
      <c r="G95" s="206"/>
      <c r="H95" s="209">
        <v>6.2140000000000004</v>
      </c>
      <c r="I95" s="210"/>
      <c r="J95" s="206"/>
      <c r="K95" s="206"/>
      <c r="L95" s="211"/>
      <c r="M95" s="212"/>
      <c r="N95" s="213"/>
      <c r="O95" s="213"/>
      <c r="P95" s="213"/>
      <c r="Q95" s="213"/>
      <c r="R95" s="213"/>
      <c r="S95" s="213"/>
      <c r="T95" s="214"/>
      <c r="AT95" s="215" t="s">
        <v>136</v>
      </c>
      <c r="AU95" s="215" t="s">
        <v>85</v>
      </c>
      <c r="AV95" s="11" t="s">
        <v>85</v>
      </c>
      <c r="AW95" s="11" t="s">
        <v>39</v>
      </c>
      <c r="AX95" s="11" t="s">
        <v>76</v>
      </c>
      <c r="AY95" s="215" t="s">
        <v>125</v>
      </c>
    </row>
    <row r="96" spans="2:65" s="12" customFormat="1" ht="13.5">
      <c r="B96" s="217"/>
      <c r="C96" s="218"/>
      <c r="D96" s="202" t="s">
        <v>136</v>
      </c>
      <c r="E96" s="219" t="s">
        <v>21</v>
      </c>
      <c r="F96" s="220" t="s">
        <v>154</v>
      </c>
      <c r="G96" s="218"/>
      <c r="H96" s="221">
        <v>43.988</v>
      </c>
      <c r="I96" s="222"/>
      <c r="J96" s="218"/>
      <c r="K96" s="218"/>
      <c r="L96" s="223"/>
      <c r="M96" s="224"/>
      <c r="N96" s="225"/>
      <c r="O96" s="225"/>
      <c r="P96" s="225"/>
      <c r="Q96" s="225"/>
      <c r="R96" s="225"/>
      <c r="S96" s="225"/>
      <c r="T96" s="226"/>
      <c r="AT96" s="227" t="s">
        <v>136</v>
      </c>
      <c r="AU96" s="227" t="s">
        <v>85</v>
      </c>
      <c r="AV96" s="12" t="s">
        <v>132</v>
      </c>
      <c r="AW96" s="12" t="s">
        <v>39</v>
      </c>
      <c r="AX96" s="12" t="s">
        <v>83</v>
      </c>
      <c r="AY96" s="227" t="s">
        <v>125</v>
      </c>
    </row>
    <row r="97" spans="2:65" s="1" customFormat="1" ht="16.5" customHeight="1">
      <c r="B97" s="39"/>
      <c r="C97" s="228" t="s">
        <v>155</v>
      </c>
      <c r="D97" s="228" t="s">
        <v>156</v>
      </c>
      <c r="E97" s="229" t="s">
        <v>157</v>
      </c>
      <c r="F97" s="230" t="s">
        <v>158</v>
      </c>
      <c r="G97" s="231" t="s">
        <v>159</v>
      </c>
      <c r="H97" s="232">
        <v>74.796999999999997</v>
      </c>
      <c r="I97" s="233"/>
      <c r="J97" s="234">
        <f>ROUND(I97*H97,2)</f>
        <v>0</v>
      </c>
      <c r="K97" s="230" t="s">
        <v>131</v>
      </c>
      <c r="L97" s="235"/>
      <c r="M97" s="236" t="s">
        <v>21</v>
      </c>
      <c r="N97" s="237" t="s">
        <v>47</v>
      </c>
      <c r="O97" s="40"/>
      <c r="P97" s="199">
        <f>O97*H97</f>
        <v>0</v>
      </c>
      <c r="Q97" s="199">
        <v>1</v>
      </c>
      <c r="R97" s="199">
        <f>Q97*H97</f>
        <v>74.796999999999997</v>
      </c>
      <c r="S97" s="199">
        <v>0</v>
      </c>
      <c r="T97" s="200">
        <f>S97*H97</f>
        <v>0</v>
      </c>
      <c r="AR97" s="22" t="s">
        <v>160</v>
      </c>
      <c r="AT97" s="22" t="s">
        <v>156</v>
      </c>
      <c r="AU97" s="22" t="s">
        <v>85</v>
      </c>
      <c r="AY97" s="22" t="s">
        <v>125</v>
      </c>
      <c r="BE97" s="201">
        <f>IF(N97="základní",J97,0)</f>
        <v>0</v>
      </c>
      <c r="BF97" s="201">
        <f>IF(N97="snížená",J97,0)</f>
        <v>0</v>
      </c>
      <c r="BG97" s="201">
        <f>IF(N97="zákl. přenesená",J97,0)</f>
        <v>0</v>
      </c>
      <c r="BH97" s="201">
        <f>IF(N97="sníž. přenesená",J97,0)</f>
        <v>0</v>
      </c>
      <c r="BI97" s="201">
        <f>IF(N97="nulová",J97,0)</f>
        <v>0</v>
      </c>
      <c r="BJ97" s="22" t="s">
        <v>83</v>
      </c>
      <c r="BK97" s="201">
        <f>ROUND(I97*H97,2)</f>
        <v>0</v>
      </c>
      <c r="BL97" s="22" t="s">
        <v>132</v>
      </c>
      <c r="BM97" s="22" t="s">
        <v>161</v>
      </c>
    </row>
    <row r="98" spans="2:65" s="11" customFormat="1" ht="13.5">
      <c r="B98" s="205"/>
      <c r="C98" s="206"/>
      <c r="D98" s="202" t="s">
        <v>136</v>
      </c>
      <c r="E98" s="207" t="s">
        <v>21</v>
      </c>
      <c r="F98" s="208" t="s">
        <v>162</v>
      </c>
      <c r="G98" s="206"/>
      <c r="H98" s="209">
        <v>74.796999999999997</v>
      </c>
      <c r="I98" s="210"/>
      <c r="J98" s="206"/>
      <c r="K98" s="206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136</v>
      </c>
      <c r="AU98" s="215" t="s">
        <v>85</v>
      </c>
      <c r="AV98" s="11" t="s">
        <v>85</v>
      </c>
      <c r="AW98" s="11" t="s">
        <v>39</v>
      </c>
      <c r="AX98" s="11" t="s">
        <v>83</v>
      </c>
      <c r="AY98" s="215" t="s">
        <v>125</v>
      </c>
    </row>
    <row r="99" spans="2:65" s="1" customFormat="1" ht="38.25" customHeight="1">
      <c r="B99" s="39"/>
      <c r="C99" s="190" t="s">
        <v>163</v>
      </c>
      <c r="D99" s="190" t="s">
        <v>127</v>
      </c>
      <c r="E99" s="191" t="s">
        <v>164</v>
      </c>
      <c r="F99" s="192" t="s">
        <v>165</v>
      </c>
      <c r="G99" s="193" t="s">
        <v>130</v>
      </c>
      <c r="H99" s="194">
        <v>987</v>
      </c>
      <c r="I99" s="195"/>
      <c r="J99" s="196">
        <f>ROUND(I99*H99,2)</f>
        <v>0</v>
      </c>
      <c r="K99" s="192" t="s">
        <v>131</v>
      </c>
      <c r="L99" s="59"/>
      <c r="M99" s="197" t="s">
        <v>21</v>
      </c>
      <c r="N99" s="198" t="s">
        <v>47</v>
      </c>
      <c r="O99" s="40"/>
      <c r="P99" s="199">
        <f>O99*H99</f>
        <v>0</v>
      </c>
      <c r="Q99" s="199">
        <v>0</v>
      </c>
      <c r="R99" s="199">
        <f>Q99*H99</f>
        <v>0</v>
      </c>
      <c r="S99" s="199">
        <v>0</v>
      </c>
      <c r="T99" s="200">
        <f>S99*H99</f>
        <v>0</v>
      </c>
      <c r="AR99" s="22" t="s">
        <v>132</v>
      </c>
      <c r="AT99" s="22" t="s">
        <v>127</v>
      </c>
      <c r="AU99" s="22" t="s">
        <v>85</v>
      </c>
      <c r="AY99" s="22" t="s">
        <v>125</v>
      </c>
      <c r="BE99" s="201">
        <f>IF(N99="základní",J99,0)</f>
        <v>0</v>
      </c>
      <c r="BF99" s="201">
        <f>IF(N99="snížená",J99,0)</f>
        <v>0</v>
      </c>
      <c r="BG99" s="201">
        <f>IF(N99="zákl. přenesená",J99,0)</f>
        <v>0</v>
      </c>
      <c r="BH99" s="201">
        <f>IF(N99="sníž. přenesená",J99,0)</f>
        <v>0</v>
      </c>
      <c r="BI99" s="201">
        <f>IF(N99="nulová",J99,0)</f>
        <v>0</v>
      </c>
      <c r="BJ99" s="22" t="s">
        <v>83</v>
      </c>
      <c r="BK99" s="201">
        <f>ROUND(I99*H99,2)</f>
        <v>0</v>
      </c>
      <c r="BL99" s="22" t="s">
        <v>132</v>
      </c>
      <c r="BM99" s="22" t="s">
        <v>166</v>
      </c>
    </row>
    <row r="100" spans="2:65" s="1" customFormat="1" ht="108">
      <c r="B100" s="39"/>
      <c r="C100" s="61"/>
      <c r="D100" s="202" t="s">
        <v>134</v>
      </c>
      <c r="E100" s="61"/>
      <c r="F100" s="203" t="s">
        <v>167</v>
      </c>
      <c r="G100" s="61"/>
      <c r="H100" s="61"/>
      <c r="I100" s="161"/>
      <c r="J100" s="61"/>
      <c r="K100" s="61"/>
      <c r="L100" s="59"/>
      <c r="M100" s="204"/>
      <c r="N100" s="40"/>
      <c r="O100" s="40"/>
      <c r="P100" s="40"/>
      <c r="Q100" s="40"/>
      <c r="R100" s="40"/>
      <c r="S100" s="40"/>
      <c r="T100" s="76"/>
      <c r="AT100" s="22" t="s">
        <v>134</v>
      </c>
      <c r="AU100" s="22" t="s">
        <v>85</v>
      </c>
    </row>
    <row r="101" spans="2:65" s="11" customFormat="1" ht="13.5">
      <c r="B101" s="205"/>
      <c r="C101" s="206"/>
      <c r="D101" s="202" t="s">
        <v>136</v>
      </c>
      <c r="E101" s="207" t="s">
        <v>21</v>
      </c>
      <c r="F101" s="208" t="s">
        <v>168</v>
      </c>
      <c r="G101" s="206"/>
      <c r="H101" s="209">
        <v>987</v>
      </c>
      <c r="I101" s="210"/>
      <c r="J101" s="206"/>
      <c r="K101" s="206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136</v>
      </c>
      <c r="AU101" s="215" t="s">
        <v>85</v>
      </c>
      <c r="AV101" s="11" t="s">
        <v>85</v>
      </c>
      <c r="AW101" s="11" t="s">
        <v>39</v>
      </c>
      <c r="AX101" s="11" t="s">
        <v>83</v>
      </c>
      <c r="AY101" s="215" t="s">
        <v>125</v>
      </c>
    </row>
    <row r="102" spans="2:65" s="10" customFormat="1" ht="29.85" customHeight="1">
      <c r="B102" s="174"/>
      <c r="C102" s="175"/>
      <c r="D102" s="176" t="s">
        <v>75</v>
      </c>
      <c r="E102" s="188" t="s">
        <v>142</v>
      </c>
      <c r="F102" s="188" t="s">
        <v>169</v>
      </c>
      <c r="G102" s="175"/>
      <c r="H102" s="175"/>
      <c r="I102" s="178"/>
      <c r="J102" s="189">
        <f>BK102</f>
        <v>0</v>
      </c>
      <c r="K102" s="175"/>
      <c r="L102" s="180"/>
      <c r="M102" s="181"/>
      <c r="N102" s="182"/>
      <c r="O102" s="182"/>
      <c r="P102" s="183">
        <f>P103</f>
        <v>0</v>
      </c>
      <c r="Q102" s="182"/>
      <c r="R102" s="183">
        <f>R103</f>
        <v>1.35</v>
      </c>
      <c r="S102" s="182"/>
      <c r="T102" s="184">
        <f>T103</f>
        <v>0</v>
      </c>
      <c r="AR102" s="185" t="s">
        <v>83</v>
      </c>
      <c r="AT102" s="186" t="s">
        <v>75</v>
      </c>
      <c r="AU102" s="186" t="s">
        <v>83</v>
      </c>
      <c r="AY102" s="185" t="s">
        <v>125</v>
      </c>
      <c r="BK102" s="187">
        <f>BK103</f>
        <v>0</v>
      </c>
    </row>
    <row r="103" spans="2:65" s="1" customFormat="1" ht="38.25" customHeight="1">
      <c r="B103" s="39"/>
      <c r="C103" s="190" t="s">
        <v>170</v>
      </c>
      <c r="D103" s="190" t="s">
        <v>127</v>
      </c>
      <c r="E103" s="191" t="s">
        <v>171</v>
      </c>
      <c r="F103" s="192" t="s">
        <v>172</v>
      </c>
      <c r="G103" s="193" t="s">
        <v>173</v>
      </c>
      <c r="H103" s="194">
        <v>1</v>
      </c>
      <c r="I103" s="195"/>
      <c r="J103" s="196">
        <f>ROUND(I103*H103,2)</f>
        <v>0</v>
      </c>
      <c r="K103" s="192" t="s">
        <v>21</v>
      </c>
      <c r="L103" s="59"/>
      <c r="M103" s="197" t="s">
        <v>21</v>
      </c>
      <c r="N103" s="198" t="s">
        <v>47</v>
      </c>
      <c r="O103" s="40"/>
      <c r="P103" s="199">
        <f>O103*H103</f>
        <v>0</v>
      </c>
      <c r="Q103" s="199">
        <v>1.35</v>
      </c>
      <c r="R103" s="199">
        <f>Q103*H103</f>
        <v>1.35</v>
      </c>
      <c r="S103" s="199">
        <v>0</v>
      </c>
      <c r="T103" s="200">
        <f>S103*H103</f>
        <v>0</v>
      </c>
      <c r="AR103" s="22" t="s">
        <v>132</v>
      </c>
      <c r="AT103" s="22" t="s">
        <v>127</v>
      </c>
      <c r="AU103" s="22" t="s">
        <v>85</v>
      </c>
      <c r="AY103" s="22" t="s">
        <v>125</v>
      </c>
      <c r="BE103" s="201">
        <f>IF(N103="základní",J103,0)</f>
        <v>0</v>
      </c>
      <c r="BF103" s="201">
        <f>IF(N103="snížená",J103,0)</f>
        <v>0</v>
      </c>
      <c r="BG103" s="201">
        <f>IF(N103="zákl. přenesená",J103,0)</f>
        <v>0</v>
      </c>
      <c r="BH103" s="201">
        <f>IF(N103="sníž. přenesená",J103,0)</f>
        <v>0</v>
      </c>
      <c r="BI103" s="201">
        <f>IF(N103="nulová",J103,0)</f>
        <v>0</v>
      </c>
      <c r="BJ103" s="22" t="s">
        <v>83</v>
      </c>
      <c r="BK103" s="201">
        <f>ROUND(I103*H103,2)</f>
        <v>0</v>
      </c>
      <c r="BL103" s="22" t="s">
        <v>132</v>
      </c>
      <c r="BM103" s="22" t="s">
        <v>174</v>
      </c>
    </row>
    <row r="104" spans="2:65" s="10" customFormat="1" ht="29.85" customHeight="1">
      <c r="B104" s="174"/>
      <c r="C104" s="175"/>
      <c r="D104" s="176" t="s">
        <v>75</v>
      </c>
      <c r="E104" s="188" t="s">
        <v>175</v>
      </c>
      <c r="F104" s="188" t="s">
        <v>176</v>
      </c>
      <c r="G104" s="175"/>
      <c r="H104" s="175"/>
      <c r="I104" s="178"/>
      <c r="J104" s="189">
        <f>BK104</f>
        <v>0</v>
      </c>
      <c r="K104" s="175"/>
      <c r="L104" s="180"/>
      <c r="M104" s="181"/>
      <c r="N104" s="182"/>
      <c r="O104" s="182"/>
      <c r="P104" s="183">
        <f>SUM(P105:P107)</f>
        <v>0</v>
      </c>
      <c r="Q104" s="182"/>
      <c r="R104" s="183">
        <f>SUM(R105:R107)</f>
        <v>0</v>
      </c>
      <c r="S104" s="182"/>
      <c r="T104" s="184">
        <f>SUM(T105:T107)</f>
        <v>0</v>
      </c>
      <c r="AR104" s="185" t="s">
        <v>83</v>
      </c>
      <c r="AT104" s="186" t="s">
        <v>75</v>
      </c>
      <c r="AU104" s="186" t="s">
        <v>83</v>
      </c>
      <c r="AY104" s="185" t="s">
        <v>125</v>
      </c>
      <c r="BK104" s="187">
        <f>SUM(BK105:BK107)</f>
        <v>0</v>
      </c>
    </row>
    <row r="105" spans="2:65" s="1" customFormat="1" ht="16.5" customHeight="1">
      <c r="B105" s="39"/>
      <c r="C105" s="190" t="s">
        <v>160</v>
      </c>
      <c r="D105" s="190" t="s">
        <v>127</v>
      </c>
      <c r="E105" s="191" t="s">
        <v>177</v>
      </c>
      <c r="F105" s="192" t="s">
        <v>178</v>
      </c>
      <c r="G105" s="193" t="s">
        <v>145</v>
      </c>
      <c r="H105" s="194">
        <v>1</v>
      </c>
      <c r="I105" s="195"/>
      <c r="J105" s="196">
        <f>ROUND(I105*H105,2)</f>
        <v>0</v>
      </c>
      <c r="K105" s="192" t="s">
        <v>21</v>
      </c>
      <c r="L105" s="59"/>
      <c r="M105" s="197" t="s">
        <v>21</v>
      </c>
      <c r="N105" s="198" t="s">
        <v>47</v>
      </c>
      <c r="O105" s="40"/>
      <c r="P105" s="199">
        <f>O105*H105</f>
        <v>0</v>
      </c>
      <c r="Q105" s="199">
        <v>0</v>
      </c>
      <c r="R105" s="199">
        <f>Q105*H105</f>
        <v>0</v>
      </c>
      <c r="S105" s="199">
        <v>0</v>
      </c>
      <c r="T105" s="200">
        <f>S105*H105</f>
        <v>0</v>
      </c>
      <c r="AR105" s="22" t="s">
        <v>132</v>
      </c>
      <c r="AT105" s="22" t="s">
        <v>127</v>
      </c>
      <c r="AU105" s="22" t="s">
        <v>85</v>
      </c>
      <c r="AY105" s="22" t="s">
        <v>125</v>
      </c>
      <c r="BE105" s="201">
        <f>IF(N105="základní",J105,0)</f>
        <v>0</v>
      </c>
      <c r="BF105" s="201">
        <f>IF(N105="snížená",J105,0)</f>
        <v>0</v>
      </c>
      <c r="BG105" s="201">
        <f>IF(N105="zákl. přenesená",J105,0)</f>
        <v>0</v>
      </c>
      <c r="BH105" s="201">
        <f>IF(N105="sníž. přenesená",J105,0)</f>
        <v>0</v>
      </c>
      <c r="BI105" s="201">
        <f>IF(N105="nulová",J105,0)</f>
        <v>0</v>
      </c>
      <c r="BJ105" s="22" t="s">
        <v>83</v>
      </c>
      <c r="BK105" s="201">
        <f>ROUND(I105*H105,2)</f>
        <v>0</v>
      </c>
      <c r="BL105" s="22" t="s">
        <v>132</v>
      </c>
      <c r="BM105" s="22" t="s">
        <v>179</v>
      </c>
    </row>
    <row r="106" spans="2:65" s="1" customFormat="1" ht="16.5" customHeight="1">
      <c r="B106" s="39"/>
      <c r="C106" s="190" t="s">
        <v>175</v>
      </c>
      <c r="D106" s="190" t="s">
        <v>127</v>
      </c>
      <c r="E106" s="191" t="s">
        <v>180</v>
      </c>
      <c r="F106" s="192" t="s">
        <v>181</v>
      </c>
      <c r="G106" s="193" t="s">
        <v>145</v>
      </c>
      <c r="H106" s="194">
        <v>1</v>
      </c>
      <c r="I106" s="195"/>
      <c r="J106" s="196">
        <f>ROUND(I106*H106,2)</f>
        <v>0</v>
      </c>
      <c r="K106" s="192" t="s">
        <v>21</v>
      </c>
      <c r="L106" s="59"/>
      <c r="M106" s="197" t="s">
        <v>21</v>
      </c>
      <c r="N106" s="198" t="s">
        <v>47</v>
      </c>
      <c r="O106" s="40"/>
      <c r="P106" s="199">
        <f>O106*H106</f>
        <v>0</v>
      </c>
      <c r="Q106" s="199">
        <v>0</v>
      </c>
      <c r="R106" s="199">
        <f>Q106*H106</f>
        <v>0</v>
      </c>
      <c r="S106" s="199">
        <v>0</v>
      </c>
      <c r="T106" s="200">
        <f>S106*H106</f>
        <v>0</v>
      </c>
      <c r="AR106" s="22" t="s">
        <v>132</v>
      </c>
      <c r="AT106" s="22" t="s">
        <v>127</v>
      </c>
      <c r="AU106" s="22" t="s">
        <v>85</v>
      </c>
      <c r="AY106" s="22" t="s">
        <v>125</v>
      </c>
      <c r="BE106" s="201">
        <f>IF(N106="základní",J106,0)</f>
        <v>0</v>
      </c>
      <c r="BF106" s="201">
        <f>IF(N106="snížená",J106,0)</f>
        <v>0</v>
      </c>
      <c r="BG106" s="201">
        <f>IF(N106="zákl. přenesená",J106,0)</f>
        <v>0</v>
      </c>
      <c r="BH106" s="201">
        <f>IF(N106="sníž. přenesená",J106,0)</f>
        <v>0</v>
      </c>
      <c r="BI106" s="201">
        <f>IF(N106="nulová",J106,0)</f>
        <v>0</v>
      </c>
      <c r="BJ106" s="22" t="s">
        <v>83</v>
      </c>
      <c r="BK106" s="201">
        <f>ROUND(I106*H106,2)</f>
        <v>0</v>
      </c>
      <c r="BL106" s="22" t="s">
        <v>132</v>
      </c>
      <c r="BM106" s="22" t="s">
        <v>182</v>
      </c>
    </row>
    <row r="107" spans="2:65" s="1" customFormat="1" ht="16.5" customHeight="1">
      <c r="B107" s="39"/>
      <c r="C107" s="190" t="s">
        <v>183</v>
      </c>
      <c r="D107" s="190" t="s">
        <v>127</v>
      </c>
      <c r="E107" s="191" t="s">
        <v>184</v>
      </c>
      <c r="F107" s="192" t="s">
        <v>185</v>
      </c>
      <c r="G107" s="193" t="s">
        <v>145</v>
      </c>
      <c r="H107" s="194">
        <v>1</v>
      </c>
      <c r="I107" s="195"/>
      <c r="J107" s="196">
        <f>ROUND(I107*H107,2)</f>
        <v>0</v>
      </c>
      <c r="K107" s="192" t="s">
        <v>21</v>
      </c>
      <c r="L107" s="59"/>
      <c r="M107" s="197" t="s">
        <v>21</v>
      </c>
      <c r="N107" s="198" t="s">
        <v>47</v>
      </c>
      <c r="O107" s="40"/>
      <c r="P107" s="199">
        <f>O107*H107</f>
        <v>0</v>
      </c>
      <c r="Q107" s="199">
        <v>0</v>
      </c>
      <c r="R107" s="199">
        <f>Q107*H107</f>
        <v>0</v>
      </c>
      <c r="S107" s="199">
        <v>0</v>
      </c>
      <c r="T107" s="200">
        <f>S107*H107</f>
        <v>0</v>
      </c>
      <c r="AR107" s="22" t="s">
        <v>132</v>
      </c>
      <c r="AT107" s="22" t="s">
        <v>127</v>
      </c>
      <c r="AU107" s="22" t="s">
        <v>85</v>
      </c>
      <c r="AY107" s="22" t="s">
        <v>125</v>
      </c>
      <c r="BE107" s="201">
        <f>IF(N107="základní",J107,0)</f>
        <v>0</v>
      </c>
      <c r="BF107" s="201">
        <f>IF(N107="snížená",J107,0)</f>
        <v>0</v>
      </c>
      <c r="BG107" s="201">
        <f>IF(N107="zákl. přenesená",J107,0)</f>
        <v>0</v>
      </c>
      <c r="BH107" s="201">
        <f>IF(N107="sníž. přenesená",J107,0)</f>
        <v>0</v>
      </c>
      <c r="BI107" s="201">
        <f>IF(N107="nulová",J107,0)</f>
        <v>0</v>
      </c>
      <c r="BJ107" s="22" t="s">
        <v>83</v>
      </c>
      <c r="BK107" s="201">
        <f>ROUND(I107*H107,2)</f>
        <v>0</v>
      </c>
      <c r="BL107" s="22" t="s">
        <v>132</v>
      </c>
      <c r="BM107" s="22" t="s">
        <v>186</v>
      </c>
    </row>
    <row r="108" spans="2:65" s="10" customFormat="1" ht="29.85" customHeight="1">
      <c r="B108" s="174"/>
      <c r="C108" s="175"/>
      <c r="D108" s="176" t="s">
        <v>75</v>
      </c>
      <c r="E108" s="188" t="s">
        <v>187</v>
      </c>
      <c r="F108" s="188" t="s">
        <v>188</v>
      </c>
      <c r="G108" s="175"/>
      <c r="H108" s="175"/>
      <c r="I108" s="178"/>
      <c r="J108" s="189">
        <f>BK108</f>
        <v>0</v>
      </c>
      <c r="K108" s="175"/>
      <c r="L108" s="180"/>
      <c r="M108" s="181"/>
      <c r="N108" s="182"/>
      <c r="O108" s="182"/>
      <c r="P108" s="183">
        <f>SUM(P109:P131)</f>
        <v>0</v>
      </c>
      <c r="Q108" s="182"/>
      <c r="R108" s="183">
        <f>SUM(R109:R131)</f>
        <v>0</v>
      </c>
      <c r="S108" s="182"/>
      <c r="T108" s="184">
        <f>SUM(T109:T131)</f>
        <v>732.23300000000006</v>
      </c>
      <c r="AR108" s="185" t="s">
        <v>83</v>
      </c>
      <c r="AT108" s="186" t="s">
        <v>75</v>
      </c>
      <c r="AU108" s="186" t="s">
        <v>83</v>
      </c>
      <c r="AY108" s="185" t="s">
        <v>125</v>
      </c>
      <c r="BK108" s="187">
        <f>SUM(BK109:BK131)</f>
        <v>0</v>
      </c>
    </row>
    <row r="109" spans="2:65" s="1" customFormat="1" ht="38.25" customHeight="1">
      <c r="B109" s="39"/>
      <c r="C109" s="190" t="s">
        <v>189</v>
      </c>
      <c r="D109" s="190" t="s">
        <v>127</v>
      </c>
      <c r="E109" s="191" t="s">
        <v>190</v>
      </c>
      <c r="F109" s="192" t="s">
        <v>191</v>
      </c>
      <c r="G109" s="193" t="s">
        <v>149</v>
      </c>
      <c r="H109" s="194">
        <v>1310.684</v>
      </c>
      <c r="I109" s="195"/>
      <c r="J109" s="196">
        <f>ROUND(I109*H109,2)</f>
        <v>0</v>
      </c>
      <c r="K109" s="192" t="s">
        <v>131</v>
      </c>
      <c r="L109" s="59"/>
      <c r="M109" s="197" t="s">
        <v>21</v>
      </c>
      <c r="N109" s="198" t="s">
        <v>47</v>
      </c>
      <c r="O109" s="40"/>
      <c r="P109" s="199">
        <f>O109*H109</f>
        <v>0</v>
      </c>
      <c r="Q109" s="199">
        <v>0</v>
      </c>
      <c r="R109" s="199">
        <f>Q109*H109</f>
        <v>0</v>
      </c>
      <c r="S109" s="199">
        <v>0.45</v>
      </c>
      <c r="T109" s="200">
        <f>S109*H109</f>
        <v>589.80780000000004</v>
      </c>
      <c r="AR109" s="22" t="s">
        <v>132</v>
      </c>
      <c r="AT109" s="22" t="s">
        <v>127</v>
      </c>
      <c r="AU109" s="22" t="s">
        <v>85</v>
      </c>
      <c r="AY109" s="22" t="s">
        <v>125</v>
      </c>
      <c r="BE109" s="201">
        <f>IF(N109="základní",J109,0)</f>
        <v>0</v>
      </c>
      <c r="BF109" s="201">
        <f>IF(N109="snížená",J109,0)</f>
        <v>0</v>
      </c>
      <c r="BG109" s="201">
        <f>IF(N109="zákl. přenesená",J109,0)</f>
        <v>0</v>
      </c>
      <c r="BH109" s="201">
        <f>IF(N109="sníž. přenesená",J109,0)</f>
        <v>0</v>
      </c>
      <c r="BI109" s="201">
        <f>IF(N109="nulová",J109,0)</f>
        <v>0</v>
      </c>
      <c r="BJ109" s="22" t="s">
        <v>83</v>
      </c>
      <c r="BK109" s="201">
        <f>ROUND(I109*H109,2)</f>
        <v>0</v>
      </c>
      <c r="BL109" s="22" t="s">
        <v>132</v>
      </c>
      <c r="BM109" s="22" t="s">
        <v>192</v>
      </c>
    </row>
    <row r="110" spans="2:65" s="1" customFormat="1" ht="283.5">
      <c r="B110" s="39"/>
      <c r="C110" s="61"/>
      <c r="D110" s="202" t="s">
        <v>134</v>
      </c>
      <c r="E110" s="61"/>
      <c r="F110" s="203" t="s">
        <v>193</v>
      </c>
      <c r="G110" s="61"/>
      <c r="H110" s="61"/>
      <c r="I110" s="161"/>
      <c r="J110" s="61"/>
      <c r="K110" s="61"/>
      <c r="L110" s="59"/>
      <c r="M110" s="204"/>
      <c r="N110" s="40"/>
      <c r="O110" s="40"/>
      <c r="P110" s="40"/>
      <c r="Q110" s="40"/>
      <c r="R110" s="40"/>
      <c r="S110" s="40"/>
      <c r="T110" s="76"/>
      <c r="AT110" s="22" t="s">
        <v>134</v>
      </c>
      <c r="AU110" s="22" t="s">
        <v>85</v>
      </c>
    </row>
    <row r="111" spans="2:65" s="11" customFormat="1" ht="13.5">
      <c r="B111" s="205"/>
      <c r="C111" s="206"/>
      <c r="D111" s="202" t="s">
        <v>136</v>
      </c>
      <c r="E111" s="207" t="s">
        <v>21</v>
      </c>
      <c r="F111" s="208" t="s">
        <v>194</v>
      </c>
      <c r="G111" s="206"/>
      <c r="H111" s="209">
        <v>911.81100000000004</v>
      </c>
      <c r="I111" s="210"/>
      <c r="J111" s="206"/>
      <c r="K111" s="206"/>
      <c r="L111" s="211"/>
      <c r="M111" s="212"/>
      <c r="N111" s="213"/>
      <c r="O111" s="213"/>
      <c r="P111" s="213"/>
      <c r="Q111" s="213"/>
      <c r="R111" s="213"/>
      <c r="S111" s="213"/>
      <c r="T111" s="214"/>
      <c r="AT111" s="215" t="s">
        <v>136</v>
      </c>
      <c r="AU111" s="215" t="s">
        <v>85</v>
      </c>
      <c r="AV111" s="11" t="s">
        <v>85</v>
      </c>
      <c r="AW111" s="11" t="s">
        <v>39</v>
      </c>
      <c r="AX111" s="11" t="s">
        <v>76</v>
      </c>
      <c r="AY111" s="215" t="s">
        <v>125</v>
      </c>
    </row>
    <row r="112" spans="2:65" s="11" customFormat="1" ht="13.5">
      <c r="B112" s="205"/>
      <c r="C112" s="206"/>
      <c r="D112" s="202" t="s">
        <v>136</v>
      </c>
      <c r="E112" s="207" t="s">
        <v>21</v>
      </c>
      <c r="F112" s="208" t="s">
        <v>195</v>
      </c>
      <c r="G112" s="206"/>
      <c r="H112" s="209">
        <v>162.184</v>
      </c>
      <c r="I112" s="210"/>
      <c r="J112" s="206"/>
      <c r="K112" s="206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136</v>
      </c>
      <c r="AU112" s="215" t="s">
        <v>85</v>
      </c>
      <c r="AV112" s="11" t="s">
        <v>85</v>
      </c>
      <c r="AW112" s="11" t="s">
        <v>39</v>
      </c>
      <c r="AX112" s="11" t="s">
        <v>76</v>
      </c>
      <c r="AY112" s="215" t="s">
        <v>125</v>
      </c>
    </row>
    <row r="113" spans="2:65" s="11" customFormat="1" ht="13.5">
      <c r="B113" s="205"/>
      <c r="C113" s="206"/>
      <c r="D113" s="202" t="s">
        <v>136</v>
      </c>
      <c r="E113" s="207" t="s">
        <v>21</v>
      </c>
      <c r="F113" s="208" t="s">
        <v>196</v>
      </c>
      <c r="G113" s="206"/>
      <c r="H113" s="209">
        <v>79.616</v>
      </c>
      <c r="I113" s="210"/>
      <c r="J113" s="206"/>
      <c r="K113" s="206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136</v>
      </c>
      <c r="AU113" s="215" t="s">
        <v>85</v>
      </c>
      <c r="AV113" s="11" t="s">
        <v>85</v>
      </c>
      <c r="AW113" s="11" t="s">
        <v>39</v>
      </c>
      <c r="AX113" s="11" t="s">
        <v>76</v>
      </c>
      <c r="AY113" s="215" t="s">
        <v>125</v>
      </c>
    </row>
    <row r="114" spans="2:65" s="11" customFormat="1" ht="13.5">
      <c r="B114" s="205"/>
      <c r="C114" s="206"/>
      <c r="D114" s="202" t="s">
        <v>136</v>
      </c>
      <c r="E114" s="207" t="s">
        <v>21</v>
      </c>
      <c r="F114" s="208" t="s">
        <v>197</v>
      </c>
      <c r="G114" s="206"/>
      <c r="H114" s="209">
        <v>55.579000000000001</v>
      </c>
      <c r="I114" s="210"/>
      <c r="J114" s="206"/>
      <c r="K114" s="206"/>
      <c r="L114" s="211"/>
      <c r="M114" s="212"/>
      <c r="N114" s="213"/>
      <c r="O114" s="213"/>
      <c r="P114" s="213"/>
      <c r="Q114" s="213"/>
      <c r="R114" s="213"/>
      <c r="S114" s="213"/>
      <c r="T114" s="214"/>
      <c r="AT114" s="215" t="s">
        <v>136</v>
      </c>
      <c r="AU114" s="215" t="s">
        <v>85</v>
      </c>
      <c r="AV114" s="11" t="s">
        <v>85</v>
      </c>
      <c r="AW114" s="11" t="s">
        <v>39</v>
      </c>
      <c r="AX114" s="11" t="s">
        <v>76</v>
      </c>
      <c r="AY114" s="215" t="s">
        <v>125</v>
      </c>
    </row>
    <row r="115" spans="2:65" s="11" customFormat="1" ht="13.5">
      <c r="B115" s="205"/>
      <c r="C115" s="206"/>
      <c r="D115" s="202" t="s">
        <v>136</v>
      </c>
      <c r="E115" s="207" t="s">
        <v>21</v>
      </c>
      <c r="F115" s="208" t="s">
        <v>198</v>
      </c>
      <c r="G115" s="206"/>
      <c r="H115" s="209">
        <v>101.494</v>
      </c>
      <c r="I115" s="210"/>
      <c r="J115" s="206"/>
      <c r="K115" s="206"/>
      <c r="L115" s="211"/>
      <c r="M115" s="212"/>
      <c r="N115" s="213"/>
      <c r="O115" s="213"/>
      <c r="P115" s="213"/>
      <c r="Q115" s="213"/>
      <c r="R115" s="213"/>
      <c r="S115" s="213"/>
      <c r="T115" s="214"/>
      <c r="AT115" s="215" t="s">
        <v>136</v>
      </c>
      <c r="AU115" s="215" t="s">
        <v>85</v>
      </c>
      <c r="AV115" s="11" t="s">
        <v>85</v>
      </c>
      <c r="AW115" s="11" t="s">
        <v>39</v>
      </c>
      <c r="AX115" s="11" t="s">
        <v>76</v>
      </c>
      <c r="AY115" s="215" t="s">
        <v>125</v>
      </c>
    </row>
    <row r="116" spans="2:65" s="12" customFormat="1" ht="13.5">
      <c r="B116" s="217"/>
      <c r="C116" s="218"/>
      <c r="D116" s="202" t="s">
        <v>136</v>
      </c>
      <c r="E116" s="219" t="s">
        <v>21</v>
      </c>
      <c r="F116" s="220" t="s">
        <v>154</v>
      </c>
      <c r="G116" s="218"/>
      <c r="H116" s="221">
        <v>1310.684</v>
      </c>
      <c r="I116" s="222"/>
      <c r="J116" s="218"/>
      <c r="K116" s="218"/>
      <c r="L116" s="223"/>
      <c r="M116" s="224"/>
      <c r="N116" s="225"/>
      <c r="O116" s="225"/>
      <c r="P116" s="225"/>
      <c r="Q116" s="225"/>
      <c r="R116" s="225"/>
      <c r="S116" s="225"/>
      <c r="T116" s="226"/>
      <c r="AT116" s="227" t="s">
        <v>136</v>
      </c>
      <c r="AU116" s="227" t="s">
        <v>85</v>
      </c>
      <c r="AV116" s="12" t="s">
        <v>132</v>
      </c>
      <c r="AW116" s="12" t="s">
        <v>39</v>
      </c>
      <c r="AX116" s="12" t="s">
        <v>83</v>
      </c>
      <c r="AY116" s="227" t="s">
        <v>125</v>
      </c>
    </row>
    <row r="117" spans="2:65" s="1" customFormat="1" ht="38.25" customHeight="1">
      <c r="B117" s="39"/>
      <c r="C117" s="190" t="s">
        <v>199</v>
      </c>
      <c r="D117" s="190" t="s">
        <v>127</v>
      </c>
      <c r="E117" s="191" t="s">
        <v>200</v>
      </c>
      <c r="F117" s="192" t="s">
        <v>201</v>
      </c>
      <c r="G117" s="193" t="s">
        <v>149</v>
      </c>
      <c r="H117" s="194">
        <v>3.36</v>
      </c>
      <c r="I117" s="195"/>
      <c r="J117" s="196">
        <f>ROUND(I117*H117,2)</f>
        <v>0</v>
      </c>
      <c r="K117" s="192" t="s">
        <v>131</v>
      </c>
      <c r="L117" s="59"/>
      <c r="M117" s="197" t="s">
        <v>21</v>
      </c>
      <c r="N117" s="198" t="s">
        <v>47</v>
      </c>
      <c r="O117" s="40"/>
      <c r="P117" s="199">
        <f>O117*H117</f>
        <v>0</v>
      </c>
      <c r="Q117" s="199">
        <v>0</v>
      </c>
      <c r="R117" s="199">
        <f>Q117*H117</f>
        <v>0</v>
      </c>
      <c r="S117" s="199">
        <v>1.8049999999999999</v>
      </c>
      <c r="T117" s="200">
        <f>S117*H117</f>
        <v>6.0648</v>
      </c>
      <c r="AR117" s="22" t="s">
        <v>132</v>
      </c>
      <c r="AT117" s="22" t="s">
        <v>127</v>
      </c>
      <c r="AU117" s="22" t="s">
        <v>85</v>
      </c>
      <c r="AY117" s="22" t="s">
        <v>125</v>
      </c>
      <c r="BE117" s="201">
        <f>IF(N117="základní",J117,0)</f>
        <v>0</v>
      </c>
      <c r="BF117" s="201">
        <f>IF(N117="snížená",J117,0)</f>
        <v>0</v>
      </c>
      <c r="BG117" s="201">
        <f>IF(N117="zákl. přenesená",J117,0)</f>
        <v>0</v>
      </c>
      <c r="BH117" s="201">
        <f>IF(N117="sníž. přenesená",J117,0)</f>
        <v>0</v>
      </c>
      <c r="BI117" s="201">
        <f>IF(N117="nulová",J117,0)</f>
        <v>0</v>
      </c>
      <c r="BJ117" s="22" t="s">
        <v>83</v>
      </c>
      <c r="BK117" s="201">
        <f>ROUND(I117*H117,2)</f>
        <v>0</v>
      </c>
      <c r="BL117" s="22" t="s">
        <v>132</v>
      </c>
      <c r="BM117" s="22" t="s">
        <v>202</v>
      </c>
    </row>
    <row r="118" spans="2:65" s="1" customFormat="1" ht="229.5">
      <c r="B118" s="39"/>
      <c r="C118" s="61"/>
      <c r="D118" s="202" t="s">
        <v>134</v>
      </c>
      <c r="E118" s="61"/>
      <c r="F118" s="203" t="s">
        <v>203</v>
      </c>
      <c r="G118" s="61"/>
      <c r="H118" s="61"/>
      <c r="I118" s="161"/>
      <c r="J118" s="61"/>
      <c r="K118" s="61"/>
      <c r="L118" s="59"/>
      <c r="M118" s="204"/>
      <c r="N118" s="40"/>
      <c r="O118" s="40"/>
      <c r="P118" s="40"/>
      <c r="Q118" s="40"/>
      <c r="R118" s="40"/>
      <c r="S118" s="40"/>
      <c r="T118" s="76"/>
      <c r="AT118" s="22" t="s">
        <v>134</v>
      </c>
      <c r="AU118" s="22" t="s">
        <v>85</v>
      </c>
    </row>
    <row r="119" spans="2:65" s="11" customFormat="1" ht="13.5">
      <c r="B119" s="205"/>
      <c r="C119" s="206"/>
      <c r="D119" s="202" t="s">
        <v>136</v>
      </c>
      <c r="E119" s="207" t="s">
        <v>21</v>
      </c>
      <c r="F119" s="208" t="s">
        <v>204</v>
      </c>
      <c r="G119" s="206"/>
      <c r="H119" s="209">
        <v>1.609</v>
      </c>
      <c r="I119" s="210"/>
      <c r="J119" s="206"/>
      <c r="K119" s="206"/>
      <c r="L119" s="211"/>
      <c r="M119" s="212"/>
      <c r="N119" s="213"/>
      <c r="O119" s="213"/>
      <c r="P119" s="213"/>
      <c r="Q119" s="213"/>
      <c r="R119" s="213"/>
      <c r="S119" s="213"/>
      <c r="T119" s="214"/>
      <c r="AT119" s="215" t="s">
        <v>136</v>
      </c>
      <c r="AU119" s="215" t="s">
        <v>85</v>
      </c>
      <c r="AV119" s="11" t="s">
        <v>85</v>
      </c>
      <c r="AW119" s="11" t="s">
        <v>39</v>
      </c>
      <c r="AX119" s="11" t="s">
        <v>76</v>
      </c>
      <c r="AY119" s="215" t="s">
        <v>125</v>
      </c>
    </row>
    <row r="120" spans="2:65" s="11" customFormat="1" ht="13.5">
      <c r="B120" s="205"/>
      <c r="C120" s="206"/>
      <c r="D120" s="202" t="s">
        <v>136</v>
      </c>
      <c r="E120" s="207" t="s">
        <v>21</v>
      </c>
      <c r="F120" s="208" t="s">
        <v>205</v>
      </c>
      <c r="G120" s="206"/>
      <c r="H120" s="209">
        <v>1.474</v>
      </c>
      <c r="I120" s="210"/>
      <c r="J120" s="206"/>
      <c r="K120" s="206"/>
      <c r="L120" s="211"/>
      <c r="M120" s="212"/>
      <c r="N120" s="213"/>
      <c r="O120" s="213"/>
      <c r="P120" s="213"/>
      <c r="Q120" s="213"/>
      <c r="R120" s="213"/>
      <c r="S120" s="213"/>
      <c r="T120" s="214"/>
      <c r="AT120" s="215" t="s">
        <v>136</v>
      </c>
      <c r="AU120" s="215" t="s">
        <v>85</v>
      </c>
      <c r="AV120" s="11" t="s">
        <v>85</v>
      </c>
      <c r="AW120" s="11" t="s">
        <v>39</v>
      </c>
      <c r="AX120" s="11" t="s">
        <v>76</v>
      </c>
      <c r="AY120" s="215" t="s">
        <v>125</v>
      </c>
    </row>
    <row r="121" spans="2:65" s="11" customFormat="1" ht="13.5">
      <c r="B121" s="205"/>
      <c r="C121" s="206"/>
      <c r="D121" s="202" t="s">
        <v>136</v>
      </c>
      <c r="E121" s="207" t="s">
        <v>21</v>
      </c>
      <c r="F121" s="208" t="s">
        <v>206</v>
      </c>
      <c r="G121" s="206"/>
      <c r="H121" s="209">
        <v>0.27700000000000002</v>
      </c>
      <c r="I121" s="210"/>
      <c r="J121" s="206"/>
      <c r="K121" s="206"/>
      <c r="L121" s="211"/>
      <c r="M121" s="212"/>
      <c r="N121" s="213"/>
      <c r="O121" s="213"/>
      <c r="P121" s="213"/>
      <c r="Q121" s="213"/>
      <c r="R121" s="213"/>
      <c r="S121" s="213"/>
      <c r="T121" s="214"/>
      <c r="AT121" s="215" t="s">
        <v>136</v>
      </c>
      <c r="AU121" s="215" t="s">
        <v>85</v>
      </c>
      <c r="AV121" s="11" t="s">
        <v>85</v>
      </c>
      <c r="AW121" s="11" t="s">
        <v>39</v>
      </c>
      <c r="AX121" s="11" t="s">
        <v>76</v>
      </c>
      <c r="AY121" s="215" t="s">
        <v>125</v>
      </c>
    </row>
    <row r="122" spans="2:65" s="12" customFormat="1" ht="13.5">
      <c r="B122" s="217"/>
      <c r="C122" s="218"/>
      <c r="D122" s="202" t="s">
        <v>136</v>
      </c>
      <c r="E122" s="219" t="s">
        <v>21</v>
      </c>
      <c r="F122" s="220" t="s">
        <v>154</v>
      </c>
      <c r="G122" s="218"/>
      <c r="H122" s="221">
        <v>3.36</v>
      </c>
      <c r="I122" s="222"/>
      <c r="J122" s="218"/>
      <c r="K122" s="218"/>
      <c r="L122" s="223"/>
      <c r="M122" s="224"/>
      <c r="N122" s="225"/>
      <c r="O122" s="225"/>
      <c r="P122" s="225"/>
      <c r="Q122" s="225"/>
      <c r="R122" s="225"/>
      <c r="S122" s="225"/>
      <c r="T122" s="226"/>
      <c r="AT122" s="227" t="s">
        <v>136</v>
      </c>
      <c r="AU122" s="227" t="s">
        <v>85</v>
      </c>
      <c r="AV122" s="12" t="s">
        <v>132</v>
      </c>
      <c r="AW122" s="12" t="s">
        <v>39</v>
      </c>
      <c r="AX122" s="12" t="s">
        <v>83</v>
      </c>
      <c r="AY122" s="227" t="s">
        <v>125</v>
      </c>
    </row>
    <row r="123" spans="2:65" s="1" customFormat="1" ht="25.5" customHeight="1">
      <c r="B123" s="39"/>
      <c r="C123" s="190" t="s">
        <v>207</v>
      </c>
      <c r="D123" s="190" t="s">
        <v>127</v>
      </c>
      <c r="E123" s="191" t="s">
        <v>208</v>
      </c>
      <c r="F123" s="192" t="s">
        <v>209</v>
      </c>
      <c r="G123" s="193" t="s">
        <v>149</v>
      </c>
      <c r="H123" s="194">
        <v>61.981999999999999</v>
      </c>
      <c r="I123" s="195"/>
      <c r="J123" s="196">
        <f>ROUND(I123*H123,2)</f>
        <v>0</v>
      </c>
      <c r="K123" s="192" t="s">
        <v>131</v>
      </c>
      <c r="L123" s="59"/>
      <c r="M123" s="197" t="s">
        <v>21</v>
      </c>
      <c r="N123" s="198" t="s">
        <v>47</v>
      </c>
      <c r="O123" s="40"/>
      <c r="P123" s="199">
        <f>O123*H123</f>
        <v>0</v>
      </c>
      <c r="Q123" s="199">
        <v>0</v>
      </c>
      <c r="R123" s="199">
        <f>Q123*H123</f>
        <v>0</v>
      </c>
      <c r="S123" s="199">
        <v>2.2000000000000002</v>
      </c>
      <c r="T123" s="200">
        <f>S123*H123</f>
        <v>136.3604</v>
      </c>
      <c r="AR123" s="22" t="s">
        <v>132</v>
      </c>
      <c r="AT123" s="22" t="s">
        <v>127</v>
      </c>
      <c r="AU123" s="22" t="s">
        <v>85</v>
      </c>
      <c r="AY123" s="22" t="s">
        <v>125</v>
      </c>
      <c r="BE123" s="201">
        <f>IF(N123="základní",J123,0)</f>
        <v>0</v>
      </c>
      <c r="BF123" s="201">
        <f>IF(N123="snížená",J123,0)</f>
        <v>0</v>
      </c>
      <c r="BG123" s="201">
        <f>IF(N123="zákl. přenesená",J123,0)</f>
        <v>0</v>
      </c>
      <c r="BH123" s="201">
        <f>IF(N123="sníž. přenesená",J123,0)</f>
        <v>0</v>
      </c>
      <c r="BI123" s="201">
        <f>IF(N123="nulová",J123,0)</f>
        <v>0</v>
      </c>
      <c r="BJ123" s="22" t="s">
        <v>83</v>
      </c>
      <c r="BK123" s="201">
        <f>ROUND(I123*H123,2)</f>
        <v>0</v>
      </c>
      <c r="BL123" s="22" t="s">
        <v>132</v>
      </c>
      <c r="BM123" s="22" t="s">
        <v>210</v>
      </c>
    </row>
    <row r="124" spans="2:65" s="1" customFormat="1" ht="229.5">
      <c r="B124" s="39"/>
      <c r="C124" s="61"/>
      <c r="D124" s="202" t="s">
        <v>134</v>
      </c>
      <c r="E124" s="61"/>
      <c r="F124" s="203" t="s">
        <v>203</v>
      </c>
      <c r="G124" s="61"/>
      <c r="H124" s="61"/>
      <c r="I124" s="161"/>
      <c r="J124" s="61"/>
      <c r="K124" s="61"/>
      <c r="L124" s="59"/>
      <c r="M124" s="204"/>
      <c r="N124" s="40"/>
      <c r="O124" s="40"/>
      <c r="P124" s="40"/>
      <c r="Q124" s="40"/>
      <c r="R124" s="40"/>
      <c r="S124" s="40"/>
      <c r="T124" s="76"/>
      <c r="AT124" s="22" t="s">
        <v>134</v>
      </c>
      <c r="AU124" s="22" t="s">
        <v>85</v>
      </c>
    </row>
    <row r="125" spans="2:65" s="11" customFormat="1" ht="13.5">
      <c r="B125" s="205"/>
      <c r="C125" s="206"/>
      <c r="D125" s="202" t="s">
        <v>136</v>
      </c>
      <c r="E125" s="207" t="s">
        <v>21</v>
      </c>
      <c r="F125" s="208" t="s">
        <v>211</v>
      </c>
      <c r="G125" s="206"/>
      <c r="H125" s="209">
        <v>38.476999999999997</v>
      </c>
      <c r="I125" s="210"/>
      <c r="J125" s="206"/>
      <c r="K125" s="206"/>
      <c r="L125" s="211"/>
      <c r="M125" s="212"/>
      <c r="N125" s="213"/>
      <c r="O125" s="213"/>
      <c r="P125" s="213"/>
      <c r="Q125" s="213"/>
      <c r="R125" s="213"/>
      <c r="S125" s="213"/>
      <c r="T125" s="214"/>
      <c r="AT125" s="215" t="s">
        <v>136</v>
      </c>
      <c r="AU125" s="215" t="s">
        <v>85</v>
      </c>
      <c r="AV125" s="11" t="s">
        <v>85</v>
      </c>
      <c r="AW125" s="11" t="s">
        <v>39</v>
      </c>
      <c r="AX125" s="11" t="s">
        <v>76</v>
      </c>
      <c r="AY125" s="215" t="s">
        <v>125</v>
      </c>
    </row>
    <row r="126" spans="2:65" s="11" customFormat="1" ht="13.5">
      <c r="B126" s="205"/>
      <c r="C126" s="206"/>
      <c r="D126" s="202" t="s">
        <v>136</v>
      </c>
      <c r="E126" s="207" t="s">
        <v>21</v>
      </c>
      <c r="F126" s="208" t="s">
        <v>212</v>
      </c>
      <c r="G126" s="206"/>
      <c r="H126" s="209">
        <v>7.8360000000000003</v>
      </c>
      <c r="I126" s="210"/>
      <c r="J126" s="206"/>
      <c r="K126" s="206"/>
      <c r="L126" s="211"/>
      <c r="M126" s="212"/>
      <c r="N126" s="213"/>
      <c r="O126" s="213"/>
      <c r="P126" s="213"/>
      <c r="Q126" s="213"/>
      <c r="R126" s="213"/>
      <c r="S126" s="213"/>
      <c r="T126" s="214"/>
      <c r="AT126" s="215" t="s">
        <v>136</v>
      </c>
      <c r="AU126" s="215" t="s">
        <v>85</v>
      </c>
      <c r="AV126" s="11" t="s">
        <v>85</v>
      </c>
      <c r="AW126" s="11" t="s">
        <v>39</v>
      </c>
      <c r="AX126" s="11" t="s">
        <v>76</v>
      </c>
      <c r="AY126" s="215" t="s">
        <v>125</v>
      </c>
    </row>
    <row r="127" spans="2:65" s="11" customFormat="1" ht="13.5">
      <c r="B127" s="205"/>
      <c r="C127" s="206"/>
      <c r="D127" s="202" t="s">
        <v>136</v>
      </c>
      <c r="E127" s="207" t="s">
        <v>21</v>
      </c>
      <c r="F127" s="208" t="s">
        <v>213</v>
      </c>
      <c r="G127" s="206"/>
      <c r="H127" s="209">
        <v>4.6829999999999998</v>
      </c>
      <c r="I127" s="210"/>
      <c r="J127" s="206"/>
      <c r="K127" s="206"/>
      <c r="L127" s="211"/>
      <c r="M127" s="212"/>
      <c r="N127" s="213"/>
      <c r="O127" s="213"/>
      <c r="P127" s="213"/>
      <c r="Q127" s="213"/>
      <c r="R127" s="213"/>
      <c r="S127" s="213"/>
      <c r="T127" s="214"/>
      <c r="AT127" s="215" t="s">
        <v>136</v>
      </c>
      <c r="AU127" s="215" t="s">
        <v>85</v>
      </c>
      <c r="AV127" s="11" t="s">
        <v>85</v>
      </c>
      <c r="AW127" s="11" t="s">
        <v>39</v>
      </c>
      <c r="AX127" s="11" t="s">
        <v>76</v>
      </c>
      <c r="AY127" s="215" t="s">
        <v>125</v>
      </c>
    </row>
    <row r="128" spans="2:65" s="11" customFormat="1" ht="13.5">
      <c r="B128" s="205"/>
      <c r="C128" s="206"/>
      <c r="D128" s="202" t="s">
        <v>136</v>
      </c>
      <c r="E128" s="207" t="s">
        <v>21</v>
      </c>
      <c r="F128" s="208" t="s">
        <v>214</v>
      </c>
      <c r="G128" s="206"/>
      <c r="H128" s="209">
        <v>3.8639999999999999</v>
      </c>
      <c r="I128" s="210"/>
      <c r="J128" s="206"/>
      <c r="K128" s="206"/>
      <c r="L128" s="211"/>
      <c r="M128" s="212"/>
      <c r="N128" s="213"/>
      <c r="O128" s="213"/>
      <c r="P128" s="213"/>
      <c r="Q128" s="213"/>
      <c r="R128" s="213"/>
      <c r="S128" s="213"/>
      <c r="T128" s="214"/>
      <c r="AT128" s="215" t="s">
        <v>136</v>
      </c>
      <c r="AU128" s="215" t="s">
        <v>85</v>
      </c>
      <c r="AV128" s="11" t="s">
        <v>85</v>
      </c>
      <c r="AW128" s="11" t="s">
        <v>39</v>
      </c>
      <c r="AX128" s="11" t="s">
        <v>76</v>
      </c>
      <c r="AY128" s="215" t="s">
        <v>125</v>
      </c>
    </row>
    <row r="129" spans="2:65" s="11" customFormat="1" ht="13.5">
      <c r="B129" s="205"/>
      <c r="C129" s="206"/>
      <c r="D129" s="202" t="s">
        <v>136</v>
      </c>
      <c r="E129" s="207" t="s">
        <v>21</v>
      </c>
      <c r="F129" s="208" t="s">
        <v>215</v>
      </c>
      <c r="G129" s="206"/>
      <c r="H129" s="209">
        <v>7.1219999999999999</v>
      </c>
      <c r="I129" s="210"/>
      <c r="J129" s="206"/>
      <c r="K129" s="206"/>
      <c r="L129" s="211"/>
      <c r="M129" s="212"/>
      <c r="N129" s="213"/>
      <c r="O129" s="213"/>
      <c r="P129" s="213"/>
      <c r="Q129" s="213"/>
      <c r="R129" s="213"/>
      <c r="S129" s="213"/>
      <c r="T129" s="214"/>
      <c r="AT129" s="215" t="s">
        <v>136</v>
      </c>
      <c r="AU129" s="215" t="s">
        <v>85</v>
      </c>
      <c r="AV129" s="11" t="s">
        <v>85</v>
      </c>
      <c r="AW129" s="11" t="s">
        <v>39</v>
      </c>
      <c r="AX129" s="11" t="s">
        <v>76</v>
      </c>
      <c r="AY129" s="215" t="s">
        <v>125</v>
      </c>
    </row>
    <row r="130" spans="2:65" s="12" customFormat="1" ht="13.5">
      <c r="B130" s="217"/>
      <c r="C130" s="218"/>
      <c r="D130" s="202" t="s">
        <v>136</v>
      </c>
      <c r="E130" s="219" t="s">
        <v>21</v>
      </c>
      <c r="F130" s="220" t="s">
        <v>154</v>
      </c>
      <c r="G130" s="218"/>
      <c r="H130" s="221">
        <v>61.981999999999999</v>
      </c>
      <c r="I130" s="222"/>
      <c r="J130" s="218"/>
      <c r="K130" s="218"/>
      <c r="L130" s="223"/>
      <c r="M130" s="224"/>
      <c r="N130" s="225"/>
      <c r="O130" s="225"/>
      <c r="P130" s="225"/>
      <c r="Q130" s="225"/>
      <c r="R130" s="225"/>
      <c r="S130" s="225"/>
      <c r="T130" s="226"/>
      <c r="AT130" s="227" t="s">
        <v>136</v>
      </c>
      <c r="AU130" s="227" t="s">
        <v>85</v>
      </c>
      <c r="AV130" s="12" t="s">
        <v>132</v>
      </c>
      <c r="AW130" s="12" t="s">
        <v>39</v>
      </c>
      <c r="AX130" s="12" t="s">
        <v>83</v>
      </c>
      <c r="AY130" s="227" t="s">
        <v>125</v>
      </c>
    </row>
    <row r="131" spans="2:65" s="1" customFormat="1" ht="16.5" customHeight="1">
      <c r="B131" s="39"/>
      <c r="C131" s="190" t="s">
        <v>216</v>
      </c>
      <c r="D131" s="190" t="s">
        <v>127</v>
      </c>
      <c r="E131" s="191" t="s">
        <v>217</v>
      </c>
      <c r="F131" s="192" t="s">
        <v>218</v>
      </c>
      <c r="G131" s="193" t="s">
        <v>145</v>
      </c>
      <c r="H131" s="194">
        <v>1</v>
      </c>
      <c r="I131" s="195"/>
      <c r="J131" s="196">
        <f>ROUND(I131*H131,2)</f>
        <v>0</v>
      </c>
      <c r="K131" s="192" t="s">
        <v>21</v>
      </c>
      <c r="L131" s="59"/>
      <c r="M131" s="197" t="s">
        <v>21</v>
      </c>
      <c r="N131" s="198" t="s">
        <v>47</v>
      </c>
      <c r="O131" s="40"/>
      <c r="P131" s="199">
        <f>O131*H131</f>
        <v>0</v>
      </c>
      <c r="Q131" s="199">
        <v>0</v>
      </c>
      <c r="R131" s="199">
        <f>Q131*H131</f>
        <v>0</v>
      </c>
      <c r="S131" s="199">
        <v>0</v>
      </c>
      <c r="T131" s="200">
        <f>S131*H131</f>
        <v>0</v>
      </c>
      <c r="AR131" s="22" t="s">
        <v>132</v>
      </c>
      <c r="AT131" s="22" t="s">
        <v>127</v>
      </c>
      <c r="AU131" s="22" t="s">
        <v>85</v>
      </c>
      <c r="AY131" s="22" t="s">
        <v>125</v>
      </c>
      <c r="BE131" s="201">
        <f>IF(N131="základní",J131,0)</f>
        <v>0</v>
      </c>
      <c r="BF131" s="201">
        <f>IF(N131="snížená",J131,0)</f>
        <v>0</v>
      </c>
      <c r="BG131" s="201">
        <f>IF(N131="zákl. přenesená",J131,0)</f>
        <v>0</v>
      </c>
      <c r="BH131" s="201">
        <f>IF(N131="sníž. přenesená",J131,0)</f>
        <v>0</v>
      </c>
      <c r="BI131" s="201">
        <f>IF(N131="nulová",J131,0)</f>
        <v>0</v>
      </c>
      <c r="BJ131" s="22" t="s">
        <v>83</v>
      </c>
      <c r="BK131" s="201">
        <f>ROUND(I131*H131,2)</f>
        <v>0</v>
      </c>
      <c r="BL131" s="22" t="s">
        <v>132</v>
      </c>
      <c r="BM131" s="22" t="s">
        <v>219</v>
      </c>
    </row>
    <row r="132" spans="2:65" s="10" customFormat="1" ht="29.85" customHeight="1">
      <c r="B132" s="174"/>
      <c r="C132" s="175"/>
      <c r="D132" s="176" t="s">
        <v>75</v>
      </c>
      <c r="E132" s="188" t="s">
        <v>220</v>
      </c>
      <c r="F132" s="188" t="s">
        <v>221</v>
      </c>
      <c r="G132" s="175"/>
      <c r="H132" s="175"/>
      <c r="I132" s="178"/>
      <c r="J132" s="189">
        <f>BK132</f>
        <v>0</v>
      </c>
      <c r="K132" s="175"/>
      <c r="L132" s="180"/>
      <c r="M132" s="181"/>
      <c r="N132" s="182"/>
      <c r="O132" s="182"/>
      <c r="P132" s="183">
        <f>SUM(P133:P139)</f>
        <v>0</v>
      </c>
      <c r="Q132" s="182"/>
      <c r="R132" s="183">
        <f>SUM(R133:R139)</f>
        <v>0</v>
      </c>
      <c r="S132" s="182"/>
      <c r="T132" s="184">
        <f>SUM(T133:T139)</f>
        <v>0</v>
      </c>
      <c r="AR132" s="185" t="s">
        <v>83</v>
      </c>
      <c r="AT132" s="186" t="s">
        <v>75</v>
      </c>
      <c r="AU132" s="186" t="s">
        <v>83</v>
      </c>
      <c r="AY132" s="185" t="s">
        <v>125</v>
      </c>
      <c r="BK132" s="187">
        <f>SUM(BK133:BK139)</f>
        <v>0</v>
      </c>
    </row>
    <row r="133" spans="2:65" s="1" customFormat="1" ht="25.5" customHeight="1">
      <c r="B133" s="39"/>
      <c r="C133" s="190" t="s">
        <v>10</v>
      </c>
      <c r="D133" s="190" t="s">
        <v>127</v>
      </c>
      <c r="E133" s="191" t="s">
        <v>222</v>
      </c>
      <c r="F133" s="192" t="s">
        <v>223</v>
      </c>
      <c r="G133" s="193" t="s">
        <v>159</v>
      </c>
      <c r="H133" s="194">
        <v>732.23299999999995</v>
      </c>
      <c r="I133" s="195"/>
      <c r="J133" s="196">
        <f>ROUND(I133*H133,2)</f>
        <v>0</v>
      </c>
      <c r="K133" s="192" t="s">
        <v>131</v>
      </c>
      <c r="L133" s="59"/>
      <c r="M133" s="197" t="s">
        <v>21</v>
      </c>
      <c r="N133" s="198" t="s">
        <v>47</v>
      </c>
      <c r="O133" s="40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AR133" s="22" t="s">
        <v>132</v>
      </c>
      <c r="AT133" s="22" t="s">
        <v>127</v>
      </c>
      <c r="AU133" s="22" t="s">
        <v>85</v>
      </c>
      <c r="AY133" s="22" t="s">
        <v>125</v>
      </c>
      <c r="BE133" s="201">
        <f>IF(N133="základní",J133,0)</f>
        <v>0</v>
      </c>
      <c r="BF133" s="201">
        <f>IF(N133="snížená",J133,0)</f>
        <v>0</v>
      </c>
      <c r="BG133" s="201">
        <f>IF(N133="zákl. přenesená",J133,0)</f>
        <v>0</v>
      </c>
      <c r="BH133" s="201">
        <f>IF(N133="sníž. přenesená",J133,0)</f>
        <v>0</v>
      </c>
      <c r="BI133" s="201">
        <f>IF(N133="nulová",J133,0)</f>
        <v>0</v>
      </c>
      <c r="BJ133" s="22" t="s">
        <v>83</v>
      </c>
      <c r="BK133" s="201">
        <f>ROUND(I133*H133,2)</f>
        <v>0</v>
      </c>
      <c r="BL133" s="22" t="s">
        <v>132</v>
      </c>
      <c r="BM133" s="22" t="s">
        <v>224</v>
      </c>
    </row>
    <row r="134" spans="2:65" s="1" customFormat="1" ht="40.5">
      <c r="B134" s="39"/>
      <c r="C134" s="61"/>
      <c r="D134" s="202" t="s">
        <v>134</v>
      </c>
      <c r="E134" s="61"/>
      <c r="F134" s="203" t="s">
        <v>225</v>
      </c>
      <c r="G134" s="61"/>
      <c r="H134" s="61"/>
      <c r="I134" s="161"/>
      <c r="J134" s="61"/>
      <c r="K134" s="61"/>
      <c r="L134" s="59"/>
      <c r="M134" s="204"/>
      <c r="N134" s="40"/>
      <c r="O134" s="40"/>
      <c r="P134" s="40"/>
      <c r="Q134" s="40"/>
      <c r="R134" s="40"/>
      <c r="S134" s="40"/>
      <c r="T134" s="76"/>
      <c r="AT134" s="22" t="s">
        <v>134</v>
      </c>
      <c r="AU134" s="22" t="s">
        <v>85</v>
      </c>
    </row>
    <row r="135" spans="2:65" s="1" customFormat="1" ht="25.5" customHeight="1">
      <c r="B135" s="39"/>
      <c r="C135" s="190" t="s">
        <v>226</v>
      </c>
      <c r="D135" s="190" t="s">
        <v>127</v>
      </c>
      <c r="E135" s="191" t="s">
        <v>227</v>
      </c>
      <c r="F135" s="192" t="s">
        <v>228</v>
      </c>
      <c r="G135" s="193" t="s">
        <v>159</v>
      </c>
      <c r="H135" s="194">
        <v>732.23299999999995</v>
      </c>
      <c r="I135" s="195"/>
      <c r="J135" s="196">
        <f>ROUND(I135*H135,2)</f>
        <v>0</v>
      </c>
      <c r="K135" s="192" t="s">
        <v>131</v>
      </c>
      <c r="L135" s="59"/>
      <c r="M135" s="197" t="s">
        <v>21</v>
      </c>
      <c r="N135" s="198" t="s">
        <v>47</v>
      </c>
      <c r="O135" s="40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2" t="s">
        <v>132</v>
      </c>
      <c r="AT135" s="22" t="s">
        <v>127</v>
      </c>
      <c r="AU135" s="22" t="s">
        <v>85</v>
      </c>
      <c r="AY135" s="22" t="s">
        <v>125</v>
      </c>
      <c r="BE135" s="201">
        <f>IF(N135="základní",J135,0)</f>
        <v>0</v>
      </c>
      <c r="BF135" s="201">
        <f>IF(N135="snížená",J135,0)</f>
        <v>0</v>
      </c>
      <c r="BG135" s="201">
        <f>IF(N135="zákl. přenesená",J135,0)</f>
        <v>0</v>
      </c>
      <c r="BH135" s="201">
        <f>IF(N135="sníž. přenesená",J135,0)</f>
        <v>0</v>
      </c>
      <c r="BI135" s="201">
        <f>IF(N135="nulová",J135,0)</f>
        <v>0</v>
      </c>
      <c r="BJ135" s="22" t="s">
        <v>83</v>
      </c>
      <c r="BK135" s="201">
        <f>ROUND(I135*H135,2)</f>
        <v>0</v>
      </c>
      <c r="BL135" s="22" t="s">
        <v>132</v>
      </c>
      <c r="BM135" s="22" t="s">
        <v>229</v>
      </c>
    </row>
    <row r="136" spans="2:65" s="1" customFormat="1" ht="40.5">
      <c r="B136" s="39"/>
      <c r="C136" s="61"/>
      <c r="D136" s="202" t="s">
        <v>134</v>
      </c>
      <c r="E136" s="61"/>
      <c r="F136" s="203" t="s">
        <v>225</v>
      </c>
      <c r="G136" s="61"/>
      <c r="H136" s="61"/>
      <c r="I136" s="161"/>
      <c r="J136" s="61"/>
      <c r="K136" s="61"/>
      <c r="L136" s="59"/>
      <c r="M136" s="204"/>
      <c r="N136" s="40"/>
      <c r="O136" s="40"/>
      <c r="P136" s="40"/>
      <c r="Q136" s="40"/>
      <c r="R136" s="40"/>
      <c r="S136" s="40"/>
      <c r="T136" s="76"/>
      <c r="AT136" s="22" t="s">
        <v>134</v>
      </c>
      <c r="AU136" s="22" t="s">
        <v>85</v>
      </c>
    </row>
    <row r="137" spans="2:65" s="1" customFormat="1" ht="16.5" customHeight="1">
      <c r="B137" s="39"/>
      <c r="C137" s="190" t="s">
        <v>230</v>
      </c>
      <c r="D137" s="190" t="s">
        <v>127</v>
      </c>
      <c r="E137" s="191" t="s">
        <v>231</v>
      </c>
      <c r="F137" s="192" t="s">
        <v>232</v>
      </c>
      <c r="G137" s="193" t="s">
        <v>159</v>
      </c>
      <c r="H137" s="194">
        <v>732.23299999999995</v>
      </c>
      <c r="I137" s="195"/>
      <c r="J137" s="196">
        <f>ROUND(I137*H137,2)</f>
        <v>0</v>
      </c>
      <c r="K137" s="192" t="s">
        <v>131</v>
      </c>
      <c r="L137" s="59"/>
      <c r="M137" s="197" t="s">
        <v>21</v>
      </c>
      <c r="N137" s="198" t="s">
        <v>47</v>
      </c>
      <c r="O137" s="40"/>
      <c r="P137" s="199">
        <f>O137*H137</f>
        <v>0</v>
      </c>
      <c r="Q137" s="199">
        <v>0</v>
      </c>
      <c r="R137" s="199">
        <f>Q137*H137</f>
        <v>0</v>
      </c>
      <c r="S137" s="199">
        <v>0</v>
      </c>
      <c r="T137" s="200">
        <f>S137*H137</f>
        <v>0</v>
      </c>
      <c r="AR137" s="22" t="s">
        <v>132</v>
      </c>
      <c r="AT137" s="22" t="s">
        <v>127</v>
      </c>
      <c r="AU137" s="22" t="s">
        <v>85</v>
      </c>
      <c r="AY137" s="22" t="s">
        <v>125</v>
      </c>
      <c r="BE137" s="201">
        <f>IF(N137="základní",J137,0)</f>
        <v>0</v>
      </c>
      <c r="BF137" s="201">
        <f>IF(N137="snížená",J137,0)</f>
        <v>0</v>
      </c>
      <c r="BG137" s="201">
        <f>IF(N137="zákl. přenesená",J137,0)</f>
        <v>0</v>
      </c>
      <c r="BH137" s="201">
        <f>IF(N137="sníž. přenesená",J137,0)</f>
        <v>0</v>
      </c>
      <c r="BI137" s="201">
        <f>IF(N137="nulová",J137,0)</f>
        <v>0</v>
      </c>
      <c r="BJ137" s="22" t="s">
        <v>83</v>
      </c>
      <c r="BK137" s="201">
        <f>ROUND(I137*H137,2)</f>
        <v>0</v>
      </c>
      <c r="BL137" s="22" t="s">
        <v>132</v>
      </c>
      <c r="BM137" s="22" t="s">
        <v>233</v>
      </c>
    </row>
    <row r="138" spans="2:65" s="1" customFormat="1" ht="67.5">
      <c r="B138" s="39"/>
      <c r="C138" s="61"/>
      <c r="D138" s="202" t="s">
        <v>134</v>
      </c>
      <c r="E138" s="61"/>
      <c r="F138" s="203" t="s">
        <v>234</v>
      </c>
      <c r="G138" s="61"/>
      <c r="H138" s="61"/>
      <c r="I138" s="161"/>
      <c r="J138" s="61"/>
      <c r="K138" s="61"/>
      <c r="L138" s="59"/>
      <c r="M138" s="204"/>
      <c r="N138" s="40"/>
      <c r="O138" s="40"/>
      <c r="P138" s="40"/>
      <c r="Q138" s="40"/>
      <c r="R138" s="40"/>
      <c r="S138" s="40"/>
      <c r="T138" s="76"/>
      <c r="AT138" s="22" t="s">
        <v>134</v>
      </c>
      <c r="AU138" s="22" t="s">
        <v>85</v>
      </c>
    </row>
    <row r="139" spans="2:65" s="1" customFormat="1" ht="25.5" customHeight="1">
      <c r="B139" s="39"/>
      <c r="C139" s="190" t="s">
        <v>235</v>
      </c>
      <c r="D139" s="190" t="s">
        <v>127</v>
      </c>
      <c r="E139" s="191" t="s">
        <v>236</v>
      </c>
      <c r="F139" s="192" t="s">
        <v>237</v>
      </c>
      <c r="G139" s="193" t="s">
        <v>159</v>
      </c>
      <c r="H139" s="194">
        <v>732.23299999999995</v>
      </c>
      <c r="I139" s="195"/>
      <c r="J139" s="196">
        <f>ROUND(I139*H139,2)</f>
        <v>0</v>
      </c>
      <c r="K139" s="192" t="s">
        <v>21</v>
      </c>
      <c r="L139" s="59"/>
      <c r="M139" s="197" t="s">
        <v>21</v>
      </c>
      <c r="N139" s="198" t="s">
        <v>47</v>
      </c>
      <c r="O139" s="40"/>
      <c r="P139" s="199">
        <f>O139*H139</f>
        <v>0</v>
      </c>
      <c r="Q139" s="199">
        <v>0</v>
      </c>
      <c r="R139" s="199">
        <f>Q139*H139</f>
        <v>0</v>
      </c>
      <c r="S139" s="199">
        <v>0</v>
      </c>
      <c r="T139" s="200">
        <f>S139*H139</f>
        <v>0</v>
      </c>
      <c r="AR139" s="22" t="s">
        <v>132</v>
      </c>
      <c r="AT139" s="22" t="s">
        <v>127</v>
      </c>
      <c r="AU139" s="22" t="s">
        <v>85</v>
      </c>
      <c r="AY139" s="22" t="s">
        <v>125</v>
      </c>
      <c r="BE139" s="201">
        <f>IF(N139="základní",J139,0)</f>
        <v>0</v>
      </c>
      <c r="BF139" s="201">
        <f>IF(N139="snížená",J139,0)</f>
        <v>0</v>
      </c>
      <c r="BG139" s="201">
        <f>IF(N139="zákl. přenesená",J139,0)</f>
        <v>0</v>
      </c>
      <c r="BH139" s="201">
        <f>IF(N139="sníž. přenesená",J139,0)</f>
        <v>0</v>
      </c>
      <c r="BI139" s="201">
        <f>IF(N139="nulová",J139,0)</f>
        <v>0</v>
      </c>
      <c r="BJ139" s="22" t="s">
        <v>83</v>
      </c>
      <c r="BK139" s="201">
        <f>ROUND(I139*H139,2)</f>
        <v>0</v>
      </c>
      <c r="BL139" s="22" t="s">
        <v>132</v>
      </c>
      <c r="BM139" s="22" t="s">
        <v>238</v>
      </c>
    </row>
    <row r="140" spans="2:65" s="10" customFormat="1" ht="29.85" customHeight="1">
      <c r="B140" s="174"/>
      <c r="C140" s="175"/>
      <c r="D140" s="176" t="s">
        <v>75</v>
      </c>
      <c r="E140" s="188" t="s">
        <v>239</v>
      </c>
      <c r="F140" s="188" t="s">
        <v>240</v>
      </c>
      <c r="G140" s="175"/>
      <c r="H140" s="175"/>
      <c r="I140" s="178"/>
      <c r="J140" s="189">
        <f>BK140</f>
        <v>0</v>
      </c>
      <c r="K140" s="175"/>
      <c r="L140" s="180"/>
      <c r="M140" s="181"/>
      <c r="N140" s="182"/>
      <c r="O140" s="182"/>
      <c r="P140" s="183">
        <f>P141</f>
        <v>0</v>
      </c>
      <c r="Q140" s="182"/>
      <c r="R140" s="183">
        <f>R141</f>
        <v>0</v>
      </c>
      <c r="S140" s="182"/>
      <c r="T140" s="184">
        <f>T141</f>
        <v>0</v>
      </c>
      <c r="AR140" s="185" t="s">
        <v>83</v>
      </c>
      <c r="AT140" s="186" t="s">
        <v>75</v>
      </c>
      <c r="AU140" s="186" t="s">
        <v>83</v>
      </c>
      <c r="AY140" s="185" t="s">
        <v>125</v>
      </c>
      <c r="BK140" s="187">
        <f>BK141</f>
        <v>0</v>
      </c>
    </row>
    <row r="141" spans="2:65" s="1" customFormat="1" ht="16.5" customHeight="1">
      <c r="B141" s="39"/>
      <c r="C141" s="190" t="s">
        <v>241</v>
      </c>
      <c r="D141" s="190" t="s">
        <v>127</v>
      </c>
      <c r="E141" s="191" t="s">
        <v>242</v>
      </c>
      <c r="F141" s="192" t="s">
        <v>243</v>
      </c>
      <c r="G141" s="193" t="s">
        <v>159</v>
      </c>
      <c r="H141" s="194">
        <v>76.147000000000006</v>
      </c>
      <c r="I141" s="195"/>
      <c r="J141" s="196">
        <f>ROUND(I141*H141,2)</f>
        <v>0</v>
      </c>
      <c r="K141" s="192" t="s">
        <v>131</v>
      </c>
      <c r="L141" s="59"/>
      <c r="M141" s="197" t="s">
        <v>21</v>
      </c>
      <c r="N141" s="238" t="s">
        <v>47</v>
      </c>
      <c r="O141" s="239"/>
      <c r="P141" s="240">
        <f>O141*H141</f>
        <v>0</v>
      </c>
      <c r="Q141" s="240">
        <v>0</v>
      </c>
      <c r="R141" s="240">
        <f>Q141*H141</f>
        <v>0</v>
      </c>
      <c r="S141" s="240">
        <v>0</v>
      </c>
      <c r="T141" s="241">
        <f>S141*H141</f>
        <v>0</v>
      </c>
      <c r="AR141" s="22" t="s">
        <v>132</v>
      </c>
      <c r="AT141" s="22" t="s">
        <v>127</v>
      </c>
      <c r="AU141" s="22" t="s">
        <v>85</v>
      </c>
      <c r="AY141" s="22" t="s">
        <v>125</v>
      </c>
      <c r="BE141" s="201">
        <f>IF(N141="základní",J141,0)</f>
        <v>0</v>
      </c>
      <c r="BF141" s="201">
        <f>IF(N141="snížená",J141,0)</f>
        <v>0</v>
      </c>
      <c r="BG141" s="201">
        <f>IF(N141="zákl. přenesená",J141,0)</f>
        <v>0</v>
      </c>
      <c r="BH141" s="201">
        <f>IF(N141="sníž. přenesená",J141,0)</f>
        <v>0</v>
      </c>
      <c r="BI141" s="201">
        <f>IF(N141="nulová",J141,0)</f>
        <v>0</v>
      </c>
      <c r="BJ141" s="22" t="s">
        <v>83</v>
      </c>
      <c r="BK141" s="201">
        <f>ROUND(I141*H141,2)</f>
        <v>0</v>
      </c>
      <c r="BL141" s="22" t="s">
        <v>132</v>
      </c>
      <c r="BM141" s="22" t="s">
        <v>244</v>
      </c>
    </row>
    <row r="142" spans="2:65" s="1" customFormat="1" ht="6.95" customHeight="1">
      <c r="B142" s="54"/>
      <c r="C142" s="55"/>
      <c r="D142" s="55"/>
      <c r="E142" s="55"/>
      <c r="F142" s="55"/>
      <c r="G142" s="55"/>
      <c r="H142" s="55"/>
      <c r="I142" s="137"/>
      <c r="J142" s="55"/>
      <c r="K142" s="55"/>
      <c r="L142" s="59"/>
    </row>
  </sheetData>
  <sheetProtection algorithmName="SHA-512" hashValue="Z6NLwP6HMywdYRP1litr7opcsPoN7E5NVCYHtK7efaWtSK2cKGu9p6utA8pwY3BDnO6Z/aACWZzKq7XNc9Tdng==" saltValue="yfCbKMwX/XKb8fe48EtwDHyV0JW4l50/agZlrzjmN71YpBhRgUyLFCEJlhZOksJAuoXCHti9lM+yrdu4lcB38w==" spinCount="100000" sheet="1" objects="1" scenarios="1" formatColumns="0" formatRows="0" autoFilter="0"/>
  <autoFilter ref="C82:K141"/>
  <mergeCells count="10">
    <mergeCell ref="J51:J52"/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9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9"/>
      <c r="B1" s="110"/>
      <c r="C1" s="110"/>
      <c r="D1" s="111" t="s">
        <v>1</v>
      </c>
      <c r="E1" s="110"/>
      <c r="F1" s="112" t="s">
        <v>89</v>
      </c>
      <c r="G1" s="368" t="s">
        <v>90</v>
      </c>
      <c r="H1" s="368"/>
      <c r="I1" s="113"/>
      <c r="J1" s="112" t="s">
        <v>91</v>
      </c>
      <c r="K1" s="111" t="s">
        <v>92</v>
      </c>
      <c r="L1" s="112" t="s">
        <v>93</v>
      </c>
      <c r="M1" s="112"/>
      <c r="N1" s="112"/>
      <c r="O1" s="112"/>
      <c r="P1" s="112"/>
      <c r="Q1" s="112"/>
      <c r="R1" s="112"/>
      <c r="S1" s="112"/>
      <c r="T1" s="112"/>
      <c r="U1" s="18"/>
      <c r="V1" s="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6.950000000000003" customHeight="1"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AT2" s="22" t="s">
        <v>88</v>
      </c>
    </row>
    <row r="3" spans="1:70" ht="6.95" customHeight="1">
      <c r="B3" s="23"/>
      <c r="C3" s="24"/>
      <c r="D3" s="24"/>
      <c r="E3" s="24"/>
      <c r="F3" s="24"/>
      <c r="G3" s="24"/>
      <c r="H3" s="24"/>
      <c r="I3" s="114"/>
      <c r="J3" s="24"/>
      <c r="K3" s="25"/>
      <c r="AT3" s="22" t="s">
        <v>85</v>
      </c>
    </row>
    <row r="4" spans="1:70" ht="36.950000000000003" customHeight="1">
      <c r="B4" s="26"/>
      <c r="C4" s="27"/>
      <c r="D4" s="28" t="s">
        <v>94</v>
      </c>
      <c r="E4" s="27"/>
      <c r="F4" s="27"/>
      <c r="G4" s="27"/>
      <c r="H4" s="27"/>
      <c r="I4" s="115"/>
      <c r="J4" s="27"/>
      <c r="K4" s="29"/>
      <c r="M4" s="30" t="s">
        <v>12</v>
      </c>
      <c r="AT4" s="22" t="s">
        <v>6</v>
      </c>
    </row>
    <row r="5" spans="1:70" ht="6.95" customHeight="1">
      <c r="B5" s="26"/>
      <c r="C5" s="27"/>
      <c r="D5" s="27"/>
      <c r="E5" s="27"/>
      <c r="F5" s="27"/>
      <c r="G5" s="27"/>
      <c r="H5" s="27"/>
      <c r="I5" s="115"/>
      <c r="J5" s="27"/>
      <c r="K5" s="29"/>
    </row>
    <row r="6" spans="1:70">
      <c r="B6" s="26"/>
      <c r="C6" s="27"/>
      <c r="D6" s="35" t="s">
        <v>18</v>
      </c>
      <c r="E6" s="27"/>
      <c r="F6" s="27"/>
      <c r="G6" s="27"/>
      <c r="H6" s="27"/>
      <c r="I6" s="115"/>
      <c r="J6" s="27"/>
      <c r="K6" s="29"/>
    </row>
    <row r="7" spans="1:70" ht="16.5" customHeight="1">
      <c r="B7" s="26"/>
      <c r="C7" s="27"/>
      <c r="D7" s="27"/>
      <c r="E7" s="360" t="str">
        <f>'Rekapitulace stavby'!K6</f>
        <v>Projektová dokumentace odstranění stávajícího objektu Náchodská 865</v>
      </c>
      <c r="F7" s="361"/>
      <c r="G7" s="361"/>
      <c r="H7" s="361"/>
      <c r="I7" s="115"/>
      <c r="J7" s="27"/>
      <c r="K7" s="29"/>
    </row>
    <row r="8" spans="1:70" s="1" customFormat="1">
      <c r="B8" s="39"/>
      <c r="C8" s="40"/>
      <c r="D8" s="35" t="s">
        <v>95</v>
      </c>
      <c r="E8" s="40"/>
      <c r="F8" s="40"/>
      <c r="G8" s="40"/>
      <c r="H8" s="40"/>
      <c r="I8" s="116"/>
      <c r="J8" s="40"/>
      <c r="K8" s="43"/>
    </row>
    <row r="9" spans="1:70" s="1" customFormat="1" ht="36.950000000000003" customHeight="1">
      <c r="B9" s="39"/>
      <c r="C9" s="40"/>
      <c r="D9" s="40"/>
      <c r="E9" s="362" t="s">
        <v>245</v>
      </c>
      <c r="F9" s="363"/>
      <c r="G9" s="363"/>
      <c r="H9" s="363"/>
      <c r="I9" s="116"/>
      <c r="J9" s="40"/>
      <c r="K9" s="43"/>
    </row>
    <row r="10" spans="1:70" s="1" customFormat="1" ht="13.5">
      <c r="B10" s="39"/>
      <c r="C10" s="40"/>
      <c r="D10" s="40"/>
      <c r="E10" s="40"/>
      <c r="F10" s="40"/>
      <c r="G10" s="40"/>
      <c r="H10" s="40"/>
      <c r="I10" s="116"/>
      <c r="J10" s="40"/>
      <c r="K10" s="43"/>
    </row>
    <row r="11" spans="1:70" s="1" customFormat="1" ht="14.45" customHeight="1">
      <c r="B11" s="39"/>
      <c r="C11" s="40"/>
      <c r="D11" s="35" t="s">
        <v>20</v>
      </c>
      <c r="E11" s="40"/>
      <c r="F11" s="33" t="s">
        <v>21</v>
      </c>
      <c r="G11" s="40"/>
      <c r="H11" s="40"/>
      <c r="I11" s="117" t="s">
        <v>22</v>
      </c>
      <c r="J11" s="33" t="s">
        <v>21</v>
      </c>
      <c r="K11" s="43"/>
    </row>
    <row r="12" spans="1:70" s="1" customFormat="1" ht="14.45" customHeight="1">
      <c r="B12" s="39"/>
      <c r="C12" s="40"/>
      <c r="D12" s="35" t="s">
        <v>23</v>
      </c>
      <c r="E12" s="40"/>
      <c r="F12" s="33" t="s">
        <v>24</v>
      </c>
      <c r="G12" s="40"/>
      <c r="H12" s="40"/>
      <c r="I12" s="117" t="s">
        <v>25</v>
      </c>
      <c r="J12" s="118" t="str">
        <f>'Rekapitulace stavby'!AN8</f>
        <v>12. 12. 2017</v>
      </c>
      <c r="K12" s="43"/>
    </row>
    <row r="13" spans="1:70" s="1" customFormat="1" ht="10.9" customHeight="1">
      <c r="B13" s="39"/>
      <c r="C13" s="40"/>
      <c r="D13" s="40"/>
      <c r="E13" s="40"/>
      <c r="F13" s="40"/>
      <c r="G13" s="40"/>
      <c r="H13" s="40"/>
      <c r="I13" s="116"/>
      <c r="J13" s="40"/>
      <c r="K13" s="43"/>
    </row>
    <row r="14" spans="1:70" s="1" customFormat="1" ht="14.45" customHeight="1">
      <c r="B14" s="39"/>
      <c r="C14" s="40"/>
      <c r="D14" s="35" t="s">
        <v>27</v>
      </c>
      <c r="E14" s="40"/>
      <c r="F14" s="40"/>
      <c r="G14" s="40"/>
      <c r="H14" s="40"/>
      <c r="I14" s="117" t="s">
        <v>28</v>
      </c>
      <c r="J14" s="33" t="s">
        <v>29</v>
      </c>
      <c r="K14" s="43"/>
    </row>
    <row r="15" spans="1:70" s="1" customFormat="1" ht="18" customHeight="1">
      <c r="B15" s="39"/>
      <c r="C15" s="40"/>
      <c r="D15" s="40"/>
      <c r="E15" s="33" t="s">
        <v>30</v>
      </c>
      <c r="F15" s="40"/>
      <c r="G15" s="40"/>
      <c r="H15" s="40"/>
      <c r="I15" s="117" t="s">
        <v>31</v>
      </c>
      <c r="J15" s="33" t="s">
        <v>32</v>
      </c>
      <c r="K15" s="43"/>
    </row>
    <row r="16" spans="1:70" s="1" customFormat="1" ht="6.95" customHeight="1">
      <c r="B16" s="39"/>
      <c r="C16" s="40"/>
      <c r="D16" s="40"/>
      <c r="E16" s="40"/>
      <c r="F16" s="40"/>
      <c r="G16" s="40"/>
      <c r="H16" s="40"/>
      <c r="I16" s="116"/>
      <c r="J16" s="40"/>
      <c r="K16" s="43"/>
    </row>
    <row r="17" spans="2:11" s="1" customFormat="1" ht="14.45" customHeight="1">
      <c r="B17" s="39"/>
      <c r="C17" s="40"/>
      <c r="D17" s="35" t="s">
        <v>33</v>
      </c>
      <c r="E17" s="40"/>
      <c r="F17" s="40"/>
      <c r="G17" s="40"/>
      <c r="H17" s="40"/>
      <c r="I17" s="117" t="s">
        <v>28</v>
      </c>
      <c r="J17" s="33" t="str">
        <f>IF('Rekapitulace stavby'!AN13="Vyplň údaj","",IF('Rekapitulace stavby'!AN13="","",'Rekapitulace stavby'!AN13))</f>
        <v/>
      </c>
      <c r="K17" s="43"/>
    </row>
    <row r="18" spans="2:11" s="1" customFormat="1" ht="18" customHeight="1">
      <c r="B18" s="39"/>
      <c r="C18" s="40"/>
      <c r="D18" s="40"/>
      <c r="E18" s="33" t="str">
        <f>IF('Rekapitulace stavby'!E14="Vyplň údaj","",IF('Rekapitulace stavby'!E14="","",'Rekapitulace stavby'!E14))</f>
        <v/>
      </c>
      <c r="F18" s="40"/>
      <c r="G18" s="40"/>
      <c r="H18" s="40"/>
      <c r="I18" s="117" t="s">
        <v>31</v>
      </c>
      <c r="J18" s="33" t="str">
        <f>IF('Rekapitulace stavby'!AN14="Vyplň údaj","",IF('Rekapitulace stavby'!AN14="","",'Rekapitulace stavby'!AN14))</f>
        <v/>
      </c>
      <c r="K18" s="43"/>
    </row>
    <row r="19" spans="2:11" s="1" customFormat="1" ht="6.95" customHeight="1">
      <c r="B19" s="39"/>
      <c r="C19" s="40"/>
      <c r="D19" s="40"/>
      <c r="E19" s="40"/>
      <c r="F19" s="40"/>
      <c r="G19" s="40"/>
      <c r="H19" s="40"/>
      <c r="I19" s="116"/>
      <c r="J19" s="40"/>
      <c r="K19" s="43"/>
    </row>
    <row r="20" spans="2:11" s="1" customFormat="1" ht="14.45" customHeight="1">
      <c r="B20" s="39"/>
      <c r="C20" s="40"/>
      <c r="D20" s="35" t="s">
        <v>35</v>
      </c>
      <c r="E20" s="40"/>
      <c r="F20" s="40"/>
      <c r="G20" s="40"/>
      <c r="H20" s="40"/>
      <c r="I20" s="117" t="s">
        <v>28</v>
      </c>
      <c r="J20" s="33" t="s">
        <v>36</v>
      </c>
      <c r="K20" s="43"/>
    </row>
    <row r="21" spans="2:11" s="1" customFormat="1" ht="18" customHeight="1">
      <c r="B21" s="39"/>
      <c r="C21" s="40"/>
      <c r="D21" s="40"/>
      <c r="E21" s="33" t="s">
        <v>37</v>
      </c>
      <c r="F21" s="40"/>
      <c r="G21" s="40"/>
      <c r="H21" s="40"/>
      <c r="I21" s="117" t="s">
        <v>31</v>
      </c>
      <c r="J21" s="33" t="s">
        <v>38</v>
      </c>
      <c r="K21" s="43"/>
    </row>
    <row r="22" spans="2:11" s="1" customFormat="1" ht="6.95" customHeight="1">
      <c r="B22" s="39"/>
      <c r="C22" s="40"/>
      <c r="D22" s="40"/>
      <c r="E22" s="40"/>
      <c r="F22" s="40"/>
      <c r="G22" s="40"/>
      <c r="H22" s="40"/>
      <c r="I22" s="116"/>
      <c r="J22" s="40"/>
      <c r="K22" s="43"/>
    </row>
    <row r="23" spans="2:11" s="1" customFormat="1" ht="14.45" customHeight="1">
      <c r="B23" s="39"/>
      <c r="C23" s="40"/>
      <c r="D23" s="35" t="s">
        <v>40</v>
      </c>
      <c r="E23" s="40"/>
      <c r="F23" s="40"/>
      <c r="G23" s="40"/>
      <c r="H23" s="40"/>
      <c r="I23" s="116"/>
      <c r="J23" s="40"/>
      <c r="K23" s="43"/>
    </row>
    <row r="24" spans="2:11" s="6" customFormat="1" ht="16.5" customHeight="1">
      <c r="B24" s="119"/>
      <c r="C24" s="120"/>
      <c r="D24" s="120"/>
      <c r="E24" s="349" t="s">
        <v>21</v>
      </c>
      <c r="F24" s="349"/>
      <c r="G24" s="349"/>
      <c r="H24" s="349"/>
      <c r="I24" s="121"/>
      <c r="J24" s="120"/>
      <c r="K24" s="122"/>
    </row>
    <row r="25" spans="2:11" s="1" customFormat="1" ht="6.95" customHeight="1">
      <c r="B25" s="39"/>
      <c r="C25" s="40"/>
      <c r="D25" s="40"/>
      <c r="E25" s="40"/>
      <c r="F25" s="40"/>
      <c r="G25" s="40"/>
      <c r="H25" s="40"/>
      <c r="I25" s="116"/>
      <c r="J25" s="40"/>
      <c r="K25" s="43"/>
    </row>
    <row r="26" spans="2:11" s="1" customFormat="1" ht="6.95" customHeight="1">
      <c r="B26" s="39"/>
      <c r="C26" s="40"/>
      <c r="D26" s="83"/>
      <c r="E26" s="83"/>
      <c r="F26" s="83"/>
      <c r="G26" s="83"/>
      <c r="H26" s="83"/>
      <c r="I26" s="123"/>
      <c r="J26" s="83"/>
      <c r="K26" s="124"/>
    </row>
    <row r="27" spans="2:11" s="1" customFormat="1" ht="25.35" customHeight="1">
      <c r="B27" s="39"/>
      <c r="C27" s="40"/>
      <c r="D27" s="125" t="s">
        <v>42</v>
      </c>
      <c r="E27" s="40"/>
      <c r="F27" s="40"/>
      <c r="G27" s="40"/>
      <c r="H27" s="40"/>
      <c r="I27" s="116"/>
      <c r="J27" s="126">
        <f>ROUND(J79,2)</f>
        <v>0</v>
      </c>
      <c r="K27" s="43"/>
    </row>
    <row r="28" spans="2:11" s="1" customFormat="1" ht="6.95" customHeight="1">
      <c r="B28" s="39"/>
      <c r="C28" s="40"/>
      <c r="D28" s="83"/>
      <c r="E28" s="83"/>
      <c r="F28" s="83"/>
      <c r="G28" s="83"/>
      <c r="H28" s="83"/>
      <c r="I28" s="123"/>
      <c r="J28" s="83"/>
      <c r="K28" s="124"/>
    </row>
    <row r="29" spans="2:11" s="1" customFormat="1" ht="14.45" customHeight="1">
      <c r="B29" s="39"/>
      <c r="C29" s="40"/>
      <c r="D29" s="40"/>
      <c r="E29" s="40"/>
      <c r="F29" s="44" t="s">
        <v>44</v>
      </c>
      <c r="G29" s="40"/>
      <c r="H29" s="40"/>
      <c r="I29" s="127" t="s">
        <v>43</v>
      </c>
      <c r="J29" s="44" t="s">
        <v>45</v>
      </c>
      <c r="K29" s="43"/>
    </row>
    <row r="30" spans="2:11" s="1" customFormat="1" ht="14.45" customHeight="1">
      <c r="B30" s="39"/>
      <c r="C30" s="40"/>
      <c r="D30" s="47" t="s">
        <v>46</v>
      </c>
      <c r="E30" s="47" t="s">
        <v>47</v>
      </c>
      <c r="F30" s="128">
        <f>ROUND(SUM(BE79:BE89), 2)</f>
        <v>0</v>
      </c>
      <c r="G30" s="40"/>
      <c r="H30" s="40"/>
      <c r="I30" s="129">
        <v>0.21</v>
      </c>
      <c r="J30" s="128">
        <f>ROUND(ROUND((SUM(BE79:BE89)), 2)*I30, 2)</f>
        <v>0</v>
      </c>
      <c r="K30" s="43"/>
    </row>
    <row r="31" spans="2:11" s="1" customFormat="1" ht="14.45" customHeight="1">
      <c r="B31" s="39"/>
      <c r="C31" s="40"/>
      <c r="D31" s="40"/>
      <c r="E31" s="47" t="s">
        <v>48</v>
      </c>
      <c r="F31" s="128">
        <f>ROUND(SUM(BF79:BF89), 2)</f>
        <v>0</v>
      </c>
      <c r="G31" s="40"/>
      <c r="H31" s="40"/>
      <c r="I31" s="129">
        <v>0.15</v>
      </c>
      <c r="J31" s="128">
        <f>ROUND(ROUND((SUM(BF79:BF89)), 2)*I31, 2)</f>
        <v>0</v>
      </c>
      <c r="K31" s="43"/>
    </row>
    <row r="32" spans="2:11" s="1" customFormat="1" ht="14.45" hidden="1" customHeight="1">
      <c r="B32" s="39"/>
      <c r="C32" s="40"/>
      <c r="D32" s="40"/>
      <c r="E32" s="47" t="s">
        <v>49</v>
      </c>
      <c r="F32" s="128">
        <f>ROUND(SUM(BG79:BG89), 2)</f>
        <v>0</v>
      </c>
      <c r="G32" s="40"/>
      <c r="H32" s="40"/>
      <c r="I32" s="129">
        <v>0.21</v>
      </c>
      <c r="J32" s="128">
        <v>0</v>
      </c>
      <c r="K32" s="43"/>
    </row>
    <row r="33" spans="2:11" s="1" customFormat="1" ht="14.45" hidden="1" customHeight="1">
      <c r="B33" s="39"/>
      <c r="C33" s="40"/>
      <c r="D33" s="40"/>
      <c r="E33" s="47" t="s">
        <v>50</v>
      </c>
      <c r="F33" s="128">
        <f>ROUND(SUM(BH79:BH89), 2)</f>
        <v>0</v>
      </c>
      <c r="G33" s="40"/>
      <c r="H33" s="40"/>
      <c r="I33" s="129">
        <v>0.15</v>
      </c>
      <c r="J33" s="128">
        <v>0</v>
      </c>
      <c r="K33" s="43"/>
    </row>
    <row r="34" spans="2:11" s="1" customFormat="1" ht="14.45" hidden="1" customHeight="1">
      <c r="B34" s="39"/>
      <c r="C34" s="40"/>
      <c r="D34" s="40"/>
      <c r="E34" s="47" t="s">
        <v>51</v>
      </c>
      <c r="F34" s="128">
        <f>ROUND(SUM(BI79:BI89), 2)</f>
        <v>0</v>
      </c>
      <c r="G34" s="40"/>
      <c r="H34" s="40"/>
      <c r="I34" s="129">
        <v>0</v>
      </c>
      <c r="J34" s="128">
        <v>0</v>
      </c>
      <c r="K34" s="43"/>
    </row>
    <row r="35" spans="2:11" s="1" customFormat="1" ht="6.95" customHeight="1">
      <c r="B35" s="39"/>
      <c r="C35" s="40"/>
      <c r="D35" s="40"/>
      <c r="E35" s="40"/>
      <c r="F35" s="40"/>
      <c r="G35" s="40"/>
      <c r="H35" s="40"/>
      <c r="I35" s="116"/>
      <c r="J35" s="40"/>
      <c r="K35" s="43"/>
    </row>
    <row r="36" spans="2:11" s="1" customFormat="1" ht="25.35" customHeight="1">
      <c r="B36" s="39"/>
      <c r="C36" s="130"/>
      <c r="D36" s="131" t="s">
        <v>52</v>
      </c>
      <c r="E36" s="77"/>
      <c r="F36" s="77"/>
      <c r="G36" s="132" t="s">
        <v>53</v>
      </c>
      <c r="H36" s="133" t="s">
        <v>54</v>
      </c>
      <c r="I36" s="134"/>
      <c r="J36" s="135">
        <f>SUM(J27:J34)</f>
        <v>0</v>
      </c>
      <c r="K36" s="136"/>
    </row>
    <row r="37" spans="2:11" s="1" customFormat="1" ht="14.45" customHeight="1">
      <c r="B37" s="54"/>
      <c r="C37" s="55"/>
      <c r="D37" s="55"/>
      <c r="E37" s="55"/>
      <c r="F37" s="55"/>
      <c r="G37" s="55"/>
      <c r="H37" s="55"/>
      <c r="I37" s="137"/>
      <c r="J37" s="55"/>
      <c r="K37" s="56"/>
    </row>
    <row r="41" spans="2:11" s="1" customFormat="1" ht="6.95" customHeight="1">
      <c r="B41" s="138"/>
      <c r="C41" s="139"/>
      <c r="D41" s="139"/>
      <c r="E41" s="139"/>
      <c r="F41" s="139"/>
      <c r="G41" s="139"/>
      <c r="H41" s="139"/>
      <c r="I41" s="140"/>
      <c r="J41" s="139"/>
      <c r="K41" s="141"/>
    </row>
    <row r="42" spans="2:11" s="1" customFormat="1" ht="36.950000000000003" customHeight="1">
      <c r="B42" s="39"/>
      <c r="C42" s="28" t="s">
        <v>97</v>
      </c>
      <c r="D42" s="40"/>
      <c r="E42" s="40"/>
      <c r="F42" s="40"/>
      <c r="G42" s="40"/>
      <c r="H42" s="40"/>
      <c r="I42" s="116"/>
      <c r="J42" s="40"/>
      <c r="K42" s="43"/>
    </row>
    <row r="43" spans="2:11" s="1" customFormat="1" ht="6.95" customHeight="1">
      <c r="B43" s="39"/>
      <c r="C43" s="40"/>
      <c r="D43" s="40"/>
      <c r="E43" s="40"/>
      <c r="F43" s="40"/>
      <c r="G43" s="40"/>
      <c r="H43" s="40"/>
      <c r="I43" s="116"/>
      <c r="J43" s="40"/>
      <c r="K43" s="43"/>
    </row>
    <row r="44" spans="2:11" s="1" customFormat="1" ht="14.45" customHeight="1">
      <c r="B44" s="39"/>
      <c r="C44" s="35" t="s">
        <v>18</v>
      </c>
      <c r="D44" s="40"/>
      <c r="E44" s="40"/>
      <c r="F44" s="40"/>
      <c r="G44" s="40"/>
      <c r="H44" s="40"/>
      <c r="I44" s="116"/>
      <c r="J44" s="40"/>
      <c r="K44" s="43"/>
    </row>
    <row r="45" spans="2:11" s="1" customFormat="1" ht="16.5" customHeight="1">
      <c r="B45" s="39"/>
      <c r="C45" s="40"/>
      <c r="D45" s="40"/>
      <c r="E45" s="360" t="str">
        <f>E7</f>
        <v>Projektová dokumentace odstranění stávajícího objektu Náchodská 865</v>
      </c>
      <c r="F45" s="361"/>
      <c r="G45" s="361"/>
      <c r="H45" s="361"/>
      <c r="I45" s="116"/>
      <c r="J45" s="40"/>
      <c r="K45" s="43"/>
    </row>
    <row r="46" spans="2:11" s="1" customFormat="1" ht="14.45" customHeight="1">
      <c r="B46" s="39"/>
      <c r="C46" s="35" t="s">
        <v>95</v>
      </c>
      <c r="D46" s="40"/>
      <c r="E46" s="40"/>
      <c r="F46" s="40"/>
      <c r="G46" s="40"/>
      <c r="H46" s="40"/>
      <c r="I46" s="116"/>
      <c r="J46" s="40"/>
      <c r="K46" s="43"/>
    </row>
    <row r="47" spans="2:11" s="1" customFormat="1" ht="17.25" customHeight="1">
      <c r="B47" s="39"/>
      <c r="C47" s="40"/>
      <c r="D47" s="40"/>
      <c r="E47" s="362" t="str">
        <f>E9</f>
        <v>VON - Vedlejší a ostatní náklady</v>
      </c>
      <c r="F47" s="363"/>
      <c r="G47" s="363"/>
      <c r="H47" s="363"/>
      <c r="I47" s="116"/>
      <c r="J47" s="40"/>
      <c r="K47" s="43"/>
    </row>
    <row r="48" spans="2:11" s="1" customFormat="1" ht="6.95" customHeight="1">
      <c r="B48" s="39"/>
      <c r="C48" s="40"/>
      <c r="D48" s="40"/>
      <c r="E48" s="40"/>
      <c r="F48" s="40"/>
      <c r="G48" s="40"/>
      <c r="H48" s="40"/>
      <c r="I48" s="116"/>
      <c r="J48" s="40"/>
      <c r="K48" s="43"/>
    </row>
    <row r="49" spans="2:47" s="1" customFormat="1" ht="18" customHeight="1">
      <c r="B49" s="39"/>
      <c r="C49" s="35" t="s">
        <v>23</v>
      </c>
      <c r="D49" s="40"/>
      <c r="E49" s="40"/>
      <c r="F49" s="33" t="str">
        <f>F12</f>
        <v>č.p.1979 a 1980/1 k.ú.Horní Počernice</v>
      </c>
      <c r="G49" s="40"/>
      <c r="H49" s="40"/>
      <c r="I49" s="117" t="s">
        <v>25</v>
      </c>
      <c r="J49" s="118" t="str">
        <f>IF(J12="","",J12)</f>
        <v>12. 12. 2017</v>
      </c>
      <c r="K49" s="43"/>
    </row>
    <row r="50" spans="2:47" s="1" customFormat="1" ht="6.95" customHeight="1">
      <c r="B50" s="39"/>
      <c r="C50" s="40"/>
      <c r="D50" s="40"/>
      <c r="E50" s="40"/>
      <c r="F50" s="40"/>
      <c r="G50" s="40"/>
      <c r="H50" s="40"/>
      <c r="I50" s="116"/>
      <c r="J50" s="40"/>
      <c r="K50" s="43"/>
    </row>
    <row r="51" spans="2:47" s="1" customFormat="1">
      <c r="B51" s="39"/>
      <c r="C51" s="35" t="s">
        <v>27</v>
      </c>
      <c r="D51" s="40"/>
      <c r="E51" s="40"/>
      <c r="F51" s="33" t="str">
        <f>E15</f>
        <v>MČ Praha20,Jivanská 647,193 21Praha9-Hor.Počernice</v>
      </c>
      <c r="G51" s="40"/>
      <c r="H51" s="40"/>
      <c r="I51" s="117" t="s">
        <v>35</v>
      </c>
      <c r="J51" s="349" t="str">
        <f>E21</f>
        <v>BKN,spol.s r.o.Vladislavova 29/I,566 01Vysoké Mýto</v>
      </c>
      <c r="K51" s="43"/>
    </row>
    <row r="52" spans="2:47" s="1" customFormat="1" ht="14.45" customHeight="1">
      <c r="B52" s="39"/>
      <c r="C52" s="35" t="s">
        <v>33</v>
      </c>
      <c r="D52" s="40"/>
      <c r="E52" s="40"/>
      <c r="F52" s="33" t="str">
        <f>IF(E18="","",E18)</f>
        <v/>
      </c>
      <c r="G52" s="40"/>
      <c r="H52" s="40"/>
      <c r="I52" s="116"/>
      <c r="J52" s="364"/>
      <c r="K52" s="43"/>
    </row>
    <row r="53" spans="2:47" s="1" customFormat="1" ht="10.35" customHeight="1">
      <c r="B53" s="39"/>
      <c r="C53" s="40"/>
      <c r="D53" s="40"/>
      <c r="E53" s="40"/>
      <c r="F53" s="40"/>
      <c r="G53" s="40"/>
      <c r="H53" s="40"/>
      <c r="I53" s="116"/>
      <c r="J53" s="40"/>
      <c r="K53" s="43"/>
    </row>
    <row r="54" spans="2:47" s="1" customFormat="1" ht="29.25" customHeight="1">
      <c r="B54" s="39"/>
      <c r="C54" s="142" t="s">
        <v>98</v>
      </c>
      <c r="D54" s="130"/>
      <c r="E54" s="130"/>
      <c r="F54" s="130"/>
      <c r="G54" s="130"/>
      <c r="H54" s="130"/>
      <c r="I54" s="143"/>
      <c r="J54" s="144" t="s">
        <v>99</v>
      </c>
      <c r="K54" s="145"/>
    </row>
    <row r="55" spans="2:47" s="1" customFormat="1" ht="10.35" customHeight="1">
      <c r="B55" s="39"/>
      <c r="C55" s="40"/>
      <c r="D55" s="40"/>
      <c r="E55" s="40"/>
      <c r="F55" s="40"/>
      <c r="G55" s="40"/>
      <c r="H55" s="40"/>
      <c r="I55" s="116"/>
      <c r="J55" s="40"/>
      <c r="K55" s="43"/>
    </row>
    <row r="56" spans="2:47" s="1" customFormat="1" ht="29.25" customHeight="1">
      <c r="B56" s="39"/>
      <c r="C56" s="146" t="s">
        <v>100</v>
      </c>
      <c r="D56" s="40"/>
      <c r="E56" s="40"/>
      <c r="F56" s="40"/>
      <c r="G56" s="40"/>
      <c r="H56" s="40"/>
      <c r="I56" s="116"/>
      <c r="J56" s="126">
        <f>J79</f>
        <v>0</v>
      </c>
      <c r="K56" s="43"/>
      <c r="AU56" s="22" t="s">
        <v>101</v>
      </c>
    </row>
    <row r="57" spans="2:47" s="7" customFormat="1" ht="24.95" customHeight="1">
      <c r="B57" s="147"/>
      <c r="C57" s="148"/>
      <c r="D57" s="149" t="s">
        <v>246</v>
      </c>
      <c r="E57" s="150"/>
      <c r="F57" s="150"/>
      <c r="G57" s="150"/>
      <c r="H57" s="150"/>
      <c r="I57" s="151"/>
      <c r="J57" s="152">
        <f>J80</f>
        <v>0</v>
      </c>
      <c r="K57" s="153"/>
    </row>
    <row r="58" spans="2:47" s="8" customFormat="1" ht="19.899999999999999" customHeight="1">
      <c r="B58" s="154"/>
      <c r="C58" s="155"/>
      <c r="D58" s="156" t="s">
        <v>247</v>
      </c>
      <c r="E58" s="157"/>
      <c r="F58" s="157"/>
      <c r="G58" s="157"/>
      <c r="H58" s="157"/>
      <c r="I58" s="158"/>
      <c r="J58" s="159">
        <f>J81</f>
        <v>0</v>
      </c>
      <c r="K58" s="160"/>
    </row>
    <row r="59" spans="2:47" s="8" customFormat="1" ht="19.899999999999999" customHeight="1">
      <c r="B59" s="154"/>
      <c r="C59" s="155"/>
      <c r="D59" s="156" t="s">
        <v>248</v>
      </c>
      <c r="E59" s="157"/>
      <c r="F59" s="157"/>
      <c r="G59" s="157"/>
      <c r="H59" s="157"/>
      <c r="I59" s="158"/>
      <c r="J59" s="159">
        <f>J87</f>
        <v>0</v>
      </c>
      <c r="K59" s="160"/>
    </row>
    <row r="60" spans="2:47" s="1" customFormat="1" ht="21.75" customHeight="1">
      <c r="B60" s="39"/>
      <c r="C60" s="40"/>
      <c r="D60" s="40"/>
      <c r="E60" s="40"/>
      <c r="F60" s="40"/>
      <c r="G60" s="40"/>
      <c r="H60" s="40"/>
      <c r="I60" s="116"/>
      <c r="J60" s="40"/>
      <c r="K60" s="43"/>
    </row>
    <row r="61" spans="2:47" s="1" customFormat="1" ht="6.95" customHeight="1">
      <c r="B61" s="54"/>
      <c r="C61" s="55"/>
      <c r="D61" s="55"/>
      <c r="E61" s="55"/>
      <c r="F61" s="55"/>
      <c r="G61" s="55"/>
      <c r="H61" s="55"/>
      <c r="I61" s="137"/>
      <c r="J61" s="55"/>
      <c r="K61" s="56"/>
    </row>
    <row r="65" spans="2:63" s="1" customFormat="1" ht="6.95" customHeight="1">
      <c r="B65" s="57"/>
      <c r="C65" s="58"/>
      <c r="D65" s="58"/>
      <c r="E65" s="58"/>
      <c r="F65" s="58"/>
      <c r="G65" s="58"/>
      <c r="H65" s="58"/>
      <c r="I65" s="140"/>
      <c r="J65" s="58"/>
      <c r="K65" s="58"/>
      <c r="L65" s="59"/>
    </row>
    <row r="66" spans="2:63" s="1" customFormat="1" ht="36.950000000000003" customHeight="1">
      <c r="B66" s="39"/>
      <c r="C66" s="60" t="s">
        <v>109</v>
      </c>
      <c r="D66" s="61"/>
      <c r="E66" s="61"/>
      <c r="F66" s="61"/>
      <c r="G66" s="61"/>
      <c r="H66" s="61"/>
      <c r="I66" s="161"/>
      <c r="J66" s="61"/>
      <c r="K66" s="61"/>
      <c r="L66" s="59"/>
    </row>
    <row r="67" spans="2:63" s="1" customFormat="1" ht="6.95" customHeight="1">
      <c r="B67" s="39"/>
      <c r="C67" s="61"/>
      <c r="D67" s="61"/>
      <c r="E67" s="61"/>
      <c r="F67" s="61"/>
      <c r="G67" s="61"/>
      <c r="H67" s="61"/>
      <c r="I67" s="161"/>
      <c r="J67" s="61"/>
      <c r="K67" s="61"/>
      <c r="L67" s="59"/>
    </row>
    <row r="68" spans="2:63" s="1" customFormat="1" ht="14.45" customHeight="1">
      <c r="B68" s="39"/>
      <c r="C68" s="63" t="s">
        <v>18</v>
      </c>
      <c r="D68" s="61"/>
      <c r="E68" s="61"/>
      <c r="F68" s="61"/>
      <c r="G68" s="61"/>
      <c r="H68" s="61"/>
      <c r="I68" s="161"/>
      <c r="J68" s="61"/>
      <c r="K68" s="61"/>
      <c r="L68" s="59"/>
    </row>
    <row r="69" spans="2:63" s="1" customFormat="1" ht="16.5" customHeight="1">
      <c r="B69" s="39"/>
      <c r="C69" s="61"/>
      <c r="D69" s="61"/>
      <c r="E69" s="365" t="str">
        <f>E7</f>
        <v>Projektová dokumentace odstranění stávajícího objektu Náchodská 865</v>
      </c>
      <c r="F69" s="366"/>
      <c r="G69" s="366"/>
      <c r="H69" s="366"/>
      <c r="I69" s="161"/>
      <c r="J69" s="61"/>
      <c r="K69" s="61"/>
      <c r="L69" s="59"/>
    </row>
    <row r="70" spans="2:63" s="1" customFormat="1" ht="14.45" customHeight="1">
      <c r="B70" s="39"/>
      <c r="C70" s="63" t="s">
        <v>95</v>
      </c>
      <c r="D70" s="61"/>
      <c r="E70" s="61"/>
      <c r="F70" s="61"/>
      <c r="G70" s="61"/>
      <c r="H70" s="61"/>
      <c r="I70" s="161"/>
      <c r="J70" s="61"/>
      <c r="K70" s="61"/>
      <c r="L70" s="59"/>
    </row>
    <row r="71" spans="2:63" s="1" customFormat="1" ht="17.25" customHeight="1">
      <c r="B71" s="39"/>
      <c r="C71" s="61"/>
      <c r="D71" s="61"/>
      <c r="E71" s="356" t="str">
        <f>E9</f>
        <v>VON - Vedlejší a ostatní náklady</v>
      </c>
      <c r="F71" s="367"/>
      <c r="G71" s="367"/>
      <c r="H71" s="367"/>
      <c r="I71" s="161"/>
      <c r="J71" s="61"/>
      <c r="K71" s="61"/>
      <c r="L71" s="59"/>
    </row>
    <row r="72" spans="2:63" s="1" customFormat="1" ht="6.95" customHeight="1">
      <c r="B72" s="39"/>
      <c r="C72" s="61"/>
      <c r="D72" s="61"/>
      <c r="E72" s="61"/>
      <c r="F72" s="61"/>
      <c r="G72" s="61"/>
      <c r="H72" s="61"/>
      <c r="I72" s="161"/>
      <c r="J72" s="61"/>
      <c r="K72" s="61"/>
      <c r="L72" s="59"/>
    </row>
    <row r="73" spans="2:63" s="1" customFormat="1" ht="18" customHeight="1">
      <c r="B73" s="39"/>
      <c r="C73" s="63" t="s">
        <v>23</v>
      </c>
      <c r="D73" s="61"/>
      <c r="E73" s="61"/>
      <c r="F73" s="162" t="str">
        <f>F12</f>
        <v>č.p.1979 a 1980/1 k.ú.Horní Počernice</v>
      </c>
      <c r="G73" s="61"/>
      <c r="H73" s="61"/>
      <c r="I73" s="163" t="s">
        <v>25</v>
      </c>
      <c r="J73" s="71" t="str">
        <f>IF(J12="","",J12)</f>
        <v>12. 12. 2017</v>
      </c>
      <c r="K73" s="61"/>
      <c r="L73" s="59"/>
    </row>
    <row r="74" spans="2:63" s="1" customFormat="1" ht="6.95" customHeight="1">
      <c r="B74" s="39"/>
      <c r="C74" s="61"/>
      <c r="D74" s="61"/>
      <c r="E74" s="61"/>
      <c r="F74" s="61"/>
      <c r="G74" s="61"/>
      <c r="H74" s="61"/>
      <c r="I74" s="161"/>
      <c r="J74" s="61"/>
      <c r="K74" s="61"/>
      <c r="L74" s="59"/>
    </row>
    <row r="75" spans="2:63" s="1" customFormat="1">
      <c r="B75" s="39"/>
      <c r="C75" s="63" t="s">
        <v>27</v>
      </c>
      <c r="D75" s="61"/>
      <c r="E75" s="61"/>
      <c r="F75" s="162" t="str">
        <f>E15</f>
        <v>MČ Praha20,Jivanská 647,193 21Praha9-Hor.Počernice</v>
      </c>
      <c r="G75" s="61"/>
      <c r="H75" s="61"/>
      <c r="I75" s="163" t="s">
        <v>35</v>
      </c>
      <c r="J75" s="162" t="str">
        <f>E21</f>
        <v>BKN,spol.s r.o.Vladislavova 29/I,566 01Vysoké Mýto</v>
      </c>
      <c r="K75" s="61"/>
      <c r="L75" s="59"/>
    </row>
    <row r="76" spans="2:63" s="1" customFormat="1" ht="14.45" customHeight="1">
      <c r="B76" s="39"/>
      <c r="C76" s="63" t="s">
        <v>33</v>
      </c>
      <c r="D76" s="61"/>
      <c r="E76" s="61"/>
      <c r="F76" s="162" t="str">
        <f>IF(E18="","",E18)</f>
        <v/>
      </c>
      <c r="G76" s="61"/>
      <c r="H76" s="61"/>
      <c r="I76" s="161"/>
      <c r="J76" s="61"/>
      <c r="K76" s="61"/>
      <c r="L76" s="59"/>
    </row>
    <row r="77" spans="2:63" s="1" customFormat="1" ht="10.35" customHeight="1">
      <c r="B77" s="39"/>
      <c r="C77" s="61"/>
      <c r="D77" s="61"/>
      <c r="E77" s="61"/>
      <c r="F77" s="61"/>
      <c r="G77" s="61"/>
      <c r="H77" s="61"/>
      <c r="I77" s="161"/>
      <c r="J77" s="61"/>
      <c r="K77" s="61"/>
      <c r="L77" s="59"/>
    </row>
    <row r="78" spans="2:63" s="9" customFormat="1" ht="29.25" customHeight="1">
      <c r="B78" s="164"/>
      <c r="C78" s="165" t="s">
        <v>110</v>
      </c>
      <c r="D78" s="166" t="s">
        <v>61</v>
      </c>
      <c r="E78" s="166" t="s">
        <v>57</v>
      </c>
      <c r="F78" s="166" t="s">
        <v>111</v>
      </c>
      <c r="G78" s="166" t="s">
        <v>112</v>
      </c>
      <c r="H78" s="166" t="s">
        <v>113</v>
      </c>
      <c r="I78" s="167" t="s">
        <v>114</v>
      </c>
      <c r="J78" s="166" t="s">
        <v>99</v>
      </c>
      <c r="K78" s="168" t="s">
        <v>115</v>
      </c>
      <c r="L78" s="169"/>
      <c r="M78" s="79" t="s">
        <v>116</v>
      </c>
      <c r="N78" s="80" t="s">
        <v>46</v>
      </c>
      <c r="O78" s="80" t="s">
        <v>117</v>
      </c>
      <c r="P78" s="80" t="s">
        <v>118</v>
      </c>
      <c r="Q78" s="80" t="s">
        <v>119</v>
      </c>
      <c r="R78" s="80" t="s">
        <v>120</v>
      </c>
      <c r="S78" s="80" t="s">
        <v>121</v>
      </c>
      <c r="T78" s="81" t="s">
        <v>122</v>
      </c>
    </row>
    <row r="79" spans="2:63" s="1" customFormat="1" ht="29.25" customHeight="1">
      <c r="B79" s="39"/>
      <c r="C79" s="85" t="s">
        <v>100</v>
      </c>
      <c r="D79" s="61"/>
      <c r="E79" s="61"/>
      <c r="F79" s="61"/>
      <c r="G79" s="61"/>
      <c r="H79" s="61"/>
      <c r="I79" s="161"/>
      <c r="J79" s="170">
        <f>BK79</f>
        <v>0</v>
      </c>
      <c r="K79" s="61"/>
      <c r="L79" s="59"/>
      <c r="M79" s="82"/>
      <c r="N79" s="83"/>
      <c r="O79" s="83"/>
      <c r="P79" s="171">
        <f>P80</f>
        <v>0</v>
      </c>
      <c r="Q79" s="83"/>
      <c r="R79" s="171">
        <f>R80</f>
        <v>0</v>
      </c>
      <c r="S79" s="83"/>
      <c r="T79" s="172">
        <f>T80</f>
        <v>0</v>
      </c>
      <c r="AT79" s="22" t="s">
        <v>75</v>
      </c>
      <c r="AU79" s="22" t="s">
        <v>101</v>
      </c>
      <c r="BK79" s="173">
        <f>BK80</f>
        <v>0</v>
      </c>
    </row>
    <row r="80" spans="2:63" s="10" customFormat="1" ht="37.35" customHeight="1">
      <c r="B80" s="174"/>
      <c r="C80" s="175"/>
      <c r="D80" s="176" t="s">
        <v>75</v>
      </c>
      <c r="E80" s="177" t="s">
        <v>249</v>
      </c>
      <c r="F80" s="177" t="s">
        <v>250</v>
      </c>
      <c r="G80" s="175"/>
      <c r="H80" s="175"/>
      <c r="I80" s="178"/>
      <c r="J80" s="179">
        <f>BK80</f>
        <v>0</v>
      </c>
      <c r="K80" s="175"/>
      <c r="L80" s="180"/>
      <c r="M80" s="181"/>
      <c r="N80" s="182"/>
      <c r="O80" s="182"/>
      <c r="P80" s="183">
        <f>P81+P87</f>
        <v>0</v>
      </c>
      <c r="Q80" s="182"/>
      <c r="R80" s="183">
        <f>R81+R87</f>
        <v>0</v>
      </c>
      <c r="S80" s="182"/>
      <c r="T80" s="184">
        <f>T81+T87</f>
        <v>0</v>
      </c>
      <c r="AR80" s="185" t="s">
        <v>132</v>
      </c>
      <c r="AT80" s="186" t="s">
        <v>75</v>
      </c>
      <c r="AU80" s="186" t="s">
        <v>76</v>
      </c>
      <c r="AY80" s="185" t="s">
        <v>125</v>
      </c>
      <c r="BK80" s="187">
        <f>BK81+BK87</f>
        <v>0</v>
      </c>
    </row>
    <row r="81" spans="2:65" s="10" customFormat="1" ht="19.899999999999999" customHeight="1">
      <c r="B81" s="174"/>
      <c r="C81" s="175"/>
      <c r="D81" s="176" t="s">
        <v>75</v>
      </c>
      <c r="E81" s="188" t="s">
        <v>251</v>
      </c>
      <c r="F81" s="188" t="s">
        <v>252</v>
      </c>
      <c r="G81" s="175"/>
      <c r="H81" s="175"/>
      <c r="I81" s="178"/>
      <c r="J81" s="189">
        <f>BK81</f>
        <v>0</v>
      </c>
      <c r="K81" s="175"/>
      <c r="L81" s="180"/>
      <c r="M81" s="181"/>
      <c r="N81" s="182"/>
      <c r="O81" s="182"/>
      <c r="P81" s="183">
        <f>SUM(P82:P86)</f>
        <v>0</v>
      </c>
      <c r="Q81" s="182"/>
      <c r="R81" s="183">
        <f>SUM(R82:R86)</f>
        <v>0</v>
      </c>
      <c r="S81" s="182"/>
      <c r="T81" s="184">
        <f>SUM(T82:T86)</f>
        <v>0</v>
      </c>
      <c r="AR81" s="185" t="s">
        <v>132</v>
      </c>
      <c r="AT81" s="186" t="s">
        <v>75</v>
      </c>
      <c r="AU81" s="186" t="s">
        <v>83</v>
      </c>
      <c r="AY81" s="185" t="s">
        <v>125</v>
      </c>
      <c r="BK81" s="187">
        <f>SUM(BK82:BK86)</f>
        <v>0</v>
      </c>
    </row>
    <row r="82" spans="2:65" s="1" customFormat="1" ht="16.5" customHeight="1">
      <c r="B82" s="39"/>
      <c r="C82" s="190" t="s">
        <v>83</v>
      </c>
      <c r="D82" s="190" t="s">
        <v>127</v>
      </c>
      <c r="E82" s="191" t="s">
        <v>253</v>
      </c>
      <c r="F82" s="192" t="s">
        <v>254</v>
      </c>
      <c r="G82" s="193" t="s">
        <v>145</v>
      </c>
      <c r="H82" s="194">
        <v>1</v>
      </c>
      <c r="I82" s="195"/>
      <c r="J82" s="196">
        <f>ROUND(I82*H82,2)</f>
        <v>0</v>
      </c>
      <c r="K82" s="192" t="s">
        <v>21</v>
      </c>
      <c r="L82" s="59"/>
      <c r="M82" s="197" t="s">
        <v>21</v>
      </c>
      <c r="N82" s="198" t="s">
        <v>47</v>
      </c>
      <c r="O82" s="40"/>
      <c r="P82" s="199">
        <f>O82*H82</f>
        <v>0</v>
      </c>
      <c r="Q82" s="199">
        <v>0</v>
      </c>
      <c r="R82" s="199">
        <f>Q82*H82</f>
        <v>0</v>
      </c>
      <c r="S82" s="199">
        <v>0</v>
      </c>
      <c r="T82" s="200">
        <f>S82*H82</f>
        <v>0</v>
      </c>
      <c r="AR82" s="22" t="s">
        <v>255</v>
      </c>
      <c r="AT82" s="22" t="s">
        <v>127</v>
      </c>
      <c r="AU82" s="22" t="s">
        <v>85</v>
      </c>
      <c r="AY82" s="22" t="s">
        <v>125</v>
      </c>
      <c r="BE82" s="201">
        <f>IF(N82="základní",J82,0)</f>
        <v>0</v>
      </c>
      <c r="BF82" s="201">
        <f>IF(N82="snížená",J82,0)</f>
        <v>0</v>
      </c>
      <c r="BG82" s="201">
        <f>IF(N82="zákl. přenesená",J82,0)</f>
        <v>0</v>
      </c>
      <c r="BH82" s="201">
        <f>IF(N82="sníž. přenesená",J82,0)</f>
        <v>0</v>
      </c>
      <c r="BI82" s="201">
        <f>IF(N82="nulová",J82,0)</f>
        <v>0</v>
      </c>
      <c r="BJ82" s="22" t="s">
        <v>83</v>
      </c>
      <c r="BK82" s="201">
        <f>ROUND(I82*H82,2)</f>
        <v>0</v>
      </c>
      <c r="BL82" s="22" t="s">
        <v>255</v>
      </c>
      <c r="BM82" s="22" t="s">
        <v>256</v>
      </c>
    </row>
    <row r="83" spans="2:65" s="1" customFormat="1" ht="16.5" customHeight="1">
      <c r="B83" s="39"/>
      <c r="C83" s="190" t="s">
        <v>85</v>
      </c>
      <c r="D83" s="190" t="s">
        <v>127</v>
      </c>
      <c r="E83" s="191" t="s">
        <v>257</v>
      </c>
      <c r="F83" s="192" t="s">
        <v>258</v>
      </c>
      <c r="G83" s="193" t="s">
        <v>173</v>
      </c>
      <c r="H83" s="194">
        <v>1</v>
      </c>
      <c r="I83" s="195"/>
      <c r="J83" s="196">
        <f>ROUND(I83*H83,2)</f>
        <v>0</v>
      </c>
      <c r="K83" s="192" t="s">
        <v>21</v>
      </c>
      <c r="L83" s="59"/>
      <c r="M83" s="197" t="s">
        <v>21</v>
      </c>
      <c r="N83" s="198" t="s">
        <v>47</v>
      </c>
      <c r="O83" s="40"/>
      <c r="P83" s="199">
        <f>O83*H83</f>
        <v>0</v>
      </c>
      <c r="Q83" s="199">
        <v>0</v>
      </c>
      <c r="R83" s="199">
        <f>Q83*H83</f>
        <v>0</v>
      </c>
      <c r="S83" s="199">
        <v>0</v>
      </c>
      <c r="T83" s="200">
        <f>S83*H83</f>
        <v>0</v>
      </c>
      <c r="AR83" s="22" t="s">
        <v>255</v>
      </c>
      <c r="AT83" s="22" t="s">
        <v>127</v>
      </c>
      <c r="AU83" s="22" t="s">
        <v>85</v>
      </c>
      <c r="AY83" s="22" t="s">
        <v>125</v>
      </c>
      <c r="BE83" s="201">
        <f>IF(N83="základní",J83,0)</f>
        <v>0</v>
      </c>
      <c r="BF83" s="201">
        <f>IF(N83="snížená",J83,0)</f>
        <v>0</v>
      </c>
      <c r="BG83" s="201">
        <f>IF(N83="zákl. přenesená",J83,0)</f>
        <v>0</v>
      </c>
      <c r="BH83" s="201">
        <f>IF(N83="sníž. přenesená",J83,0)</f>
        <v>0</v>
      </c>
      <c r="BI83" s="201">
        <f>IF(N83="nulová",J83,0)</f>
        <v>0</v>
      </c>
      <c r="BJ83" s="22" t="s">
        <v>83</v>
      </c>
      <c r="BK83" s="201">
        <f>ROUND(I83*H83,2)</f>
        <v>0</v>
      </c>
      <c r="BL83" s="22" t="s">
        <v>255</v>
      </c>
      <c r="BM83" s="22" t="s">
        <v>259</v>
      </c>
    </row>
    <row r="84" spans="2:65" s="1" customFormat="1" ht="108">
      <c r="B84" s="39"/>
      <c r="C84" s="61"/>
      <c r="D84" s="202" t="s">
        <v>260</v>
      </c>
      <c r="E84" s="61"/>
      <c r="F84" s="203" t="s">
        <v>261</v>
      </c>
      <c r="G84" s="61"/>
      <c r="H84" s="61"/>
      <c r="I84" s="161"/>
      <c r="J84" s="61"/>
      <c r="K84" s="61"/>
      <c r="L84" s="59"/>
      <c r="M84" s="204"/>
      <c r="N84" s="40"/>
      <c r="O84" s="40"/>
      <c r="P84" s="40"/>
      <c r="Q84" s="40"/>
      <c r="R84" s="40"/>
      <c r="S84" s="40"/>
      <c r="T84" s="76"/>
      <c r="AT84" s="22" t="s">
        <v>260</v>
      </c>
      <c r="AU84" s="22" t="s">
        <v>85</v>
      </c>
    </row>
    <row r="85" spans="2:65" s="1" customFormat="1" ht="16.5" customHeight="1">
      <c r="B85" s="39"/>
      <c r="C85" s="190" t="s">
        <v>142</v>
      </c>
      <c r="D85" s="190" t="s">
        <v>127</v>
      </c>
      <c r="E85" s="191" t="s">
        <v>262</v>
      </c>
      <c r="F85" s="192" t="s">
        <v>263</v>
      </c>
      <c r="G85" s="193" t="s">
        <v>145</v>
      </c>
      <c r="H85" s="194">
        <v>1</v>
      </c>
      <c r="I85" s="195"/>
      <c r="J85" s="196">
        <f>ROUND(I85*H85,2)</f>
        <v>0</v>
      </c>
      <c r="K85" s="192" t="s">
        <v>21</v>
      </c>
      <c r="L85" s="59"/>
      <c r="M85" s="197" t="s">
        <v>21</v>
      </c>
      <c r="N85" s="198" t="s">
        <v>47</v>
      </c>
      <c r="O85" s="40"/>
      <c r="P85" s="199">
        <f>O85*H85</f>
        <v>0</v>
      </c>
      <c r="Q85" s="199">
        <v>0</v>
      </c>
      <c r="R85" s="199">
        <f>Q85*H85</f>
        <v>0</v>
      </c>
      <c r="S85" s="199">
        <v>0</v>
      </c>
      <c r="T85" s="200">
        <f>S85*H85</f>
        <v>0</v>
      </c>
      <c r="AR85" s="22" t="s">
        <v>255</v>
      </c>
      <c r="AT85" s="22" t="s">
        <v>127</v>
      </c>
      <c r="AU85" s="22" t="s">
        <v>85</v>
      </c>
      <c r="AY85" s="22" t="s">
        <v>125</v>
      </c>
      <c r="BE85" s="201">
        <f>IF(N85="základní",J85,0)</f>
        <v>0</v>
      </c>
      <c r="BF85" s="201">
        <f>IF(N85="snížená",J85,0)</f>
        <v>0</v>
      </c>
      <c r="BG85" s="201">
        <f>IF(N85="zákl. přenesená",J85,0)</f>
        <v>0</v>
      </c>
      <c r="BH85" s="201">
        <f>IF(N85="sníž. přenesená",J85,0)</f>
        <v>0</v>
      </c>
      <c r="BI85" s="201">
        <f>IF(N85="nulová",J85,0)</f>
        <v>0</v>
      </c>
      <c r="BJ85" s="22" t="s">
        <v>83</v>
      </c>
      <c r="BK85" s="201">
        <f>ROUND(I85*H85,2)</f>
        <v>0</v>
      </c>
      <c r="BL85" s="22" t="s">
        <v>255</v>
      </c>
      <c r="BM85" s="22" t="s">
        <v>264</v>
      </c>
    </row>
    <row r="86" spans="2:65" s="1" customFormat="1" ht="54">
      <c r="B86" s="39"/>
      <c r="C86" s="61"/>
      <c r="D86" s="202" t="s">
        <v>260</v>
      </c>
      <c r="E86" s="61"/>
      <c r="F86" s="203" t="s">
        <v>265</v>
      </c>
      <c r="G86" s="61"/>
      <c r="H86" s="61"/>
      <c r="I86" s="161"/>
      <c r="J86" s="61"/>
      <c r="K86" s="61"/>
      <c r="L86" s="59"/>
      <c r="M86" s="204"/>
      <c r="N86" s="40"/>
      <c r="O86" s="40"/>
      <c r="P86" s="40"/>
      <c r="Q86" s="40"/>
      <c r="R86" s="40"/>
      <c r="S86" s="40"/>
      <c r="T86" s="76"/>
      <c r="AT86" s="22" t="s">
        <v>260</v>
      </c>
      <c r="AU86" s="22" t="s">
        <v>85</v>
      </c>
    </row>
    <row r="87" spans="2:65" s="10" customFormat="1" ht="29.85" customHeight="1">
      <c r="B87" s="174"/>
      <c r="C87" s="175"/>
      <c r="D87" s="176" t="s">
        <v>75</v>
      </c>
      <c r="E87" s="188" t="s">
        <v>76</v>
      </c>
      <c r="F87" s="188" t="s">
        <v>250</v>
      </c>
      <c r="G87" s="175"/>
      <c r="H87" s="175"/>
      <c r="I87" s="178"/>
      <c r="J87" s="189">
        <f>BK87</f>
        <v>0</v>
      </c>
      <c r="K87" s="175"/>
      <c r="L87" s="180"/>
      <c r="M87" s="181"/>
      <c r="N87" s="182"/>
      <c r="O87" s="182"/>
      <c r="P87" s="183">
        <f>SUM(P88:P89)</f>
        <v>0</v>
      </c>
      <c r="Q87" s="182"/>
      <c r="R87" s="183">
        <f>SUM(R88:R89)</f>
        <v>0</v>
      </c>
      <c r="S87" s="182"/>
      <c r="T87" s="184">
        <f>SUM(T88:T89)</f>
        <v>0</v>
      </c>
      <c r="AR87" s="185" t="s">
        <v>155</v>
      </c>
      <c r="AT87" s="186" t="s">
        <v>75</v>
      </c>
      <c r="AU87" s="186" t="s">
        <v>83</v>
      </c>
      <c r="AY87" s="185" t="s">
        <v>125</v>
      </c>
      <c r="BK87" s="187">
        <f>SUM(BK88:BK89)</f>
        <v>0</v>
      </c>
    </row>
    <row r="88" spans="2:65" s="1" customFormat="1" ht="16.5" customHeight="1">
      <c r="B88" s="39"/>
      <c r="C88" s="190" t="s">
        <v>132</v>
      </c>
      <c r="D88" s="190" t="s">
        <v>127</v>
      </c>
      <c r="E88" s="191" t="s">
        <v>266</v>
      </c>
      <c r="F88" s="192" t="s">
        <v>267</v>
      </c>
      <c r="G88" s="193" t="s">
        <v>173</v>
      </c>
      <c r="H88" s="194">
        <v>1</v>
      </c>
      <c r="I88" s="195"/>
      <c r="J88" s="196">
        <f>ROUND(I88*H88,2)</f>
        <v>0</v>
      </c>
      <c r="K88" s="192" t="s">
        <v>21</v>
      </c>
      <c r="L88" s="59"/>
      <c r="M88" s="197" t="s">
        <v>21</v>
      </c>
      <c r="N88" s="198" t="s">
        <v>47</v>
      </c>
      <c r="O88" s="40"/>
      <c r="P88" s="199">
        <f>O88*H88</f>
        <v>0</v>
      </c>
      <c r="Q88" s="199">
        <v>0</v>
      </c>
      <c r="R88" s="199">
        <f>Q88*H88</f>
        <v>0</v>
      </c>
      <c r="S88" s="199">
        <v>0</v>
      </c>
      <c r="T88" s="200">
        <f>S88*H88</f>
        <v>0</v>
      </c>
      <c r="AR88" s="22" t="s">
        <v>255</v>
      </c>
      <c r="AT88" s="22" t="s">
        <v>127</v>
      </c>
      <c r="AU88" s="22" t="s">
        <v>85</v>
      </c>
      <c r="AY88" s="22" t="s">
        <v>125</v>
      </c>
      <c r="BE88" s="201">
        <f>IF(N88="základní",J88,0)</f>
        <v>0</v>
      </c>
      <c r="BF88" s="201">
        <f>IF(N88="snížená",J88,0)</f>
        <v>0</v>
      </c>
      <c r="BG88" s="201">
        <f>IF(N88="zákl. přenesená",J88,0)</f>
        <v>0</v>
      </c>
      <c r="BH88" s="201">
        <f>IF(N88="sníž. přenesená",J88,0)</f>
        <v>0</v>
      </c>
      <c r="BI88" s="201">
        <f>IF(N88="nulová",J88,0)</f>
        <v>0</v>
      </c>
      <c r="BJ88" s="22" t="s">
        <v>83</v>
      </c>
      <c r="BK88" s="201">
        <f>ROUND(I88*H88,2)</f>
        <v>0</v>
      </c>
      <c r="BL88" s="22" t="s">
        <v>255</v>
      </c>
      <c r="BM88" s="22" t="s">
        <v>268</v>
      </c>
    </row>
    <row r="89" spans="2:65" s="1" customFormat="1" ht="189">
      <c r="B89" s="39"/>
      <c r="C89" s="61"/>
      <c r="D89" s="202" t="s">
        <v>260</v>
      </c>
      <c r="E89" s="61"/>
      <c r="F89" s="203" t="s">
        <v>269</v>
      </c>
      <c r="G89" s="61"/>
      <c r="H89" s="61"/>
      <c r="I89" s="161"/>
      <c r="J89" s="61"/>
      <c r="K89" s="61"/>
      <c r="L89" s="59"/>
      <c r="M89" s="242"/>
      <c r="N89" s="239"/>
      <c r="O89" s="239"/>
      <c r="P89" s="239"/>
      <c r="Q89" s="239"/>
      <c r="R89" s="239"/>
      <c r="S89" s="239"/>
      <c r="T89" s="243"/>
      <c r="AT89" s="22" t="s">
        <v>260</v>
      </c>
      <c r="AU89" s="22" t="s">
        <v>85</v>
      </c>
    </row>
    <row r="90" spans="2:65" s="1" customFormat="1" ht="6.95" customHeight="1">
      <c r="B90" s="54"/>
      <c r="C90" s="55"/>
      <c r="D90" s="55"/>
      <c r="E90" s="55"/>
      <c r="F90" s="55"/>
      <c r="G90" s="55"/>
      <c r="H90" s="55"/>
      <c r="I90" s="137"/>
      <c r="J90" s="55"/>
      <c r="K90" s="55"/>
      <c r="L90" s="59"/>
    </row>
  </sheetData>
  <sheetProtection algorithmName="SHA-512" hashValue="OaEH9C26/PmbKewVL/8QyExtTvjnqNTaIptR2WOaE+i/qzjbUVgwUkGQgvyjsU5jVPw3533sT0b99yEKAiV+IA==" saltValue="/2UYvnCE20OsuOg6srlxm6kwn5mfU2VtdcA8/oWfLwbsUlb5RAcUA5uO7qeInnjmkcBomoG0AaEoxctdCLxvdw==" spinCount="100000" sheet="1" objects="1" scenarios="1" formatColumns="0" formatRows="0" autoFilter="0"/>
  <autoFilter ref="C78:K89"/>
  <mergeCells count="10">
    <mergeCell ref="J51:J52"/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44" customWidth="1"/>
    <col min="2" max="2" width="1.6640625" style="244" customWidth="1"/>
    <col min="3" max="4" width="5" style="244" customWidth="1"/>
    <col min="5" max="5" width="11.6640625" style="244" customWidth="1"/>
    <col min="6" max="6" width="9.1640625" style="244" customWidth="1"/>
    <col min="7" max="7" width="5" style="244" customWidth="1"/>
    <col min="8" max="8" width="77.83203125" style="244" customWidth="1"/>
    <col min="9" max="10" width="20" style="244" customWidth="1"/>
    <col min="11" max="11" width="1.6640625" style="244" customWidth="1"/>
  </cols>
  <sheetData>
    <row r="1" spans="2:11" ht="37.5" customHeight="1"/>
    <row r="2" spans="2:11" ht="7.5" customHeight="1">
      <c r="B2" s="245"/>
      <c r="C2" s="246"/>
      <c r="D2" s="246"/>
      <c r="E2" s="246"/>
      <c r="F2" s="246"/>
      <c r="G2" s="246"/>
      <c r="H2" s="246"/>
      <c r="I2" s="246"/>
      <c r="J2" s="246"/>
      <c r="K2" s="247"/>
    </row>
    <row r="3" spans="2:11" s="13" customFormat="1" ht="45" customHeight="1">
      <c r="B3" s="248"/>
      <c r="C3" s="372" t="s">
        <v>270</v>
      </c>
      <c r="D3" s="372"/>
      <c r="E3" s="372"/>
      <c r="F3" s="372"/>
      <c r="G3" s="372"/>
      <c r="H3" s="372"/>
      <c r="I3" s="372"/>
      <c r="J3" s="372"/>
      <c r="K3" s="249"/>
    </row>
    <row r="4" spans="2:11" ht="25.5" customHeight="1">
      <c r="B4" s="250"/>
      <c r="C4" s="376" t="s">
        <v>271</v>
      </c>
      <c r="D4" s="376"/>
      <c r="E4" s="376"/>
      <c r="F4" s="376"/>
      <c r="G4" s="376"/>
      <c r="H4" s="376"/>
      <c r="I4" s="376"/>
      <c r="J4" s="376"/>
      <c r="K4" s="251"/>
    </row>
    <row r="5" spans="2:11" ht="5.25" customHeight="1">
      <c r="B5" s="250"/>
      <c r="C5" s="252"/>
      <c r="D5" s="252"/>
      <c r="E5" s="252"/>
      <c r="F5" s="252"/>
      <c r="G5" s="252"/>
      <c r="H5" s="252"/>
      <c r="I5" s="252"/>
      <c r="J5" s="252"/>
      <c r="K5" s="251"/>
    </row>
    <row r="6" spans="2:11" ht="15" customHeight="1">
      <c r="B6" s="250"/>
      <c r="C6" s="374" t="s">
        <v>272</v>
      </c>
      <c r="D6" s="374"/>
      <c r="E6" s="374"/>
      <c r="F6" s="374"/>
      <c r="G6" s="374"/>
      <c r="H6" s="374"/>
      <c r="I6" s="374"/>
      <c r="J6" s="374"/>
      <c r="K6" s="251"/>
    </row>
    <row r="7" spans="2:11" ht="15" customHeight="1">
      <c r="B7" s="254"/>
      <c r="C7" s="374" t="s">
        <v>273</v>
      </c>
      <c r="D7" s="374"/>
      <c r="E7" s="374"/>
      <c r="F7" s="374"/>
      <c r="G7" s="374"/>
      <c r="H7" s="374"/>
      <c r="I7" s="374"/>
      <c r="J7" s="374"/>
      <c r="K7" s="251"/>
    </row>
    <row r="8" spans="2:11" ht="12.75" customHeight="1">
      <c r="B8" s="254"/>
      <c r="C8" s="253"/>
      <c r="D8" s="253"/>
      <c r="E8" s="253"/>
      <c r="F8" s="253"/>
      <c r="G8" s="253"/>
      <c r="H8" s="253"/>
      <c r="I8" s="253"/>
      <c r="J8" s="253"/>
      <c r="K8" s="251"/>
    </row>
    <row r="9" spans="2:11" ht="15" customHeight="1">
      <c r="B9" s="254"/>
      <c r="C9" s="374" t="s">
        <v>274</v>
      </c>
      <c r="D9" s="374"/>
      <c r="E9" s="374"/>
      <c r="F9" s="374"/>
      <c r="G9" s="374"/>
      <c r="H9" s="374"/>
      <c r="I9" s="374"/>
      <c r="J9" s="374"/>
      <c r="K9" s="251"/>
    </row>
    <row r="10" spans="2:11" ht="15" customHeight="1">
      <c r="B10" s="254"/>
      <c r="C10" s="253"/>
      <c r="D10" s="374" t="s">
        <v>275</v>
      </c>
      <c r="E10" s="374"/>
      <c r="F10" s="374"/>
      <c r="G10" s="374"/>
      <c r="H10" s="374"/>
      <c r="I10" s="374"/>
      <c r="J10" s="374"/>
      <c r="K10" s="251"/>
    </row>
    <row r="11" spans="2:11" ht="15" customHeight="1">
      <c r="B11" s="254"/>
      <c r="C11" s="255"/>
      <c r="D11" s="374" t="s">
        <v>276</v>
      </c>
      <c r="E11" s="374"/>
      <c r="F11" s="374"/>
      <c r="G11" s="374"/>
      <c r="H11" s="374"/>
      <c r="I11" s="374"/>
      <c r="J11" s="374"/>
      <c r="K11" s="251"/>
    </row>
    <row r="12" spans="2:11" ht="12.75" customHeight="1">
      <c r="B12" s="254"/>
      <c r="C12" s="255"/>
      <c r="D12" s="255"/>
      <c r="E12" s="255"/>
      <c r="F12" s="255"/>
      <c r="G12" s="255"/>
      <c r="H12" s="255"/>
      <c r="I12" s="255"/>
      <c r="J12" s="255"/>
      <c r="K12" s="251"/>
    </row>
    <row r="13" spans="2:11" ht="15" customHeight="1">
      <c r="B13" s="254"/>
      <c r="C13" s="255"/>
      <c r="D13" s="374" t="s">
        <v>277</v>
      </c>
      <c r="E13" s="374"/>
      <c r="F13" s="374"/>
      <c r="G13" s="374"/>
      <c r="H13" s="374"/>
      <c r="I13" s="374"/>
      <c r="J13" s="374"/>
      <c r="K13" s="251"/>
    </row>
    <row r="14" spans="2:11" ht="15" customHeight="1">
      <c r="B14" s="254"/>
      <c r="C14" s="255"/>
      <c r="D14" s="374" t="s">
        <v>278</v>
      </c>
      <c r="E14" s="374"/>
      <c r="F14" s="374"/>
      <c r="G14" s="374"/>
      <c r="H14" s="374"/>
      <c r="I14" s="374"/>
      <c r="J14" s="374"/>
      <c r="K14" s="251"/>
    </row>
    <row r="15" spans="2:11" ht="15" customHeight="1">
      <c r="B15" s="254"/>
      <c r="C15" s="255"/>
      <c r="D15" s="374" t="s">
        <v>279</v>
      </c>
      <c r="E15" s="374"/>
      <c r="F15" s="374"/>
      <c r="G15" s="374"/>
      <c r="H15" s="374"/>
      <c r="I15" s="374"/>
      <c r="J15" s="374"/>
      <c r="K15" s="251"/>
    </row>
    <row r="16" spans="2:11" ht="15" customHeight="1">
      <c r="B16" s="254"/>
      <c r="C16" s="255"/>
      <c r="D16" s="255"/>
      <c r="E16" s="256" t="s">
        <v>82</v>
      </c>
      <c r="F16" s="374" t="s">
        <v>280</v>
      </c>
      <c r="G16" s="374"/>
      <c r="H16" s="374"/>
      <c r="I16" s="374"/>
      <c r="J16" s="374"/>
      <c r="K16" s="251"/>
    </row>
    <row r="17" spans="2:11" ht="15" customHeight="1">
      <c r="B17" s="254"/>
      <c r="C17" s="255"/>
      <c r="D17" s="255"/>
      <c r="E17" s="256" t="s">
        <v>281</v>
      </c>
      <c r="F17" s="374" t="s">
        <v>282</v>
      </c>
      <c r="G17" s="374"/>
      <c r="H17" s="374"/>
      <c r="I17" s="374"/>
      <c r="J17" s="374"/>
      <c r="K17" s="251"/>
    </row>
    <row r="18" spans="2:11" ht="15" customHeight="1">
      <c r="B18" s="254"/>
      <c r="C18" s="255"/>
      <c r="D18" s="255"/>
      <c r="E18" s="256" t="s">
        <v>283</v>
      </c>
      <c r="F18" s="374" t="s">
        <v>284</v>
      </c>
      <c r="G18" s="374"/>
      <c r="H18" s="374"/>
      <c r="I18" s="374"/>
      <c r="J18" s="374"/>
      <c r="K18" s="251"/>
    </row>
    <row r="19" spans="2:11" ht="15" customHeight="1">
      <c r="B19" s="254"/>
      <c r="C19" s="255"/>
      <c r="D19" s="255"/>
      <c r="E19" s="256" t="s">
        <v>86</v>
      </c>
      <c r="F19" s="374" t="s">
        <v>87</v>
      </c>
      <c r="G19" s="374"/>
      <c r="H19" s="374"/>
      <c r="I19" s="374"/>
      <c r="J19" s="374"/>
      <c r="K19" s="251"/>
    </row>
    <row r="20" spans="2:11" ht="15" customHeight="1">
      <c r="B20" s="254"/>
      <c r="C20" s="255"/>
      <c r="D20" s="255"/>
      <c r="E20" s="256" t="s">
        <v>285</v>
      </c>
      <c r="F20" s="374" t="s">
        <v>286</v>
      </c>
      <c r="G20" s="374"/>
      <c r="H20" s="374"/>
      <c r="I20" s="374"/>
      <c r="J20" s="374"/>
      <c r="K20" s="251"/>
    </row>
    <row r="21" spans="2:11" ht="15" customHeight="1">
      <c r="B21" s="254"/>
      <c r="C21" s="255"/>
      <c r="D21" s="255"/>
      <c r="E21" s="256" t="s">
        <v>287</v>
      </c>
      <c r="F21" s="374" t="s">
        <v>288</v>
      </c>
      <c r="G21" s="374"/>
      <c r="H21" s="374"/>
      <c r="I21" s="374"/>
      <c r="J21" s="374"/>
      <c r="K21" s="251"/>
    </row>
    <row r="22" spans="2:11" ht="12.75" customHeight="1">
      <c r="B22" s="254"/>
      <c r="C22" s="255"/>
      <c r="D22" s="255"/>
      <c r="E22" s="255"/>
      <c r="F22" s="255"/>
      <c r="G22" s="255"/>
      <c r="H22" s="255"/>
      <c r="I22" s="255"/>
      <c r="J22" s="255"/>
      <c r="K22" s="251"/>
    </row>
    <row r="23" spans="2:11" ht="15" customHeight="1">
      <c r="B23" s="254"/>
      <c r="C23" s="374" t="s">
        <v>289</v>
      </c>
      <c r="D23" s="374"/>
      <c r="E23" s="374"/>
      <c r="F23" s="374"/>
      <c r="G23" s="374"/>
      <c r="H23" s="374"/>
      <c r="I23" s="374"/>
      <c r="J23" s="374"/>
      <c r="K23" s="251"/>
    </row>
    <row r="24" spans="2:11" ht="15" customHeight="1">
      <c r="B24" s="254"/>
      <c r="C24" s="374" t="s">
        <v>290</v>
      </c>
      <c r="D24" s="374"/>
      <c r="E24" s="374"/>
      <c r="F24" s="374"/>
      <c r="G24" s="374"/>
      <c r="H24" s="374"/>
      <c r="I24" s="374"/>
      <c r="J24" s="374"/>
      <c r="K24" s="251"/>
    </row>
    <row r="25" spans="2:11" ht="15" customHeight="1">
      <c r="B25" s="254"/>
      <c r="C25" s="253"/>
      <c r="D25" s="374" t="s">
        <v>291</v>
      </c>
      <c r="E25" s="374"/>
      <c r="F25" s="374"/>
      <c r="G25" s="374"/>
      <c r="H25" s="374"/>
      <c r="I25" s="374"/>
      <c r="J25" s="374"/>
      <c r="K25" s="251"/>
    </row>
    <row r="26" spans="2:11" ht="15" customHeight="1">
      <c r="B26" s="254"/>
      <c r="C26" s="255"/>
      <c r="D26" s="374" t="s">
        <v>292</v>
      </c>
      <c r="E26" s="374"/>
      <c r="F26" s="374"/>
      <c r="G26" s="374"/>
      <c r="H26" s="374"/>
      <c r="I26" s="374"/>
      <c r="J26" s="374"/>
      <c r="K26" s="251"/>
    </row>
    <row r="27" spans="2:11" ht="12.75" customHeight="1">
      <c r="B27" s="254"/>
      <c r="C27" s="255"/>
      <c r="D27" s="255"/>
      <c r="E27" s="255"/>
      <c r="F27" s="255"/>
      <c r="G27" s="255"/>
      <c r="H27" s="255"/>
      <c r="I27" s="255"/>
      <c r="J27" s="255"/>
      <c r="K27" s="251"/>
    </row>
    <row r="28" spans="2:11" ht="15" customHeight="1">
      <c r="B28" s="254"/>
      <c r="C28" s="255"/>
      <c r="D28" s="374" t="s">
        <v>293</v>
      </c>
      <c r="E28" s="374"/>
      <c r="F28" s="374"/>
      <c r="G28" s="374"/>
      <c r="H28" s="374"/>
      <c r="I28" s="374"/>
      <c r="J28" s="374"/>
      <c r="K28" s="251"/>
    </row>
    <row r="29" spans="2:11" ht="15" customHeight="1">
      <c r="B29" s="254"/>
      <c r="C29" s="255"/>
      <c r="D29" s="374" t="s">
        <v>294</v>
      </c>
      <c r="E29" s="374"/>
      <c r="F29" s="374"/>
      <c r="G29" s="374"/>
      <c r="H29" s="374"/>
      <c r="I29" s="374"/>
      <c r="J29" s="374"/>
      <c r="K29" s="251"/>
    </row>
    <row r="30" spans="2:11" ht="12.75" customHeight="1">
      <c r="B30" s="254"/>
      <c r="C30" s="255"/>
      <c r="D30" s="255"/>
      <c r="E30" s="255"/>
      <c r="F30" s="255"/>
      <c r="G30" s="255"/>
      <c r="H30" s="255"/>
      <c r="I30" s="255"/>
      <c r="J30" s="255"/>
      <c r="K30" s="251"/>
    </row>
    <row r="31" spans="2:11" ht="15" customHeight="1">
      <c r="B31" s="254"/>
      <c r="C31" s="255"/>
      <c r="D31" s="374" t="s">
        <v>295</v>
      </c>
      <c r="E31" s="374"/>
      <c r="F31" s="374"/>
      <c r="G31" s="374"/>
      <c r="H31" s="374"/>
      <c r="I31" s="374"/>
      <c r="J31" s="374"/>
      <c r="K31" s="251"/>
    </row>
    <row r="32" spans="2:11" ht="15" customHeight="1">
      <c r="B32" s="254"/>
      <c r="C32" s="255"/>
      <c r="D32" s="374" t="s">
        <v>296</v>
      </c>
      <c r="E32" s="374"/>
      <c r="F32" s="374"/>
      <c r="G32" s="374"/>
      <c r="H32" s="374"/>
      <c r="I32" s="374"/>
      <c r="J32" s="374"/>
      <c r="K32" s="251"/>
    </row>
    <row r="33" spans="2:11" ht="15" customHeight="1">
      <c r="B33" s="254"/>
      <c r="C33" s="255"/>
      <c r="D33" s="374" t="s">
        <v>297</v>
      </c>
      <c r="E33" s="374"/>
      <c r="F33" s="374"/>
      <c r="G33" s="374"/>
      <c r="H33" s="374"/>
      <c r="I33" s="374"/>
      <c r="J33" s="374"/>
      <c r="K33" s="251"/>
    </row>
    <row r="34" spans="2:11" ht="15" customHeight="1">
      <c r="B34" s="254"/>
      <c r="C34" s="255"/>
      <c r="D34" s="253"/>
      <c r="E34" s="257" t="s">
        <v>110</v>
      </c>
      <c r="F34" s="253"/>
      <c r="G34" s="374" t="s">
        <v>298</v>
      </c>
      <c r="H34" s="374"/>
      <c r="I34" s="374"/>
      <c r="J34" s="374"/>
      <c r="K34" s="251"/>
    </row>
    <row r="35" spans="2:11" ht="30.75" customHeight="1">
      <c r="B35" s="254"/>
      <c r="C35" s="255"/>
      <c r="D35" s="253"/>
      <c r="E35" s="257" t="s">
        <v>299</v>
      </c>
      <c r="F35" s="253"/>
      <c r="G35" s="374" t="s">
        <v>300</v>
      </c>
      <c r="H35" s="374"/>
      <c r="I35" s="374"/>
      <c r="J35" s="374"/>
      <c r="K35" s="251"/>
    </row>
    <row r="36" spans="2:11" ht="15" customHeight="1">
      <c r="B36" s="254"/>
      <c r="C36" s="255"/>
      <c r="D36" s="253"/>
      <c r="E36" s="257" t="s">
        <v>57</v>
      </c>
      <c r="F36" s="253"/>
      <c r="G36" s="374" t="s">
        <v>301</v>
      </c>
      <c r="H36" s="374"/>
      <c r="I36" s="374"/>
      <c r="J36" s="374"/>
      <c r="K36" s="251"/>
    </row>
    <row r="37" spans="2:11" ht="15" customHeight="1">
      <c r="B37" s="254"/>
      <c r="C37" s="255"/>
      <c r="D37" s="253"/>
      <c r="E37" s="257" t="s">
        <v>111</v>
      </c>
      <c r="F37" s="253"/>
      <c r="G37" s="374" t="s">
        <v>302</v>
      </c>
      <c r="H37" s="374"/>
      <c r="I37" s="374"/>
      <c r="J37" s="374"/>
      <c r="K37" s="251"/>
    </row>
    <row r="38" spans="2:11" ht="15" customHeight="1">
      <c r="B38" s="254"/>
      <c r="C38" s="255"/>
      <c r="D38" s="253"/>
      <c r="E38" s="257" t="s">
        <v>112</v>
      </c>
      <c r="F38" s="253"/>
      <c r="G38" s="374" t="s">
        <v>303</v>
      </c>
      <c r="H38" s="374"/>
      <c r="I38" s="374"/>
      <c r="J38" s="374"/>
      <c r="K38" s="251"/>
    </row>
    <row r="39" spans="2:11" ht="15" customHeight="1">
      <c r="B39" s="254"/>
      <c r="C39" s="255"/>
      <c r="D39" s="253"/>
      <c r="E39" s="257" t="s">
        <v>113</v>
      </c>
      <c r="F39" s="253"/>
      <c r="G39" s="374" t="s">
        <v>304</v>
      </c>
      <c r="H39" s="374"/>
      <c r="I39" s="374"/>
      <c r="J39" s="374"/>
      <c r="K39" s="251"/>
    </row>
    <row r="40" spans="2:11" ht="15" customHeight="1">
      <c r="B40" s="254"/>
      <c r="C40" s="255"/>
      <c r="D40" s="253"/>
      <c r="E40" s="257" t="s">
        <v>305</v>
      </c>
      <c r="F40" s="253"/>
      <c r="G40" s="374" t="s">
        <v>306</v>
      </c>
      <c r="H40" s="374"/>
      <c r="I40" s="374"/>
      <c r="J40" s="374"/>
      <c r="K40" s="251"/>
    </row>
    <row r="41" spans="2:11" ht="15" customHeight="1">
      <c r="B41" s="254"/>
      <c r="C41" s="255"/>
      <c r="D41" s="253"/>
      <c r="E41" s="257"/>
      <c r="F41" s="253"/>
      <c r="G41" s="374" t="s">
        <v>307</v>
      </c>
      <c r="H41" s="374"/>
      <c r="I41" s="374"/>
      <c r="J41" s="374"/>
      <c r="K41" s="251"/>
    </row>
    <row r="42" spans="2:11" ht="15" customHeight="1">
      <c r="B42" s="254"/>
      <c r="C42" s="255"/>
      <c r="D42" s="253"/>
      <c r="E42" s="257" t="s">
        <v>308</v>
      </c>
      <c r="F42" s="253"/>
      <c r="G42" s="374" t="s">
        <v>309</v>
      </c>
      <c r="H42" s="374"/>
      <c r="I42" s="374"/>
      <c r="J42" s="374"/>
      <c r="K42" s="251"/>
    </row>
    <row r="43" spans="2:11" ht="15" customHeight="1">
      <c r="B43" s="254"/>
      <c r="C43" s="255"/>
      <c r="D43" s="253"/>
      <c r="E43" s="257" t="s">
        <v>115</v>
      </c>
      <c r="F43" s="253"/>
      <c r="G43" s="374" t="s">
        <v>310</v>
      </c>
      <c r="H43" s="374"/>
      <c r="I43" s="374"/>
      <c r="J43" s="374"/>
      <c r="K43" s="251"/>
    </row>
    <row r="44" spans="2:11" ht="12.75" customHeight="1">
      <c r="B44" s="254"/>
      <c r="C44" s="255"/>
      <c r="D44" s="253"/>
      <c r="E44" s="253"/>
      <c r="F44" s="253"/>
      <c r="G44" s="253"/>
      <c r="H44" s="253"/>
      <c r="I44" s="253"/>
      <c r="J44" s="253"/>
      <c r="K44" s="251"/>
    </row>
    <row r="45" spans="2:11" ht="15" customHeight="1">
      <c r="B45" s="254"/>
      <c r="C45" s="255"/>
      <c r="D45" s="374" t="s">
        <v>311</v>
      </c>
      <c r="E45" s="374"/>
      <c r="F45" s="374"/>
      <c r="G45" s="374"/>
      <c r="H45" s="374"/>
      <c r="I45" s="374"/>
      <c r="J45" s="374"/>
      <c r="K45" s="251"/>
    </row>
    <row r="46" spans="2:11" ht="15" customHeight="1">
      <c r="B46" s="254"/>
      <c r="C46" s="255"/>
      <c r="D46" s="255"/>
      <c r="E46" s="374" t="s">
        <v>312</v>
      </c>
      <c r="F46" s="374"/>
      <c r="G46" s="374"/>
      <c r="H46" s="374"/>
      <c r="I46" s="374"/>
      <c r="J46" s="374"/>
      <c r="K46" s="251"/>
    </row>
    <row r="47" spans="2:11" ht="15" customHeight="1">
      <c r="B47" s="254"/>
      <c r="C47" s="255"/>
      <c r="D47" s="255"/>
      <c r="E47" s="374" t="s">
        <v>313</v>
      </c>
      <c r="F47" s="374"/>
      <c r="G47" s="374"/>
      <c r="H47" s="374"/>
      <c r="I47" s="374"/>
      <c r="J47" s="374"/>
      <c r="K47" s="251"/>
    </row>
    <row r="48" spans="2:11" ht="15" customHeight="1">
      <c r="B48" s="254"/>
      <c r="C48" s="255"/>
      <c r="D48" s="255"/>
      <c r="E48" s="374" t="s">
        <v>314</v>
      </c>
      <c r="F48" s="374"/>
      <c r="G48" s="374"/>
      <c r="H48" s="374"/>
      <c r="I48" s="374"/>
      <c r="J48" s="374"/>
      <c r="K48" s="251"/>
    </row>
    <row r="49" spans="2:11" ht="15" customHeight="1">
      <c r="B49" s="254"/>
      <c r="C49" s="255"/>
      <c r="D49" s="374" t="s">
        <v>315</v>
      </c>
      <c r="E49" s="374"/>
      <c r="F49" s="374"/>
      <c r="G49" s="374"/>
      <c r="H49" s="374"/>
      <c r="I49" s="374"/>
      <c r="J49" s="374"/>
      <c r="K49" s="251"/>
    </row>
    <row r="50" spans="2:11" ht="25.5" customHeight="1">
      <c r="B50" s="250"/>
      <c r="C50" s="376" t="s">
        <v>316</v>
      </c>
      <c r="D50" s="376"/>
      <c r="E50" s="376"/>
      <c r="F50" s="376"/>
      <c r="G50" s="376"/>
      <c r="H50" s="376"/>
      <c r="I50" s="376"/>
      <c r="J50" s="376"/>
      <c r="K50" s="251"/>
    </row>
    <row r="51" spans="2:11" ht="5.25" customHeight="1">
      <c r="B51" s="250"/>
      <c r="C51" s="252"/>
      <c r="D51" s="252"/>
      <c r="E51" s="252"/>
      <c r="F51" s="252"/>
      <c r="G51" s="252"/>
      <c r="H51" s="252"/>
      <c r="I51" s="252"/>
      <c r="J51" s="252"/>
      <c r="K51" s="251"/>
    </row>
    <row r="52" spans="2:11" ht="15" customHeight="1">
      <c r="B52" s="250"/>
      <c r="C52" s="374" t="s">
        <v>317</v>
      </c>
      <c r="D52" s="374"/>
      <c r="E52" s="374"/>
      <c r="F52" s="374"/>
      <c r="G52" s="374"/>
      <c r="H52" s="374"/>
      <c r="I52" s="374"/>
      <c r="J52" s="374"/>
      <c r="K52" s="251"/>
    </row>
    <row r="53" spans="2:11" ht="15" customHeight="1">
      <c r="B53" s="250"/>
      <c r="C53" s="374" t="s">
        <v>318</v>
      </c>
      <c r="D53" s="374"/>
      <c r="E53" s="374"/>
      <c r="F53" s="374"/>
      <c r="G53" s="374"/>
      <c r="H53" s="374"/>
      <c r="I53" s="374"/>
      <c r="J53" s="374"/>
      <c r="K53" s="251"/>
    </row>
    <row r="54" spans="2:11" ht="12.75" customHeight="1">
      <c r="B54" s="250"/>
      <c r="C54" s="253"/>
      <c r="D54" s="253"/>
      <c r="E54" s="253"/>
      <c r="F54" s="253"/>
      <c r="G54" s="253"/>
      <c r="H54" s="253"/>
      <c r="I54" s="253"/>
      <c r="J54" s="253"/>
      <c r="K54" s="251"/>
    </row>
    <row r="55" spans="2:11" ht="15" customHeight="1">
      <c r="B55" s="250"/>
      <c r="C55" s="374" t="s">
        <v>319</v>
      </c>
      <c r="D55" s="374"/>
      <c r="E55" s="374"/>
      <c r="F55" s="374"/>
      <c r="G55" s="374"/>
      <c r="H55" s="374"/>
      <c r="I55" s="374"/>
      <c r="J55" s="374"/>
      <c r="K55" s="251"/>
    </row>
    <row r="56" spans="2:11" ht="15" customHeight="1">
      <c r="B56" s="250"/>
      <c r="C56" s="255"/>
      <c r="D56" s="374" t="s">
        <v>320</v>
      </c>
      <c r="E56" s="374"/>
      <c r="F56" s="374"/>
      <c r="G56" s="374"/>
      <c r="H56" s="374"/>
      <c r="I56" s="374"/>
      <c r="J56" s="374"/>
      <c r="K56" s="251"/>
    </row>
    <row r="57" spans="2:11" ht="15" customHeight="1">
      <c r="B57" s="250"/>
      <c r="C57" s="255"/>
      <c r="D57" s="374" t="s">
        <v>321</v>
      </c>
      <c r="E57" s="374"/>
      <c r="F57" s="374"/>
      <c r="G57" s="374"/>
      <c r="H57" s="374"/>
      <c r="I57" s="374"/>
      <c r="J57" s="374"/>
      <c r="K57" s="251"/>
    </row>
    <row r="58" spans="2:11" ht="15" customHeight="1">
      <c r="B58" s="250"/>
      <c r="C58" s="255"/>
      <c r="D58" s="374" t="s">
        <v>322</v>
      </c>
      <c r="E58" s="374"/>
      <c r="F58" s="374"/>
      <c r="G58" s="374"/>
      <c r="H58" s="374"/>
      <c r="I58" s="374"/>
      <c r="J58" s="374"/>
      <c r="K58" s="251"/>
    </row>
    <row r="59" spans="2:11" ht="15" customHeight="1">
      <c r="B59" s="250"/>
      <c r="C59" s="255"/>
      <c r="D59" s="374" t="s">
        <v>323</v>
      </c>
      <c r="E59" s="374"/>
      <c r="F59" s="374"/>
      <c r="G59" s="374"/>
      <c r="H59" s="374"/>
      <c r="I59" s="374"/>
      <c r="J59" s="374"/>
      <c r="K59" s="251"/>
    </row>
    <row r="60" spans="2:11" ht="15" customHeight="1">
      <c r="B60" s="250"/>
      <c r="C60" s="255"/>
      <c r="D60" s="375" t="s">
        <v>324</v>
      </c>
      <c r="E60" s="375"/>
      <c r="F60" s="375"/>
      <c r="G60" s="375"/>
      <c r="H60" s="375"/>
      <c r="I60" s="375"/>
      <c r="J60" s="375"/>
      <c r="K60" s="251"/>
    </row>
    <row r="61" spans="2:11" ht="15" customHeight="1">
      <c r="B61" s="250"/>
      <c r="C61" s="255"/>
      <c r="D61" s="374" t="s">
        <v>325</v>
      </c>
      <c r="E61" s="374"/>
      <c r="F61" s="374"/>
      <c r="G61" s="374"/>
      <c r="H61" s="374"/>
      <c r="I61" s="374"/>
      <c r="J61" s="374"/>
      <c r="K61" s="251"/>
    </row>
    <row r="62" spans="2:11" ht="12.75" customHeight="1">
      <c r="B62" s="250"/>
      <c r="C62" s="255"/>
      <c r="D62" s="255"/>
      <c r="E62" s="258"/>
      <c r="F62" s="255"/>
      <c r="G62" s="255"/>
      <c r="H62" s="255"/>
      <c r="I62" s="255"/>
      <c r="J62" s="255"/>
      <c r="K62" s="251"/>
    </row>
    <row r="63" spans="2:11" ht="15" customHeight="1">
      <c r="B63" s="250"/>
      <c r="C63" s="255"/>
      <c r="D63" s="374" t="s">
        <v>326</v>
      </c>
      <c r="E63" s="374"/>
      <c r="F63" s="374"/>
      <c r="G63" s="374"/>
      <c r="H63" s="374"/>
      <c r="I63" s="374"/>
      <c r="J63" s="374"/>
      <c r="K63" s="251"/>
    </row>
    <row r="64" spans="2:11" ht="15" customHeight="1">
      <c r="B64" s="250"/>
      <c r="C64" s="255"/>
      <c r="D64" s="375" t="s">
        <v>327</v>
      </c>
      <c r="E64" s="375"/>
      <c r="F64" s="375"/>
      <c r="G64" s="375"/>
      <c r="H64" s="375"/>
      <c r="I64" s="375"/>
      <c r="J64" s="375"/>
      <c r="K64" s="251"/>
    </row>
    <row r="65" spans="2:11" ht="15" customHeight="1">
      <c r="B65" s="250"/>
      <c r="C65" s="255"/>
      <c r="D65" s="374" t="s">
        <v>328</v>
      </c>
      <c r="E65" s="374"/>
      <c r="F65" s="374"/>
      <c r="G65" s="374"/>
      <c r="H65" s="374"/>
      <c r="I65" s="374"/>
      <c r="J65" s="374"/>
      <c r="K65" s="251"/>
    </row>
    <row r="66" spans="2:11" ht="15" customHeight="1">
      <c r="B66" s="250"/>
      <c r="C66" s="255"/>
      <c r="D66" s="374" t="s">
        <v>329</v>
      </c>
      <c r="E66" s="374"/>
      <c r="F66" s="374"/>
      <c r="G66" s="374"/>
      <c r="H66" s="374"/>
      <c r="I66" s="374"/>
      <c r="J66" s="374"/>
      <c r="K66" s="251"/>
    </row>
    <row r="67" spans="2:11" ht="15" customHeight="1">
      <c r="B67" s="250"/>
      <c r="C67" s="255"/>
      <c r="D67" s="374" t="s">
        <v>330</v>
      </c>
      <c r="E67" s="374"/>
      <c r="F67" s="374"/>
      <c r="G67" s="374"/>
      <c r="H67" s="374"/>
      <c r="I67" s="374"/>
      <c r="J67" s="374"/>
      <c r="K67" s="251"/>
    </row>
    <row r="68" spans="2:11" ht="15" customHeight="1">
      <c r="B68" s="250"/>
      <c r="C68" s="255"/>
      <c r="D68" s="374" t="s">
        <v>331</v>
      </c>
      <c r="E68" s="374"/>
      <c r="F68" s="374"/>
      <c r="G68" s="374"/>
      <c r="H68" s="374"/>
      <c r="I68" s="374"/>
      <c r="J68" s="374"/>
      <c r="K68" s="251"/>
    </row>
    <row r="69" spans="2:11" ht="12.75" customHeight="1">
      <c r="B69" s="259"/>
      <c r="C69" s="260"/>
      <c r="D69" s="260"/>
      <c r="E69" s="260"/>
      <c r="F69" s="260"/>
      <c r="G69" s="260"/>
      <c r="H69" s="260"/>
      <c r="I69" s="260"/>
      <c r="J69" s="260"/>
      <c r="K69" s="261"/>
    </row>
    <row r="70" spans="2:11" ht="18.75" customHeight="1">
      <c r="B70" s="262"/>
      <c r="C70" s="262"/>
      <c r="D70" s="262"/>
      <c r="E70" s="262"/>
      <c r="F70" s="262"/>
      <c r="G70" s="262"/>
      <c r="H70" s="262"/>
      <c r="I70" s="262"/>
      <c r="J70" s="262"/>
      <c r="K70" s="263"/>
    </row>
    <row r="71" spans="2:11" ht="18.75" customHeight="1">
      <c r="B71" s="263"/>
      <c r="C71" s="263"/>
      <c r="D71" s="263"/>
      <c r="E71" s="263"/>
      <c r="F71" s="263"/>
      <c r="G71" s="263"/>
      <c r="H71" s="263"/>
      <c r="I71" s="263"/>
      <c r="J71" s="263"/>
      <c r="K71" s="263"/>
    </row>
    <row r="72" spans="2:11" ht="7.5" customHeight="1">
      <c r="B72" s="264"/>
      <c r="C72" s="265"/>
      <c r="D72" s="265"/>
      <c r="E72" s="265"/>
      <c r="F72" s="265"/>
      <c r="G72" s="265"/>
      <c r="H72" s="265"/>
      <c r="I72" s="265"/>
      <c r="J72" s="265"/>
      <c r="K72" s="266"/>
    </row>
    <row r="73" spans="2:11" ht="45" customHeight="1">
      <c r="B73" s="267"/>
      <c r="C73" s="373" t="s">
        <v>93</v>
      </c>
      <c r="D73" s="373"/>
      <c r="E73" s="373"/>
      <c r="F73" s="373"/>
      <c r="G73" s="373"/>
      <c r="H73" s="373"/>
      <c r="I73" s="373"/>
      <c r="J73" s="373"/>
      <c r="K73" s="268"/>
    </row>
    <row r="74" spans="2:11" ht="17.25" customHeight="1">
      <c r="B74" s="267"/>
      <c r="C74" s="269" t="s">
        <v>332</v>
      </c>
      <c r="D74" s="269"/>
      <c r="E74" s="269"/>
      <c r="F74" s="269" t="s">
        <v>333</v>
      </c>
      <c r="G74" s="270"/>
      <c r="H74" s="269" t="s">
        <v>111</v>
      </c>
      <c r="I74" s="269" t="s">
        <v>61</v>
      </c>
      <c r="J74" s="269" t="s">
        <v>334</v>
      </c>
      <c r="K74" s="268"/>
    </row>
    <row r="75" spans="2:11" ht="17.25" customHeight="1">
      <c r="B75" s="267"/>
      <c r="C75" s="271" t="s">
        <v>335</v>
      </c>
      <c r="D75" s="271"/>
      <c r="E75" s="271"/>
      <c r="F75" s="272" t="s">
        <v>336</v>
      </c>
      <c r="G75" s="273"/>
      <c r="H75" s="271"/>
      <c r="I75" s="271"/>
      <c r="J75" s="271" t="s">
        <v>337</v>
      </c>
      <c r="K75" s="268"/>
    </row>
    <row r="76" spans="2:11" ht="5.25" customHeight="1">
      <c r="B76" s="267"/>
      <c r="C76" s="274"/>
      <c r="D76" s="274"/>
      <c r="E76" s="274"/>
      <c r="F76" s="274"/>
      <c r="G76" s="275"/>
      <c r="H76" s="274"/>
      <c r="I76" s="274"/>
      <c r="J76" s="274"/>
      <c r="K76" s="268"/>
    </row>
    <row r="77" spans="2:11" ht="15" customHeight="1">
      <c r="B77" s="267"/>
      <c r="C77" s="257" t="s">
        <v>57</v>
      </c>
      <c r="D77" s="274"/>
      <c r="E77" s="274"/>
      <c r="F77" s="276" t="s">
        <v>338</v>
      </c>
      <c r="G77" s="275"/>
      <c r="H77" s="257" t="s">
        <v>339</v>
      </c>
      <c r="I77" s="257" t="s">
        <v>340</v>
      </c>
      <c r="J77" s="257">
        <v>20</v>
      </c>
      <c r="K77" s="268"/>
    </row>
    <row r="78" spans="2:11" ht="15" customHeight="1">
      <c r="B78" s="267"/>
      <c r="C78" s="257" t="s">
        <v>341</v>
      </c>
      <c r="D78" s="257"/>
      <c r="E78" s="257"/>
      <c r="F78" s="276" t="s">
        <v>338</v>
      </c>
      <c r="G78" s="275"/>
      <c r="H78" s="257" t="s">
        <v>342</v>
      </c>
      <c r="I78" s="257" t="s">
        <v>340</v>
      </c>
      <c r="J78" s="257">
        <v>120</v>
      </c>
      <c r="K78" s="268"/>
    </row>
    <row r="79" spans="2:11" ht="15" customHeight="1">
      <c r="B79" s="277"/>
      <c r="C79" s="257" t="s">
        <v>343</v>
      </c>
      <c r="D79" s="257"/>
      <c r="E79" s="257"/>
      <c r="F79" s="276" t="s">
        <v>344</v>
      </c>
      <c r="G79" s="275"/>
      <c r="H79" s="257" t="s">
        <v>345</v>
      </c>
      <c r="I79" s="257" t="s">
        <v>340</v>
      </c>
      <c r="J79" s="257">
        <v>50</v>
      </c>
      <c r="K79" s="268"/>
    </row>
    <row r="80" spans="2:11" ht="15" customHeight="1">
      <c r="B80" s="277"/>
      <c r="C80" s="257" t="s">
        <v>346</v>
      </c>
      <c r="D80" s="257"/>
      <c r="E80" s="257"/>
      <c r="F80" s="276" t="s">
        <v>338</v>
      </c>
      <c r="G80" s="275"/>
      <c r="H80" s="257" t="s">
        <v>347</v>
      </c>
      <c r="I80" s="257" t="s">
        <v>348</v>
      </c>
      <c r="J80" s="257"/>
      <c r="K80" s="268"/>
    </row>
    <row r="81" spans="2:11" ht="15" customHeight="1">
      <c r="B81" s="277"/>
      <c r="C81" s="278" t="s">
        <v>349</v>
      </c>
      <c r="D81" s="278"/>
      <c r="E81" s="278"/>
      <c r="F81" s="279" t="s">
        <v>344</v>
      </c>
      <c r="G81" s="278"/>
      <c r="H81" s="278" t="s">
        <v>350</v>
      </c>
      <c r="I81" s="278" t="s">
        <v>340</v>
      </c>
      <c r="J81" s="278">
        <v>15</v>
      </c>
      <c r="K81" s="268"/>
    </row>
    <row r="82" spans="2:11" ht="15" customHeight="1">
      <c r="B82" s="277"/>
      <c r="C82" s="278" t="s">
        <v>351</v>
      </c>
      <c r="D82" s="278"/>
      <c r="E82" s="278"/>
      <c r="F82" s="279" t="s">
        <v>344</v>
      </c>
      <c r="G82" s="278"/>
      <c r="H82" s="278" t="s">
        <v>352</v>
      </c>
      <c r="I82" s="278" t="s">
        <v>340</v>
      </c>
      <c r="J82" s="278">
        <v>15</v>
      </c>
      <c r="K82" s="268"/>
    </row>
    <row r="83" spans="2:11" ht="15" customHeight="1">
      <c r="B83" s="277"/>
      <c r="C83" s="278" t="s">
        <v>353</v>
      </c>
      <c r="D83" s="278"/>
      <c r="E83" s="278"/>
      <c r="F83" s="279" t="s">
        <v>344</v>
      </c>
      <c r="G83" s="278"/>
      <c r="H83" s="278" t="s">
        <v>354</v>
      </c>
      <c r="I83" s="278" t="s">
        <v>340</v>
      </c>
      <c r="J83" s="278">
        <v>20</v>
      </c>
      <c r="K83" s="268"/>
    </row>
    <row r="84" spans="2:11" ht="15" customHeight="1">
      <c r="B84" s="277"/>
      <c r="C84" s="278" t="s">
        <v>355</v>
      </c>
      <c r="D84" s="278"/>
      <c r="E84" s="278"/>
      <c r="F84" s="279" t="s">
        <v>344</v>
      </c>
      <c r="G84" s="278"/>
      <c r="H84" s="278" t="s">
        <v>356</v>
      </c>
      <c r="I84" s="278" t="s">
        <v>340</v>
      </c>
      <c r="J84" s="278">
        <v>20</v>
      </c>
      <c r="K84" s="268"/>
    </row>
    <row r="85" spans="2:11" ht="15" customHeight="1">
      <c r="B85" s="277"/>
      <c r="C85" s="257" t="s">
        <v>357</v>
      </c>
      <c r="D85" s="257"/>
      <c r="E85" s="257"/>
      <c r="F85" s="276" t="s">
        <v>344</v>
      </c>
      <c r="G85" s="275"/>
      <c r="H85" s="257" t="s">
        <v>358</v>
      </c>
      <c r="I85" s="257" t="s">
        <v>340</v>
      </c>
      <c r="J85" s="257">
        <v>50</v>
      </c>
      <c r="K85" s="268"/>
    </row>
    <row r="86" spans="2:11" ht="15" customHeight="1">
      <c r="B86" s="277"/>
      <c r="C86" s="257" t="s">
        <v>359</v>
      </c>
      <c r="D86" s="257"/>
      <c r="E86" s="257"/>
      <c r="F86" s="276" t="s">
        <v>344</v>
      </c>
      <c r="G86" s="275"/>
      <c r="H86" s="257" t="s">
        <v>360</v>
      </c>
      <c r="I86" s="257" t="s">
        <v>340</v>
      </c>
      <c r="J86" s="257">
        <v>20</v>
      </c>
      <c r="K86" s="268"/>
    </row>
    <row r="87" spans="2:11" ht="15" customHeight="1">
      <c r="B87" s="277"/>
      <c r="C87" s="257" t="s">
        <v>361</v>
      </c>
      <c r="D87" s="257"/>
      <c r="E87" s="257"/>
      <c r="F87" s="276" t="s">
        <v>344</v>
      </c>
      <c r="G87" s="275"/>
      <c r="H87" s="257" t="s">
        <v>362</v>
      </c>
      <c r="I87" s="257" t="s">
        <v>340</v>
      </c>
      <c r="J87" s="257">
        <v>20</v>
      </c>
      <c r="K87" s="268"/>
    </row>
    <row r="88" spans="2:11" ht="15" customHeight="1">
      <c r="B88" s="277"/>
      <c r="C88" s="257" t="s">
        <v>363</v>
      </c>
      <c r="D88" s="257"/>
      <c r="E88" s="257"/>
      <c r="F88" s="276" t="s">
        <v>344</v>
      </c>
      <c r="G88" s="275"/>
      <c r="H88" s="257" t="s">
        <v>364</v>
      </c>
      <c r="I88" s="257" t="s">
        <v>340</v>
      </c>
      <c r="J88" s="257">
        <v>50</v>
      </c>
      <c r="K88" s="268"/>
    </row>
    <row r="89" spans="2:11" ht="15" customHeight="1">
      <c r="B89" s="277"/>
      <c r="C89" s="257" t="s">
        <v>365</v>
      </c>
      <c r="D89" s="257"/>
      <c r="E89" s="257"/>
      <c r="F89" s="276" t="s">
        <v>344</v>
      </c>
      <c r="G89" s="275"/>
      <c r="H89" s="257" t="s">
        <v>365</v>
      </c>
      <c r="I89" s="257" t="s">
        <v>340</v>
      </c>
      <c r="J89" s="257">
        <v>50</v>
      </c>
      <c r="K89" s="268"/>
    </row>
    <row r="90" spans="2:11" ht="15" customHeight="1">
      <c r="B90" s="277"/>
      <c r="C90" s="257" t="s">
        <v>116</v>
      </c>
      <c r="D90" s="257"/>
      <c r="E90" s="257"/>
      <c r="F90" s="276" t="s">
        <v>344</v>
      </c>
      <c r="G90" s="275"/>
      <c r="H90" s="257" t="s">
        <v>366</v>
      </c>
      <c r="I90" s="257" t="s">
        <v>340</v>
      </c>
      <c r="J90" s="257">
        <v>255</v>
      </c>
      <c r="K90" s="268"/>
    </row>
    <row r="91" spans="2:11" ht="15" customHeight="1">
      <c r="B91" s="277"/>
      <c r="C91" s="257" t="s">
        <v>367</v>
      </c>
      <c r="D91" s="257"/>
      <c r="E91" s="257"/>
      <c r="F91" s="276" t="s">
        <v>338</v>
      </c>
      <c r="G91" s="275"/>
      <c r="H91" s="257" t="s">
        <v>368</v>
      </c>
      <c r="I91" s="257" t="s">
        <v>369</v>
      </c>
      <c r="J91" s="257"/>
      <c r="K91" s="268"/>
    </row>
    <row r="92" spans="2:11" ht="15" customHeight="1">
      <c r="B92" s="277"/>
      <c r="C92" s="257" t="s">
        <v>370</v>
      </c>
      <c r="D92" s="257"/>
      <c r="E92" s="257"/>
      <c r="F92" s="276" t="s">
        <v>338</v>
      </c>
      <c r="G92" s="275"/>
      <c r="H92" s="257" t="s">
        <v>371</v>
      </c>
      <c r="I92" s="257" t="s">
        <v>372</v>
      </c>
      <c r="J92" s="257"/>
      <c r="K92" s="268"/>
    </row>
    <row r="93" spans="2:11" ht="15" customHeight="1">
      <c r="B93" s="277"/>
      <c r="C93" s="257" t="s">
        <v>373</v>
      </c>
      <c r="D93" s="257"/>
      <c r="E93" s="257"/>
      <c r="F93" s="276" t="s">
        <v>338</v>
      </c>
      <c r="G93" s="275"/>
      <c r="H93" s="257" t="s">
        <v>373</v>
      </c>
      <c r="I93" s="257" t="s">
        <v>372</v>
      </c>
      <c r="J93" s="257"/>
      <c r="K93" s="268"/>
    </row>
    <row r="94" spans="2:11" ht="15" customHeight="1">
      <c r="B94" s="277"/>
      <c r="C94" s="257" t="s">
        <v>42</v>
      </c>
      <c r="D94" s="257"/>
      <c r="E94" s="257"/>
      <c r="F94" s="276" t="s">
        <v>338</v>
      </c>
      <c r="G94" s="275"/>
      <c r="H94" s="257" t="s">
        <v>374</v>
      </c>
      <c r="I94" s="257" t="s">
        <v>372</v>
      </c>
      <c r="J94" s="257"/>
      <c r="K94" s="268"/>
    </row>
    <row r="95" spans="2:11" ht="15" customHeight="1">
      <c r="B95" s="277"/>
      <c r="C95" s="257" t="s">
        <v>52</v>
      </c>
      <c r="D95" s="257"/>
      <c r="E95" s="257"/>
      <c r="F95" s="276" t="s">
        <v>338</v>
      </c>
      <c r="G95" s="275"/>
      <c r="H95" s="257" t="s">
        <v>375</v>
      </c>
      <c r="I95" s="257" t="s">
        <v>372</v>
      </c>
      <c r="J95" s="257"/>
      <c r="K95" s="268"/>
    </row>
    <row r="96" spans="2:11" ht="15" customHeight="1">
      <c r="B96" s="280"/>
      <c r="C96" s="281"/>
      <c r="D96" s="281"/>
      <c r="E96" s="281"/>
      <c r="F96" s="281"/>
      <c r="G96" s="281"/>
      <c r="H96" s="281"/>
      <c r="I96" s="281"/>
      <c r="J96" s="281"/>
      <c r="K96" s="282"/>
    </row>
    <row r="97" spans="2:11" ht="18.75" customHeight="1">
      <c r="B97" s="283"/>
      <c r="C97" s="284"/>
      <c r="D97" s="284"/>
      <c r="E97" s="284"/>
      <c r="F97" s="284"/>
      <c r="G97" s="284"/>
      <c r="H97" s="284"/>
      <c r="I97" s="284"/>
      <c r="J97" s="284"/>
      <c r="K97" s="283"/>
    </row>
    <row r="98" spans="2:11" ht="18.75" customHeight="1">
      <c r="B98" s="263"/>
      <c r="C98" s="263"/>
      <c r="D98" s="263"/>
      <c r="E98" s="263"/>
      <c r="F98" s="263"/>
      <c r="G98" s="263"/>
      <c r="H98" s="263"/>
      <c r="I98" s="263"/>
      <c r="J98" s="263"/>
      <c r="K98" s="263"/>
    </row>
    <row r="99" spans="2:11" ht="7.5" customHeight="1">
      <c r="B99" s="264"/>
      <c r="C99" s="265"/>
      <c r="D99" s="265"/>
      <c r="E99" s="265"/>
      <c r="F99" s="265"/>
      <c r="G99" s="265"/>
      <c r="H99" s="265"/>
      <c r="I99" s="265"/>
      <c r="J99" s="265"/>
      <c r="K99" s="266"/>
    </row>
    <row r="100" spans="2:11" ht="45" customHeight="1">
      <c r="B100" s="267"/>
      <c r="C100" s="373" t="s">
        <v>376</v>
      </c>
      <c r="D100" s="373"/>
      <c r="E100" s="373"/>
      <c r="F100" s="373"/>
      <c r="G100" s="373"/>
      <c r="H100" s="373"/>
      <c r="I100" s="373"/>
      <c r="J100" s="373"/>
      <c r="K100" s="268"/>
    </row>
    <row r="101" spans="2:11" ht="17.25" customHeight="1">
      <c r="B101" s="267"/>
      <c r="C101" s="269" t="s">
        <v>332</v>
      </c>
      <c r="D101" s="269"/>
      <c r="E101" s="269"/>
      <c r="F101" s="269" t="s">
        <v>333</v>
      </c>
      <c r="G101" s="270"/>
      <c r="H101" s="269" t="s">
        <v>111</v>
      </c>
      <c r="I101" s="269" t="s">
        <v>61</v>
      </c>
      <c r="J101" s="269" t="s">
        <v>334</v>
      </c>
      <c r="K101" s="268"/>
    </row>
    <row r="102" spans="2:11" ht="17.25" customHeight="1">
      <c r="B102" s="267"/>
      <c r="C102" s="271" t="s">
        <v>335</v>
      </c>
      <c r="D102" s="271"/>
      <c r="E102" s="271"/>
      <c r="F102" s="272" t="s">
        <v>336</v>
      </c>
      <c r="G102" s="273"/>
      <c r="H102" s="271"/>
      <c r="I102" s="271"/>
      <c r="J102" s="271" t="s">
        <v>337</v>
      </c>
      <c r="K102" s="268"/>
    </row>
    <row r="103" spans="2:11" ht="5.25" customHeight="1">
      <c r="B103" s="267"/>
      <c r="C103" s="269"/>
      <c r="D103" s="269"/>
      <c r="E103" s="269"/>
      <c r="F103" s="269"/>
      <c r="G103" s="285"/>
      <c r="H103" s="269"/>
      <c r="I103" s="269"/>
      <c r="J103" s="269"/>
      <c r="K103" s="268"/>
    </row>
    <row r="104" spans="2:11" ht="15" customHeight="1">
      <c r="B104" s="267"/>
      <c r="C104" s="257" t="s">
        <v>57</v>
      </c>
      <c r="D104" s="274"/>
      <c r="E104" s="274"/>
      <c r="F104" s="276" t="s">
        <v>338</v>
      </c>
      <c r="G104" s="285"/>
      <c r="H104" s="257" t="s">
        <v>377</v>
      </c>
      <c r="I104" s="257" t="s">
        <v>340</v>
      </c>
      <c r="J104" s="257">
        <v>20</v>
      </c>
      <c r="K104" s="268"/>
    </row>
    <row r="105" spans="2:11" ht="15" customHeight="1">
      <c r="B105" s="267"/>
      <c r="C105" s="257" t="s">
        <v>341</v>
      </c>
      <c r="D105" s="257"/>
      <c r="E105" s="257"/>
      <c r="F105" s="276" t="s">
        <v>338</v>
      </c>
      <c r="G105" s="257"/>
      <c r="H105" s="257" t="s">
        <v>377</v>
      </c>
      <c r="I105" s="257" t="s">
        <v>340</v>
      </c>
      <c r="J105" s="257">
        <v>120</v>
      </c>
      <c r="K105" s="268"/>
    </row>
    <row r="106" spans="2:11" ht="15" customHeight="1">
      <c r="B106" s="277"/>
      <c r="C106" s="257" t="s">
        <v>343</v>
      </c>
      <c r="D106" s="257"/>
      <c r="E106" s="257"/>
      <c r="F106" s="276" t="s">
        <v>344</v>
      </c>
      <c r="G106" s="257"/>
      <c r="H106" s="257" t="s">
        <v>377</v>
      </c>
      <c r="I106" s="257" t="s">
        <v>340</v>
      </c>
      <c r="J106" s="257">
        <v>50</v>
      </c>
      <c r="K106" s="268"/>
    </row>
    <row r="107" spans="2:11" ht="15" customHeight="1">
      <c r="B107" s="277"/>
      <c r="C107" s="257" t="s">
        <v>346</v>
      </c>
      <c r="D107" s="257"/>
      <c r="E107" s="257"/>
      <c r="F107" s="276" t="s">
        <v>338</v>
      </c>
      <c r="G107" s="257"/>
      <c r="H107" s="257" t="s">
        <v>377</v>
      </c>
      <c r="I107" s="257" t="s">
        <v>348</v>
      </c>
      <c r="J107" s="257"/>
      <c r="K107" s="268"/>
    </row>
    <row r="108" spans="2:11" ht="15" customHeight="1">
      <c r="B108" s="277"/>
      <c r="C108" s="257" t="s">
        <v>357</v>
      </c>
      <c r="D108" s="257"/>
      <c r="E108" s="257"/>
      <c r="F108" s="276" t="s">
        <v>344</v>
      </c>
      <c r="G108" s="257"/>
      <c r="H108" s="257" t="s">
        <v>377</v>
      </c>
      <c r="I108" s="257" t="s">
        <v>340</v>
      </c>
      <c r="J108" s="257">
        <v>50</v>
      </c>
      <c r="K108" s="268"/>
    </row>
    <row r="109" spans="2:11" ht="15" customHeight="1">
      <c r="B109" s="277"/>
      <c r="C109" s="257" t="s">
        <v>365</v>
      </c>
      <c r="D109" s="257"/>
      <c r="E109" s="257"/>
      <c r="F109" s="276" t="s">
        <v>344</v>
      </c>
      <c r="G109" s="257"/>
      <c r="H109" s="257" t="s">
        <v>377</v>
      </c>
      <c r="I109" s="257" t="s">
        <v>340</v>
      </c>
      <c r="J109" s="257">
        <v>50</v>
      </c>
      <c r="K109" s="268"/>
    </row>
    <row r="110" spans="2:11" ht="15" customHeight="1">
      <c r="B110" s="277"/>
      <c r="C110" s="257" t="s">
        <v>363</v>
      </c>
      <c r="D110" s="257"/>
      <c r="E110" s="257"/>
      <c r="F110" s="276" t="s">
        <v>344</v>
      </c>
      <c r="G110" s="257"/>
      <c r="H110" s="257" t="s">
        <v>377</v>
      </c>
      <c r="I110" s="257" t="s">
        <v>340</v>
      </c>
      <c r="J110" s="257">
        <v>50</v>
      </c>
      <c r="K110" s="268"/>
    </row>
    <row r="111" spans="2:11" ht="15" customHeight="1">
      <c r="B111" s="277"/>
      <c r="C111" s="257" t="s">
        <v>57</v>
      </c>
      <c r="D111" s="257"/>
      <c r="E111" s="257"/>
      <c r="F111" s="276" t="s">
        <v>338</v>
      </c>
      <c r="G111" s="257"/>
      <c r="H111" s="257" t="s">
        <v>378</v>
      </c>
      <c r="I111" s="257" t="s">
        <v>340</v>
      </c>
      <c r="J111" s="257">
        <v>20</v>
      </c>
      <c r="K111" s="268"/>
    </row>
    <row r="112" spans="2:11" ht="15" customHeight="1">
      <c r="B112" s="277"/>
      <c r="C112" s="257" t="s">
        <v>379</v>
      </c>
      <c r="D112" s="257"/>
      <c r="E112" s="257"/>
      <c r="F112" s="276" t="s">
        <v>338</v>
      </c>
      <c r="G112" s="257"/>
      <c r="H112" s="257" t="s">
        <v>380</v>
      </c>
      <c r="I112" s="257" t="s">
        <v>340</v>
      </c>
      <c r="J112" s="257">
        <v>120</v>
      </c>
      <c r="K112" s="268"/>
    </row>
    <row r="113" spans="2:11" ht="15" customHeight="1">
      <c r="B113" s="277"/>
      <c r="C113" s="257" t="s">
        <v>42</v>
      </c>
      <c r="D113" s="257"/>
      <c r="E113" s="257"/>
      <c r="F113" s="276" t="s">
        <v>338</v>
      </c>
      <c r="G113" s="257"/>
      <c r="H113" s="257" t="s">
        <v>381</v>
      </c>
      <c r="I113" s="257" t="s">
        <v>372</v>
      </c>
      <c r="J113" s="257"/>
      <c r="K113" s="268"/>
    </row>
    <row r="114" spans="2:11" ht="15" customHeight="1">
      <c r="B114" s="277"/>
      <c r="C114" s="257" t="s">
        <v>52</v>
      </c>
      <c r="D114" s="257"/>
      <c r="E114" s="257"/>
      <c r="F114" s="276" t="s">
        <v>338</v>
      </c>
      <c r="G114" s="257"/>
      <c r="H114" s="257" t="s">
        <v>382</v>
      </c>
      <c r="I114" s="257" t="s">
        <v>372</v>
      </c>
      <c r="J114" s="257"/>
      <c r="K114" s="268"/>
    </row>
    <row r="115" spans="2:11" ht="15" customHeight="1">
      <c r="B115" s="277"/>
      <c r="C115" s="257" t="s">
        <v>61</v>
      </c>
      <c r="D115" s="257"/>
      <c r="E115" s="257"/>
      <c r="F115" s="276" t="s">
        <v>338</v>
      </c>
      <c r="G115" s="257"/>
      <c r="H115" s="257" t="s">
        <v>383</v>
      </c>
      <c r="I115" s="257" t="s">
        <v>384</v>
      </c>
      <c r="J115" s="257"/>
      <c r="K115" s="268"/>
    </row>
    <row r="116" spans="2:11" ht="15" customHeight="1">
      <c r="B116" s="280"/>
      <c r="C116" s="286"/>
      <c r="D116" s="286"/>
      <c r="E116" s="286"/>
      <c r="F116" s="286"/>
      <c r="G116" s="286"/>
      <c r="H116" s="286"/>
      <c r="I116" s="286"/>
      <c r="J116" s="286"/>
      <c r="K116" s="282"/>
    </row>
    <row r="117" spans="2:11" ht="18.75" customHeight="1">
      <c r="B117" s="287"/>
      <c r="C117" s="253"/>
      <c r="D117" s="253"/>
      <c r="E117" s="253"/>
      <c r="F117" s="288"/>
      <c r="G117" s="253"/>
      <c r="H117" s="253"/>
      <c r="I117" s="253"/>
      <c r="J117" s="253"/>
      <c r="K117" s="287"/>
    </row>
    <row r="118" spans="2:11" ht="18.75" customHeight="1"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</row>
    <row r="119" spans="2:11" ht="7.5" customHeight="1">
      <c r="B119" s="289"/>
      <c r="C119" s="290"/>
      <c r="D119" s="290"/>
      <c r="E119" s="290"/>
      <c r="F119" s="290"/>
      <c r="G119" s="290"/>
      <c r="H119" s="290"/>
      <c r="I119" s="290"/>
      <c r="J119" s="290"/>
      <c r="K119" s="291"/>
    </row>
    <row r="120" spans="2:11" ht="45" customHeight="1">
      <c r="B120" s="292"/>
      <c r="C120" s="372" t="s">
        <v>385</v>
      </c>
      <c r="D120" s="372"/>
      <c r="E120" s="372"/>
      <c r="F120" s="372"/>
      <c r="G120" s="372"/>
      <c r="H120" s="372"/>
      <c r="I120" s="372"/>
      <c r="J120" s="372"/>
      <c r="K120" s="293"/>
    </row>
    <row r="121" spans="2:11" ht="17.25" customHeight="1">
      <c r="B121" s="294"/>
      <c r="C121" s="269" t="s">
        <v>332</v>
      </c>
      <c r="D121" s="269"/>
      <c r="E121" s="269"/>
      <c r="F121" s="269" t="s">
        <v>333</v>
      </c>
      <c r="G121" s="270"/>
      <c r="H121" s="269" t="s">
        <v>111</v>
      </c>
      <c r="I121" s="269" t="s">
        <v>61</v>
      </c>
      <c r="J121" s="269" t="s">
        <v>334</v>
      </c>
      <c r="K121" s="295"/>
    </row>
    <row r="122" spans="2:11" ht="17.25" customHeight="1">
      <c r="B122" s="294"/>
      <c r="C122" s="271" t="s">
        <v>335</v>
      </c>
      <c r="D122" s="271"/>
      <c r="E122" s="271"/>
      <c r="F122" s="272" t="s">
        <v>336</v>
      </c>
      <c r="G122" s="273"/>
      <c r="H122" s="271"/>
      <c r="I122" s="271"/>
      <c r="J122" s="271" t="s">
        <v>337</v>
      </c>
      <c r="K122" s="295"/>
    </row>
    <row r="123" spans="2:11" ht="5.25" customHeight="1">
      <c r="B123" s="296"/>
      <c r="C123" s="274"/>
      <c r="D123" s="274"/>
      <c r="E123" s="274"/>
      <c r="F123" s="274"/>
      <c r="G123" s="257"/>
      <c r="H123" s="274"/>
      <c r="I123" s="274"/>
      <c r="J123" s="274"/>
      <c r="K123" s="297"/>
    </row>
    <row r="124" spans="2:11" ht="15" customHeight="1">
      <c r="B124" s="296"/>
      <c r="C124" s="257" t="s">
        <v>341</v>
      </c>
      <c r="D124" s="274"/>
      <c r="E124" s="274"/>
      <c r="F124" s="276" t="s">
        <v>338</v>
      </c>
      <c r="G124" s="257"/>
      <c r="H124" s="257" t="s">
        <v>377</v>
      </c>
      <c r="I124" s="257" t="s">
        <v>340</v>
      </c>
      <c r="J124" s="257">
        <v>120</v>
      </c>
      <c r="K124" s="298"/>
    </row>
    <row r="125" spans="2:11" ht="15" customHeight="1">
      <c r="B125" s="296"/>
      <c r="C125" s="257" t="s">
        <v>386</v>
      </c>
      <c r="D125" s="257"/>
      <c r="E125" s="257"/>
      <c r="F125" s="276" t="s">
        <v>338</v>
      </c>
      <c r="G125" s="257"/>
      <c r="H125" s="257" t="s">
        <v>387</v>
      </c>
      <c r="I125" s="257" t="s">
        <v>340</v>
      </c>
      <c r="J125" s="257" t="s">
        <v>388</v>
      </c>
      <c r="K125" s="298"/>
    </row>
    <row r="126" spans="2:11" ht="15" customHeight="1">
      <c r="B126" s="296"/>
      <c r="C126" s="257" t="s">
        <v>287</v>
      </c>
      <c r="D126" s="257"/>
      <c r="E126" s="257"/>
      <c r="F126" s="276" t="s">
        <v>338</v>
      </c>
      <c r="G126" s="257"/>
      <c r="H126" s="257" t="s">
        <v>389</v>
      </c>
      <c r="I126" s="257" t="s">
        <v>340</v>
      </c>
      <c r="J126" s="257" t="s">
        <v>388</v>
      </c>
      <c r="K126" s="298"/>
    </row>
    <row r="127" spans="2:11" ht="15" customHeight="1">
      <c r="B127" s="296"/>
      <c r="C127" s="257" t="s">
        <v>349</v>
      </c>
      <c r="D127" s="257"/>
      <c r="E127" s="257"/>
      <c r="F127" s="276" t="s">
        <v>344</v>
      </c>
      <c r="G127" s="257"/>
      <c r="H127" s="257" t="s">
        <v>350</v>
      </c>
      <c r="I127" s="257" t="s">
        <v>340</v>
      </c>
      <c r="J127" s="257">
        <v>15</v>
      </c>
      <c r="K127" s="298"/>
    </row>
    <row r="128" spans="2:11" ht="15" customHeight="1">
      <c r="B128" s="296"/>
      <c r="C128" s="278" t="s">
        <v>351</v>
      </c>
      <c r="D128" s="278"/>
      <c r="E128" s="278"/>
      <c r="F128" s="279" t="s">
        <v>344</v>
      </c>
      <c r="G128" s="278"/>
      <c r="H128" s="278" t="s">
        <v>352</v>
      </c>
      <c r="I128" s="278" t="s">
        <v>340</v>
      </c>
      <c r="J128" s="278">
        <v>15</v>
      </c>
      <c r="K128" s="298"/>
    </row>
    <row r="129" spans="2:11" ht="15" customHeight="1">
      <c r="B129" s="296"/>
      <c r="C129" s="278" t="s">
        <v>353</v>
      </c>
      <c r="D129" s="278"/>
      <c r="E129" s="278"/>
      <c r="F129" s="279" t="s">
        <v>344</v>
      </c>
      <c r="G129" s="278"/>
      <c r="H129" s="278" t="s">
        <v>354</v>
      </c>
      <c r="I129" s="278" t="s">
        <v>340</v>
      </c>
      <c r="J129" s="278">
        <v>20</v>
      </c>
      <c r="K129" s="298"/>
    </row>
    <row r="130" spans="2:11" ht="15" customHeight="1">
      <c r="B130" s="296"/>
      <c r="C130" s="278" t="s">
        <v>355</v>
      </c>
      <c r="D130" s="278"/>
      <c r="E130" s="278"/>
      <c r="F130" s="279" t="s">
        <v>344</v>
      </c>
      <c r="G130" s="278"/>
      <c r="H130" s="278" t="s">
        <v>356</v>
      </c>
      <c r="I130" s="278" t="s">
        <v>340</v>
      </c>
      <c r="J130" s="278">
        <v>20</v>
      </c>
      <c r="K130" s="298"/>
    </row>
    <row r="131" spans="2:11" ht="15" customHeight="1">
      <c r="B131" s="296"/>
      <c r="C131" s="257" t="s">
        <v>343</v>
      </c>
      <c r="D131" s="257"/>
      <c r="E131" s="257"/>
      <c r="F131" s="276" t="s">
        <v>344</v>
      </c>
      <c r="G131" s="257"/>
      <c r="H131" s="257" t="s">
        <v>377</v>
      </c>
      <c r="I131" s="257" t="s">
        <v>340</v>
      </c>
      <c r="J131" s="257">
        <v>50</v>
      </c>
      <c r="K131" s="298"/>
    </row>
    <row r="132" spans="2:11" ht="15" customHeight="1">
      <c r="B132" s="296"/>
      <c r="C132" s="257" t="s">
        <v>357</v>
      </c>
      <c r="D132" s="257"/>
      <c r="E132" s="257"/>
      <c r="F132" s="276" t="s">
        <v>344</v>
      </c>
      <c r="G132" s="257"/>
      <c r="H132" s="257" t="s">
        <v>377</v>
      </c>
      <c r="I132" s="257" t="s">
        <v>340</v>
      </c>
      <c r="J132" s="257">
        <v>50</v>
      </c>
      <c r="K132" s="298"/>
    </row>
    <row r="133" spans="2:11" ht="15" customHeight="1">
      <c r="B133" s="296"/>
      <c r="C133" s="257" t="s">
        <v>363</v>
      </c>
      <c r="D133" s="257"/>
      <c r="E133" s="257"/>
      <c r="F133" s="276" t="s">
        <v>344</v>
      </c>
      <c r="G133" s="257"/>
      <c r="H133" s="257" t="s">
        <v>377</v>
      </c>
      <c r="I133" s="257" t="s">
        <v>340</v>
      </c>
      <c r="J133" s="257">
        <v>50</v>
      </c>
      <c r="K133" s="298"/>
    </row>
    <row r="134" spans="2:11" ht="15" customHeight="1">
      <c r="B134" s="296"/>
      <c r="C134" s="257" t="s">
        <v>365</v>
      </c>
      <c r="D134" s="257"/>
      <c r="E134" s="257"/>
      <c r="F134" s="276" t="s">
        <v>344</v>
      </c>
      <c r="G134" s="257"/>
      <c r="H134" s="257" t="s">
        <v>377</v>
      </c>
      <c r="I134" s="257" t="s">
        <v>340</v>
      </c>
      <c r="J134" s="257">
        <v>50</v>
      </c>
      <c r="K134" s="298"/>
    </row>
    <row r="135" spans="2:11" ht="15" customHeight="1">
      <c r="B135" s="296"/>
      <c r="C135" s="257" t="s">
        <v>116</v>
      </c>
      <c r="D135" s="257"/>
      <c r="E135" s="257"/>
      <c r="F135" s="276" t="s">
        <v>344</v>
      </c>
      <c r="G135" s="257"/>
      <c r="H135" s="257" t="s">
        <v>390</v>
      </c>
      <c r="I135" s="257" t="s">
        <v>340</v>
      </c>
      <c r="J135" s="257">
        <v>255</v>
      </c>
      <c r="K135" s="298"/>
    </row>
    <row r="136" spans="2:11" ht="15" customHeight="1">
      <c r="B136" s="296"/>
      <c r="C136" s="257" t="s">
        <v>367</v>
      </c>
      <c r="D136" s="257"/>
      <c r="E136" s="257"/>
      <c r="F136" s="276" t="s">
        <v>338</v>
      </c>
      <c r="G136" s="257"/>
      <c r="H136" s="257" t="s">
        <v>391</v>
      </c>
      <c r="I136" s="257" t="s">
        <v>369</v>
      </c>
      <c r="J136" s="257"/>
      <c r="K136" s="298"/>
    </row>
    <row r="137" spans="2:11" ht="15" customHeight="1">
      <c r="B137" s="296"/>
      <c r="C137" s="257" t="s">
        <v>370</v>
      </c>
      <c r="D137" s="257"/>
      <c r="E137" s="257"/>
      <c r="F137" s="276" t="s">
        <v>338</v>
      </c>
      <c r="G137" s="257"/>
      <c r="H137" s="257" t="s">
        <v>392</v>
      </c>
      <c r="I137" s="257" t="s">
        <v>372</v>
      </c>
      <c r="J137" s="257"/>
      <c r="K137" s="298"/>
    </row>
    <row r="138" spans="2:11" ht="15" customHeight="1">
      <c r="B138" s="296"/>
      <c r="C138" s="257" t="s">
        <v>373</v>
      </c>
      <c r="D138" s="257"/>
      <c r="E138" s="257"/>
      <c r="F138" s="276" t="s">
        <v>338</v>
      </c>
      <c r="G138" s="257"/>
      <c r="H138" s="257" t="s">
        <v>373</v>
      </c>
      <c r="I138" s="257" t="s">
        <v>372</v>
      </c>
      <c r="J138" s="257"/>
      <c r="K138" s="298"/>
    </row>
    <row r="139" spans="2:11" ht="15" customHeight="1">
      <c r="B139" s="296"/>
      <c r="C139" s="257" t="s">
        <v>42</v>
      </c>
      <c r="D139" s="257"/>
      <c r="E139" s="257"/>
      <c r="F139" s="276" t="s">
        <v>338</v>
      </c>
      <c r="G139" s="257"/>
      <c r="H139" s="257" t="s">
        <v>393</v>
      </c>
      <c r="I139" s="257" t="s">
        <v>372</v>
      </c>
      <c r="J139" s="257"/>
      <c r="K139" s="298"/>
    </row>
    <row r="140" spans="2:11" ht="15" customHeight="1">
      <c r="B140" s="296"/>
      <c r="C140" s="257" t="s">
        <v>394</v>
      </c>
      <c r="D140" s="257"/>
      <c r="E140" s="257"/>
      <c r="F140" s="276" t="s">
        <v>338</v>
      </c>
      <c r="G140" s="257"/>
      <c r="H140" s="257" t="s">
        <v>395</v>
      </c>
      <c r="I140" s="257" t="s">
        <v>372</v>
      </c>
      <c r="J140" s="257"/>
      <c r="K140" s="298"/>
    </row>
    <row r="141" spans="2:11" ht="15" customHeight="1">
      <c r="B141" s="299"/>
      <c r="C141" s="300"/>
      <c r="D141" s="300"/>
      <c r="E141" s="300"/>
      <c r="F141" s="300"/>
      <c r="G141" s="300"/>
      <c r="H141" s="300"/>
      <c r="I141" s="300"/>
      <c r="J141" s="300"/>
      <c r="K141" s="301"/>
    </row>
    <row r="142" spans="2:11" ht="18.75" customHeight="1">
      <c r="B142" s="253"/>
      <c r="C142" s="253"/>
      <c r="D142" s="253"/>
      <c r="E142" s="253"/>
      <c r="F142" s="288"/>
      <c r="G142" s="253"/>
      <c r="H142" s="253"/>
      <c r="I142" s="253"/>
      <c r="J142" s="253"/>
      <c r="K142" s="253"/>
    </row>
    <row r="143" spans="2:11" ht="18.75" customHeight="1"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</row>
    <row r="144" spans="2:11" ht="7.5" customHeight="1">
      <c r="B144" s="264"/>
      <c r="C144" s="265"/>
      <c r="D144" s="265"/>
      <c r="E144" s="265"/>
      <c r="F144" s="265"/>
      <c r="G144" s="265"/>
      <c r="H144" s="265"/>
      <c r="I144" s="265"/>
      <c r="J144" s="265"/>
      <c r="K144" s="266"/>
    </row>
    <row r="145" spans="2:11" ht="45" customHeight="1">
      <c r="B145" s="267"/>
      <c r="C145" s="373" t="s">
        <v>396</v>
      </c>
      <c r="D145" s="373"/>
      <c r="E145" s="373"/>
      <c r="F145" s="373"/>
      <c r="G145" s="373"/>
      <c r="H145" s="373"/>
      <c r="I145" s="373"/>
      <c r="J145" s="373"/>
      <c r="K145" s="268"/>
    </row>
    <row r="146" spans="2:11" ht="17.25" customHeight="1">
      <c r="B146" s="267"/>
      <c r="C146" s="269" t="s">
        <v>332</v>
      </c>
      <c r="D146" s="269"/>
      <c r="E146" s="269"/>
      <c r="F146" s="269" t="s">
        <v>333</v>
      </c>
      <c r="G146" s="270"/>
      <c r="H146" s="269" t="s">
        <v>111</v>
      </c>
      <c r="I146" s="269" t="s">
        <v>61</v>
      </c>
      <c r="J146" s="269" t="s">
        <v>334</v>
      </c>
      <c r="K146" s="268"/>
    </row>
    <row r="147" spans="2:11" ht="17.25" customHeight="1">
      <c r="B147" s="267"/>
      <c r="C147" s="271" t="s">
        <v>335</v>
      </c>
      <c r="D147" s="271"/>
      <c r="E147" s="271"/>
      <c r="F147" s="272" t="s">
        <v>336</v>
      </c>
      <c r="G147" s="273"/>
      <c r="H147" s="271"/>
      <c r="I147" s="271"/>
      <c r="J147" s="271" t="s">
        <v>337</v>
      </c>
      <c r="K147" s="268"/>
    </row>
    <row r="148" spans="2:11" ht="5.25" customHeight="1">
      <c r="B148" s="277"/>
      <c r="C148" s="274"/>
      <c r="D148" s="274"/>
      <c r="E148" s="274"/>
      <c r="F148" s="274"/>
      <c r="G148" s="275"/>
      <c r="H148" s="274"/>
      <c r="I148" s="274"/>
      <c r="J148" s="274"/>
      <c r="K148" s="298"/>
    </row>
    <row r="149" spans="2:11" ht="15" customHeight="1">
      <c r="B149" s="277"/>
      <c r="C149" s="302" t="s">
        <v>341</v>
      </c>
      <c r="D149" s="257"/>
      <c r="E149" s="257"/>
      <c r="F149" s="303" t="s">
        <v>338</v>
      </c>
      <c r="G149" s="257"/>
      <c r="H149" s="302" t="s">
        <v>377</v>
      </c>
      <c r="I149" s="302" t="s">
        <v>340</v>
      </c>
      <c r="J149" s="302">
        <v>120</v>
      </c>
      <c r="K149" s="298"/>
    </row>
    <row r="150" spans="2:11" ht="15" customHeight="1">
      <c r="B150" s="277"/>
      <c r="C150" s="302" t="s">
        <v>386</v>
      </c>
      <c r="D150" s="257"/>
      <c r="E150" s="257"/>
      <c r="F150" s="303" t="s">
        <v>338</v>
      </c>
      <c r="G150" s="257"/>
      <c r="H150" s="302" t="s">
        <v>397</v>
      </c>
      <c r="I150" s="302" t="s">
        <v>340</v>
      </c>
      <c r="J150" s="302" t="s">
        <v>388</v>
      </c>
      <c r="K150" s="298"/>
    </row>
    <row r="151" spans="2:11" ht="15" customHeight="1">
      <c r="B151" s="277"/>
      <c r="C151" s="302" t="s">
        <v>287</v>
      </c>
      <c r="D151" s="257"/>
      <c r="E151" s="257"/>
      <c r="F151" s="303" t="s">
        <v>338</v>
      </c>
      <c r="G151" s="257"/>
      <c r="H151" s="302" t="s">
        <v>398</v>
      </c>
      <c r="I151" s="302" t="s">
        <v>340</v>
      </c>
      <c r="J151" s="302" t="s">
        <v>388</v>
      </c>
      <c r="K151" s="298"/>
    </row>
    <row r="152" spans="2:11" ht="15" customHeight="1">
      <c r="B152" s="277"/>
      <c r="C152" s="302" t="s">
        <v>343</v>
      </c>
      <c r="D152" s="257"/>
      <c r="E152" s="257"/>
      <c r="F152" s="303" t="s">
        <v>344</v>
      </c>
      <c r="G152" s="257"/>
      <c r="H152" s="302" t="s">
        <v>377</v>
      </c>
      <c r="I152" s="302" t="s">
        <v>340</v>
      </c>
      <c r="J152" s="302">
        <v>50</v>
      </c>
      <c r="K152" s="298"/>
    </row>
    <row r="153" spans="2:11" ht="15" customHeight="1">
      <c r="B153" s="277"/>
      <c r="C153" s="302" t="s">
        <v>346</v>
      </c>
      <c r="D153" s="257"/>
      <c r="E153" s="257"/>
      <c r="F153" s="303" t="s">
        <v>338</v>
      </c>
      <c r="G153" s="257"/>
      <c r="H153" s="302" t="s">
        <v>377</v>
      </c>
      <c r="I153" s="302" t="s">
        <v>348</v>
      </c>
      <c r="J153" s="302"/>
      <c r="K153" s="298"/>
    </row>
    <row r="154" spans="2:11" ht="15" customHeight="1">
      <c r="B154" s="277"/>
      <c r="C154" s="302" t="s">
        <v>357</v>
      </c>
      <c r="D154" s="257"/>
      <c r="E154" s="257"/>
      <c r="F154" s="303" t="s">
        <v>344</v>
      </c>
      <c r="G154" s="257"/>
      <c r="H154" s="302" t="s">
        <v>377</v>
      </c>
      <c r="I154" s="302" t="s">
        <v>340</v>
      </c>
      <c r="J154" s="302">
        <v>50</v>
      </c>
      <c r="K154" s="298"/>
    </row>
    <row r="155" spans="2:11" ht="15" customHeight="1">
      <c r="B155" s="277"/>
      <c r="C155" s="302" t="s">
        <v>365</v>
      </c>
      <c r="D155" s="257"/>
      <c r="E155" s="257"/>
      <c r="F155" s="303" t="s">
        <v>344</v>
      </c>
      <c r="G155" s="257"/>
      <c r="H155" s="302" t="s">
        <v>377</v>
      </c>
      <c r="I155" s="302" t="s">
        <v>340</v>
      </c>
      <c r="J155" s="302">
        <v>50</v>
      </c>
      <c r="K155" s="298"/>
    </row>
    <row r="156" spans="2:11" ht="15" customHeight="1">
      <c r="B156" s="277"/>
      <c r="C156" s="302" t="s">
        <v>363</v>
      </c>
      <c r="D156" s="257"/>
      <c r="E156" s="257"/>
      <c r="F156" s="303" t="s">
        <v>344</v>
      </c>
      <c r="G156" s="257"/>
      <c r="H156" s="302" t="s">
        <v>377</v>
      </c>
      <c r="I156" s="302" t="s">
        <v>340</v>
      </c>
      <c r="J156" s="302">
        <v>50</v>
      </c>
      <c r="K156" s="298"/>
    </row>
    <row r="157" spans="2:11" ht="15" customHeight="1">
      <c r="B157" s="277"/>
      <c r="C157" s="302" t="s">
        <v>98</v>
      </c>
      <c r="D157" s="257"/>
      <c r="E157" s="257"/>
      <c r="F157" s="303" t="s">
        <v>338</v>
      </c>
      <c r="G157" s="257"/>
      <c r="H157" s="302" t="s">
        <v>399</v>
      </c>
      <c r="I157" s="302" t="s">
        <v>340</v>
      </c>
      <c r="J157" s="302" t="s">
        <v>400</v>
      </c>
      <c r="K157" s="298"/>
    </row>
    <row r="158" spans="2:11" ht="15" customHeight="1">
      <c r="B158" s="277"/>
      <c r="C158" s="302" t="s">
        <v>401</v>
      </c>
      <c r="D158" s="257"/>
      <c r="E158" s="257"/>
      <c r="F158" s="303" t="s">
        <v>338</v>
      </c>
      <c r="G158" s="257"/>
      <c r="H158" s="302" t="s">
        <v>402</v>
      </c>
      <c r="I158" s="302" t="s">
        <v>372</v>
      </c>
      <c r="J158" s="302"/>
      <c r="K158" s="298"/>
    </row>
    <row r="159" spans="2:11" ht="15" customHeight="1">
      <c r="B159" s="304"/>
      <c r="C159" s="286"/>
      <c r="D159" s="286"/>
      <c r="E159" s="286"/>
      <c r="F159" s="286"/>
      <c r="G159" s="286"/>
      <c r="H159" s="286"/>
      <c r="I159" s="286"/>
      <c r="J159" s="286"/>
      <c r="K159" s="305"/>
    </row>
    <row r="160" spans="2:11" ht="18.75" customHeight="1">
      <c r="B160" s="253"/>
      <c r="C160" s="257"/>
      <c r="D160" s="257"/>
      <c r="E160" s="257"/>
      <c r="F160" s="276"/>
      <c r="G160" s="257"/>
      <c r="H160" s="257"/>
      <c r="I160" s="257"/>
      <c r="J160" s="257"/>
      <c r="K160" s="253"/>
    </row>
    <row r="161" spans="2:11" ht="18.75" customHeight="1">
      <c r="B161" s="263"/>
      <c r="C161" s="263"/>
      <c r="D161" s="263"/>
      <c r="E161" s="263"/>
      <c r="F161" s="263"/>
      <c r="G161" s="263"/>
      <c r="H161" s="263"/>
      <c r="I161" s="263"/>
      <c r="J161" s="263"/>
      <c r="K161" s="263"/>
    </row>
    <row r="162" spans="2:11" ht="7.5" customHeight="1">
      <c r="B162" s="245"/>
      <c r="C162" s="246"/>
      <c r="D162" s="246"/>
      <c r="E162" s="246"/>
      <c r="F162" s="246"/>
      <c r="G162" s="246"/>
      <c r="H162" s="246"/>
      <c r="I162" s="246"/>
      <c r="J162" s="246"/>
      <c r="K162" s="247"/>
    </row>
    <row r="163" spans="2:11" ht="45" customHeight="1">
      <c r="B163" s="248"/>
      <c r="C163" s="372" t="s">
        <v>403</v>
      </c>
      <c r="D163" s="372"/>
      <c r="E163" s="372"/>
      <c r="F163" s="372"/>
      <c r="G163" s="372"/>
      <c r="H163" s="372"/>
      <c r="I163" s="372"/>
      <c r="J163" s="372"/>
      <c r="K163" s="249"/>
    </row>
    <row r="164" spans="2:11" ht="17.25" customHeight="1">
      <c r="B164" s="248"/>
      <c r="C164" s="269" t="s">
        <v>332</v>
      </c>
      <c r="D164" s="269"/>
      <c r="E164" s="269"/>
      <c r="F164" s="269" t="s">
        <v>333</v>
      </c>
      <c r="G164" s="306"/>
      <c r="H164" s="307" t="s">
        <v>111</v>
      </c>
      <c r="I164" s="307" t="s">
        <v>61</v>
      </c>
      <c r="J164" s="269" t="s">
        <v>334</v>
      </c>
      <c r="K164" s="249"/>
    </row>
    <row r="165" spans="2:11" ht="17.25" customHeight="1">
      <c r="B165" s="250"/>
      <c r="C165" s="271" t="s">
        <v>335</v>
      </c>
      <c r="D165" s="271"/>
      <c r="E165" s="271"/>
      <c r="F165" s="272" t="s">
        <v>336</v>
      </c>
      <c r="G165" s="308"/>
      <c r="H165" s="309"/>
      <c r="I165" s="309"/>
      <c r="J165" s="271" t="s">
        <v>337</v>
      </c>
      <c r="K165" s="251"/>
    </row>
    <row r="166" spans="2:11" ht="5.25" customHeight="1">
      <c r="B166" s="277"/>
      <c r="C166" s="274"/>
      <c r="D166" s="274"/>
      <c r="E166" s="274"/>
      <c r="F166" s="274"/>
      <c r="G166" s="275"/>
      <c r="H166" s="274"/>
      <c r="I166" s="274"/>
      <c r="J166" s="274"/>
      <c r="K166" s="298"/>
    </row>
    <row r="167" spans="2:11" ht="15" customHeight="1">
      <c r="B167" s="277"/>
      <c r="C167" s="257" t="s">
        <v>341</v>
      </c>
      <c r="D167" s="257"/>
      <c r="E167" s="257"/>
      <c r="F167" s="276" t="s">
        <v>338</v>
      </c>
      <c r="G167" s="257"/>
      <c r="H167" s="257" t="s">
        <v>377</v>
      </c>
      <c r="I167" s="257" t="s">
        <v>340</v>
      </c>
      <c r="J167" s="257">
        <v>120</v>
      </c>
      <c r="K167" s="298"/>
    </row>
    <row r="168" spans="2:11" ht="15" customHeight="1">
      <c r="B168" s="277"/>
      <c r="C168" s="257" t="s">
        <v>386</v>
      </c>
      <c r="D168" s="257"/>
      <c r="E168" s="257"/>
      <c r="F168" s="276" t="s">
        <v>338</v>
      </c>
      <c r="G168" s="257"/>
      <c r="H168" s="257" t="s">
        <v>387</v>
      </c>
      <c r="I168" s="257" t="s">
        <v>340</v>
      </c>
      <c r="J168" s="257" t="s">
        <v>388</v>
      </c>
      <c r="K168" s="298"/>
    </row>
    <row r="169" spans="2:11" ht="15" customHeight="1">
      <c r="B169" s="277"/>
      <c r="C169" s="257" t="s">
        <v>287</v>
      </c>
      <c r="D169" s="257"/>
      <c r="E169" s="257"/>
      <c r="F169" s="276" t="s">
        <v>338</v>
      </c>
      <c r="G169" s="257"/>
      <c r="H169" s="257" t="s">
        <v>404</v>
      </c>
      <c r="I169" s="257" t="s">
        <v>340</v>
      </c>
      <c r="J169" s="257" t="s">
        <v>388</v>
      </c>
      <c r="K169" s="298"/>
    </row>
    <row r="170" spans="2:11" ht="15" customHeight="1">
      <c r="B170" s="277"/>
      <c r="C170" s="257" t="s">
        <v>343</v>
      </c>
      <c r="D170" s="257"/>
      <c r="E170" s="257"/>
      <c r="F170" s="276" t="s">
        <v>344</v>
      </c>
      <c r="G170" s="257"/>
      <c r="H170" s="257" t="s">
        <v>404</v>
      </c>
      <c r="I170" s="257" t="s">
        <v>340</v>
      </c>
      <c r="J170" s="257">
        <v>50</v>
      </c>
      <c r="K170" s="298"/>
    </row>
    <row r="171" spans="2:11" ht="15" customHeight="1">
      <c r="B171" s="277"/>
      <c r="C171" s="257" t="s">
        <v>346</v>
      </c>
      <c r="D171" s="257"/>
      <c r="E171" s="257"/>
      <c r="F171" s="276" t="s">
        <v>338</v>
      </c>
      <c r="G171" s="257"/>
      <c r="H171" s="257" t="s">
        <v>404</v>
      </c>
      <c r="I171" s="257" t="s">
        <v>348</v>
      </c>
      <c r="J171" s="257"/>
      <c r="K171" s="298"/>
    </row>
    <row r="172" spans="2:11" ht="15" customHeight="1">
      <c r="B172" s="277"/>
      <c r="C172" s="257" t="s">
        <v>357</v>
      </c>
      <c r="D172" s="257"/>
      <c r="E172" s="257"/>
      <c r="F172" s="276" t="s">
        <v>344</v>
      </c>
      <c r="G172" s="257"/>
      <c r="H172" s="257" t="s">
        <v>404</v>
      </c>
      <c r="I172" s="257" t="s">
        <v>340</v>
      </c>
      <c r="J172" s="257">
        <v>50</v>
      </c>
      <c r="K172" s="298"/>
    </row>
    <row r="173" spans="2:11" ht="15" customHeight="1">
      <c r="B173" s="277"/>
      <c r="C173" s="257" t="s">
        <v>365</v>
      </c>
      <c r="D173" s="257"/>
      <c r="E173" s="257"/>
      <c r="F173" s="276" t="s">
        <v>344</v>
      </c>
      <c r="G173" s="257"/>
      <c r="H173" s="257" t="s">
        <v>404</v>
      </c>
      <c r="I173" s="257" t="s">
        <v>340</v>
      </c>
      <c r="J173" s="257">
        <v>50</v>
      </c>
      <c r="K173" s="298"/>
    </row>
    <row r="174" spans="2:11" ht="15" customHeight="1">
      <c r="B174" s="277"/>
      <c r="C174" s="257" t="s">
        <v>363</v>
      </c>
      <c r="D174" s="257"/>
      <c r="E174" s="257"/>
      <c r="F174" s="276" t="s">
        <v>344</v>
      </c>
      <c r="G174" s="257"/>
      <c r="H174" s="257" t="s">
        <v>404</v>
      </c>
      <c r="I174" s="257" t="s">
        <v>340</v>
      </c>
      <c r="J174" s="257">
        <v>50</v>
      </c>
      <c r="K174" s="298"/>
    </row>
    <row r="175" spans="2:11" ht="15" customHeight="1">
      <c r="B175" s="277"/>
      <c r="C175" s="257" t="s">
        <v>110</v>
      </c>
      <c r="D175" s="257"/>
      <c r="E175" s="257"/>
      <c r="F175" s="276" t="s">
        <v>338</v>
      </c>
      <c r="G175" s="257"/>
      <c r="H175" s="257" t="s">
        <v>405</v>
      </c>
      <c r="I175" s="257" t="s">
        <v>406</v>
      </c>
      <c r="J175" s="257"/>
      <c r="K175" s="298"/>
    </row>
    <row r="176" spans="2:11" ht="15" customHeight="1">
      <c r="B176" s="277"/>
      <c r="C176" s="257" t="s">
        <v>61</v>
      </c>
      <c r="D176" s="257"/>
      <c r="E176" s="257"/>
      <c r="F176" s="276" t="s">
        <v>338</v>
      </c>
      <c r="G176" s="257"/>
      <c r="H176" s="257" t="s">
        <v>407</v>
      </c>
      <c r="I176" s="257" t="s">
        <v>408</v>
      </c>
      <c r="J176" s="257">
        <v>1</v>
      </c>
      <c r="K176" s="298"/>
    </row>
    <row r="177" spans="2:11" ht="15" customHeight="1">
      <c r="B177" s="277"/>
      <c r="C177" s="257" t="s">
        <v>57</v>
      </c>
      <c r="D177" s="257"/>
      <c r="E177" s="257"/>
      <c r="F177" s="276" t="s">
        <v>338</v>
      </c>
      <c r="G177" s="257"/>
      <c r="H177" s="257" t="s">
        <v>409</v>
      </c>
      <c r="I177" s="257" t="s">
        <v>340</v>
      </c>
      <c r="J177" s="257">
        <v>20</v>
      </c>
      <c r="K177" s="298"/>
    </row>
    <row r="178" spans="2:11" ht="15" customHeight="1">
      <c r="B178" s="277"/>
      <c r="C178" s="257" t="s">
        <v>111</v>
      </c>
      <c r="D178" s="257"/>
      <c r="E178" s="257"/>
      <c r="F178" s="276" t="s">
        <v>338</v>
      </c>
      <c r="G178" s="257"/>
      <c r="H178" s="257" t="s">
        <v>410</v>
      </c>
      <c r="I178" s="257" t="s">
        <v>340</v>
      </c>
      <c r="J178" s="257">
        <v>255</v>
      </c>
      <c r="K178" s="298"/>
    </row>
    <row r="179" spans="2:11" ht="15" customHeight="1">
      <c r="B179" s="277"/>
      <c r="C179" s="257" t="s">
        <v>112</v>
      </c>
      <c r="D179" s="257"/>
      <c r="E179" s="257"/>
      <c r="F179" s="276" t="s">
        <v>338</v>
      </c>
      <c r="G179" s="257"/>
      <c r="H179" s="257" t="s">
        <v>303</v>
      </c>
      <c r="I179" s="257" t="s">
        <v>340</v>
      </c>
      <c r="J179" s="257">
        <v>10</v>
      </c>
      <c r="K179" s="298"/>
    </row>
    <row r="180" spans="2:11" ht="15" customHeight="1">
      <c r="B180" s="277"/>
      <c r="C180" s="257" t="s">
        <v>113</v>
      </c>
      <c r="D180" s="257"/>
      <c r="E180" s="257"/>
      <c r="F180" s="276" t="s">
        <v>338</v>
      </c>
      <c r="G180" s="257"/>
      <c r="H180" s="257" t="s">
        <v>411</v>
      </c>
      <c r="I180" s="257" t="s">
        <v>372</v>
      </c>
      <c r="J180" s="257"/>
      <c r="K180" s="298"/>
    </row>
    <row r="181" spans="2:11" ht="15" customHeight="1">
      <c r="B181" s="277"/>
      <c r="C181" s="257" t="s">
        <v>412</v>
      </c>
      <c r="D181" s="257"/>
      <c r="E181" s="257"/>
      <c r="F181" s="276" t="s">
        <v>338</v>
      </c>
      <c r="G181" s="257"/>
      <c r="H181" s="257" t="s">
        <v>413</v>
      </c>
      <c r="I181" s="257" t="s">
        <v>372</v>
      </c>
      <c r="J181" s="257"/>
      <c r="K181" s="298"/>
    </row>
    <row r="182" spans="2:11" ht="15" customHeight="1">
      <c r="B182" s="277"/>
      <c r="C182" s="257" t="s">
        <v>401</v>
      </c>
      <c r="D182" s="257"/>
      <c r="E182" s="257"/>
      <c r="F182" s="276" t="s">
        <v>338</v>
      </c>
      <c r="G182" s="257"/>
      <c r="H182" s="257" t="s">
        <v>414</v>
      </c>
      <c r="I182" s="257" t="s">
        <v>372</v>
      </c>
      <c r="J182" s="257"/>
      <c r="K182" s="298"/>
    </row>
    <row r="183" spans="2:11" ht="15" customHeight="1">
      <c r="B183" s="277"/>
      <c r="C183" s="257" t="s">
        <v>115</v>
      </c>
      <c r="D183" s="257"/>
      <c r="E183" s="257"/>
      <c r="F183" s="276" t="s">
        <v>344</v>
      </c>
      <c r="G183" s="257"/>
      <c r="H183" s="257" t="s">
        <v>415</v>
      </c>
      <c r="I183" s="257" t="s">
        <v>340</v>
      </c>
      <c r="J183" s="257">
        <v>50</v>
      </c>
      <c r="K183" s="298"/>
    </row>
    <row r="184" spans="2:11" ht="15" customHeight="1">
      <c r="B184" s="277"/>
      <c r="C184" s="257" t="s">
        <v>416</v>
      </c>
      <c r="D184" s="257"/>
      <c r="E184" s="257"/>
      <c r="F184" s="276" t="s">
        <v>344</v>
      </c>
      <c r="G184" s="257"/>
      <c r="H184" s="257" t="s">
        <v>417</v>
      </c>
      <c r="I184" s="257" t="s">
        <v>418</v>
      </c>
      <c r="J184" s="257"/>
      <c r="K184" s="298"/>
    </row>
    <row r="185" spans="2:11" ht="15" customHeight="1">
      <c r="B185" s="277"/>
      <c r="C185" s="257" t="s">
        <v>419</v>
      </c>
      <c r="D185" s="257"/>
      <c r="E185" s="257"/>
      <c r="F185" s="276" t="s">
        <v>344</v>
      </c>
      <c r="G185" s="257"/>
      <c r="H185" s="257" t="s">
        <v>420</v>
      </c>
      <c r="I185" s="257" t="s">
        <v>418</v>
      </c>
      <c r="J185" s="257"/>
      <c r="K185" s="298"/>
    </row>
    <row r="186" spans="2:11" ht="15" customHeight="1">
      <c r="B186" s="277"/>
      <c r="C186" s="257" t="s">
        <v>421</v>
      </c>
      <c r="D186" s="257"/>
      <c r="E186" s="257"/>
      <c r="F186" s="276" t="s">
        <v>344</v>
      </c>
      <c r="G186" s="257"/>
      <c r="H186" s="257" t="s">
        <v>422</v>
      </c>
      <c r="I186" s="257" t="s">
        <v>418</v>
      </c>
      <c r="J186" s="257"/>
      <c r="K186" s="298"/>
    </row>
    <row r="187" spans="2:11" ht="15" customHeight="1">
      <c r="B187" s="277"/>
      <c r="C187" s="310" t="s">
        <v>423</v>
      </c>
      <c r="D187" s="257"/>
      <c r="E187" s="257"/>
      <c r="F187" s="276" t="s">
        <v>344</v>
      </c>
      <c r="G187" s="257"/>
      <c r="H187" s="257" t="s">
        <v>424</v>
      </c>
      <c r="I187" s="257" t="s">
        <v>425</v>
      </c>
      <c r="J187" s="311" t="s">
        <v>426</v>
      </c>
      <c r="K187" s="298"/>
    </row>
    <row r="188" spans="2:11" ht="15" customHeight="1">
      <c r="B188" s="277"/>
      <c r="C188" s="262" t="s">
        <v>46</v>
      </c>
      <c r="D188" s="257"/>
      <c r="E188" s="257"/>
      <c r="F188" s="276" t="s">
        <v>338</v>
      </c>
      <c r="G188" s="257"/>
      <c r="H188" s="253" t="s">
        <v>427</v>
      </c>
      <c r="I188" s="257" t="s">
        <v>428</v>
      </c>
      <c r="J188" s="257"/>
      <c r="K188" s="298"/>
    </row>
    <row r="189" spans="2:11" ht="15" customHeight="1">
      <c r="B189" s="277"/>
      <c r="C189" s="262" t="s">
        <v>429</v>
      </c>
      <c r="D189" s="257"/>
      <c r="E189" s="257"/>
      <c r="F189" s="276" t="s">
        <v>338</v>
      </c>
      <c r="G189" s="257"/>
      <c r="H189" s="257" t="s">
        <v>430</v>
      </c>
      <c r="I189" s="257" t="s">
        <v>372</v>
      </c>
      <c r="J189" s="257"/>
      <c r="K189" s="298"/>
    </row>
    <row r="190" spans="2:11" ht="15" customHeight="1">
      <c r="B190" s="277"/>
      <c r="C190" s="262" t="s">
        <v>431</v>
      </c>
      <c r="D190" s="257"/>
      <c r="E190" s="257"/>
      <c r="F190" s="276" t="s">
        <v>338</v>
      </c>
      <c r="G190" s="257"/>
      <c r="H190" s="257" t="s">
        <v>432</v>
      </c>
      <c r="I190" s="257" t="s">
        <v>372</v>
      </c>
      <c r="J190" s="257"/>
      <c r="K190" s="298"/>
    </row>
    <row r="191" spans="2:11" ht="15" customHeight="1">
      <c r="B191" s="277"/>
      <c r="C191" s="262" t="s">
        <v>433</v>
      </c>
      <c r="D191" s="257"/>
      <c r="E191" s="257"/>
      <c r="F191" s="276" t="s">
        <v>344</v>
      </c>
      <c r="G191" s="257"/>
      <c r="H191" s="257" t="s">
        <v>434</v>
      </c>
      <c r="I191" s="257" t="s">
        <v>372</v>
      </c>
      <c r="J191" s="257"/>
      <c r="K191" s="298"/>
    </row>
    <row r="192" spans="2:11" ht="15" customHeight="1">
      <c r="B192" s="304"/>
      <c r="C192" s="312"/>
      <c r="D192" s="286"/>
      <c r="E192" s="286"/>
      <c r="F192" s="286"/>
      <c r="G192" s="286"/>
      <c r="H192" s="286"/>
      <c r="I192" s="286"/>
      <c r="J192" s="286"/>
      <c r="K192" s="305"/>
    </row>
    <row r="193" spans="2:11" ht="18.75" customHeight="1">
      <c r="B193" s="253"/>
      <c r="C193" s="257"/>
      <c r="D193" s="257"/>
      <c r="E193" s="257"/>
      <c r="F193" s="276"/>
      <c r="G193" s="257"/>
      <c r="H193" s="257"/>
      <c r="I193" s="257"/>
      <c r="J193" s="257"/>
      <c r="K193" s="253"/>
    </row>
    <row r="194" spans="2:11" ht="18.75" customHeight="1">
      <c r="B194" s="253"/>
      <c r="C194" s="257"/>
      <c r="D194" s="257"/>
      <c r="E194" s="257"/>
      <c r="F194" s="276"/>
      <c r="G194" s="257"/>
      <c r="H194" s="257"/>
      <c r="I194" s="257"/>
      <c r="J194" s="257"/>
      <c r="K194" s="253"/>
    </row>
    <row r="195" spans="2:11" ht="18.75" customHeight="1">
      <c r="B195" s="263"/>
      <c r="C195" s="263"/>
      <c r="D195" s="263"/>
      <c r="E195" s="263"/>
      <c r="F195" s="263"/>
      <c r="G195" s="263"/>
      <c r="H195" s="263"/>
      <c r="I195" s="263"/>
      <c r="J195" s="263"/>
      <c r="K195" s="263"/>
    </row>
    <row r="196" spans="2:11">
      <c r="B196" s="245"/>
      <c r="C196" s="246"/>
      <c r="D196" s="246"/>
      <c r="E196" s="246"/>
      <c r="F196" s="246"/>
      <c r="G196" s="246"/>
      <c r="H196" s="246"/>
      <c r="I196" s="246"/>
      <c r="J196" s="246"/>
      <c r="K196" s="247"/>
    </row>
    <row r="197" spans="2:11" ht="21">
      <c r="B197" s="248"/>
      <c r="C197" s="372" t="s">
        <v>435</v>
      </c>
      <c r="D197" s="372"/>
      <c r="E197" s="372"/>
      <c r="F197" s="372"/>
      <c r="G197" s="372"/>
      <c r="H197" s="372"/>
      <c r="I197" s="372"/>
      <c r="J197" s="372"/>
      <c r="K197" s="249"/>
    </row>
    <row r="198" spans="2:11" ht="25.5" customHeight="1">
      <c r="B198" s="248"/>
      <c r="C198" s="313" t="s">
        <v>436</v>
      </c>
      <c r="D198" s="313"/>
      <c r="E198" s="313"/>
      <c r="F198" s="313" t="s">
        <v>437</v>
      </c>
      <c r="G198" s="314"/>
      <c r="H198" s="371" t="s">
        <v>438</v>
      </c>
      <c r="I198" s="371"/>
      <c r="J198" s="371"/>
      <c r="K198" s="249"/>
    </row>
    <row r="199" spans="2:11" ht="5.25" customHeight="1">
      <c r="B199" s="277"/>
      <c r="C199" s="274"/>
      <c r="D199" s="274"/>
      <c r="E199" s="274"/>
      <c r="F199" s="274"/>
      <c r="G199" s="257"/>
      <c r="H199" s="274"/>
      <c r="I199" s="274"/>
      <c r="J199" s="274"/>
      <c r="K199" s="298"/>
    </row>
    <row r="200" spans="2:11" ht="15" customHeight="1">
      <c r="B200" s="277"/>
      <c r="C200" s="257" t="s">
        <v>428</v>
      </c>
      <c r="D200" s="257"/>
      <c r="E200" s="257"/>
      <c r="F200" s="276" t="s">
        <v>47</v>
      </c>
      <c r="G200" s="257"/>
      <c r="H200" s="370" t="s">
        <v>439</v>
      </c>
      <c r="I200" s="370"/>
      <c r="J200" s="370"/>
      <c r="K200" s="298"/>
    </row>
    <row r="201" spans="2:11" ht="15" customHeight="1">
      <c r="B201" s="277"/>
      <c r="C201" s="283"/>
      <c r="D201" s="257"/>
      <c r="E201" s="257"/>
      <c r="F201" s="276" t="s">
        <v>48</v>
      </c>
      <c r="G201" s="257"/>
      <c r="H201" s="370" t="s">
        <v>440</v>
      </c>
      <c r="I201" s="370"/>
      <c r="J201" s="370"/>
      <c r="K201" s="298"/>
    </row>
    <row r="202" spans="2:11" ht="15" customHeight="1">
      <c r="B202" s="277"/>
      <c r="C202" s="283"/>
      <c r="D202" s="257"/>
      <c r="E202" s="257"/>
      <c r="F202" s="276" t="s">
        <v>51</v>
      </c>
      <c r="G202" s="257"/>
      <c r="H202" s="370" t="s">
        <v>441</v>
      </c>
      <c r="I202" s="370"/>
      <c r="J202" s="370"/>
      <c r="K202" s="298"/>
    </row>
    <row r="203" spans="2:11" ht="15" customHeight="1">
      <c r="B203" s="277"/>
      <c r="C203" s="257"/>
      <c r="D203" s="257"/>
      <c r="E203" s="257"/>
      <c r="F203" s="276" t="s">
        <v>49</v>
      </c>
      <c r="G203" s="257"/>
      <c r="H203" s="370" t="s">
        <v>442</v>
      </c>
      <c r="I203" s="370"/>
      <c r="J203" s="370"/>
      <c r="K203" s="298"/>
    </row>
    <row r="204" spans="2:11" ht="15" customHeight="1">
      <c r="B204" s="277"/>
      <c r="C204" s="257"/>
      <c r="D204" s="257"/>
      <c r="E204" s="257"/>
      <c r="F204" s="276" t="s">
        <v>50</v>
      </c>
      <c r="G204" s="257"/>
      <c r="H204" s="370" t="s">
        <v>443</v>
      </c>
      <c r="I204" s="370"/>
      <c r="J204" s="370"/>
      <c r="K204" s="298"/>
    </row>
    <row r="205" spans="2:11" ht="15" customHeight="1">
      <c r="B205" s="277"/>
      <c r="C205" s="257"/>
      <c r="D205" s="257"/>
      <c r="E205" s="257"/>
      <c r="F205" s="276"/>
      <c r="G205" s="257"/>
      <c r="H205" s="257"/>
      <c r="I205" s="257"/>
      <c r="J205" s="257"/>
      <c r="K205" s="298"/>
    </row>
    <row r="206" spans="2:11" ht="15" customHeight="1">
      <c r="B206" s="277"/>
      <c r="C206" s="257" t="s">
        <v>384</v>
      </c>
      <c r="D206" s="257"/>
      <c r="E206" s="257"/>
      <c r="F206" s="276" t="s">
        <v>82</v>
      </c>
      <c r="G206" s="257"/>
      <c r="H206" s="370" t="s">
        <v>444</v>
      </c>
      <c r="I206" s="370"/>
      <c r="J206" s="370"/>
      <c r="K206" s="298"/>
    </row>
    <row r="207" spans="2:11" ht="15" customHeight="1">
      <c r="B207" s="277"/>
      <c r="C207" s="283"/>
      <c r="D207" s="257"/>
      <c r="E207" s="257"/>
      <c r="F207" s="276" t="s">
        <v>283</v>
      </c>
      <c r="G207" s="257"/>
      <c r="H207" s="370" t="s">
        <v>284</v>
      </c>
      <c r="I207" s="370"/>
      <c r="J207" s="370"/>
      <c r="K207" s="298"/>
    </row>
    <row r="208" spans="2:11" ht="15" customHeight="1">
      <c r="B208" s="277"/>
      <c r="C208" s="257"/>
      <c r="D208" s="257"/>
      <c r="E208" s="257"/>
      <c r="F208" s="276" t="s">
        <v>281</v>
      </c>
      <c r="G208" s="257"/>
      <c r="H208" s="370" t="s">
        <v>445</v>
      </c>
      <c r="I208" s="370"/>
      <c r="J208" s="370"/>
      <c r="K208" s="298"/>
    </row>
    <row r="209" spans="2:11" ht="15" customHeight="1">
      <c r="B209" s="315"/>
      <c r="C209" s="283"/>
      <c r="D209" s="283"/>
      <c r="E209" s="283"/>
      <c r="F209" s="276" t="s">
        <v>86</v>
      </c>
      <c r="G209" s="262"/>
      <c r="H209" s="369" t="s">
        <v>87</v>
      </c>
      <c r="I209" s="369"/>
      <c r="J209" s="369"/>
      <c r="K209" s="316"/>
    </row>
    <row r="210" spans="2:11" ht="15" customHeight="1">
      <c r="B210" s="315"/>
      <c r="C210" s="283"/>
      <c r="D210" s="283"/>
      <c r="E210" s="283"/>
      <c r="F210" s="276" t="s">
        <v>285</v>
      </c>
      <c r="G210" s="262"/>
      <c r="H210" s="369" t="s">
        <v>252</v>
      </c>
      <c r="I210" s="369"/>
      <c r="J210" s="369"/>
      <c r="K210" s="316"/>
    </row>
    <row r="211" spans="2:11" ht="15" customHeight="1">
      <c r="B211" s="315"/>
      <c r="C211" s="283"/>
      <c r="D211" s="283"/>
      <c r="E211" s="283"/>
      <c r="F211" s="317"/>
      <c r="G211" s="262"/>
      <c r="H211" s="318"/>
      <c r="I211" s="318"/>
      <c r="J211" s="318"/>
      <c r="K211" s="316"/>
    </row>
    <row r="212" spans="2:11" ht="15" customHeight="1">
      <c r="B212" s="315"/>
      <c r="C212" s="257" t="s">
        <v>408</v>
      </c>
      <c r="D212" s="283"/>
      <c r="E212" s="283"/>
      <c r="F212" s="276">
        <v>1</v>
      </c>
      <c r="G212" s="262"/>
      <c r="H212" s="369" t="s">
        <v>446</v>
      </c>
      <c r="I212" s="369"/>
      <c r="J212" s="369"/>
      <c r="K212" s="316"/>
    </row>
    <row r="213" spans="2:11" ht="15" customHeight="1">
      <c r="B213" s="315"/>
      <c r="C213" s="283"/>
      <c r="D213" s="283"/>
      <c r="E213" s="283"/>
      <c r="F213" s="276">
        <v>2</v>
      </c>
      <c r="G213" s="262"/>
      <c r="H213" s="369" t="s">
        <v>447</v>
      </c>
      <c r="I213" s="369"/>
      <c r="J213" s="369"/>
      <c r="K213" s="316"/>
    </row>
    <row r="214" spans="2:11" ht="15" customHeight="1">
      <c r="B214" s="315"/>
      <c r="C214" s="283"/>
      <c r="D214" s="283"/>
      <c r="E214" s="283"/>
      <c r="F214" s="276">
        <v>3</v>
      </c>
      <c r="G214" s="262"/>
      <c r="H214" s="369" t="s">
        <v>448</v>
      </c>
      <c r="I214" s="369"/>
      <c r="J214" s="369"/>
      <c r="K214" s="316"/>
    </row>
    <row r="215" spans="2:11" ht="15" customHeight="1">
      <c r="B215" s="315"/>
      <c r="C215" s="283"/>
      <c r="D215" s="283"/>
      <c r="E215" s="283"/>
      <c r="F215" s="276">
        <v>4</v>
      </c>
      <c r="G215" s="262"/>
      <c r="H215" s="369" t="s">
        <v>449</v>
      </c>
      <c r="I215" s="369"/>
      <c r="J215" s="369"/>
      <c r="K215" s="316"/>
    </row>
    <row r="216" spans="2:11" ht="12.75" customHeight="1">
      <c r="B216" s="319"/>
      <c r="C216" s="320"/>
      <c r="D216" s="320"/>
      <c r="E216" s="320"/>
      <c r="F216" s="320"/>
      <c r="G216" s="320"/>
      <c r="H216" s="320"/>
      <c r="I216" s="320"/>
      <c r="J216" s="320"/>
      <c r="K216" s="321"/>
    </row>
  </sheetData>
  <sheetProtection formatCells="0" formatColumns="0" formatRows="0" insertColumns="0" insertRows="0" insertHyperlinks="0" deleteColumns="0" deleteRows="0" sort="0" autoFilter="0" pivotTables="0"/>
  <mergeCells count="77"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  <mergeCell ref="C23:J23"/>
    <mergeCell ref="D25:J25"/>
    <mergeCell ref="C24:J24"/>
    <mergeCell ref="F18:J18"/>
    <mergeCell ref="F21:J21"/>
    <mergeCell ref="F19:J19"/>
    <mergeCell ref="F20:J20"/>
    <mergeCell ref="D31:J31"/>
    <mergeCell ref="D32:J32"/>
    <mergeCell ref="D29:J29"/>
    <mergeCell ref="D28:J28"/>
    <mergeCell ref="D26:J2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D59:J59"/>
    <mergeCell ref="D60:J60"/>
    <mergeCell ref="D63:J63"/>
    <mergeCell ref="D61:J61"/>
    <mergeCell ref="D58:J58"/>
    <mergeCell ref="D68:J68"/>
    <mergeCell ref="D66:J66"/>
    <mergeCell ref="D65:J65"/>
    <mergeCell ref="D67:J67"/>
    <mergeCell ref="D64:J64"/>
    <mergeCell ref="C163:J163"/>
    <mergeCell ref="C120:J120"/>
    <mergeCell ref="C145:J145"/>
    <mergeCell ref="C100:J100"/>
    <mergeCell ref="C73:J73"/>
    <mergeCell ref="H198:J198"/>
    <mergeCell ref="C197:J197"/>
    <mergeCell ref="H206:J206"/>
    <mergeCell ref="H204:J204"/>
    <mergeCell ref="H202:J202"/>
    <mergeCell ref="H200:J200"/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D - Demolice objektu Nách...</vt:lpstr>
      <vt:lpstr>VON - Vedlejší a ostatní ...</vt:lpstr>
      <vt:lpstr>Pokyny pro vyplnění</vt:lpstr>
      <vt:lpstr>'D - Demolice objektu Nách...'!Názvy_tisku</vt:lpstr>
      <vt:lpstr>'Rekapitulace stavby'!Názvy_tisku</vt:lpstr>
      <vt:lpstr>'VON - Vedlejší a ostatní ...'!Názvy_tisku</vt:lpstr>
      <vt:lpstr>'D - Demolice objektu Nách...'!Oblast_tisku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Šmejdířová</dc:creator>
  <cp:lastModifiedBy>Králová Dana</cp:lastModifiedBy>
  <dcterms:created xsi:type="dcterms:W3CDTF">2018-09-19T12:39:45Z</dcterms:created>
  <dcterms:modified xsi:type="dcterms:W3CDTF">2018-09-20T08:10:22Z</dcterms:modified>
</cp:coreProperties>
</file>