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20775" windowHeight="7620"/>
  </bookViews>
  <sheets>
    <sheet name="Rekapitulace stavby" sheetId="1" r:id="rId1"/>
    <sheet name="SO01 - WC dívky" sheetId="2" r:id="rId2"/>
    <sheet name="SO02 - WC imobilní" sheetId="3" r:id="rId3"/>
    <sheet name="Pokyny pro vyplnění" sheetId="4" r:id="rId4"/>
  </sheets>
  <definedNames>
    <definedName name="_xlnm._FilterDatabase" localSheetId="1" hidden="1">'SO01 - WC dívky'!$C$96:$K$258</definedName>
    <definedName name="_xlnm._FilterDatabase" localSheetId="2" hidden="1">'SO02 - WC imobilní'!$C$94:$K$212</definedName>
    <definedName name="_xlnm.Print_Titles" localSheetId="0">'Rekapitulace stavby'!$49:$49</definedName>
    <definedName name="_xlnm.Print_Titles" localSheetId="1">'SO01 - WC dívky'!$96:$96</definedName>
    <definedName name="_xlnm.Print_Titles" localSheetId="2">'SO02 - WC imobilní'!$94:$94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'SO01 - WC dívky'!$C$4:$J$36,'SO01 - WC dívky'!$C$42:$J$78,'SO01 - WC dívky'!$C$84:$K$258</definedName>
    <definedName name="_xlnm.Print_Area" localSheetId="2">'SO02 - WC imobilní'!$C$4:$J$36,'SO02 - WC imobilní'!$C$42:$J$76,'SO02 - WC imobilní'!$C$82:$K$212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211" i="3"/>
  <c r="BH211" i="3"/>
  <c r="BG211" i="3"/>
  <c r="BF211" i="3"/>
  <c r="T211" i="3"/>
  <c r="T210" i="3"/>
  <c r="R211" i="3"/>
  <c r="R210" i="3" s="1"/>
  <c r="P211" i="3"/>
  <c r="P210" i="3"/>
  <c r="BK211" i="3"/>
  <c r="BK210" i="3" s="1"/>
  <c r="J210" i="3" s="1"/>
  <c r="J75" i="3" s="1"/>
  <c r="J211" i="3"/>
  <c r="BE211" i="3" s="1"/>
  <c r="BI208" i="3"/>
  <c r="BH208" i="3"/>
  <c r="BG208" i="3"/>
  <c r="BF208" i="3"/>
  <c r="T208" i="3"/>
  <c r="R208" i="3"/>
  <c r="R201" i="3" s="1"/>
  <c r="P208" i="3"/>
  <c r="BK208" i="3"/>
  <c r="J208" i="3"/>
  <c r="BE208" i="3"/>
  <c r="BI206" i="3"/>
  <c r="BH206" i="3"/>
  <c r="BG206" i="3"/>
  <c r="BF206" i="3"/>
  <c r="T206" i="3"/>
  <c r="R206" i="3"/>
  <c r="P206" i="3"/>
  <c r="BK206" i="3"/>
  <c r="J206" i="3"/>
  <c r="BE206" i="3" s="1"/>
  <c r="BI204" i="3"/>
  <c r="BH204" i="3"/>
  <c r="BG204" i="3"/>
  <c r="BF204" i="3"/>
  <c r="T204" i="3"/>
  <c r="R204" i="3"/>
  <c r="P204" i="3"/>
  <c r="BK204" i="3"/>
  <c r="J204" i="3"/>
  <c r="BE204" i="3"/>
  <c r="BI202" i="3"/>
  <c r="BH202" i="3"/>
  <c r="BG202" i="3"/>
  <c r="BF202" i="3"/>
  <c r="T202" i="3"/>
  <c r="T201" i="3" s="1"/>
  <c r="R202" i="3"/>
  <c r="P202" i="3"/>
  <c r="P201" i="3" s="1"/>
  <c r="BK202" i="3"/>
  <c r="BK201" i="3"/>
  <c r="J201" i="3" s="1"/>
  <c r="J74" i="3" s="1"/>
  <c r="J202" i="3"/>
  <c r="BE202" i="3" s="1"/>
  <c r="BI199" i="3"/>
  <c r="BH199" i="3"/>
  <c r="BG199" i="3"/>
  <c r="BF199" i="3"/>
  <c r="T199" i="3"/>
  <c r="T198" i="3" s="1"/>
  <c r="R199" i="3"/>
  <c r="R198" i="3"/>
  <c r="P199" i="3"/>
  <c r="P198" i="3" s="1"/>
  <c r="BK199" i="3"/>
  <c r="BK198" i="3"/>
  <c r="J198" i="3" s="1"/>
  <c r="J73" i="3" s="1"/>
  <c r="J199" i="3"/>
  <c r="BE199" i="3"/>
  <c r="BI197" i="3"/>
  <c r="BH197" i="3"/>
  <c r="BG197" i="3"/>
  <c r="BF197" i="3"/>
  <c r="T197" i="3"/>
  <c r="R197" i="3"/>
  <c r="P197" i="3"/>
  <c r="BK197" i="3"/>
  <c r="J197" i="3"/>
  <c r="BE197" i="3" s="1"/>
  <c r="BI195" i="3"/>
  <c r="BH195" i="3"/>
  <c r="BG195" i="3"/>
  <c r="BF195" i="3"/>
  <c r="T195" i="3"/>
  <c r="R195" i="3"/>
  <c r="R192" i="3" s="1"/>
  <c r="P195" i="3"/>
  <c r="BK195" i="3"/>
  <c r="J195" i="3"/>
  <c r="BE195" i="3"/>
  <c r="BI193" i="3"/>
  <c r="BH193" i="3"/>
  <c r="BG193" i="3"/>
  <c r="BF193" i="3"/>
  <c r="T193" i="3"/>
  <c r="T192" i="3" s="1"/>
  <c r="R193" i="3"/>
  <c r="P193" i="3"/>
  <c r="P192" i="3" s="1"/>
  <c r="BK193" i="3"/>
  <c r="BK192" i="3"/>
  <c r="J192" i="3" s="1"/>
  <c r="J72" i="3" s="1"/>
  <c r="J193" i="3"/>
  <c r="BE193" i="3"/>
  <c r="BI191" i="3"/>
  <c r="BH191" i="3"/>
  <c r="BG191" i="3"/>
  <c r="BF191" i="3"/>
  <c r="T191" i="3"/>
  <c r="R191" i="3"/>
  <c r="P191" i="3"/>
  <c r="BK191" i="3"/>
  <c r="J191" i="3"/>
  <c r="BE191" i="3"/>
  <c r="BI189" i="3"/>
  <c r="BH189" i="3"/>
  <c r="BG189" i="3"/>
  <c r="BF189" i="3"/>
  <c r="T189" i="3"/>
  <c r="R189" i="3"/>
  <c r="P189" i="3"/>
  <c r="BK189" i="3"/>
  <c r="J189" i="3"/>
  <c r="BE189" i="3"/>
  <c r="BI187" i="3"/>
  <c r="BH187" i="3"/>
  <c r="BG187" i="3"/>
  <c r="BF187" i="3"/>
  <c r="T187" i="3"/>
  <c r="R187" i="3"/>
  <c r="P187" i="3"/>
  <c r="BK187" i="3"/>
  <c r="J187" i="3"/>
  <c r="BE187" i="3"/>
  <c r="BI185" i="3"/>
  <c r="BH185" i="3"/>
  <c r="BG185" i="3"/>
  <c r="BF185" i="3"/>
  <c r="T185" i="3"/>
  <c r="R185" i="3"/>
  <c r="R180" i="3" s="1"/>
  <c r="P185" i="3"/>
  <c r="BK185" i="3"/>
  <c r="J185" i="3"/>
  <c r="BE185" i="3"/>
  <c r="BI183" i="3"/>
  <c r="BH183" i="3"/>
  <c r="BG183" i="3"/>
  <c r="BF183" i="3"/>
  <c r="T183" i="3"/>
  <c r="R183" i="3"/>
  <c r="P183" i="3"/>
  <c r="BK183" i="3"/>
  <c r="BK180" i="3" s="1"/>
  <c r="J180" i="3" s="1"/>
  <c r="J71" i="3" s="1"/>
  <c r="J183" i="3"/>
  <c r="BE183" i="3"/>
  <c r="BI181" i="3"/>
  <c r="BH181" i="3"/>
  <c r="BG181" i="3"/>
  <c r="BF181" i="3"/>
  <c r="T181" i="3"/>
  <c r="T180" i="3"/>
  <c r="R181" i="3"/>
  <c r="P181" i="3"/>
  <c r="P180" i="3"/>
  <c r="BK181" i="3"/>
  <c r="J181" i="3"/>
  <c r="BE181" i="3" s="1"/>
  <c r="BI179" i="3"/>
  <c r="BH179" i="3"/>
  <c r="BG179" i="3"/>
  <c r="BF179" i="3"/>
  <c r="T179" i="3"/>
  <c r="R179" i="3"/>
  <c r="P179" i="3"/>
  <c r="BK179" i="3"/>
  <c r="J179" i="3"/>
  <c r="BE179" i="3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/>
  <c r="BI173" i="3"/>
  <c r="BH173" i="3"/>
  <c r="BG173" i="3"/>
  <c r="BF173" i="3"/>
  <c r="T173" i="3"/>
  <c r="T172" i="3"/>
  <c r="R173" i="3"/>
  <c r="R172" i="3"/>
  <c r="P173" i="3"/>
  <c r="P172" i="3"/>
  <c r="BK173" i="3"/>
  <c r="BK172" i="3"/>
  <c r="J172" i="3" s="1"/>
  <c r="J173" i="3"/>
  <c r="BE173" i="3" s="1"/>
  <c r="J70" i="3"/>
  <c r="BI170" i="3"/>
  <c r="BH170" i="3"/>
  <c r="BG170" i="3"/>
  <c r="BF170" i="3"/>
  <c r="T170" i="3"/>
  <c r="T169" i="3"/>
  <c r="R170" i="3"/>
  <c r="R169" i="3"/>
  <c r="P170" i="3"/>
  <c r="P169" i="3"/>
  <c r="BK170" i="3"/>
  <c r="BK169" i="3"/>
  <c r="J169" i="3" s="1"/>
  <c r="J69" i="3" s="1"/>
  <c r="J170" i="3"/>
  <c r="BE170" i="3"/>
  <c r="BI167" i="3"/>
  <c r="BH167" i="3"/>
  <c r="BG167" i="3"/>
  <c r="BF167" i="3"/>
  <c r="T167" i="3"/>
  <c r="T166" i="3"/>
  <c r="R167" i="3"/>
  <c r="R166" i="3"/>
  <c r="P167" i="3"/>
  <c r="P166" i="3"/>
  <c r="BK167" i="3"/>
  <c r="BK166" i="3"/>
  <c r="J166" i="3" s="1"/>
  <c r="J68" i="3" s="1"/>
  <c r="J167" i="3"/>
  <c r="BE167" i="3"/>
  <c r="BI164" i="3"/>
  <c r="BH164" i="3"/>
  <c r="BG164" i="3"/>
  <c r="BF164" i="3"/>
  <c r="T164" i="3"/>
  <c r="T163" i="3"/>
  <c r="R164" i="3"/>
  <c r="R163" i="3"/>
  <c r="P164" i="3"/>
  <c r="P163" i="3"/>
  <c r="BK164" i="3"/>
  <c r="BK163" i="3"/>
  <c r="J163" i="3" s="1"/>
  <c r="J67" i="3" s="1"/>
  <c r="J164" i="3"/>
  <c r="BE164" i="3"/>
  <c r="BI162" i="3"/>
  <c r="BH162" i="3"/>
  <c r="BG162" i="3"/>
  <c r="BF162" i="3"/>
  <c r="T162" i="3"/>
  <c r="R162" i="3"/>
  <c r="P162" i="3"/>
  <c r="BK162" i="3"/>
  <c r="J162" i="3"/>
  <c r="BE162" i="3"/>
  <c r="BI160" i="3"/>
  <c r="BH160" i="3"/>
  <c r="BG160" i="3"/>
  <c r="BF160" i="3"/>
  <c r="T160" i="3"/>
  <c r="R160" i="3"/>
  <c r="P160" i="3"/>
  <c r="BK160" i="3"/>
  <c r="J160" i="3"/>
  <c r="BE160" i="3"/>
  <c r="BI158" i="3"/>
  <c r="BH158" i="3"/>
  <c r="BG158" i="3"/>
  <c r="BF158" i="3"/>
  <c r="T158" i="3"/>
  <c r="R158" i="3"/>
  <c r="P158" i="3"/>
  <c r="BK158" i="3"/>
  <c r="J158" i="3"/>
  <c r="BE158" i="3"/>
  <c r="BI156" i="3"/>
  <c r="BH156" i="3"/>
  <c r="BG156" i="3"/>
  <c r="BF156" i="3"/>
  <c r="T156" i="3"/>
  <c r="R156" i="3"/>
  <c r="P156" i="3"/>
  <c r="BK156" i="3"/>
  <c r="J156" i="3"/>
  <c r="BE156" i="3"/>
  <c r="BI154" i="3"/>
  <c r="BH154" i="3"/>
  <c r="BG154" i="3"/>
  <c r="BF154" i="3"/>
  <c r="T154" i="3"/>
  <c r="R154" i="3"/>
  <c r="P154" i="3"/>
  <c r="BK154" i="3"/>
  <c r="J154" i="3"/>
  <c r="BE154" i="3"/>
  <c r="BI152" i="3"/>
  <c r="BH152" i="3"/>
  <c r="BG152" i="3"/>
  <c r="BF152" i="3"/>
  <c r="T152" i="3"/>
  <c r="R152" i="3"/>
  <c r="P152" i="3"/>
  <c r="BK152" i="3"/>
  <c r="J152" i="3"/>
  <c r="BE152" i="3"/>
  <c r="BI150" i="3"/>
  <c r="BH150" i="3"/>
  <c r="BG150" i="3"/>
  <c r="BF150" i="3"/>
  <c r="T150" i="3"/>
  <c r="R150" i="3"/>
  <c r="P150" i="3"/>
  <c r="BK150" i="3"/>
  <c r="J150" i="3"/>
  <c r="BE150" i="3"/>
  <c r="BI148" i="3"/>
  <c r="BH148" i="3"/>
  <c r="BG148" i="3"/>
  <c r="BF148" i="3"/>
  <c r="T148" i="3"/>
  <c r="R148" i="3"/>
  <c r="P148" i="3"/>
  <c r="BK148" i="3"/>
  <c r="J148" i="3"/>
  <c r="BE148" i="3"/>
  <c r="BI146" i="3"/>
  <c r="BH146" i="3"/>
  <c r="BG146" i="3"/>
  <c r="BF146" i="3"/>
  <c r="T146" i="3"/>
  <c r="R146" i="3"/>
  <c r="P146" i="3"/>
  <c r="BK146" i="3"/>
  <c r="J146" i="3"/>
  <c r="BE146" i="3"/>
  <c r="BI144" i="3"/>
  <c r="BH144" i="3"/>
  <c r="BG144" i="3"/>
  <c r="BF144" i="3"/>
  <c r="T144" i="3"/>
  <c r="R144" i="3"/>
  <c r="R139" i="3" s="1"/>
  <c r="P144" i="3"/>
  <c r="BK144" i="3"/>
  <c r="J144" i="3"/>
  <c r="BE144" i="3"/>
  <c r="BI142" i="3"/>
  <c r="BH142" i="3"/>
  <c r="BG142" i="3"/>
  <c r="BF142" i="3"/>
  <c r="T142" i="3"/>
  <c r="R142" i="3"/>
  <c r="P142" i="3"/>
  <c r="BK142" i="3"/>
  <c r="BK139" i="3" s="1"/>
  <c r="J139" i="3" s="1"/>
  <c r="J66" i="3" s="1"/>
  <c r="J142" i="3"/>
  <c r="BE142" i="3"/>
  <c r="BI140" i="3"/>
  <c r="BH140" i="3"/>
  <c r="BG140" i="3"/>
  <c r="BF140" i="3"/>
  <c r="T140" i="3"/>
  <c r="T139" i="3"/>
  <c r="R140" i="3"/>
  <c r="P140" i="3"/>
  <c r="P139" i="3"/>
  <c r="BK140" i="3"/>
  <c r="J140" i="3"/>
  <c r="BE140" i="3" s="1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/>
  <c r="BI134" i="3"/>
  <c r="BH134" i="3"/>
  <c r="BG134" i="3"/>
  <c r="BF134" i="3"/>
  <c r="T134" i="3"/>
  <c r="R134" i="3"/>
  <c r="R129" i="3" s="1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BK129" i="3" s="1"/>
  <c r="J129" i="3" s="1"/>
  <c r="J65" i="3" s="1"/>
  <c r="J132" i="3"/>
  <c r="BE132" i="3"/>
  <c r="BI130" i="3"/>
  <c r="BH130" i="3"/>
  <c r="BG130" i="3"/>
  <c r="BF130" i="3"/>
  <c r="T130" i="3"/>
  <c r="T129" i="3"/>
  <c r="R130" i="3"/>
  <c r="P130" i="3"/>
  <c r="P129" i="3"/>
  <c r="BK130" i="3"/>
  <c r="J130" i="3"/>
  <c r="BE130" i="3" s="1"/>
  <c r="BI128" i="3"/>
  <c r="BH128" i="3"/>
  <c r="BG128" i="3"/>
  <c r="BF128" i="3"/>
  <c r="T128" i="3"/>
  <c r="R128" i="3"/>
  <c r="P128" i="3"/>
  <c r="BK128" i="3"/>
  <c r="J128" i="3"/>
  <c r="BE128" i="3"/>
  <c r="BI126" i="3"/>
  <c r="BH126" i="3"/>
  <c r="BG126" i="3"/>
  <c r="BF126" i="3"/>
  <c r="T126" i="3"/>
  <c r="R126" i="3"/>
  <c r="P126" i="3"/>
  <c r="BK126" i="3"/>
  <c r="J126" i="3"/>
  <c r="BE126" i="3"/>
  <c r="BI124" i="3"/>
  <c r="BH124" i="3"/>
  <c r="BG124" i="3"/>
  <c r="BF124" i="3"/>
  <c r="T124" i="3"/>
  <c r="R124" i="3"/>
  <c r="R121" i="3" s="1"/>
  <c r="R116" i="3" s="1"/>
  <c r="P124" i="3"/>
  <c r="BK124" i="3"/>
  <c r="J124" i="3"/>
  <c r="BE124" i="3"/>
  <c r="BI122" i="3"/>
  <c r="BH122" i="3"/>
  <c r="BG122" i="3"/>
  <c r="BF122" i="3"/>
  <c r="T122" i="3"/>
  <c r="T121" i="3"/>
  <c r="R122" i="3"/>
  <c r="P122" i="3"/>
  <c r="P121" i="3"/>
  <c r="BK122" i="3"/>
  <c r="BK121" i="3"/>
  <c r="J121" i="3" s="1"/>
  <c r="J64" i="3" s="1"/>
  <c r="J122" i="3"/>
  <c r="BE122" i="3" s="1"/>
  <c r="J30" i="3" s="1"/>
  <c r="AV53" i="1" s="1"/>
  <c r="BI120" i="3"/>
  <c r="BH120" i="3"/>
  <c r="BG120" i="3"/>
  <c r="BF120" i="3"/>
  <c r="T120" i="3"/>
  <c r="R120" i="3"/>
  <c r="P120" i="3"/>
  <c r="BK120" i="3"/>
  <c r="J120" i="3"/>
  <c r="BE120" i="3"/>
  <c r="BI118" i="3"/>
  <c r="BH118" i="3"/>
  <c r="BG118" i="3"/>
  <c r="BF118" i="3"/>
  <c r="T118" i="3"/>
  <c r="T117" i="3"/>
  <c r="R118" i="3"/>
  <c r="R117" i="3" s="1"/>
  <c r="P118" i="3"/>
  <c r="P117" i="3"/>
  <c r="BK118" i="3"/>
  <c r="J118" i="3"/>
  <c r="BE118" i="3"/>
  <c r="BI115" i="3"/>
  <c r="BH115" i="3"/>
  <c r="BG115" i="3"/>
  <c r="BF115" i="3"/>
  <c r="T115" i="3"/>
  <c r="T114" i="3"/>
  <c r="R115" i="3"/>
  <c r="R114" i="3"/>
  <c r="P115" i="3"/>
  <c r="P114" i="3"/>
  <c r="BK115" i="3"/>
  <c r="BK114" i="3"/>
  <c r="J114" i="3" s="1"/>
  <c r="J115" i="3"/>
  <c r="BE115" i="3" s="1"/>
  <c r="J61" i="3"/>
  <c r="BI112" i="3"/>
  <c r="BH112" i="3"/>
  <c r="BG112" i="3"/>
  <c r="BF112" i="3"/>
  <c r="T112" i="3"/>
  <c r="T111" i="3"/>
  <c r="R112" i="3"/>
  <c r="R111" i="3"/>
  <c r="P112" i="3"/>
  <c r="P111" i="3"/>
  <c r="BK112" i="3"/>
  <c r="BK111" i="3"/>
  <c r="J111" i="3" s="1"/>
  <c r="J60" i="3" s="1"/>
  <c r="J112" i="3"/>
  <c r="BE112" i="3" s="1"/>
  <c r="BI109" i="3"/>
  <c r="BH109" i="3"/>
  <c r="BG109" i="3"/>
  <c r="BF109" i="3"/>
  <c r="T109" i="3"/>
  <c r="R109" i="3"/>
  <c r="P109" i="3"/>
  <c r="BK109" i="3"/>
  <c r="J109" i="3"/>
  <c r="BE109" i="3"/>
  <c r="BI107" i="3"/>
  <c r="BH107" i="3"/>
  <c r="BG107" i="3"/>
  <c r="BF107" i="3"/>
  <c r="T107" i="3"/>
  <c r="R107" i="3"/>
  <c r="R102" i="3" s="1"/>
  <c r="P107" i="3"/>
  <c r="BK107" i="3"/>
  <c r="J107" i="3"/>
  <c r="BE107" i="3"/>
  <c r="BI105" i="3"/>
  <c r="BH105" i="3"/>
  <c r="BG105" i="3"/>
  <c r="BF105" i="3"/>
  <c r="T105" i="3"/>
  <c r="R105" i="3"/>
  <c r="P105" i="3"/>
  <c r="BK105" i="3"/>
  <c r="BK102" i="3" s="1"/>
  <c r="J102" i="3" s="1"/>
  <c r="J59" i="3" s="1"/>
  <c r="J105" i="3"/>
  <c r="BE105" i="3"/>
  <c r="BI103" i="3"/>
  <c r="BH103" i="3"/>
  <c r="BG103" i="3"/>
  <c r="BF103" i="3"/>
  <c r="T103" i="3"/>
  <c r="T102" i="3"/>
  <c r="R103" i="3"/>
  <c r="P103" i="3"/>
  <c r="P102" i="3"/>
  <c r="BK103" i="3"/>
  <c r="J103" i="3"/>
  <c r="BE103" i="3" s="1"/>
  <c r="BI100" i="3"/>
  <c r="BH100" i="3"/>
  <c r="BG100" i="3"/>
  <c r="BF100" i="3"/>
  <c r="T100" i="3"/>
  <c r="R100" i="3"/>
  <c r="P100" i="3"/>
  <c r="BK100" i="3"/>
  <c r="J100" i="3"/>
  <c r="BE100" i="3"/>
  <c r="BI98" i="3"/>
  <c r="F34" i="3"/>
  <c r="BD53" i="1" s="1"/>
  <c r="BH98" i="3"/>
  <c r="F33" i="3" s="1"/>
  <c r="BC53" i="1" s="1"/>
  <c r="BG98" i="3"/>
  <c r="F32" i="3"/>
  <c r="BB53" i="1" s="1"/>
  <c r="BF98" i="3"/>
  <c r="T98" i="3"/>
  <c r="T97" i="3"/>
  <c r="T96" i="3" s="1"/>
  <c r="R98" i="3"/>
  <c r="R97" i="3"/>
  <c r="R96" i="3" s="1"/>
  <c r="P98" i="3"/>
  <c r="P97" i="3"/>
  <c r="P96" i="3" s="1"/>
  <c r="BK98" i="3"/>
  <c r="BK97" i="3" s="1"/>
  <c r="J98" i="3"/>
  <c r="BE98" i="3" s="1"/>
  <c r="F89" i="3"/>
  <c r="E87" i="3"/>
  <c r="F49" i="3"/>
  <c r="E47" i="3"/>
  <c r="J21" i="3"/>
  <c r="E21" i="3"/>
  <c r="J20" i="3"/>
  <c r="J18" i="3"/>
  <c r="E18" i="3"/>
  <c r="F52" i="3" s="1"/>
  <c r="F92" i="3"/>
  <c r="J17" i="3"/>
  <c r="J15" i="3"/>
  <c r="E15" i="3"/>
  <c r="F91" i="3" s="1"/>
  <c r="F51" i="3"/>
  <c r="J14" i="3"/>
  <c r="J12" i="3"/>
  <c r="J89" i="3" s="1"/>
  <c r="J49" i="3"/>
  <c r="E7" i="3"/>
  <c r="E45" i="3" s="1"/>
  <c r="E85" i="3"/>
  <c r="AY52" i="1"/>
  <c r="AX52" i="1"/>
  <c r="BI257" i="2"/>
  <c r="BH257" i="2"/>
  <c r="BG257" i="2"/>
  <c r="BF257" i="2"/>
  <c r="T257" i="2"/>
  <c r="T256" i="2" s="1"/>
  <c r="R257" i="2"/>
  <c r="R256" i="2" s="1"/>
  <c r="P257" i="2"/>
  <c r="P256" i="2" s="1"/>
  <c r="BK257" i="2"/>
  <c r="BK256" i="2" s="1"/>
  <c r="J256" i="2" s="1"/>
  <c r="J77" i="2" s="1"/>
  <c r="J257" i="2"/>
  <c r="BE257" i="2"/>
  <c r="BI254" i="2"/>
  <c r="BH254" i="2"/>
  <c r="BG254" i="2"/>
  <c r="BF254" i="2"/>
  <c r="T254" i="2"/>
  <c r="R254" i="2"/>
  <c r="P254" i="2"/>
  <c r="BK254" i="2"/>
  <c r="J254" i="2"/>
  <c r="BE254" i="2" s="1"/>
  <c r="BI252" i="2"/>
  <c r="BH252" i="2"/>
  <c r="BG252" i="2"/>
  <c r="BF252" i="2"/>
  <c r="T252" i="2"/>
  <c r="R252" i="2"/>
  <c r="P252" i="2"/>
  <c r="BK252" i="2"/>
  <c r="J252" i="2"/>
  <c r="BE252" i="2" s="1"/>
  <c r="BI250" i="2"/>
  <c r="BH250" i="2"/>
  <c r="BG250" i="2"/>
  <c r="BF250" i="2"/>
  <c r="T250" i="2"/>
  <c r="R250" i="2"/>
  <c r="P250" i="2"/>
  <c r="BK250" i="2"/>
  <c r="J250" i="2"/>
  <c r="BE250" i="2" s="1"/>
  <c r="BI248" i="2"/>
  <c r="BH248" i="2"/>
  <c r="BG248" i="2"/>
  <c r="BF248" i="2"/>
  <c r="T248" i="2"/>
  <c r="T247" i="2" s="1"/>
  <c r="R248" i="2"/>
  <c r="R247" i="2" s="1"/>
  <c r="P248" i="2"/>
  <c r="BK248" i="2"/>
  <c r="BK247" i="2" s="1"/>
  <c r="J247" i="2"/>
  <c r="J76" i="2" s="1"/>
  <c r="J248" i="2"/>
  <c r="BE248" i="2"/>
  <c r="BI246" i="2"/>
  <c r="BH246" i="2"/>
  <c r="BG246" i="2"/>
  <c r="BF246" i="2"/>
  <c r="T246" i="2"/>
  <c r="R246" i="2"/>
  <c r="P246" i="2"/>
  <c r="BK246" i="2"/>
  <c r="J246" i="2"/>
  <c r="BE246" i="2" s="1"/>
  <c r="BI244" i="2"/>
  <c r="BH244" i="2"/>
  <c r="BG244" i="2"/>
  <c r="BF244" i="2"/>
  <c r="T244" i="2"/>
  <c r="R244" i="2"/>
  <c r="P244" i="2"/>
  <c r="BK244" i="2"/>
  <c r="J244" i="2"/>
  <c r="BE244" i="2" s="1"/>
  <c r="BI242" i="2"/>
  <c r="BH242" i="2"/>
  <c r="BG242" i="2"/>
  <c r="BF242" i="2"/>
  <c r="T242" i="2"/>
  <c r="T241" i="2" s="1"/>
  <c r="R242" i="2"/>
  <c r="R241" i="2" s="1"/>
  <c r="P242" i="2"/>
  <c r="P241" i="2" s="1"/>
  <c r="BK242" i="2"/>
  <c r="BK241" i="2" s="1"/>
  <c r="J241" i="2"/>
  <c r="J75" i="2" s="1"/>
  <c r="J242" i="2"/>
  <c r="BE242" i="2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T238" i="2"/>
  <c r="R238" i="2"/>
  <c r="P238" i="2"/>
  <c r="BK238" i="2"/>
  <c r="J238" i="2"/>
  <c r="BE238" i="2" s="1"/>
  <c r="BI236" i="2"/>
  <c r="BH236" i="2"/>
  <c r="BG236" i="2"/>
  <c r="BF236" i="2"/>
  <c r="T236" i="2"/>
  <c r="R236" i="2"/>
  <c r="R235" i="2" s="1"/>
  <c r="P236" i="2"/>
  <c r="P235" i="2" s="1"/>
  <c r="BK236" i="2"/>
  <c r="BK235" i="2" s="1"/>
  <c r="J235" i="2" s="1"/>
  <c r="J74" i="2" s="1"/>
  <c r="J236" i="2"/>
  <c r="BE236" i="2"/>
  <c r="BI234" i="2"/>
  <c r="BH234" i="2"/>
  <c r="BG234" i="2"/>
  <c r="BF234" i="2"/>
  <c r="T234" i="2"/>
  <c r="R234" i="2"/>
  <c r="P234" i="2"/>
  <c r="BK234" i="2"/>
  <c r="J234" i="2"/>
  <c r="BE234" i="2" s="1"/>
  <c r="BI232" i="2"/>
  <c r="BH232" i="2"/>
  <c r="BG232" i="2"/>
  <c r="BF232" i="2"/>
  <c r="T232" i="2"/>
  <c r="R232" i="2"/>
  <c r="P232" i="2"/>
  <c r="BK232" i="2"/>
  <c r="J232" i="2"/>
  <c r="BE232" i="2" s="1"/>
  <c r="BI230" i="2"/>
  <c r="BH230" i="2"/>
  <c r="BG230" i="2"/>
  <c r="BF230" i="2"/>
  <c r="T230" i="2"/>
  <c r="R230" i="2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 s="1"/>
  <c r="BI226" i="2"/>
  <c r="BH226" i="2"/>
  <c r="BG226" i="2"/>
  <c r="BF226" i="2"/>
  <c r="T226" i="2"/>
  <c r="R226" i="2"/>
  <c r="P226" i="2"/>
  <c r="BK226" i="2"/>
  <c r="J226" i="2"/>
  <c r="BE226" i="2" s="1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T222" i="2"/>
  <c r="R222" i="2"/>
  <c r="P222" i="2"/>
  <c r="BK222" i="2"/>
  <c r="J222" i="2"/>
  <c r="BE222" i="2" s="1"/>
  <c r="BI221" i="2"/>
  <c r="BH221" i="2"/>
  <c r="BG221" i="2"/>
  <c r="BF221" i="2"/>
  <c r="T221" i="2"/>
  <c r="R221" i="2"/>
  <c r="R220" i="2" s="1"/>
  <c r="P221" i="2"/>
  <c r="BK221" i="2"/>
  <c r="BK220" i="2" s="1"/>
  <c r="J220" i="2" s="1"/>
  <c r="J73" i="2" s="1"/>
  <c r="J221" i="2"/>
  <c r="BE221" i="2"/>
  <c r="BI219" i="2"/>
  <c r="BH219" i="2"/>
  <c r="BG219" i="2"/>
  <c r="BF219" i="2"/>
  <c r="T219" i="2"/>
  <c r="R219" i="2"/>
  <c r="P219" i="2"/>
  <c r="BK219" i="2"/>
  <c r="J219" i="2"/>
  <c r="BE219" i="2" s="1"/>
  <c r="BI217" i="2"/>
  <c r="BH217" i="2"/>
  <c r="BG217" i="2"/>
  <c r="BF217" i="2"/>
  <c r="T217" i="2"/>
  <c r="R217" i="2"/>
  <c r="P217" i="2"/>
  <c r="BK217" i="2"/>
  <c r="J217" i="2"/>
  <c r="BE217" i="2" s="1"/>
  <c r="BI215" i="2"/>
  <c r="BH215" i="2"/>
  <c r="BG215" i="2"/>
  <c r="BF215" i="2"/>
  <c r="T215" i="2"/>
  <c r="R215" i="2"/>
  <c r="P215" i="2"/>
  <c r="BK215" i="2"/>
  <c r="J215" i="2"/>
  <c r="BE215" i="2" s="1"/>
  <c r="BI214" i="2"/>
  <c r="BH214" i="2"/>
  <c r="BG214" i="2"/>
  <c r="BF214" i="2"/>
  <c r="T214" i="2"/>
  <c r="R214" i="2"/>
  <c r="P214" i="2"/>
  <c r="BK214" i="2"/>
  <c r="J214" i="2"/>
  <c r="BE214" i="2" s="1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BK210" i="2"/>
  <c r="J210" i="2"/>
  <c r="BE210" i="2" s="1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T206" i="2" s="1"/>
  <c r="R207" i="2"/>
  <c r="R206" i="2" s="1"/>
  <c r="P207" i="2"/>
  <c r="BK207" i="2"/>
  <c r="BK206" i="2" s="1"/>
  <c r="J206" i="2"/>
  <c r="J72" i="2" s="1"/>
  <c r="J207" i="2"/>
  <c r="BE207" i="2"/>
  <c r="BI204" i="2"/>
  <c r="BH204" i="2"/>
  <c r="BG204" i="2"/>
  <c r="BF204" i="2"/>
  <c r="T204" i="2"/>
  <c r="R204" i="2"/>
  <c r="P204" i="2"/>
  <c r="BK204" i="2"/>
  <c r="J204" i="2"/>
  <c r="BE204" i="2" s="1"/>
  <c r="BI202" i="2"/>
  <c r="BH202" i="2"/>
  <c r="BG202" i="2"/>
  <c r="BF202" i="2"/>
  <c r="T202" i="2"/>
  <c r="T201" i="2" s="1"/>
  <c r="R202" i="2"/>
  <c r="R201" i="2" s="1"/>
  <c r="P202" i="2"/>
  <c r="P201" i="2" s="1"/>
  <c r="BK202" i="2"/>
  <c r="BK201" i="2" s="1"/>
  <c r="J201" i="2" s="1"/>
  <c r="J71" i="2" s="1"/>
  <c r="J202" i="2"/>
  <c r="BE202" i="2"/>
  <c r="BI199" i="2"/>
  <c r="BH199" i="2"/>
  <c r="BG199" i="2"/>
  <c r="BF199" i="2"/>
  <c r="T199" i="2"/>
  <c r="T198" i="2" s="1"/>
  <c r="R199" i="2"/>
  <c r="R198" i="2" s="1"/>
  <c r="P199" i="2"/>
  <c r="P198" i="2" s="1"/>
  <c r="BK199" i="2"/>
  <c r="BK198" i="2" s="1"/>
  <c r="J198" i="2" s="1"/>
  <c r="J70" i="2" s="1"/>
  <c r="J199" i="2"/>
  <c r="BE199" i="2"/>
  <c r="BI197" i="2"/>
  <c r="BH197" i="2"/>
  <c r="BG197" i="2"/>
  <c r="BF197" i="2"/>
  <c r="T197" i="2"/>
  <c r="T196" i="2" s="1"/>
  <c r="R197" i="2"/>
  <c r="R196" i="2" s="1"/>
  <c r="P197" i="2"/>
  <c r="P196" i="2" s="1"/>
  <c r="BK197" i="2"/>
  <c r="BK196" i="2" s="1"/>
  <c r="J196" i="2" s="1"/>
  <c r="J69" i="2" s="1"/>
  <c r="J197" i="2"/>
  <c r="BE197" i="2"/>
  <c r="BI195" i="2"/>
  <c r="BH195" i="2"/>
  <c r="BG195" i="2"/>
  <c r="BF195" i="2"/>
  <c r="T195" i="2"/>
  <c r="T194" i="2" s="1"/>
  <c r="R195" i="2"/>
  <c r="R194" i="2" s="1"/>
  <c r="P195" i="2"/>
  <c r="P194" i="2" s="1"/>
  <c r="BK195" i="2"/>
  <c r="BK194" i="2" s="1"/>
  <c r="J194" i="2" s="1"/>
  <c r="J68" i="2" s="1"/>
  <c r="J195" i="2"/>
  <c r="BE195" i="2"/>
  <c r="BI193" i="2"/>
  <c r="BH193" i="2"/>
  <c r="BG193" i="2"/>
  <c r="BF193" i="2"/>
  <c r="T193" i="2"/>
  <c r="R193" i="2"/>
  <c r="P193" i="2"/>
  <c r="BK193" i="2"/>
  <c r="J193" i="2"/>
  <c r="BE193" i="2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T189" i="2"/>
  <c r="R189" i="2"/>
  <c r="P189" i="2"/>
  <c r="BK189" i="2"/>
  <c r="J189" i="2"/>
  <c r="BE189" i="2"/>
  <c r="BI187" i="2"/>
  <c r="BH187" i="2"/>
  <c r="BG187" i="2"/>
  <c r="BF187" i="2"/>
  <c r="T187" i="2"/>
  <c r="R187" i="2"/>
  <c r="P187" i="2"/>
  <c r="BK187" i="2"/>
  <c r="J187" i="2"/>
  <c r="BE187" i="2" s="1"/>
  <c r="BI185" i="2"/>
  <c r="BH185" i="2"/>
  <c r="BG185" i="2"/>
  <c r="BF185" i="2"/>
  <c r="T185" i="2"/>
  <c r="R185" i="2"/>
  <c r="P185" i="2"/>
  <c r="BK185" i="2"/>
  <c r="J185" i="2"/>
  <c r="BE185" i="2"/>
  <c r="BI183" i="2"/>
  <c r="BH183" i="2"/>
  <c r="BG183" i="2"/>
  <c r="BF183" i="2"/>
  <c r="T183" i="2"/>
  <c r="R183" i="2"/>
  <c r="P183" i="2"/>
  <c r="BK183" i="2"/>
  <c r="J183" i="2"/>
  <c r="BE183" i="2" s="1"/>
  <c r="BI181" i="2"/>
  <c r="BH181" i="2"/>
  <c r="BG181" i="2"/>
  <c r="BF181" i="2"/>
  <c r="T181" i="2"/>
  <c r="R181" i="2"/>
  <c r="P181" i="2"/>
  <c r="BK181" i="2"/>
  <c r="J181" i="2"/>
  <c r="BE181" i="2"/>
  <c r="BI179" i="2"/>
  <c r="BH179" i="2"/>
  <c r="BG179" i="2"/>
  <c r="BF179" i="2"/>
  <c r="T179" i="2"/>
  <c r="R179" i="2"/>
  <c r="P179" i="2"/>
  <c r="BK179" i="2"/>
  <c r="J179" i="2"/>
  <c r="BE179" i="2" s="1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 s="1"/>
  <c r="BI173" i="2"/>
  <c r="BH173" i="2"/>
  <c r="BG173" i="2"/>
  <c r="BF173" i="2"/>
  <c r="T173" i="2"/>
  <c r="R173" i="2"/>
  <c r="P173" i="2"/>
  <c r="BK173" i="2"/>
  <c r="J173" i="2"/>
  <c r="BE173" i="2"/>
  <c r="BI172" i="2"/>
  <c r="BH172" i="2"/>
  <c r="BG172" i="2"/>
  <c r="BF172" i="2"/>
  <c r="T172" i="2"/>
  <c r="R172" i="2"/>
  <c r="P172" i="2"/>
  <c r="BK172" i="2"/>
  <c r="J172" i="2"/>
  <c r="BE172" i="2" s="1"/>
  <c r="BI170" i="2"/>
  <c r="BH170" i="2"/>
  <c r="BG170" i="2"/>
  <c r="BF170" i="2"/>
  <c r="T170" i="2"/>
  <c r="R170" i="2"/>
  <c r="R169" i="2" s="1"/>
  <c r="P170" i="2"/>
  <c r="BK170" i="2"/>
  <c r="BK169" i="2" s="1"/>
  <c r="J169" i="2" s="1"/>
  <c r="J67" i="2" s="1"/>
  <c r="J170" i="2"/>
  <c r="BE170" i="2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R165" i="2"/>
  <c r="P165" i="2"/>
  <c r="BK165" i="2"/>
  <c r="J165" i="2"/>
  <c r="BE165" i="2"/>
  <c r="BI163" i="2"/>
  <c r="BH163" i="2"/>
  <c r="BG163" i="2"/>
  <c r="BF163" i="2"/>
  <c r="T163" i="2"/>
  <c r="R163" i="2"/>
  <c r="P163" i="2"/>
  <c r="BK163" i="2"/>
  <c r="J163" i="2"/>
  <c r="BE163" i="2" s="1"/>
  <c r="BI161" i="2"/>
  <c r="BH161" i="2"/>
  <c r="BG161" i="2"/>
  <c r="BF161" i="2"/>
  <c r="T161" i="2"/>
  <c r="R161" i="2"/>
  <c r="P161" i="2"/>
  <c r="P156" i="2" s="1"/>
  <c r="BK161" i="2"/>
  <c r="J161" i="2"/>
  <c r="BE161" i="2"/>
  <c r="BI159" i="2"/>
  <c r="BH159" i="2"/>
  <c r="BG159" i="2"/>
  <c r="BF159" i="2"/>
  <c r="T159" i="2"/>
  <c r="T156" i="2" s="1"/>
  <c r="R159" i="2"/>
  <c r="P159" i="2"/>
  <c r="BK159" i="2"/>
  <c r="J159" i="2"/>
  <c r="BE159" i="2" s="1"/>
  <c r="BI157" i="2"/>
  <c r="BH157" i="2"/>
  <c r="BG157" i="2"/>
  <c r="BF157" i="2"/>
  <c r="T157" i="2"/>
  <c r="R157" i="2"/>
  <c r="R156" i="2" s="1"/>
  <c r="P157" i="2"/>
  <c r="BK157" i="2"/>
  <c r="BK156" i="2" s="1"/>
  <c r="J156" i="2" s="1"/>
  <c r="J66" i="2" s="1"/>
  <c r="J157" i="2"/>
  <c r="BE157" i="2"/>
  <c r="BI155" i="2"/>
  <c r="BH155" i="2"/>
  <c r="BG155" i="2"/>
  <c r="BF155" i="2"/>
  <c r="T155" i="2"/>
  <c r="R155" i="2"/>
  <c r="P155" i="2"/>
  <c r="BK155" i="2"/>
  <c r="J155" i="2"/>
  <c r="BE155" i="2"/>
  <c r="BI153" i="2"/>
  <c r="BH153" i="2"/>
  <c r="BG153" i="2"/>
  <c r="BF153" i="2"/>
  <c r="T153" i="2"/>
  <c r="R153" i="2"/>
  <c r="P153" i="2"/>
  <c r="BK153" i="2"/>
  <c r="J153" i="2"/>
  <c r="BE153" i="2" s="1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T148" i="2" s="1"/>
  <c r="R149" i="2"/>
  <c r="R148" i="2"/>
  <c r="P149" i="2"/>
  <c r="BK149" i="2"/>
  <c r="BK148" i="2"/>
  <c r="J148" i="2"/>
  <c r="J65" i="2" s="1"/>
  <c r="J149" i="2"/>
  <c r="BE149" i="2" s="1"/>
  <c r="BI147" i="2"/>
  <c r="BH147" i="2"/>
  <c r="BG147" i="2"/>
  <c r="BF147" i="2"/>
  <c r="T147" i="2"/>
  <c r="T144" i="2" s="1"/>
  <c r="R147" i="2"/>
  <c r="P147" i="2"/>
  <c r="BK147" i="2"/>
  <c r="J147" i="2"/>
  <c r="BE147" i="2" s="1"/>
  <c r="BI145" i="2"/>
  <c r="BH145" i="2"/>
  <c r="BG145" i="2"/>
  <c r="BF145" i="2"/>
  <c r="T145" i="2"/>
  <c r="R145" i="2"/>
  <c r="R144" i="2" s="1"/>
  <c r="R143" i="2" s="1"/>
  <c r="P145" i="2"/>
  <c r="P144" i="2"/>
  <c r="BK145" i="2"/>
  <c r="BK144" i="2" s="1"/>
  <c r="J145" i="2"/>
  <c r="BE145" i="2"/>
  <c r="BI141" i="2"/>
  <c r="BH141" i="2"/>
  <c r="BG141" i="2"/>
  <c r="BF141" i="2"/>
  <c r="T141" i="2"/>
  <c r="T140" i="2"/>
  <c r="R141" i="2"/>
  <c r="R140" i="2"/>
  <c r="P141" i="2"/>
  <c r="P140" i="2"/>
  <c r="BK141" i="2"/>
  <c r="BK140" i="2"/>
  <c r="J140" i="2" s="1"/>
  <c r="J62" i="2" s="1"/>
  <c r="J141" i="2"/>
  <c r="BE141" i="2"/>
  <c r="BI139" i="2"/>
  <c r="BH139" i="2"/>
  <c r="BG139" i="2"/>
  <c r="BF139" i="2"/>
  <c r="T139" i="2"/>
  <c r="R139" i="2"/>
  <c r="P139" i="2"/>
  <c r="P135" i="2" s="1"/>
  <c r="BK139" i="2"/>
  <c r="J139" i="2"/>
  <c r="BE139" i="2"/>
  <c r="BI137" i="2"/>
  <c r="BH137" i="2"/>
  <c r="BG137" i="2"/>
  <c r="BF137" i="2"/>
  <c r="T137" i="2"/>
  <c r="T135" i="2" s="1"/>
  <c r="R137" i="2"/>
  <c r="P137" i="2"/>
  <c r="BK137" i="2"/>
  <c r="J137" i="2"/>
  <c r="BE137" i="2"/>
  <c r="BI136" i="2"/>
  <c r="BH136" i="2"/>
  <c r="BG136" i="2"/>
  <c r="BF136" i="2"/>
  <c r="T136" i="2"/>
  <c r="R136" i="2"/>
  <c r="R135" i="2"/>
  <c r="P136" i="2"/>
  <c r="BK136" i="2"/>
  <c r="BK135" i="2"/>
  <c r="J135" i="2" s="1"/>
  <c r="J61" i="2" s="1"/>
  <c r="J136" i="2"/>
  <c r="BE136" i="2"/>
  <c r="BI133" i="2"/>
  <c r="BH133" i="2"/>
  <c r="BG133" i="2"/>
  <c r="BF133" i="2"/>
  <c r="T133" i="2"/>
  <c r="R133" i="2"/>
  <c r="P133" i="2"/>
  <c r="BK133" i="2"/>
  <c r="J133" i="2"/>
  <c r="BE133" i="2"/>
  <c r="BI131" i="2"/>
  <c r="BH131" i="2"/>
  <c r="BG131" i="2"/>
  <c r="BF131" i="2"/>
  <c r="T131" i="2"/>
  <c r="R131" i="2"/>
  <c r="P131" i="2"/>
  <c r="BK131" i="2"/>
  <c r="J131" i="2"/>
  <c r="BE131" i="2"/>
  <c r="BI129" i="2"/>
  <c r="BH129" i="2"/>
  <c r="BG129" i="2"/>
  <c r="BF129" i="2"/>
  <c r="T129" i="2"/>
  <c r="R129" i="2"/>
  <c r="P129" i="2"/>
  <c r="BK129" i="2"/>
  <c r="J129" i="2"/>
  <c r="BE129" i="2"/>
  <c r="BI127" i="2"/>
  <c r="BH127" i="2"/>
  <c r="BG127" i="2"/>
  <c r="BF127" i="2"/>
  <c r="T127" i="2"/>
  <c r="R127" i="2"/>
  <c r="P127" i="2"/>
  <c r="BK127" i="2"/>
  <c r="J127" i="2"/>
  <c r="BE127" i="2"/>
  <c r="BI125" i="2"/>
  <c r="BH125" i="2"/>
  <c r="BG125" i="2"/>
  <c r="BF125" i="2"/>
  <c r="T125" i="2"/>
  <c r="R125" i="2"/>
  <c r="P125" i="2"/>
  <c r="BK125" i="2"/>
  <c r="J125" i="2"/>
  <c r="BE125" i="2"/>
  <c r="BI123" i="2"/>
  <c r="BH123" i="2"/>
  <c r="BG123" i="2"/>
  <c r="BF123" i="2"/>
  <c r="T123" i="2"/>
  <c r="R123" i="2"/>
  <c r="R119" i="2" s="1"/>
  <c r="P123" i="2"/>
  <c r="BK123" i="2"/>
  <c r="J123" i="2"/>
  <c r="BE123" i="2"/>
  <c r="BI121" i="2"/>
  <c r="BH121" i="2"/>
  <c r="BG121" i="2"/>
  <c r="BF121" i="2"/>
  <c r="T121" i="2"/>
  <c r="R121" i="2"/>
  <c r="P121" i="2"/>
  <c r="BK121" i="2"/>
  <c r="BK119" i="2" s="1"/>
  <c r="J119" i="2" s="1"/>
  <c r="J60" i="2" s="1"/>
  <c r="J121" i="2"/>
  <c r="BE121" i="2"/>
  <c r="BI120" i="2"/>
  <c r="BH120" i="2"/>
  <c r="BG120" i="2"/>
  <c r="BF120" i="2"/>
  <c r="T120" i="2"/>
  <c r="T119" i="2"/>
  <c r="R120" i="2"/>
  <c r="P120" i="2"/>
  <c r="P119" i="2"/>
  <c r="BK120" i="2"/>
  <c r="J120" i="2"/>
  <c r="BE120" i="2" s="1"/>
  <c r="BI117" i="2"/>
  <c r="BH117" i="2"/>
  <c r="BG117" i="2"/>
  <c r="BF117" i="2"/>
  <c r="T117" i="2"/>
  <c r="R117" i="2"/>
  <c r="P117" i="2"/>
  <c r="BK117" i="2"/>
  <c r="J117" i="2"/>
  <c r="BE117" i="2"/>
  <c r="BI115" i="2"/>
  <c r="BH115" i="2"/>
  <c r="BG115" i="2"/>
  <c r="BF115" i="2"/>
  <c r="T115" i="2"/>
  <c r="R115" i="2"/>
  <c r="P115" i="2"/>
  <c r="BK115" i="2"/>
  <c r="J115" i="2"/>
  <c r="BE115" i="2"/>
  <c r="BI113" i="2"/>
  <c r="BH113" i="2"/>
  <c r="BG113" i="2"/>
  <c r="BF113" i="2"/>
  <c r="T113" i="2"/>
  <c r="R113" i="2"/>
  <c r="R108" i="2" s="1"/>
  <c r="P113" i="2"/>
  <c r="BK113" i="2"/>
  <c r="J113" i="2"/>
  <c r="BE113" i="2"/>
  <c r="BI111" i="2"/>
  <c r="BH111" i="2"/>
  <c r="BG111" i="2"/>
  <c r="BF111" i="2"/>
  <c r="T111" i="2"/>
  <c r="R111" i="2"/>
  <c r="P111" i="2"/>
  <c r="BK111" i="2"/>
  <c r="BK108" i="2" s="1"/>
  <c r="J108" i="2" s="1"/>
  <c r="J59" i="2" s="1"/>
  <c r="J111" i="2"/>
  <c r="BE111" i="2"/>
  <c r="BI109" i="2"/>
  <c r="BH109" i="2"/>
  <c r="BG109" i="2"/>
  <c r="BF109" i="2"/>
  <c r="T109" i="2"/>
  <c r="T108" i="2"/>
  <c r="R109" i="2"/>
  <c r="P109" i="2"/>
  <c r="P108" i="2"/>
  <c r="BK109" i="2"/>
  <c r="J109" i="2"/>
  <c r="BE109" i="2" s="1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R104" i="2"/>
  <c r="P104" i="2"/>
  <c r="BK104" i="2"/>
  <c r="J104" i="2"/>
  <c r="BE104" i="2"/>
  <c r="BI103" i="2"/>
  <c r="BH103" i="2"/>
  <c r="F33" i="2" s="1"/>
  <c r="BC52" i="1" s="1"/>
  <c r="BC51" i="1" s="1"/>
  <c r="BG103" i="2"/>
  <c r="BF103" i="2"/>
  <c r="T103" i="2"/>
  <c r="T99" i="2" s="1"/>
  <c r="R103" i="2"/>
  <c r="R99" i="2" s="1"/>
  <c r="P103" i="2"/>
  <c r="BK103" i="2"/>
  <c r="J103" i="2"/>
  <c r="BE103" i="2"/>
  <c r="BI102" i="2"/>
  <c r="BH102" i="2"/>
  <c r="BG102" i="2"/>
  <c r="F32" i="2" s="1"/>
  <c r="BB52" i="1" s="1"/>
  <c r="BB51" i="1" s="1"/>
  <c r="BF102" i="2"/>
  <c r="T102" i="2"/>
  <c r="R102" i="2"/>
  <c r="P102" i="2"/>
  <c r="P99" i="2" s="1"/>
  <c r="BK102" i="2"/>
  <c r="BK99" i="2" s="1"/>
  <c r="J102" i="2"/>
  <c r="BE102" i="2"/>
  <c r="BI100" i="2"/>
  <c r="F34" i="2"/>
  <c r="BD52" i="1" s="1"/>
  <c r="BD51" i="1" s="1"/>
  <c r="W30" i="1" s="1"/>
  <c r="BH100" i="2"/>
  <c r="BG100" i="2"/>
  <c r="BF100" i="2"/>
  <c r="J31" i="2" s="1"/>
  <c r="AW52" i="1" s="1"/>
  <c r="T100" i="2"/>
  <c r="R100" i="2"/>
  <c r="P100" i="2"/>
  <c r="BK100" i="2"/>
  <c r="J100" i="2"/>
  <c r="BE100" i="2" s="1"/>
  <c r="F91" i="2"/>
  <c r="E89" i="2"/>
  <c r="F49" i="2"/>
  <c r="E47" i="2"/>
  <c r="J21" i="2"/>
  <c r="E21" i="2"/>
  <c r="J93" i="2"/>
  <c r="J51" i="2"/>
  <c r="J20" i="2"/>
  <c r="J18" i="2"/>
  <c r="E18" i="2"/>
  <c r="F52" i="2" s="1"/>
  <c r="F94" i="2"/>
  <c r="J17" i="2"/>
  <c r="J15" i="2"/>
  <c r="E15" i="2"/>
  <c r="F93" i="2" s="1"/>
  <c r="J14" i="2"/>
  <c r="J12" i="2"/>
  <c r="J91" i="2" s="1"/>
  <c r="E7" i="2"/>
  <c r="E45" i="2" s="1"/>
  <c r="E87" i="2"/>
  <c r="AS51" i="1"/>
  <c r="L47" i="1"/>
  <c r="AM46" i="1"/>
  <c r="L46" i="1"/>
  <c r="AM44" i="1"/>
  <c r="L44" i="1"/>
  <c r="L42" i="1"/>
  <c r="L41" i="1"/>
  <c r="F30" i="2" l="1"/>
  <c r="AZ52" i="1" s="1"/>
  <c r="J30" i="2"/>
  <c r="AV52" i="1" s="1"/>
  <c r="AT52" i="1" s="1"/>
  <c r="R98" i="2"/>
  <c r="R97" i="2" s="1"/>
  <c r="W29" i="1"/>
  <c r="AY51" i="1"/>
  <c r="AX51" i="1"/>
  <c r="W28" i="1"/>
  <c r="T98" i="2"/>
  <c r="BK98" i="2"/>
  <c r="J99" i="2"/>
  <c r="J58" i="2" s="1"/>
  <c r="P98" i="2"/>
  <c r="J144" i="2"/>
  <c r="J64" i="2" s="1"/>
  <c r="BK143" i="2"/>
  <c r="J143" i="2" s="1"/>
  <c r="J63" i="2" s="1"/>
  <c r="F31" i="2"/>
  <c r="BA52" i="1" s="1"/>
  <c r="BA51" i="1" s="1"/>
  <c r="T220" i="2"/>
  <c r="P148" i="2"/>
  <c r="P143" i="2" s="1"/>
  <c r="J97" i="3"/>
  <c r="J58" i="3" s="1"/>
  <c r="BK96" i="3"/>
  <c r="F31" i="3"/>
  <c r="BA53" i="1" s="1"/>
  <c r="J49" i="2"/>
  <c r="F51" i="2"/>
  <c r="P206" i="2"/>
  <c r="J91" i="3"/>
  <c r="J51" i="3"/>
  <c r="F30" i="3"/>
  <c r="AZ53" i="1" s="1"/>
  <c r="BK117" i="3"/>
  <c r="R95" i="3"/>
  <c r="T169" i="2"/>
  <c r="T143" i="2" s="1"/>
  <c r="P169" i="2"/>
  <c r="P220" i="2"/>
  <c r="T235" i="2"/>
  <c r="P247" i="2"/>
  <c r="P116" i="3"/>
  <c r="P95" i="3" s="1"/>
  <c r="AU53" i="1" s="1"/>
  <c r="T116" i="3"/>
  <c r="T95" i="3" s="1"/>
  <c r="J31" i="3"/>
  <c r="AW53" i="1" s="1"/>
  <c r="AT53" i="1" s="1"/>
  <c r="J117" i="3" l="1"/>
  <c r="J63" i="3" s="1"/>
  <c r="BK116" i="3"/>
  <c r="J116" i="3" s="1"/>
  <c r="J62" i="3" s="1"/>
  <c r="BK97" i="2"/>
  <c r="J97" i="2" s="1"/>
  <c r="J98" i="2"/>
  <c r="J57" i="2" s="1"/>
  <c r="T97" i="2"/>
  <c r="W27" i="1"/>
  <c r="AW51" i="1"/>
  <c r="AK27" i="1" s="1"/>
  <c r="BK95" i="3"/>
  <c r="J95" i="3" s="1"/>
  <c r="J96" i="3"/>
  <c r="J57" i="3" s="1"/>
  <c r="P97" i="2"/>
  <c r="AU52" i="1" s="1"/>
  <c r="AU51" i="1" s="1"/>
  <c r="AZ51" i="1"/>
  <c r="J56" i="3" l="1"/>
  <c r="J27" i="3"/>
  <c r="J56" i="2"/>
  <c r="J27" i="2"/>
  <c r="W26" i="1"/>
  <c r="AV51" i="1"/>
  <c r="AK26" i="1" l="1"/>
  <c r="AT51" i="1"/>
  <c r="J36" i="2"/>
  <c r="AG52" i="1"/>
  <c r="AG53" i="1"/>
  <c r="AN53" i="1" s="1"/>
  <c r="J36" i="3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<sst xmlns="http://schemas.openxmlformats.org/spreadsheetml/2006/main" count="4051" uniqueCount="797">
  <si>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</si>
  <si>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</si>
  <si>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</si>
  <si>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</si>
  <si>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</si>
  <si>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</si>
  <si>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</si>
  <si>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{0de99c3d-7b4f-4ee1-ad79-9285e582a9de}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</si>
  <si>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</si>
  <si>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</si>
  <si>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</si>
  <si>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</si>
  <si>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</si>
  <si>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</si>
  <si>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</si>
  <si>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</si>
  <si>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</si>
  <si>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</si>
  <si>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</si>
  <si>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FZŠ Chodovická 2250 Rekonstrukce bezbariérového WC u jídelny</t>
  </si>
  <si>
    <t>KSO:</t>
  </si>
  <si>
    <t/>
  </si>
  <si>
    <t>CC-CZ:</t>
  </si>
  <si>
    <t>Místo:</t>
  </si>
  <si>
    <t xml:space="preserve"> </t>
  </si>
  <si>
    <t>Datum:</t>
  </si>
  <si>
    <t>25.04.2019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</si>
  <si>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</si>
  <si>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</si>
  <si>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</si>
  <si>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</si>
  <si>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</si>
  <si>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</si>
  <si>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</si>
  <si>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</si>
  <si>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</si>
  <si>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</si>
  <si>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</si>
  <si>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</si>
  <si>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</si>
  <si>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</si>
  <si>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</si>
  <si>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</si>
  <si>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</si>
  <si>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</si>
  <si>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</si>
  <si>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</si>
  <si>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</si>
  <si>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</si>
  <si>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</si>
  <si>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</si>
  <si>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</si>
  <si>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</si>
  <si>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</si>
  <si>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</si>
  <si>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</si>
  <si>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</si>
  <si>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</si>
  <si>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</si>
  <si>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</si>
  <si>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</si>
  <si>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</si>
  <si>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</si>
  <si>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</si>
  <si>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</si>
  <si>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</si>
  <si>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</si>
  <si>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</si>
  <si>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</si>
  <si>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</si>
  <si>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</si>
  <si>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</si>
  <si>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</si>
  <si>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</si>
  <si>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</si>
  <si>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WC dívky</t>
  </si>
  <si>
    <t>STA</t>
  </si>
  <si>
    <t>1</t>
  </si>
  <si>
    <t>{6971c0cc-558f-4ab3-b62b-923ce73f7100}</t>
  </si>
  <si>
    <t>SO02</t>
  </si>
  <si>
    <t>WC imobilní</t>
  </si>
  <si>
    <t>{37bae4fe-d5fb-4586-91c3-8dc50911b6c6}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</si>
  <si>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</si>
  <si>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</si>
  <si>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</si>
  <si>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</si>
  <si>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</si>
  <si>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</si>
  <si>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</si>
  <si>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SO01 - WC dívky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</si>
  <si>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</si>
  <si>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</si>
  <si>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</si>
  <si>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</si>
  <si>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</si>
  <si>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</si>
  <si>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</si>
  <si>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</si>
  <si>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</si>
  <si>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</si>
  <si>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</si>
  <si>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</si>
  <si>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</si>
  <si>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</si>
  <si>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</si>
  <si>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</si>
  <si>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</si>
  <si>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</si>
  <si>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747 - Elektromontáže - kompletace rozvodů</t>
  </si>
  <si>
    <t xml:space="preserve">    748 - Elektromontáže - osvětlovací zařízení a svítidla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</si>
  <si>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</si>
  <si>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</si>
  <si>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</si>
  <si>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</si>
  <si>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</si>
  <si>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</si>
  <si>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</si>
  <si>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</si>
  <si>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</si>
  <si>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</si>
  <si>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</si>
  <si>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</si>
  <si>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</si>
  <si>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</si>
  <si>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</si>
  <si>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</si>
  <si>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</si>
  <si>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</si>
  <si>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</si>
  <si>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</si>
  <si>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</si>
  <si>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</si>
  <si>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</si>
  <si>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</si>
  <si>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</si>
  <si>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</si>
  <si>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342272148</t>
  </si>
  <si>
    <t>Příčky tl 50 mm z pórobetonových přesných hladkých příčkovek objemové hmotnosti 500 kg/m3</t>
  </si>
  <si>
    <t>m2</t>
  </si>
  <si>
    <t>CS ÚRS 2013 01</t>
  </si>
  <si>
    <t>16</t>
  </si>
  <si>
    <t>-1583262581</t>
  </si>
  <si>
    <t>VV</t>
  </si>
  <si>
    <t>(0,9+0,3+0,6)*3+(0,9+0,3+0,6)*3,6+(3,05+1)*1,5*2</t>
  </si>
  <si>
    <t>317142420</t>
  </si>
  <si>
    <t>Překlad nenosný pórobetonový š 100 mm v do 250 mm na tenkovrstvou maltu dl do 1000 mm</t>
  </si>
  <si>
    <t>kus</t>
  </si>
  <si>
    <t>CS ÚRS 2018 02</t>
  </si>
  <si>
    <t>-1410368005</t>
  </si>
  <si>
    <t>317142442</t>
  </si>
  <si>
    <t>Překlad nenosný pórobetonový š 150 mm v do 250 mm na tenkovrstvou maltu dl do 1250 mm</t>
  </si>
  <si>
    <t>-2024984780</t>
  </si>
  <si>
    <t>4</t>
  </si>
  <si>
    <t>342272225</t>
  </si>
  <si>
    <t>Příčka z pórobetonových hladkých tvárnic na tenkovrstvou maltu tl 100 mm</t>
  </si>
  <si>
    <t>-1317751862</t>
  </si>
  <si>
    <t>(3,05+1,35*3)*2,3*2-0,6*1,97*6</t>
  </si>
  <si>
    <t>5</t>
  </si>
  <si>
    <t>342272245</t>
  </si>
  <si>
    <t>Příčka z pórobetonových hladkých tvárnic na tenkovrstvou maltu tl 150 mm</t>
  </si>
  <si>
    <t>1342434638</t>
  </si>
  <si>
    <t>(1,65*2+3,15)*3+(1,65*2+3,15)*3,6-0,9*1,97*4</t>
  </si>
  <si>
    <t>6</t>
  </si>
  <si>
    <t>Úpravy povrchů, podlahy a osazování výplní</t>
  </si>
  <si>
    <t>612135001</t>
  </si>
  <si>
    <t>Vyrovnání podkladu vnitřních stěn maltou vápenocementovou tl do 10 mm</t>
  </si>
  <si>
    <t>401064721</t>
  </si>
  <si>
    <t>7</t>
  </si>
  <si>
    <t>612142001</t>
  </si>
  <si>
    <t>Potažení vnitřních stěn sklovláknitým pletivem vtlačeným do tenkovrstvé hmoty</t>
  </si>
  <si>
    <t>-674468957</t>
  </si>
  <si>
    <t>24,03+25,568*2+35,478*2-2,85*3</t>
  </si>
  <si>
    <t>8</t>
  </si>
  <si>
    <t>612311121</t>
  </si>
  <si>
    <t>Vápenná omítka hladká jednovrstvá vnitřních stěn nanášená ručně</t>
  </si>
  <si>
    <t>-274448918</t>
  </si>
  <si>
    <t>137,572-51,876</t>
  </si>
  <si>
    <t>9</t>
  </si>
  <si>
    <t>632452431</t>
  </si>
  <si>
    <t>Doplnění cementového potěru hlazeného pl do 4 m2 tl do 30 mm</t>
  </si>
  <si>
    <t>723803610</t>
  </si>
  <si>
    <t>22,7*2-4,3*2</t>
  </si>
  <si>
    <t>10</t>
  </si>
  <si>
    <t>642942111</t>
  </si>
  <si>
    <t>Osazování zárubní nebo rámů dveřních kovových do 2,5 m2 na MC</t>
  </si>
  <si>
    <t>960706074</t>
  </si>
  <si>
    <t>5*2</t>
  </si>
  <si>
    <t>Ostatní konstrukce a práce, bourání</t>
  </si>
  <si>
    <t>11</t>
  </si>
  <si>
    <t>952901111</t>
  </si>
  <si>
    <t>Vyčištění budov bytové a občanské výstavby při výšce podlaží do 4 m</t>
  </si>
  <si>
    <t>-1964723845</t>
  </si>
  <si>
    <t>12</t>
  </si>
  <si>
    <t>962032231</t>
  </si>
  <si>
    <t>Bourání zdiva z cihel pálených nebo vápenopískových na MV nebo MVC</t>
  </si>
  <si>
    <t>m3</t>
  </si>
  <si>
    <t>-2101454492</t>
  </si>
  <si>
    <t>((1,4*2+2,6)*2,3*0,1-0,6*2*1,97*0,1)*2+0,15*(2,5+3,05*2+1,5)*3+0,15*(2,5+3,05*2+1,5)*3,6</t>
  </si>
  <si>
    <t>13</t>
  </si>
  <si>
    <t>965042131</t>
  </si>
  <si>
    <t>Bourání podkladů pod dlažby nebo mazanin betonových nebo z litého asfaltu tl do 100 mm pl do 4 m2</t>
  </si>
  <si>
    <t>1612395890</t>
  </si>
  <si>
    <t>26*2*0,1</t>
  </si>
  <si>
    <t>14</t>
  </si>
  <si>
    <t>965081213</t>
  </si>
  <si>
    <t>Bourání podlah z dlaždic keramických nebo xylolitových tl do 10 mm plochy přes 1 m2</t>
  </si>
  <si>
    <t>-1960071569</t>
  </si>
  <si>
    <t>26*2</t>
  </si>
  <si>
    <t>968072455</t>
  </si>
  <si>
    <t>Vybourání kovových dveřních zárubní pl do 2 m2</t>
  </si>
  <si>
    <t>-1710668150</t>
  </si>
  <si>
    <t>0,6*1,97*6+0,8*1,97*4</t>
  </si>
  <si>
    <t>969011121</t>
  </si>
  <si>
    <t>Vybourání vodovodního nebo plynového vedení DN do 52</t>
  </si>
  <si>
    <t>m</t>
  </si>
  <si>
    <t>1828834849</t>
  </si>
  <si>
    <t>101</t>
  </si>
  <si>
    <t>17</t>
  </si>
  <si>
    <t>969021121</t>
  </si>
  <si>
    <t>Vybourání kanalizačního potrubí DN do 200</t>
  </si>
  <si>
    <t>665156479</t>
  </si>
  <si>
    <t>18</t>
  </si>
  <si>
    <t>978059541</t>
  </si>
  <si>
    <t>Odsekání a odebrání obkladů stěn z vnitřních obkládaček plochy přes 1 m2</t>
  </si>
  <si>
    <t>-1295014178</t>
  </si>
  <si>
    <t>(2,6+1,4)*2*2</t>
  </si>
  <si>
    <t>997</t>
  </si>
  <si>
    <t>Přesun sutě</t>
  </si>
  <si>
    <t>19</t>
  </si>
  <si>
    <t>997013501</t>
  </si>
  <si>
    <t>Odvoz suti na skládku a vybouraných hmot nebo meziskládku do 1 km se složením</t>
  </si>
  <si>
    <t>t</t>
  </si>
  <si>
    <t>-1998720998</t>
  </si>
  <si>
    <t>20</t>
  </si>
  <si>
    <t>997013509</t>
  </si>
  <si>
    <t>Příplatek k odvozu suti a vybouraných hmot na skládku ZKD 1 km přes 1 km</t>
  </si>
  <si>
    <t>-1361535030</t>
  </si>
  <si>
    <t>645,36</t>
  </si>
  <si>
    <t>997013831</t>
  </si>
  <si>
    <t>Poplatek za uložení stavebního směsného odpadu na skládce (skládkovné)</t>
  </si>
  <si>
    <t>-1730600995</t>
  </si>
  <si>
    <t>998</t>
  </si>
  <si>
    <t>Přesun hmot</t>
  </si>
  <si>
    <t>22</t>
  </si>
  <si>
    <t>998011002</t>
  </si>
  <si>
    <t>Přesun hmot pro budovy zděné v do 12 m</t>
  </si>
  <si>
    <t>-701926618</t>
  </si>
  <si>
    <t>11,049</t>
  </si>
  <si>
    <t>PSV</t>
  </si>
  <si>
    <t>Práce a dodávky PSV</t>
  </si>
  <si>
    <t>711</t>
  </si>
  <si>
    <t>Izolace proti vodě, vlhkosti a plynům</t>
  </si>
  <si>
    <t>23</t>
  </si>
  <si>
    <t>711113117</t>
  </si>
  <si>
    <t xml:space="preserve">Izolace proti zemní vlhkosti vodorovná za studena těsnicí stěrkou </t>
  </si>
  <si>
    <t>-1932521429</t>
  </si>
  <si>
    <t>36,8+0,1*37,8</t>
  </si>
  <si>
    <t>24</t>
  </si>
  <si>
    <t>998711102</t>
  </si>
  <si>
    <t>Přesun hmot tonážní pro izolace proti vodě, vlhkosti a plynům v objektech výšky do 12 m</t>
  </si>
  <si>
    <t>-1649153514</t>
  </si>
  <si>
    <t>721</t>
  </si>
  <si>
    <t>Zdravotechnika - vnitřní kanalizace</t>
  </si>
  <si>
    <t>25</t>
  </si>
  <si>
    <t>721174004</t>
  </si>
  <si>
    <t>Potrubí kanalizační z PP svodné systém HT DN 70</t>
  </si>
  <si>
    <t>-357448589</t>
  </si>
  <si>
    <t>56</t>
  </si>
  <si>
    <t>26</t>
  </si>
  <si>
    <t>721174006</t>
  </si>
  <si>
    <t>Potrubí kanalizační z PP svodné systém HT DN 125</t>
  </si>
  <si>
    <t>1691654483</t>
  </si>
  <si>
    <t>45</t>
  </si>
  <si>
    <t>27</t>
  </si>
  <si>
    <t>721290111</t>
  </si>
  <si>
    <t>Zkouška těsnosti potrubí kanalizace vodou do DN 125</t>
  </si>
  <si>
    <t>-1185659945</t>
  </si>
  <si>
    <t>28</t>
  </si>
  <si>
    <t>998721102</t>
  </si>
  <si>
    <t>Přesun hmot tonážní pro vnitřní kanalizace v objektech v do 12 m</t>
  </si>
  <si>
    <t>1035006783</t>
  </si>
  <si>
    <t>722</t>
  </si>
  <si>
    <t>Zdravotechnika - vnitřní vodovod</t>
  </si>
  <si>
    <t>29</t>
  </si>
  <si>
    <t>722174002</t>
  </si>
  <si>
    <t>Potrubí vodovodní plastové PPR svar polyfuze PN 16 D 20 x 2,8 mm</t>
  </si>
  <si>
    <t>-1545373406</t>
  </si>
  <si>
    <t>54</t>
  </si>
  <si>
    <t>30</t>
  </si>
  <si>
    <t>722174004</t>
  </si>
  <si>
    <t>Potrubí vodovodní plastové PPR svar polyfuze PN 16 D 32 x 4,4 mm</t>
  </si>
  <si>
    <t>-2143845019</t>
  </si>
  <si>
    <t>31</t>
  </si>
  <si>
    <t>722181221</t>
  </si>
  <si>
    <t>Ochrana vodovodního potrubí přilepenými tepelně izolačními trubicemi z PE tl do 10 mm DN do 22 mm</t>
  </si>
  <si>
    <t>-1123066693</t>
  </si>
  <si>
    <t>32</t>
  </si>
  <si>
    <t>722240124</t>
  </si>
  <si>
    <t>Kohout kulový plastový PPR DN 32</t>
  </si>
  <si>
    <t>1622539955</t>
  </si>
  <si>
    <t>33</t>
  </si>
  <si>
    <t>722290215</t>
  </si>
  <si>
    <t>Zkouška těsnosti vodovodního potrubí hrdlového nebo přírubového do DN 100</t>
  </si>
  <si>
    <t>-394845901</t>
  </si>
  <si>
    <t>34</t>
  </si>
  <si>
    <t>722290234</t>
  </si>
  <si>
    <t>Proplach a dezinfekce vodovodního potrubí do DN 80</t>
  </si>
  <si>
    <t>-1169880417</t>
  </si>
  <si>
    <t>81</t>
  </si>
  <si>
    <t>35</t>
  </si>
  <si>
    <t>998722102</t>
  </si>
  <si>
    <t>Přesun hmot tonážní tonážní pro vnitřní vodovod v objektech v do 12 m</t>
  </si>
  <si>
    <t>1588672039</t>
  </si>
  <si>
    <t>725</t>
  </si>
  <si>
    <t>Zdravotechnika - zařizovací předměty</t>
  </si>
  <si>
    <t>36</t>
  </si>
  <si>
    <t>725110811</t>
  </si>
  <si>
    <t>Demontáž klozetů splachovací s nádrží</t>
  </si>
  <si>
    <t>soubor</t>
  </si>
  <si>
    <t>-1398072569</t>
  </si>
  <si>
    <t>37</t>
  </si>
  <si>
    <t>725112022</t>
  </si>
  <si>
    <t>Klozet keramický závěsný na nosné stěny s hlubokým splachováním odpad vodorovný, včetně splachovače - v nerezovém provedení</t>
  </si>
  <si>
    <t>43246533</t>
  </si>
  <si>
    <t>38</t>
  </si>
  <si>
    <t>725291511</t>
  </si>
  <si>
    <t>Doplňky zařízení koupelen a záchodů plastové dávkovač tekutého mýdla na 350 ml</t>
  </si>
  <si>
    <t>-598615170</t>
  </si>
  <si>
    <t>39</t>
  </si>
  <si>
    <t>725210821R0</t>
  </si>
  <si>
    <t>Demontáž umyvadel včetně výtokových armatur</t>
  </si>
  <si>
    <t>1217400593</t>
  </si>
  <si>
    <t>40</t>
  </si>
  <si>
    <t>725211603R0</t>
  </si>
  <si>
    <t>Umyvadlo keramické připevněné na stěnu šrouby bílé bez krytu na sifon 600 mm, včetně baterie</t>
  </si>
  <si>
    <t>1126352519</t>
  </si>
  <si>
    <t>41</t>
  </si>
  <si>
    <t>725291R0</t>
  </si>
  <si>
    <t xml:space="preserve">Doplňky zařízení koupelen a záchodů stětka na WC </t>
  </si>
  <si>
    <t>-243152970</t>
  </si>
  <si>
    <t>42</t>
  </si>
  <si>
    <t>725291R1</t>
  </si>
  <si>
    <t>Doplňky zařízení koupelen a záchodů zrcadlo</t>
  </si>
  <si>
    <t>-1752452436</t>
  </si>
  <si>
    <t>43</t>
  </si>
  <si>
    <t>725291521</t>
  </si>
  <si>
    <t>Doplňky zařízení koupelen a záchodů plastové zásobník toaletních papírů</t>
  </si>
  <si>
    <t>-1855563091</t>
  </si>
  <si>
    <t>44</t>
  </si>
  <si>
    <t>725291531</t>
  </si>
  <si>
    <t>Doplňky zařízení koupelen a záchodů plastové zásobník papírových ručníků</t>
  </si>
  <si>
    <t>165534044</t>
  </si>
  <si>
    <t>725291701</t>
  </si>
  <si>
    <t>Doplňky zařízení koupelen a záchodů koš</t>
  </si>
  <si>
    <t>1282516441</t>
  </si>
  <si>
    <t>46</t>
  </si>
  <si>
    <t>725813111</t>
  </si>
  <si>
    <t>Ventil rohový + připojovací hadice G 1/2</t>
  </si>
  <si>
    <t>-1024562108</t>
  </si>
  <si>
    <t>47</t>
  </si>
  <si>
    <t>725980123</t>
  </si>
  <si>
    <t>Dvířka 30/30</t>
  </si>
  <si>
    <t>467284436</t>
  </si>
  <si>
    <t>48</t>
  </si>
  <si>
    <t>998725102</t>
  </si>
  <si>
    <t>Přesun hmot tonážní pro zařizovací předměty v objektech v do 12 m</t>
  </si>
  <si>
    <t>1324928444</t>
  </si>
  <si>
    <t>726</t>
  </si>
  <si>
    <t>Zdravotechnika - předstěnové instalace</t>
  </si>
  <si>
    <t>49</t>
  </si>
  <si>
    <t>726131041</t>
  </si>
  <si>
    <t>Instalační předstěna - klozet závěsný v 1120 mm s ovládáním zepředu do lehkých stěn s kovovou kcí</t>
  </si>
  <si>
    <t>-1034594409</t>
  </si>
  <si>
    <t>741</t>
  </si>
  <si>
    <t>Elektroinstalace - silnoproud</t>
  </si>
  <si>
    <t>50</t>
  </si>
  <si>
    <t>741120003</t>
  </si>
  <si>
    <t>Montáž vodič Cu izolovaný plný a laněný žíla 10-16 mm2 pod omítku (CY), včetně materiálu</t>
  </si>
  <si>
    <t>-1006097909</t>
  </si>
  <si>
    <t>747</t>
  </si>
  <si>
    <t>Elektromontáže - kompletace rozvodů</t>
  </si>
  <si>
    <t>51</t>
  </si>
  <si>
    <t>747111111R0</t>
  </si>
  <si>
    <t>Montáž vypínač nástěnný 1-jednopólový prostředí obyčejné nebo vlhké, včetně vypínače</t>
  </si>
  <si>
    <t>-41138085</t>
  </si>
  <si>
    <t>748</t>
  </si>
  <si>
    <t>Elektromontáže - osvětlovací zařízení a svítidla</t>
  </si>
  <si>
    <t>52</t>
  </si>
  <si>
    <t>748123118</t>
  </si>
  <si>
    <t>Demontáž stávajících a montážnových svítidel  přisazených</t>
  </si>
  <si>
    <t>1642743920</t>
  </si>
  <si>
    <t>53</t>
  </si>
  <si>
    <t>M</t>
  </si>
  <si>
    <t>348R0</t>
  </si>
  <si>
    <t xml:space="preserve">svítidlo stropní přisazené, zdroj LED </t>
  </si>
  <si>
    <t>115087924</t>
  </si>
  <si>
    <t>766</t>
  </si>
  <si>
    <t>Konstrukce truhlářské</t>
  </si>
  <si>
    <t>766660001</t>
  </si>
  <si>
    <t>Montáž dveřních křídel otvíravých 1křídlových š do 0,8 m do ocelové zárubně</t>
  </si>
  <si>
    <t>239301032</t>
  </si>
  <si>
    <t>55</t>
  </si>
  <si>
    <t>766660002</t>
  </si>
  <si>
    <t>Montáž dveřních křídel otvíravých 1křídlových š přes 0,8 m do ocelové zárubně</t>
  </si>
  <si>
    <t>2003620494</t>
  </si>
  <si>
    <t>766661811</t>
  </si>
  <si>
    <t>Demontáž dveřních křídel</t>
  </si>
  <si>
    <t>-1851654445</t>
  </si>
  <si>
    <t>57</t>
  </si>
  <si>
    <t>611629300R0</t>
  </si>
  <si>
    <t>dveře vnitřní hladké laminované světlý dub plné 1křídlé 70x197 cm,  plná výplň (ne voština),  včetně wc kování</t>
  </si>
  <si>
    <t>-79748211</t>
  </si>
  <si>
    <t>58</t>
  </si>
  <si>
    <t>55331115</t>
  </si>
  <si>
    <t>zárubeň ocelová pro běžné zdění hranatý profil 110 700 L/P</t>
  </si>
  <si>
    <t>1264386208</t>
  </si>
  <si>
    <t>59</t>
  </si>
  <si>
    <t>55331119</t>
  </si>
  <si>
    <t>zárubeň ocelová pro běžné zdění hranatý profil 110 900 L/P</t>
  </si>
  <si>
    <t>-1261995201</t>
  </si>
  <si>
    <t>60</t>
  </si>
  <si>
    <t>611629340</t>
  </si>
  <si>
    <t>dveře vnitřní hladké laminované světlý dub plné 1křídlé 90x197 cm, plná výplň (ne voština), včetně  kování, opatřené madlem pro imobilní o délce 800 mm</t>
  </si>
  <si>
    <t>-676696742</t>
  </si>
  <si>
    <t>61</t>
  </si>
  <si>
    <t>998766102</t>
  </si>
  <si>
    <t>Přesun hmot tonážní pro konstrukce truhlářské v objektech v do 12 m</t>
  </si>
  <si>
    <t>1604522204</t>
  </si>
  <si>
    <t>771</t>
  </si>
  <si>
    <t>Podlahy z dlaždic</t>
  </si>
  <si>
    <t>62</t>
  </si>
  <si>
    <t>771471112</t>
  </si>
  <si>
    <t>Montáž soklíků z dlaždic keramických rovných do malty v do 90 mm</t>
  </si>
  <si>
    <t>83160905</t>
  </si>
  <si>
    <t>63</t>
  </si>
  <si>
    <t>59761009</t>
  </si>
  <si>
    <t>sokl - podlahy (barevný) 30 x 8 x 0,8 cm I. j.</t>
  </si>
  <si>
    <t>-1234312245</t>
  </si>
  <si>
    <t>37,8*1,1</t>
  </si>
  <si>
    <t>64</t>
  </si>
  <si>
    <t>771591111</t>
  </si>
  <si>
    <t>Podlahy penetrace podkladu</t>
  </si>
  <si>
    <t>1031730114</t>
  </si>
  <si>
    <t>36,8</t>
  </si>
  <si>
    <t>65</t>
  </si>
  <si>
    <t>771573113</t>
  </si>
  <si>
    <t>Montáž podlah keramických režných hladkých lepených do 12 ks/m2</t>
  </si>
  <si>
    <t>-898215015</t>
  </si>
  <si>
    <t>18,4*2</t>
  </si>
  <si>
    <t>66</t>
  </si>
  <si>
    <t>597614100</t>
  </si>
  <si>
    <t>dlaždice keramické slinuté neglazované mrazuvzdorné 29,8 x 29,8 x 0,9 cm</t>
  </si>
  <si>
    <t>331147479</t>
  </si>
  <si>
    <t>36,8*1,1</t>
  </si>
  <si>
    <t>67</t>
  </si>
  <si>
    <t>771591115</t>
  </si>
  <si>
    <t>Podlahy spárování silikonem</t>
  </si>
  <si>
    <t>-106844601</t>
  </si>
  <si>
    <t>18,9*2</t>
  </si>
  <si>
    <t>68</t>
  </si>
  <si>
    <t>771990112</t>
  </si>
  <si>
    <t>Vyrovnání podkladu samonivelační stěrkou tl 4 mm pevnosti 30 Mpa</t>
  </si>
  <si>
    <t>-1962598171</t>
  </si>
  <si>
    <t>69</t>
  </si>
  <si>
    <t>998771102</t>
  </si>
  <si>
    <t>Přesun hmot tonážní pro podlahy z dlaždic v objektech v do 12 m</t>
  </si>
  <si>
    <t>1163911908</t>
  </si>
  <si>
    <t>781</t>
  </si>
  <si>
    <t>Dokončovací práce - obklady</t>
  </si>
  <si>
    <t>70</t>
  </si>
  <si>
    <t>781411111</t>
  </si>
  <si>
    <t>Montáž obkladaček vnitřních pórovinových pravoúhlých do 22 ks/m2 kladených do malty</t>
  </si>
  <si>
    <t>-379917734</t>
  </si>
  <si>
    <t>(0,9*6+1,25*6)*2*2-0,7*1,97*6+2,85*1,5*2</t>
  </si>
  <si>
    <t>71</t>
  </si>
  <si>
    <t>597610000</t>
  </si>
  <si>
    <t>obkládačky keramické (bílé i barevné) 25 x 33 x 0,7 cm I. j.</t>
  </si>
  <si>
    <t>1249145568</t>
  </si>
  <si>
    <t>51,876*1,1</t>
  </si>
  <si>
    <t>72</t>
  </si>
  <si>
    <t>998781102</t>
  </si>
  <si>
    <t>Přesun hmot tonážní pro obklady keramické v objektech v do 12 m</t>
  </si>
  <si>
    <t>-868355189</t>
  </si>
  <si>
    <t>783</t>
  </si>
  <si>
    <t>Dokončovací práce - nátěry</t>
  </si>
  <si>
    <t>73</t>
  </si>
  <si>
    <t>783000111</t>
  </si>
  <si>
    <t>Ochrana svislých ploch při provádění nátěrů olepením páskou nebo fólií</t>
  </si>
  <si>
    <t>676153285</t>
  </si>
  <si>
    <t>(4,2+2,4)*2</t>
  </si>
  <si>
    <t>74</t>
  </si>
  <si>
    <t>783121152R0</t>
  </si>
  <si>
    <t>Nátěry syntetické zárubní, barva dražší lesklý povrch 2x email</t>
  </si>
  <si>
    <t>-1505988345</t>
  </si>
  <si>
    <t>6*2</t>
  </si>
  <si>
    <t>75</t>
  </si>
  <si>
    <t>783614131</t>
  </si>
  <si>
    <t>Základní jednonásobný syntetický nátěr trubkových otopných těles</t>
  </si>
  <si>
    <t>-1457341375</t>
  </si>
  <si>
    <t>784</t>
  </si>
  <si>
    <t>Dokončovací práce - malby a tapety</t>
  </si>
  <si>
    <t>76</t>
  </si>
  <si>
    <t>784121001</t>
  </si>
  <si>
    <t>Oškrabání malby v mísnostech výšky do 3,80 m</t>
  </si>
  <si>
    <t>1054783565</t>
  </si>
  <si>
    <t>80,667+100,77+18,4*2</t>
  </si>
  <si>
    <t>77</t>
  </si>
  <si>
    <t>784121011</t>
  </si>
  <si>
    <t>Rozmývání podkladu po oškrabání malby v místnostech výšky do 3,80 m</t>
  </si>
  <si>
    <t>361996202</t>
  </si>
  <si>
    <t>218,237</t>
  </si>
  <si>
    <t>78</t>
  </si>
  <si>
    <t>784181101</t>
  </si>
  <si>
    <t>Základní akrylátová jednonásobná penetrace podkladu v místnostech výšky do 3,80m</t>
  </si>
  <si>
    <t>902466876</t>
  </si>
  <si>
    <t>79</t>
  </si>
  <si>
    <t>784221101</t>
  </si>
  <si>
    <t>Dvojnásobné bílé malby  ze směsí za sucha dobře otěruvzdorných v místnostech do 3,80 m</t>
  </si>
  <si>
    <t>-963451666</t>
  </si>
  <si>
    <t>HZS</t>
  </si>
  <si>
    <t>Hodinové zúčtovací sazby</t>
  </si>
  <si>
    <t>80</t>
  </si>
  <si>
    <t>HZS1292</t>
  </si>
  <si>
    <t xml:space="preserve">Stavební přípomoce, dozdívky a ostatní stavební práce a konstrukce nutné k řádnému dokončení díla    </t>
  </si>
  <si>
    <t>hod</t>
  </si>
  <si>
    <t>-993766307</t>
  </si>
  <si>
    <t>SO02 - WC imobilní</t>
  </si>
  <si>
    <t xml:space="preserve">    9 - Ostatní konstrukce a práce-bourání</t>
  </si>
  <si>
    <t xml:space="preserve">      99 - Přesun hmot</t>
  </si>
  <si>
    <t xml:space="preserve">    751 - Vzduchotechnika</t>
  </si>
  <si>
    <t xml:space="preserve">    781 - Dokončovací práce - obklady keramické</t>
  </si>
  <si>
    <t>NEZ - Nezařazené</t>
  </si>
  <si>
    <t>1221447095</t>
  </si>
  <si>
    <t>20263988</t>
  </si>
  <si>
    <t>(1,75*2+2,85)*3+(1,75*2+2,85)*3,6-0,9*1,97*2</t>
  </si>
  <si>
    <t>1453577506</t>
  </si>
  <si>
    <t>38,364</t>
  </si>
  <si>
    <t>260755540</t>
  </si>
  <si>
    <t>(1,75*2+2,85*2)*2</t>
  </si>
  <si>
    <t>-56831930</t>
  </si>
  <si>
    <t>4,3*2</t>
  </si>
  <si>
    <t>-1042098763</t>
  </si>
  <si>
    <t>Ostatní konstrukce a práce-bourání</t>
  </si>
  <si>
    <t>1699639322</t>
  </si>
  <si>
    <t>99</t>
  </si>
  <si>
    <t>-132961689</t>
  </si>
  <si>
    <t>-989787629</t>
  </si>
  <si>
    <t>-1850014592</t>
  </si>
  <si>
    <t>1653663961</t>
  </si>
  <si>
    <t>-1349881566</t>
  </si>
  <si>
    <t>596981960</t>
  </si>
  <si>
    <t>-1247969009</t>
  </si>
  <si>
    <t>-1080078748</t>
  </si>
  <si>
    <t>-1113275911</t>
  </si>
  <si>
    <t>1966659885</t>
  </si>
  <si>
    <t>-1828274038</t>
  </si>
  <si>
    <t>-184887761</t>
  </si>
  <si>
    <t>725112001R0</t>
  </si>
  <si>
    <t xml:space="preserve">Kombi klozet keramický pro imobilní, odpad vodorovný, sedátko bez poklopu - dle vyhlášky č. 398/2009 Sb. </t>
  </si>
  <si>
    <t>-1706140083</t>
  </si>
  <si>
    <t>7251R0</t>
  </si>
  <si>
    <t>Doplňky zařízení koupelen a záchodů - sada madel WC pro imobilní</t>
  </si>
  <si>
    <t>-1116341164</t>
  </si>
  <si>
    <t>Umyvadlo keramické připevněné na stěnu šrouby bílé bez krytu na sifon 600 mm, s prostrorem pro cajetí vozíku pod umyvadlo, včetně baterie</t>
  </si>
  <si>
    <t>-1028675436</t>
  </si>
  <si>
    <t>339232719</t>
  </si>
  <si>
    <t>1909550941</t>
  </si>
  <si>
    <t>-1305516166</t>
  </si>
  <si>
    <t>649021954</t>
  </si>
  <si>
    <t>939017963</t>
  </si>
  <si>
    <t>-2012280912</t>
  </si>
  <si>
    <t>731925876</t>
  </si>
  <si>
    <t>725821316</t>
  </si>
  <si>
    <t>Baterie dřezové nástěnné pákové s otáčivým plochým ústím a délkou ramínka 300 mm</t>
  </si>
  <si>
    <t>-707632603</t>
  </si>
  <si>
    <t>1551848484</t>
  </si>
  <si>
    <t>2106132527</t>
  </si>
  <si>
    <t>-179761214</t>
  </si>
  <si>
    <t>751</t>
  </si>
  <si>
    <t>Vzduchotechnika</t>
  </si>
  <si>
    <t>751111013R0</t>
  </si>
  <si>
    <t>Mtž vent ax ntl nástěnného základního D do 300 mm, včetmě ventilátoru</t>
  </si>
  <si>
    <t>1437971535</t>
  </si>
  <si>
    <t>-106726904</t>
  </si>
  <si>
    <t>553311190</t>
  </si>
  <si>
    <t>zárubeň ocelová pro běžné zdění H 110 900 L/P</t>
  </si>
  <si>
    <t>-1658272980</t>
  </si>
  <si>
    <t>611629360R0</t>
  </si>
  <si>
    <t>dveře vnitřní hladké laminované plné 1křídlé 90x197 cm, plná výplň (ne voština), opatřené madlem pro imobilní o délce 800 mm, včetně wc kování</t>
  </si>
  <si>
    <t>1738817634</t>
  </si>
  <si>
    <t>1919589124</t>
  </si>
  <si>
    <t>-106344837</t>
  </si>
  <si>
    <t>-1184701476</t>
  </si>
  <si>
    <t>8,6*1,1</t>
  </si>
  <si>
    <t>-1560584629</t>
  </si>
  <si>
    <t>8,6</t>
  </si>
  <si>
    <t>1397665285</t>
  </si>
  <si>
    <t>-2020083520</t>
  </si>
  <si>
    <t>-1120918761</t>
  </si>
  <si>
    <t>Dokončovací práce - obklady keramické</t>
  </si>
  <si>
    <t>-503642285</t>
  </si>
  <si>
    <t>((1,6*2+2,8*2)*3-0,9*1,97)*2</t>
  </si>
  <si>
    <t>704956339</t>
  </si>
  <si>
    <t>49,254*1,1</t>
  </si>
  <si>
    <t>343148562</t>
  </si>
  <si>
    <t>711286059</t>
  </si>
  <si>
    <t>2071185925</t>
  </si>
  <si>
    <t>-1784990451</t>
  </si>
  <si>
    <t>110118642</t>
  </si>
  <si>
    <t>18,4+8,6</t>
  </si>
  <si>
    <t>-15601633</t>
  </si>
  <si>
    <t>NEZ</t>
  </si>
  <si>
    <t>Nezařazené</t>
  </si>
  <si>
    <t>1429148658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</si>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</sst>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3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3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31" xfId="0" applyFont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34" fillId="0" borderId="33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35" xfId="0" applyFont="1" applyBorder="1" applyAlignment="1" applyProtection="1">
      <alignment vertical="center" wrapText="1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34" fillId="0" borderId="36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/>
      <protection locked="0"/>
    </xf>
    <xf numFmtId="0" fontId="34" fillId="0" borderId="32" xfId="0" applyFont="1" applyBorder="1" applyAlignment="1" applyProtection="1">
      <alignment horizontal="left"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horizontal="left" vertical="center" wrapText="1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center" vertical="top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protection locked="0"/>
    </xf>
    <xf numFmtId="0" fontId="34" fillId="0" borderId="32" xfId="0" applyFont="1" applyBorder="1" applyAlignment="1" applyProtection="1">
      <alignment vertical="top"/>
      <protection locked="0"/>
    </xf>
    <xf numFmtId="0" fontId="34" fillId="0" borderId="33" xfId="0" applyFont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vertical="top"/>
      <protection locked="0"/>
    </xf>
    <xf numFmtId="0" fontId="34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>
      <alignment vertical="center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13" t="s">
        <v>16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6"/>
      <c r="AQ5" s="28"/>
      <c r="BE5" s="304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35" t="s">
        <v>19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6"/>
      <c r="AQ6" s="28"/>
      <c r="BE6" s="305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5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05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5"/>
      <c r="BS9" s="21" t="s">
        <v>8</v>
      </c>
    </row>
    <row r="10" spans="1:74" ht="14.45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05"/>
      <c r="BS10" s="21" t="s">
        <v>8</v>
      </c>
    </row>
    <row r="11" spans="1:74" ht="18.399999999999999" customHeight="1">
      <c r="B11" s="25"/>
      <c r="C11" s="26"/>
      <c r="D11" s="26"/>
      <c r="E11" s="32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29</v>
      </c>
      <c r="AL11" s="26"/>
      <c r="AM11" s="26"/>
      <c r="AN11" s="32" t="s">
        <v>21</v>
      </c>
      <c r="AO11" s="26"/>
      <c r="AP11" s="26"/>
      <c r="AQ11" s="28"/>
      <c r="BE11" s="305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5"/>
      <c r="BS12" s="21" t="s">
        <v>8</v>
      </c>
    </row>
    <row r="13" spans="1:74" ht="14.45" customHeight="1">
      <c r="B13" s="25"/>
      <c r="C13" s="26"/>
      <c r="D13" s="34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31</v>
      </c>
      <c r="AO13" s="26"/>
      <c r="AP13" s="26"/>
      <c r="AQ13" s="28"/>
      <c r="BE13" s="305"/>
      <c r="BS13" s="21" t="s">
        <v>8</v>
      </c>
    </row>
    <row r="14" spans="1:74">
      <c r="B14" s="25"/>
      <c r="C14" s="26"/>
      <c r="D14" s="26"/>
      <c r="E14" s="329" t="s">
        <v>31</v>
      </c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4" t="s">
        <v>29</v>
      </c>
      <c r="AL14" s="26"/>
      <c r="AM14" s="26"/>
      <c r="AN14" s="36" t="s">
        <v>31</v>
      </c>
      <c r="AO14" s="26"/>
      <c r="AP14" s="26"/>
      <c r="AQ14" s="28"/>
      <c r="BE14" s="305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5"/>
      <c r="BS15" s="21" t="s">
        <v>6</v>
      </c>
    </row>
    <row r="16" spans="1:74" ht="14.45" customHeight="1">
      <c r="B16" s="25"/>
      <c r="C16" s="26"/>
      <c r="D16" s="34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05"/>
      <c r="BS16" s="21" t="s">
        <v>6</v>
      </c>
    </row>
    <row r="17" spans="2:71" ht="18.399999999999999" customHeight="1">
      <c r="B17" s="25"/>
      <c r="C17" s="26"/>
      <c r="D17" s="26"/>
      <c r="E17" s="32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29</v>
      </c>
      <c r="AL17" s="26"/>
      <c r="AM17" s="26"/>
      <c r="AN17" s="32" t="s">
        <v>21</v>
      </c>
      <c r="AO17" s="26"/>
      <c r="AP17" s="26"/>
      <c r="AQ17" s="28"/>
      <c r="BE17" s="305"/>
      <c r="BS17" s="21" t="s">
        <v>33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5"/>
      <c r="BS18" s="21" t="s">
        <v>8</v>
      </c>
    </row>
    <row r="19" spans="2:71" ht="14.45" customHeight="1">
      <c r="B19" s="25"/>
      <c r="C19" s="26"/>
      <c r="D19" s="34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5"/>
      <c r="BS19" s="21" t="s">
        <v>8</v>
      </c>
    </row>
    <row r="20" spans="2:71" ht="16.5" customHeight="1">
      <c r="B20" s="25"/>
      <c r="C20" s="26"/>
      <c r="D20" s="26"/>
      <c r="E20" s="331" t="s">
        <v>21</v>
      </c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26"/>
      <c r="AP20" s="26"/>
      <c r="AQ20" s="28"/>
      <c r="BE20" s="305"/>
      <c r="BS20" s="21" t="s">
        <v>33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5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05"/>
    </row>
    <row r="23" spans="2:71" s="1" customFormat="1" ht="25.9" customHeight="1">
      <c r="B23" s="38"/>
      <c r="C23" s="39"/>
      <c r="D23" s="40" t="s">
        <v>35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32">
        <f>ROUND(AG51,2)</f>
        <v>0</v>
      </c>
      <c r="AL23" s="333"/>
      <c r="AM23" s="333"/>
      <c r="AN23" s="333"/>
      <c r="AO23" s="333"/>
      <c r="AP23" s="39"/>
      <c r="AQ23" s="42"/>
      <c r="BE23" s="305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05"/>
    </row>
    <row r="25" spans="2:71" s="1" customFormat="1" ht="13.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34" t="s">
        <v>36</v>
      </c>
      <c r="M25" s="334"/>
      <c r="N25" s="334"/>
      <c r="O25" s="334"/>
      <c r="P25" s="39"/>
      <c r="Q25" s="39"/>
      <c r="R25" s="39"/>
      <c r="S25" s="39"/>
      <c r="T25" s="39"/>
      <c r="U25" s="39"/>
      <c r="V25" s="39"/>
      <c r="W25" s="334" t="s">
        <v>37</v>
      </c>
      <c r="X25" s="334"/>
      <c r="Y25" s="334"/>
      <c r="Z25" s="334"/>
      <c r="AA25" s="334"/>
      <c r="AB25" s="334"/>
      <c r="AC25" s="334"/>
      <c r="AD25" s="334"/>
      <c r="AE25" s="334"/>
      <c r="AF25" s="39"/>
      <c r="AG25" s="39"/>
      <c r="AH25" s="39"/>
      <c r="AI25" s="39"/>
      <c r="AJ25" s="39"/>
      <c r="AK25" s="334" t="s">
        <v>38</v>
      </c>
      <c r="AL25" s="334"/>
      <c r="AM25" s="334"/>
      <c r="AN25" s="334"/>
      <c r="AO25" s="334"/>
      <c r="AP25" s="39"/>
      <c r="AQ25" s="42"/>
      <c r="BE25" s="305"/>
    </row>
    <row r="26" spans="2:71" s="2" customFormat="1" ht="14.45" customHeight="1">
      <c r="B26" s="44"/>
      <c r="C26" s="45"/>
      <c r="D26" s="46" t="s">
        <v>39</v>
      </c>
      <c r="E26" s="45"/>
      <c r="F26" s="46" t="s">
        <v>40</v>
      </c>
      <c r="G26" s="45"/>
      <c r="H26" s="45"/>
      <c r="I26" s="45"/>
      <c r="J26" s="45"/>
      <c r="K26" s="45"/>
      <c r="L26" s="328">
        <v>0.21</v>
      </c>
      <c r="M26" s="307"/>
      <c r="N26" s="307"/>
      <c r="O26" s="307"/>
      <c r="P26" s="45"/>
      <c r="Q26" s="45"/>
      <c r="R26" s="45"/>
      <c r="S26" s="45"/>
      <c r="T26" s="45"/>
      <c r="U26" s="45"/>
      <c r="V26" s="45"/>
      <c r="W26" s="306">
        <f>ROUND(AZ51,2)</f>
        <v>0</v>
      </c>
      <c r="X26" s="307"/>
      <c r="Y26" s="307"/>
      <c r="Z26" s="307"/>
      <c r="AA26" s="307"/>
      <c r="AB26" s="307"/>
      <c r="AC26" s="307"/>
      <c r="AD26" s="307"/>
      <c r="AE26" s="307"/>
      <c r="AF26" s="45"/>
      <c r="AG26" s="45"/>
      <c r="AH26" s="45"/>
      <c r="AI26" s="45"/>
      <c r="AJ26" s="45"/>
      <c r="AK26" s="306">
        <f>ROUND(AV51,2)</f>
        <v>0</v>
      </c>
      <c r="AL26" s="307"/>
      <c r="AM26" s="307"/>
      <c r="AN26" s="307"/>
      <c r="AO26" s="307"/>
      <c r="AP26" s="45"/>
      <c r="AQ26" s="47"/>
      <c r="BE26" s="305"/>
    </row>
    <row r="27" spans="2:71" s="2" customFormat="1" ht="14.45" customHeight="1">
      <c r="B27" s="44"/>
      <c r="C27" s="45"/>
      <c r="D27" s="45"/>
      <c r="E27" s="45"/>
      <c r="F27" s="46" t="s">
        <v>41</v>
      </c>
      <c r="G27" s="45"/>
      <c r="H27" s="45"/>
      <c r="I27" s="45"/>
      <c r="J27" s="45"/>
      <c r="K27" s="45"/>
      <c r="L27" s="328">
        <v>0.15</v>
      </c>
      <c r="M27" s="307"/>
      <c r="N27" s="307"/>
      <c r="O27" s="307"/>
      <c r="P27" s="45"/>
      <c r="Q27" s="45"/>
      <c r="R27" s="45"/>
      <c r="S27" s="45"/>
      <c r="T27" s="45"/>
      <c r="U27" s="45"/>
      <c r="V27" s="45"/>
      <c r="W27" s="306">
        <f>ROUND(BA51,2)</f>
        <v>0</v>
      </c>
      <c r="X27" s="307"/>
      <c r="Y27" s="307"/>
      <c r="Z27" s="307"/>
      <c r="AA27" s="307"/>
      <c r="AB27" s="307"/>
      <c r="AC27" s="307"/>
      <c r="AD27" s="307"/>
      <c r="AE27" s="307"/>
      <c r="AF27" s="45"/>
      <c r="AG27" s="45"/>
      <c r="AH27" s="45"/>
      <c r="AI27" s="45"/>
      <c r="AJ27" s="45"/>
      <c r="AK27" s="306">
        <f>ROUND(AW51,2)</f>
        <v>0</v>
      </c>
      <c r="AL27" s="307"/>
      <c r="AM27" s="307"/>
      <c r="AN27" s="307"/>
      <c r="AO27" s="307"/>
      <c r="AP27" s="45"/>
      <c r="AQ27" s="47"/>
      <c r="BE27" s="305"/>
    </row>
    <row r="28" spans="2:71" s="2" customFormat="1" ht="14.45" hidden="1" customHeight="1">
      <c r="B28" s="44"/>
      <c r="C28" s="45"/>
      <c r="D28" s="45"/>
      <c r="E28" s="45"/>
      <c r="F28" s="46" t="s">
        <v>42</v>
      </c>
      <c r="G28" s="45"/>
      <c r="H28" s="45"/>
      <c r="I28" s="45"/>
      <c r="J28" s="45"/>
      <c r="K28" s="45"/>
      <c r="L28" s="328">
        <v>0.21</v>
      </c>
      <c r="M28" s="307"/>
      <c r="N28" s="307"/>
      <c r="O28" s="307"/>
      <c r="P28" s="45"/>
      <c r="Q28" s="45"/>
      <c r="R28" s="45"/>
      <c r="S28" s="45"/>
      <c r="T28" s="45"/>
      <c r="U28" s="45"/>
      <c r="V28" s="45"/>
      <c r="W28" s="306">
        <f>ROUND(BB51,2)</f>
        <v>0</v>
      </c>
      <c r="X28" s="307"/>
      <c r="Y28" s="307"/>
      <c r="Z28" s="307"/>
      <c r="AA28" s="307"/>
      <c r="AB28" s="307"/>
      <c r="AC28" s="307"/>
      <c r="AD28" s="307"/>
      <c r="AE28" s="307"/>
      <c r="AF28" s="45"/>
      <c r="AG28" s="45"/>
      <c r="AH28" s="45"/>
      <c r="AI28" s="45"/>
      <c r="AJ28" s="45"/>
      <c r="AK28" s="306">
        <v>0</v>
      </c>
      <c r="AL28" s="307"/>
      <c r="AM28" s="307"/>
      <c r="AN28" s="307"/>
      <c r="AO28" s="307"/>
      <c r="AP28" s="45"/>
      <c r="AQ28" s="47"/>
      <c r="BE28" s="305"/>
    </row>
    <row r="29" spans="2:71" s="2" customFormat="1" ht="14.45" hidden="1" customHeight="1">
      <c r="B29" s="44"/>
      <c r="C29" s="45"/>
      <c r="D29" s="45"/>
      <c r="E29" s="45"/>
      <c r="F29" s="46" t="s">
        <v>43</v>
      </c>
      <c r="G29" s="45"/>
      <c r="H29" s="45"/>
      <c r="I29" s="45"/>
      <c r="J29" s="45"/>
      <c r="K29" s="45"/>
      <c r="L29" s="328">
        <v>0.15</v>
      </c>
      <c r="M29" s="307"/>
      <c r="N29" s="307"/>
      <c r="O29" s="307"/>
      <c r="P29" s="45"/>
      <c r="Q29" s="45"/>
      <c r="R29" s="45"/>
      <c r="S29" s="45"/>
      <c r="T29" s="45"/>
      <c r="U29" s="45"/>
      <c r="V29" s="45"/>
      <c r="W29" s="306">
        <f>ROUND(BC51,2)</f>
        <v>0</v>
      </c>
      <c r="X29" s="307"/>
      <c r="Y29" s="307"/>
      <c r="Z29" s="307"/>
      <c r="AA29" s="307"/>
      <c r="AB29" s="307"/>
      <c r="AC29" s="307"/>
      <c r="AD29" s="307"/>
      <c r="AE29" s="307"/>
      <c r="AF29" s="45"/>
      <c r="AG29" s="45"/>
      <c r="AH29" s="45"/>
      <c r="AI29" s="45"/>
      <c r="AJ29" s="45"/>
      <c r="AK29" s="306">
        <v>0</v>
      </c>
      <c r="AL29" s="307"/>
      <c r="AM29" s="307"/>
      <c r="AN29" s="307"/>
      <c r="AO29" s="307"/>
      <c r="AP29" s="45"/>
      <c r="AQ29" s="47"/>
      <c r="BE29" s="305"/>
    </row>
    <row r="30" spans="2:71" s="2" customFormat="1" ht="14.45" hidden="1" customHeight="1">
      <c r="B30" s="44"/>
      <c r="C30" s="45"/>
      <c r="D30" s="45"/>
      <c r="E30" s="45"/>
      <c r="F30" s="46" t="s">
        <v>44</v>
      </c>
      <c r="G30" s="45"/>
      <c r="H30" s="45"/>
      <c r="I30" s="45"/>
      <c r="J30" s="45"/>
      <c r="K30" s="45"/>
      <c r="L30" s="328">
        <v>0</v>
      </c>
      <c r="M30" s="307"/>
      <c r="N30" s="307"/>
      <c r="O30" s="307"/>
      <c r="P30" s="45"/>
      <c r="Q30" s="45"/>
      <c r="R30" s="45"/>
      <c r="S30" s="45"/>
      <c r="T30" s="45"/>
      <c r="U30" s="45"/>
      <c r="V30" s="45"/>
      <c r="W30" s="306">
        <f>ROUND(BD51,2)</f>
        <v>0</v>
      </c>
      <c r="X30" s="307"/>
      <c r="Y30" s="307"/>
      <c r="Z30" s="307"/>
      <c r="AA30" s="307"/>
      <c r="AB30" s="307"/>
      <c r="AC30" s="307"/>
      <c r="AD30" s="307"/>
      <c r="AE30" s="307"/>
      <c r="AF30" s="45"/>
      <c r="AG30" s="45"/>
      <c r="AH30" s="45"/>
      <c r="AI30" s="45"/>
      <c r="AJ30" s="45"/>
      <c r="AK30" s="306">
        <v>0</v>
      </c>
      <c r="AL30" s="307"/>
      <c r="AM30" s="307"/>
      <c r="AN30" s="307"/>
      <c r="AO30" s="307"/>
      <c r="AP30" s="45"/>
      <c r="AQ30" s="47"/>
      <c r="BE30" s="305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05"/>
    </row>
    <row r="32" spans="2:71" s="1" customFormat="1" ht="25.9" customHeight="1">
      <c r="B32" s="38"/>
      <c r="C32" s="48"/>
      <c r="D32" s="49" t="s">
        <v>45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46</v>
      </c>
      <c r="U32" s="50"/>
      <c r="V32" s="50"/>
      <c r="W32" s="50"/>
      <c r="X32" s="308" t="s">
        <v>47</v>
      </c>
      <c r="Y32" s="309"/>
      <c r="Z32" s="309"/>
      <c r="AA32" s="309"/>
      <c r="AB32" s="309"/>
      <c r="AC32" s="50"/>
      <c r="AD32" s="50"/>
      <c r="AE32" s="50"/>
      <c r="AF32" s="50"/>
      <c r="AG32" s="50"/>
      <c r="AH32" s="50"/>
      <c r="AI32" s="50"/>
      <c r="AJ32" s="50"/>
      <c r="AK32" s="310">
        <f>SUM(AK23:AK30)</f>
        <v>0</v>
      </c>
      <c r="AL32" s="309"/>
      <c r="AM32" s="309"/>
      <c r="AN32" s="309"/>
      <c r="AO32" s="311"/>
      <c r="AP32" s="48"/>
      <c r="AQ32" s="52"/>
      <c r="BE32" s="305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48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38" t="str">
        <f>K6</f>
        <v>FZŠ Chodovická 2250 Rekonstrukce bezbariérového WC u jídelny</v>
      </c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 xml:space="preserve"> 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40" t="str">
        <f>IF(AN8= "","",AN8)</f>
        <v>25.04.2019</v>
      </c>
      <c r="AN44" s="340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32</v>
      </c>
      <c r="AJ46" s="60"/>
      <c r="AK46" s="60"/>
      <c r="AL46" s="60"/>
      <c r="AM46" s="323" t="str">
        <f>IF(E17="","",E17)</f>
        <v xml:space="preserve"> </v>
      </c>
      <c r="AN46" s="323"/>
      <c r="AO46" s="323"/>
      <c r="AP46" s="323"/>
      <c r="AQ46" s="60"/>
      <c r="AR46" s="58"/>
      <c r="AS46" s="315" t="s">
        <v>49</v>
      </c>
      <c r="AT46" s="316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>
      <c r="B47" s="38"/>
      <c r="C47" s="62" t="s">
        <v>30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17"/>
      <c r="AT47" s="318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19"/>
      <c r="AT48" s="320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37" t="s">
        <v>50</v>
      </c>
      <c r="D49" s="325"/>
      <c r="E49" s="325"/>
      <c r="F49" s="325"/>
      <c r="G49" s="325"/>
      <c r="H49" s="76"/>
      <c r="I49" s="324" t="s">
        <v>51</v>
      </c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41" t="s">
        <v>52</v>
      </c>
      <c r="AH49" s="325"/>
      <c r="AI49" s="325"/>
      <c r="AJ49" s="325"/>
      <c r="AK49" s="325"/>
      <c r="AL49" s="325"/>
      <c r="AM49" s="325"/>
      <c r="AN49" s="324" t="s">
        <v>53</v>
      </c>
      <c r="AO49" s="325"/>
      <c r="AP49" s="325"/>
      <c r="AQ49" s="77" t="s">
        <v>54</v>
      </c>
      <c r="AR49" s="58"/>
      <c r="AS49" s="78" t="s">
        <v>55</v>
      </c>
      <c r="AT49" s="79" t="s">
        <v>56</v>
      </c>
      <c r="AU49" s="79" t="s">
        <v>57</v>
      </c>
      <c r="AV49" s="79" t="s">
        <v>58</v>
      </c>
      <c r="AW49" s="79" t="s">
        <v>59</v>
      </c>
      <c r="AX49" s="79" t="s">
        <v>60</v>
      </c>
      <c r="AY49" s="79" t="s">
        <v>61</v>
      </c>
      <c r="AZ49" s="79" t="s">
        <v>62</v>
      </c>
      <c r="BA49" s="79" t="s">
        <v>63</v>
      </c>
      <c r="BB49" s="79" t="s">
        <v>64</v>
      </c>
      <c r="BC49" s="79" t="s">
        <v>65</v>
      </c>
      <c r="BD49" s="80" t="s">
        <v>66</v>
      </c>
    </row>
    <row r="50" spans="1:91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>
      <c r="B51" s="65"/>
      <c r="C51" s="84" t="s">
        <v>67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26">
        <f>ROUND(SUM(AG52:AG53),2)</f>
        <v>0</v>
      </c>
      <c r="AH51" s="326"/>
      <c r="AI51" s="326"/>
      <c r="AJ51" s="326"/>
      <c r="AK51" s="326"/>
      <c r="AL51" s="326"/>
      <c r="AM51" s="326"/>
      <c r="AN51" s="327">
        <f>SUM(AG51,AT51)</f>
        <v>0</v>
      </c>
      <c r="AO51" s="327"/>
      <c r="AP51" s="327"/>
      <c r="AQ51" s="86" t="s">
        <v>21</v>
      </c>
      <c r="AR51" s="68"/>
      <c r="AS51" s="87">
        <f>ROUND(SUM(AS52:AS53),2)</f>
        <v>0</v>
      </c>
      <c r="AT51" s="88">
        <f>ROUND(SUM(AV51:AW51),2)</f>
        <v>0</v>
      </c>
      <c r="AU51" s="89">
        <f>ROUND(SUM(AU52:AU53),5)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ROUND(SUM(AZ52:AZ53),2)</f>
        <v>0</v>
      </c>
      <c r="BA51" s="88">
        <f>ROUND(SUM(BA52:BA53),2)</f>
        <v>0</v>
      </c>
      <c r="BB51" s="88">
        <f>ROUND(SUM(BB52:BB53),2)</f>
        <v>0</v>
      </c>
      <c r="BC51" s="88">
        <f>ROUND(SUM(BC52:BC53),2)</f>
        <v>0</v>
      </c>
      <c r="BD51" s="90">
        <f>ROUND(SUM(BD52:BD53),2)</f>
        <v>0</v>
      </c>
      <c r="BS51" s="91" t="s">
        <v>68</v>
      </c>
      <c r="BT51" s="91" t="s">
        <v>69</v>
      </c>
      <c r="BU51" s="92" t="s">
        <v>70</v>
      </c>
      <c r="BV51" s="91" t="s">
        <v>71</v>
      </c>
      <c r="BW51" s="91" t="s">
        <v>7</v>
      </c>
      <c r="BX51" s="91" t="s">
        <v>72</v>
      </c>
      <c r="CL51" s="91" t="s">
        <v>21</v>
      </c>
    </row>
    <row r="52" spans="1:91" s="5" customFormat="1" ht="16.5" customHeight="1">
      <c r="A52" s="93" t="s">
        <v>73</v>
      </c>
      <c r="B52" s="94"/>
      <c r="C52" s="95"/>
      <c r="D52" s="336" t="s">
        <v>74</v>
      </c>
      <c r="E52" s="336"/>
      <c r="F52" s="336"/>
      <c r="G52" s="336"/>
      <c r="H52" s="336"/>
      <c r="I52" s="96"/>
      <c r="J52" s="336" t="s">
        <v>75</v>
      </c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21">
        <f>'SO01 - WC dívky'!J27</f>
        <v>0</v>
      </c>
      <c r="AH52" s="322"/>
      <c r="AI52" s="322"/>
      <c r="AJ52" s="322"/>
      <c r="AK52" s="322"/>
      <c r="AL52" s="322"/>
      <c r="AM52" s="322"/>
      <c r="AN52" s="321">
        <f>SUM(AG52,AT52)</f>
        <v>0</v>
      </c>
      <c r="AO52" s="322"/>
      <c r="AP52" s="322"/>
      <c r="AQ52" s="97" t="s">
        <v>76</v>
      </c>
      <c r="AR52" s="98"/>
      <c r="AS52" s="99">
        <v>0</v>
      </c>
      <c r="AT52" s="100">
        <f>ROUND(SUM(AV52:AW52),2)</f>
        <v>0</v>
      </c>
      <c r="AU52" s="101">
        <f>'SO01 - WC dívky'!P97</f>
        <v>0</v>
      </c>
      <c r="AV52" s="100">
        <f>'SO01 - WC dívky'!J30</f>
        <v>0</v>
      </c>
      <c r="AW52" s="100">
        <f>'SO01 - WC dívky'!J31</f>
        <v>0</v>
      </c>
      <c r="AX52" s="100">
        <f>'SO01 - WC dívky'!J32</f>
        <v>0</v>
      </c>
      <c r="AY52" s="100">
        <f>'SO01 - WC dívky'!J33</f>
        <v>0</v>
      </c>
      <c r="AZ52" s="100">
        <f>'SO01 - WC dívky'!F30</f>
        <v>0</v>
      </c>
      <c r="BA52" s="100">
        <f>'SO01 - WC dívky'!F31</f>
        <v>0</v>
      </c>
      <c r="BB52" s="100">
        <f>'SO01 - WC dívky'!F32</f>
        <v>0</v>
      </c>
      <c r="BC52" s="100">
        <f>'SO01 - WC dívky'!F33</f>
        <v>0</v>
      </c>
      <c r="BD52" s="102">
        <f>'SO01 - WC dívky'!F34</f>
        <v>0</v>
      </c>
      <c r="BT52" s="103" t="s">
        <v>77</v>
      </c>
      <c r="BV52" s="103" t="s">
        <v>71</v>
      </c>
      <c r="BW52" s="103" t="s">
        <v>78</v>
      </c>
      <c r="BX52" s="103" t="s">
        <v>7</v>
      </c>
      <c r="CL52" s="103" t="s">
        <v>21</v>
      </c>
      <c r="CM52" s="103" t="s">
        <v>16</v>
      </c>
    </row>
    <row r="53" spans="1:91" s="5" customFormat="1" ht="16.5" customHeight="1">
      <c r="A53" s="93" t="s">
        <v>73</v>
      </c>
      <c r="B53" s="94"/>
      <c r="C53" s="95"/>
      <c r="D53" s="336" t="s">
        <v>79</v>
      </c>
      <c r="E53" s="336"/>
      <c r="F53" s="336"/>
      <c r="G53" s="336"/>
      <c r="H53" s="336"/>
      <c r="I53" s="96"/>
      <c r="J53" s="336" t="s">
        <v>80</v>
      </c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21">
        <f>'SO02 - WC imobilní'!J27</f>
        <v>0</v>
      </c>
      <c r="AH53" s="322"/>
      <c r="AI53" s="322"/>
      <c r="AJ53" s="322"/>
      <c r="AK53" s="322"/>
      <c r="AL53" s="322"/>
      <c r="AM53" s="322"/>
      <c r="AN53" s="321">
        <f>SUM(AG53,AT53)</f>
        <v>0</v>
      </c>
      <c r="AO53" s="322"/>
      <c r="AP53" s="322"/>
      <c r="AQ53" s="97" t="s">
        <v>76</v>
      </c>
      <c r="AR53" s="98"/>
      <c r="AS53" s="104">
        <v>0</v>
      </c>
      <c r="AT53" s="105">
        <f>ROUND(SUM(AV53:AW53),2)</f>
        <v>0</v>
      </c>
      <c r="AU53" s="106">
        <f>'SO02 - WC imobilní'!P95</f>
        <v>0</v>
      </c>
      <c r="AV53" s="105">
        <f>'SO02 - WC imobilní'!J30</f>
        <v>0</v>
      </c>
      <c r="AW53" s="105">
        <f>'SO02 - WC imobilní'!J31</f>
        <v>0</v>
      </c>
      <c r="AX53" s="105">
        <f>'SO02 - WC imobilní'!J32</f>
        <v>0</v>
      </c>
      <c r="AY53" s="105">
        <f>'SO02 - WC imobilní'!J33</f>
        <v>0</v>
      </c>
      <c r="AZ53" s="105">
        <f>'SO02 - WC imobilní'!F30</f>
        <v>0</v>
      </c>
      <c r="BA53" s="105">
        <f>'SO02 - WC imobilní'!F31</f>
        <v>0</v>
      </c>
      <c r="BB53" s="105">
        <f>'SO02 - WC imobilní'!F32</f>
        <v>0</v>
      </c>
      <c r="BC53" s="105">
        <f>'SO02 - WC imobilní'!F33</f>
        <v>0</v>
      </c>
      <c r="BD53" s="107">
        <f>'SO02 - WC imobilní'!F34</f>
        <v>0</v>
      </c>
      <c r="BT53" s="103" t="s">
        <v>77</v>
      </c>
      <c r="BV53" s="103" t="s">
        <v>71</v>
      </c>
      <c r="BW53" s="103" t="s">
        <v>81</v>
      </c>
      <c r="BX53" s="103" t="s">
        <v>7</v>
      </c>
      <c r="CL53" s="103" t="s">
        <v>21</v>
      </c>
      <c r="CM53" s="103" t="s">
        <v>16</v>
      </c>
    </row>
    <row r="54" spans="1:91" s="1" customFormat="1" ht="30" customHeight="1">
      <c r="B54" s="38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58"/>
    </row>
    <row r="55" spans="1:91" s="1" customFormat="1" ht="6.95" customHeight="1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8"/>
    </row>
  </sheetData>
  <sheetProtection algorithmName="SHA-512" hashValue="APuDrAiHg1sOV4k1jdL89uUKNf6uwiC1dJOZEOjwlhK1RR7Rqc9jW9O1wXLt8DNMpmoDh+jSqxBKGvczq3TxCg==" saltValue="cLAr/idynYUfrUwchQ7nBH+haxGIwMC8MOxHRlli5MRLQTAfIWtcGfiYb/O3M63Wyh0W8tdaz/KVNiCkp0RLWA==" spinCount="100000" sheet="1" objects="1" scenarios="1" formatColumns="0" formatRows="0"/>
  <mergeCells count="45">
    <mergeCell ref="D52:H52"/>
    <mergeCell ref="D53:H53"/>
    <mergeCell ref="J53:AF53"/>
    <mergeCell ref="C49:G49"/>
    <mergeCell ref="L42:AO42"/>
    <mergeCell ref="AM44:AN44"/>
    <mergeCell ref="I49:AF49"/>
    <mergeCell ref="AG49:AM49"/>
    <mergeCell ref="L30:O30"/>
    <mergeCell ref="AK30:AO30"/>
    <mergeCell ref="K6:AO6"/>
    <mergeCell ref="J52:AF52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BE5:BE32"/>
    <mergeCell ref="W30:AE30"/>
    <mergeCell ref="X32:AB32"/>
    <mergeCell ref="AK32:AO32"/>
    <mergeCell ref="AR2:BE2"/>
    <mergeCell ref="K5:AO5"/>
    <mergeCell ref="W28:AE28"/>
    <mergeCell ref="AK28:AO28"/>
    <mergeCell ref="L29:O29"/>
    <mergeCell ref="L28:O28"/>
    <mergeCell ref="E14:AJ14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SO01 - WC dívky'!C2" display="/"/>
    <hyperlink ref="A53" location="'SO02 - WC imobiln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82</v>
      </c>
      <c r="G1" s="350" t="s">
        <v>83</v>
      </c>
      <c r="H1" s="350"/>
      <c r="I1" s="112"/>
      <c r="J1" s="111" t="s">
        <v>84</v>
      </c>
      <c r="K1" s="110" t="s">
        <v>85</v>
      </c>
      <c r="L1" s="111" t="s">
        <v>86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21" t="s">
        <v>78</v>
      </c>
    </row>
    <row r="3" spans="1:70" ht="6.95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16</v>
      </c>
    </row>
    <row r="4" spans="1:70" ht="36.950000000000003" customHeight="1">
      <c r="B4" s="25"/>
      <c r="C4" s="26"/>
      <c r="D4" s="27" t="s">
        <v>87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6.5" customHeight="1">
      <c r="B7" s="25"/>
      <c r="C7" s="26"/>
      <c r="D7" s="26"/>
      <c r="E7" s="342" t="str">
        <f>'Rekapitulace stavby'!K6</f>
        <v>FZŠ Chodovická 2250 Rekonstrukce bezbariérového WC u jídelny</v>
      </c>
      <c r="F7" s="343"/>
      <c r="G7" s="343"/>
      <c r="H7" s="343"/>
      <c r="I7" s="114"/>
      <c r="J7" s="26"/>
      <c r="K7" s="28"/>
    </row>
    <row r="8" spans="1:70" s="1" customFormat="1">
      <c r="B8" s="38"/>
      <c r="C8" s="39"/>
      <c r="D8" s="34" t="s">
        <v>88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>
      <c r="B9" s="38"/>
      <c r="C9" s="39"/>
      <c r="D9" s="39"/>
      <c r="E9" s="344" t="s">
        <v>89</v>
      </c>
      <c r="F9" s="345"/>
      <c r="G9" s="345"/>
      <c r="H9" s="345"/>
      <c r="I9" s="115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25.04.2019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tr">
        <f>IF('Rekapitulace stavby'!AN10="","",'Rekapitulace stavby'!AN10)</f>
        <v/>
      </c>
      <c r="K14" s="42"/>
    </row>
    <row r="15" spans="1:70" s="1" customFormat="1" ht="18" customHeight="1">
      <c r="B15" s="38"/>
      <c r="C15" s="39"/>
      <c r="D15" s="39"/>
      <c r="E15" s="32" t="str">
        <f>IF('Rekapitulace stavby'!E11="","",'Rekapitulace stavby'!E11)</f>
        <v xml:space="preserve"> </v>
      </c>
      <c r="F15" s="39"/>
      <c r="G15" s="39"/>
      <c r="H15" s="39"/>
      <c r="I15" s="116" t="s">
        <v>29</v>
      </c>
      <c r="J15" s="32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>
      <c r="B17" s="38"/>
      <c r="C17" s="39"/>
      <c r="D17" s="34" t="s">
        <v>30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29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>
      <c r="B20" s="38"/>
      <c r="C20" s="39"/>
      <c r="D20" s="34" t="s">
        <v>32</v>
      </c>
      <c r="E20" s="39"/>
      <c r="F20" s="39"/>
      <c r="G20" s="39"/>
      <c r="H20" s="39"/>
      <c r="I20" s="116" t="s">
        <v>28</v>
      </c>
      <c r="J20" s="32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2" t="str">
        <f>IF('Rekapitulace stavby'!E17="","",'Rekapitulace stavby'!E17)</f>
        <v xml:space="preserve"> </v>
      </c>
      <c r="F21" s="39"/>
      <c r="G21" s="39"/>
      <c r="H21" s="39"/>
      <c r="I21" s="116" t="s">
        <v>29</v>
      </c>
      <c r="J21" s="32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>
      <c r="B23" s="38"/>
      <c r="C23" s="39"/>
      <c r="D23" s="34" t="s">
        <v>34</v>
      </c>
      <c r="E23" s="39"/>
      <c r="F23" s="39"/>
      <c r="G23" s="39"/>
      <c r="H23" s="39"/>
      <c r="I23" s="115"/>
      <c r="J23" s="39"/>
      <c r="K23" s="42"/>
    </row>
    <row r="24" spans="2:11" s="6" customFormat="1" ht="16.5" customHeight="1">
      <c r="B24" s="118"/>
      <c r="C24" s="119"/>
      <c r="D24" s="119"/>
      <c r="E24" s="331" t="s">
        <v>21</v>
      </c>
      <c r="F24" s="331"/>
      <c r="G24" s="331"/>
      <c r="H24" s="331"/>
      <c r="I24" s="120"/>
      <c r="J24" s="119"/>
      <c r="K24" s="121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35</v>
      </c>
      <c r="E27" s="39"/>
      <c r="F27" s="39"/>
      <c r="G27" s="39"/>
      <c r="H27" s="39"/>
      <c r="I27" s="115"/>
      <c r="J27" s="125">
        <f>ROUND(J97,2)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>
      <c r="B29" s="38"/>
      <c r="C29" s="39"/>
      <c r="D29" s="39"/>
      <c r="E29" s="39"/>
      <c r="F29" s="43" t="s">
        <v>37</v>
      </c>
      <c r="G29" s="39"/>
      <c r="H29" s="39"/>
      <c r="I29" s="126" t="s">
        <v>36</v>
      </c>
      <c r="J29" s="43" t="s">
        <v>38</v>
      </c>
      <c r="K29" s="42"/>
    </row>
    <row r="30" spans="2:11" s="1" customFormat="1" ht="14.45" customHeight="1">
      <c r="B30" s="38"/>
      <c r="C30" s="39"/>
      <c r="D30" s="46" t="s">
        <v>39</v>
      </c>
      <c r="E30" s="46" t="s">
        <v>40</v>
      </c>
      <c r="F30" s="127">
        <f>ROUND(SUM(BE97:BE258), 2)</f>
        <v>0</v>
      </c>
      <c r="G30" s="39"/>
      <c r="H30" s="39"/>
      <c r="I30" s="128">
        <v>0.21</v>
      </c>
      <c r="J30" s="127">
        <f>ROUND(ROUND((SUM(BE97:BE258)),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41</v>
      </c>
      <c r="F31" s="127">
        <f>ROUND(SUM(BF97:BF258), 2)</f>
        <v>0</v>
      </c>
      <c r="G31" s="39"/>
      <c r="H31" s="39"/>
      <c r="I31" s="128">
        <v>0.15</v>
      </c>
      <c r="J31" s="127">
        <f>ROUND(ROUND((SUM(BF97:BF258)),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42</v>
      </c>
      <c r="F32" s="127">
        <f>ROUND(SUM(BG97:BG258),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43</v>
      </c>
      <c r="F33" s="127">
        <f>ROUND(SUM(BH97:BH258),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44</v>
      </c>
      <c r="F34" s="127">
        <f>ROUND(SUM(BI97:BI258),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45</v>
      </c>
      <c r="E36" s="76"/>
      <c r="F36" s="76"/>
      <c r="G36" s="131" t="s">
        <v>46</v>
      </c>
      <c r="H36" s="132" t="s">
        <v>47</v>
      </c>
      <c r="I36" s="133"/>
      <c r="J36" s="134">
        <f>SUM(J27:J34)</f>
        <v>0</v>
      </c>
      <c r="K36" s="135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38"/>
      <c r="C42" s="27" t="s">
        <v>90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6.5" customHeight="1">
      <c r="B45" s="38"/>
      <c r="C45" s="39"/>
      <c r="D45" s="39"/>
      <c r="E45" s="342" t="str">
        <f>E7</f>
        <v>FZŠ Chodovická 2250 Rekonstrukce bezbariérového WC u jídelny</v>
      </c>
      <c r="F45" s="343"/>
      <c r="G45" s="343"/>
      <c r="H45" s="343"/>
      <c r="I45" s="115"/>
      <c r="J45" s="39"/>
      <c r="K45" s="42"/>
    </row>
    <row r="46" spans="2:11" s="1" customFormat="1" ht="14.45" customHeight="1">
      <c r="B46" s="38"/>
      <c r="C46" s="34" t="s">
        <v>88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7.25" customHeight="1">
      <c r="B47" s="38"/>
      <c r="C47" s="39"/>
      <c r="D47" s="39"/>
      <c r="E47" s="344" t="str">
        <f>E9</f>
        <v>SO01 - WC dívky</v>
      </c>
      <c r="F47" s="345"/>
      <c r="G47" s="345"/>
      <c r="H47" s="345"/>
      <c r="I47" s="115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 xml:space="preserve"> </v>
      </c>
      <c r="G49" s="39"/>
      <c r="H49" s="39"/>
      <c r="I49" s="116" t="s">
        <v>25</v>
      </c>
      <c r="J49" s="117" t="str">
        <f>IF(J12="","",J12)</f>
        <v>25.04.2019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 xml:space="preserve"> </v>
      </c>
      <c r="G51" s="39"/>
      <c r="H51" s="39"/>
      <c r="I51" s="116" t="s">
        <v>32</v>
      </c>
      <c r="J51" s="331" t="str">
        <f>E21</f>
        <v xml:space="preserve"> </v>
      </c>
      <c r="K51" s="42"/>
    </row>
    <row r="52" spans="2:47" s="1" customFormat="1" ht="14.45" customHeight="1">
      <c r="B52" s="38"/>
      <c r="C52" s="34" t="s">
        <v>30</v>
      </c>
      <c r="D52" s="39"/>
      <c r="E52" s="39"/>
      <c r="F52" s="32" t="str">
        <f>IF(E18="","",E18)</f>
        <v/>
      </c>
      <c r="G52" s="39"/>
      <c r="H52" s="39"/>
      <c r="I52" s="115"/>
      <c r="J52" s="34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91</v>
      </c>
      <c r="D54" s="129"/>
      <c r="E54" s="129"/>
      <c r="F54" s="129"/>
      <c r="G54" s="129"/>
      <c r="H54" s="129"/>
      <c r="I54" s="142"/>
      <c r="J54" s="143" t="s">
        <v>92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93</v>
      </c>
      <c r="D56" s="39"/>
      <c r="E56" s="39"/>
      <c r="F56" s="39"/>
      <c r="G56" s="39"/>
      <c r="H56" s="39"/>
      <c r="I56" s="115"/>
      <c r="J56" s="125">
        <f>J97</f>
        <v>0</v>
      </c>
      <c r="K56" s="42"/>
      <c r="AU56" s="21" t="s">
        <v>94</v>
      </c>
    </row>
    <row r="57" spans="2:47" s="7" customFormat="1" ht="24.95" customHeight="1">
      <c r="B57" s="146"/>
      <c r="C57" s="147"/>
      <c r="D57" s="148" t="s">
        <v>95</v>
      </c>
      <c r="E57" s="149"/>
      <c r="F57" s="149"/>
      <c r="G57" s="149"/>
      <c r="H57" s="149"/>
      <c r="I57" s="150"/>
      <c r="J57" s="151">
        <f>J98</f>
        <v>0</v>
      </c>
      <c r="K57" s="152"/>
    </row>
    <row r="58" spans="2:47" s="8" customFormat="1" ht="19.899999999999999" customHeight="1">
      <c r="B58" s="153"/>
      <c r="C58" s="154"/>
      <c r="D58" s="155" t="s">
        <v>96</v>
      </c>
      <c r="E58" s="156"/>
      <c r="F58" s="156"/>
      <c r="G58" s="156"/>
      <c r="H58" s="156"/>
      <c r="I58" s="157"/>
      <c r="J58" s="158">
        <f>J99</f>
        <v>0</v>
      </c>
      <c r="K58" s="159"/>
    </row>
    <row r="59" spans="2:47" s="8" customFormat="1" ht="19.899999999999999" customHeight="1">
      <c r="B59" s="153"/>
      <c r="C59" s="154"/>
      <c r="D59" s="155" t="s">
        <v>97</v>
      </c>
      <c r="E59" s="156"/>
      <c r="F59" s="156"/>
      <c r="G59" s="156"/>
      <c r="H59" s="156"/>
      <c r="I59" s="157"/>
      <c r="J59" s="158">
        <f>J108</f>
        <v>0</v>
      </c>
      <c r="K59" s="159"/>
    </row>
    <row r="60" spans="2:47" s="8" customFormat="1" ht="19.899999999999999" customHeight="1">
      <c r="B60" s="153"/>
      <c r="C60" s="154"/>
      <c r="D60" s="155" t="s">
        <v>98</v>
      </c>
      <c r="E60" s="156"/>
      <c r="F60" s="156"/>
      <c r="G60" s="156"/>
      <c r="H60" s="156"/>
      <c r="I60" s="157"/>
      <c r="J60" s="158">
        <f>J119</f>
        <v>0</v>
      </c>
      <c r="K60" s="159"/>
    </row>
    <row r="61" spans="2:47" s="8" customFormat="1" ht="19.899999999999999" customHeight="1">
      <c r="B61" s="153"/>
      <c r="C61" s="154"/>
      <c r="D61" s="155" t="s">
        <v>99</v>
      </c>
      <c r="E61" s="156"/>
      <c r="F61" s="156"/>
      <c r="G61" s="156"/>
      <c r="H61" s="156"/>
      <c r="I61" s="157"/>
      <c r="J61" s="158">
        <f>J135</f>
        <v>0</v>
      </c>
      <c r="K61" s="159"/>
    </row>
    <row r="62" spans="2:47" s="8" customFormat="1" ht="19.899999999999999" customHeight="1">
      <c r="B62" s="153"/>
      <c r="C62" s="154"/>
      <c r="D62" s="155" t="s">
        <v>100</v>
      </c>
      <c r="E62" s="156"/>
      <c r="F62" s="156"/>
      <c r="G62" s="156"/>
      <c r="H62" s="156"/>
      <c r="I62" s="157"/>
      <c r="J62" s="158">
        <f>J140</f>
        <v>0</v>
      </c>
      <c r="K62" s="159"/>
    </row>
    <row r="63" spans="2:47" s="7" customFormat="1" ht="24.95" customHeight="1">
      <c r="B63" s="146"/>
      <c r="C63" s="147"/>
      <c r="D63" s="148" t="s">
        <v>101</v>
      </c>
      <c r="E63" s="149"/>
      <c r="F63" s="149"/>
      <c r="G63" s="149"/>
      <c r="H63" s="149"/>
      <c r="I63" s="150"/>
      <c r="J63" s="151">
        <f>J143</f>
        <v>0</v>
      </c>
      <c r="K63" s="152"/>
    </row>
    <row r="64" spans="2:47" s="8" customFormat="1" ht="19.899999999999999" customHeight="1">
      <c r="B64" s="153"/>
      <c r="C64" s="154"/>
      <c r="D64" s="155" t="s">
        <v>102</v>
      </c>
      <c r="E64" s="156"/>
      <c r="F64" s="156"/>
      <c r="G64" s="156"/>
      <c r="H64" s="156"/>
      <c r="I64" s="157"/>
      <c r="J64" s="158">
        <f>J144</f>
        <v>0</v>
      </c>
      <c r="K64" s="159"/>
    </row>
    <row r="65" spans="2:11" s="8" customFormat="1" ht="19.899999999999999" customHeight="1">
      <c r="B65" s="153"/>
      <c r="C65" s="154"/>
      <c r="D65" s="155" t="s">
        <v>103</v>
      </c>
      <c r="E65" s="156"/>
      <c r="F65" s="156"/>
      <c r="G65" s="156"/>
      <c r="H65" s="156"/>
      <c r="I65" s="157"/>
      <c r="J65" s="158">
        <f>J148</f>
        <v>0</v>
      </c>
      <c r="K65" s="159"/>
    </row>
    <row r="66" spans="2:11" s="8" customFormat="1" ht="19.899999999999999" customHeight="1">
      <c r="B66" s="153"/>
      <c r="C66" s="154"/>
      <c r="D66" s="155" t="s">
        <v>104</v>
      </c>
      <c r="E66" s="156"/>
      <c r="F66" s="156"/>
      <c r="G66" s="156"/>
      <c r="H66" s="156"/>
      <c r="I66" s="157"/>
      <c r="J66" s="158">
        <f>J156</f>
        <v>0</v>
      </c>
      <c r="K66" s="159"/>
    </row>
    <row r="67" spans="2:11" s="8" customFormat="1" ht="19.899999999999999" customHeight="1">
      <c r="B67" s="153"/>
      <c r="C67" s="154"/>
      <c r="D67" s="155" t="s">
        <v>105</v>
      </c>
      <c r="E67" s="156"/>
      <c r="F67" s="156"/>
      <c r="G67" s="156"/>
      <c r="H67" s="156"/>
      <c r="I67" s="157"/>
      <c r="J67" s="158">
        <f>J169</f>
        <v>0</v>
      </c>
      <c r="K67" s="159"/>
    </row>
    <row r="68" spans="2:11" s="8" customFormat="1" ht="19.899999999999999" customHeight="1">
      <c r="B68" s="153"/>
      <c r="C68" s="154"/>
      <c r="D68" s="155" t="s">
        <v>106</v>
      </c>
      <c r="E68" s="156"/>
      <c r="F68" s="156"/>
      <c r="G68" s="156"/>
      <c r="H68" s="156"/>
      <c r="I68" s="157"/>
      <c r="J68" s="158">
        <f>J194</f>
        <v>0</v>
      </c>
      <c r="K68" s="159"/>
    </row>
    <row r="69" spans="2:11" s="8" customFormat="1" ht="19.899999999999999" customHeight="1">
      <c r="B69" s="153"/>
      <c r="C69" s="154"/>
      <c r="D69" s="155" t="s">
        <v>107</v>
      </c>
      <c r="E69" s="156"/>
      <c r="F69" s="156"/>
      <c r="G69" s="156"/>
      <c r="H69" s="156"/>
      <c r="I69" s="157"/>
      <c r="J69" s="158">
        <f>J196</f>
        <v>0</v>
      </c>
      <c r="K69" s="159"/>
    </row>
    <row r="70" spans="2:11" s="8" customFormat="1" ht="19.899999999999999" customHeight="1">
      <c r="B70" s="153"/>
      <c r="C70" s="154"/>
      <c r="D70" s="155" t="s">
        <v>108</v>
      </c>
      <c r="E70" s="156"/>
      <c r="F70" s="156"/>
      <c r="G70" s="156"/>
      <c r="H70" s="156"/>
      <c r="I70" s="157"/>
      <c r="J70" s="158">
        <f>J198</f>
        <v>0</v>
      </c>
      <c r="K70" s="159"/>
    </row>
    <row r="71" spans="2:11" s="8" customFormat="1" ht="19.899999999999999" customHeight="1">
      <c r="B71" s="153"/>
      <c r="C71" s="154"/>
      <c r="D71" s="155" t="s">
        <v>109</v>
      </c>
      <c r="E71" s="156"/>
      <c r="F71" s="156"/>
      <c r="G71" s="156"/>
      <c r="H71" s="156"/>
      <c r="I71" s="157"/>
      <c r="J71" s="158">
        <f>J201</f>
        <v>0</v>
      </c>
      <c r="K71" s="159"/>
    </row>
    <row r="72" spans="2:11" s="8" customFormat="1" ht="19.899999999999999" customHeight="1">
      <c r="B72" s="153"/>
      <c r="C72" s="154"/>
      <c r="D72" s="155" t="s">
        <v>110</v>
      </c>
      <c r="E72" s="156"/>
      <c r="F72" s="156"/>
      <c r="G72" s="156"/>
      <c r="H72" s="156"/>
      <c r="I72" s="157"/>
      <c r="J72" s="158">
        <f>J206</f>
        <v>0</v>
      </c>
      <c r="K72" s="159"/>
    </row>
    <row r="73" spans="2:11" s="8" customFormat="1" ht="19.899999999999999" customHeight="1">
      <c r="B73" s="153"/>
      <c r="C73" s="154"/>
      <c r="D73" s="155" t="s">
        <v>111</v>
      </c>
      <c r="E73" s="156"/>
      <c r="F73" s="156"/>
      <c r="G73" s="156"/>
      <c r="H73" s="156"/>
      <c r="I73" s="157"/>
      <c r="J73" s="158">
        <f>J220</f>
        <v>0</v>
      </c>
      <c r="K73" s="159"/>
    </row>
    <row r="74" spans="2:11" s="8" customFormat="1" ht="19.899999999999999" customHeight="1">
      <c r="B74" s="153"/>
      <c r="C74" s="154"/>
      <c r="D74" s="155" t="s">
        <v>112</v>
      </c>
      <c r="E74" s="156"/>
      <c r="F74" s="156"/>
      <c r="G74" s="156"/>
      <c r="H74" s="156"/>
      <c r="I74" s="157"/>
      <c r="J74" s="158">
        <f>J235</f>
        <v>0</v>
      </c>
      <c r="K74" s="159"/>
    </row>
    <row r="75" spans="2:11" s="8" customFormat="1" ht="19.899999999999999" customHeight="1">
      <c r="B75" s="153"/>
      <c r="C75" s="154"/>
      <c r="D75" s="155" t="s">
        <v>113</v>
      </c>
      <c r="E75" s="156"/>
      <c r="F75" s="156"/>
      <c r="G75" s="156"/>
      <c r="H75" s="156"/>
      <c r="I75" s="157"/>
      <c r="J75" s="158">
        <f>J241</f>
        <v>0</v>
      </c>
      <c r="K75" s="159"/>
    </row>
    <row r="76" spans="2:11" s="8" customFormat="1" ht="19.899999999999999" customHeight="1">
      <c r="B76" s="153"/>
      <c r="C76" s="154"/>
      <c r="D76" s="155" t="s">
        <v>114</v>
      </c>
      <c r="E76" s="156"/>
      <c r="F76" s="156"/>
      <c r="G76" s="156"/>
      <c r="H76" s="156"/>
      <c r="I76" s="157"/>
      <c r="J76" s="158">
        <f>J247</f>
        <v>0</v>
      </c>
      <c r="K76" s="159"/>
    </row>
    <row r="77" spans="2:11" s="7" customFormat="1" ht="24.95" customHeight="1">
      <c r="B77" s="146"/>
      <c r="C77" s="147"/>
      <c r="D77" s="148" t="s">
        <v>115</v>
      </c>
      <c r="E77" s="149"/>
      <c r="F77" s="149"/>
      <c r="G77" s="149"/>
      <c r="H77" s="149"/>
      <c r="I77" s="150"/>
      <c r="J77" s="151">
        <f>J256</f>
        <v>0</v>
      </c>
      <c r="K77" s="152"/>
    </row>
    <row r="78" spans="2:11" s="1" customFormat="1" ht="21.75" customHeight="1">
      <c r="B78" s="38"/>
      <c r="C78" s="39"/>
      <c r="D78" s="39"/>
      <c r="E78" s="39"/>
      <c r="F78" s="39"/>
      <c r="G78" s="39"/>
      <c r="H78" s="39"/>
      <c r="I78" s="115"/>
      <c r="J78" s="39"/>
      <c r="K78" s="42"/>
    </row>
    <row r="79" spans="2:11" s="1" customFormat="1" ht="6.95" customHeight="1">
      <c r="B79" s="53"/>
      <c r="C79" s="54"/>
      <c r="D79" s="54"/>
      <c r="E79" s="54"/>
      <c r="F79" s="54"/>
      <c r="G79" s="54"/>
      <c r="H79" s="54"/>
      <c r="I79" s="136"/>
      <c r="J79" s="54"/>
      <c r="K79" s="55"/>
    </row>
    <row r="83" spans="2:20" s="1" customFormat="1" ht="6.95" customHeight="1">
      <c r="B83" s="56"/>
      <c r="C83" s="57"/>
      <c r="D83" s="57"/>
      <c r="E83" s="57"/>
      <c r="F83" s="57"/>
      <c r="G83" s="57"/>
      <c r="H83" s="57"/>
      <c r="I83" s="139"/>
      <c r="J83" s="57"/>
      <c r="K83" s="57"/>
      <c r="L83" s="58"/>
    </row>
    <row r="84" spans="2:20" s="1" customFormat="1" ht="36.950000000000003" customHeight="1">
      <c r="B84" s="38"/>
      <c r="C84" s="59" t="s">
        <v>116</v>
      </c>
      <c r="D84" s="60"/>
      <c r="E84" s="60"/>
      <c r="F84" s="60"/>
      <c r="G84" s="60"/>
      <c r="H84" s="60"/>
      <c r="I84" s="160"/>
      <c r="J84" s="60"/>
      <c r="K84" s="60"/>
      <c r="L84" s="58"/>
    </row>
    <row r="85" spans="2:20" s="1" customFormat="1" ht="6.95" customHeight="1">
      <c r="B85" s="38"/>
      <c r="C85" s="60"/>
      <c r="D85" s="60"/>
      <c r="E85" s="60"/>
      <c r="F85" s="60"/>
      <c r="G85" s="60"/>
      <c r="H85" s="60"/>
      <c r="I85" s="160"/>
      <c r="J85" s="60"/>
      <c r="K85" s="60"/>
      <c r="L85" s="58"/>
    </row>
    <row r="86" spans="2:20" s="1" customFormat="1" ht="14.45" customHeight="1">
      <c r="B86" s="38"/>
      <c r="C86" s="62" t="s">
        <v>18</v>
      </c>
      <c r="D86" s="60"/>
      <c r="E86" s="60"/>
      <c r="F86" s="60"/>
      <c r="G86" s="60"/>
      <c r="H86" s="60"/>
      <c r="I86" s="160"/>
      <c r="J86" s="60"/>
      <c r="K86" s="60"/>
      <c r="L86" s="58"/>
    </row>
    <row r="87" spans="2:20" s="1" customFormat="1" ht="16.5" customHeight="1">
      <c r="B87" s="38"/>
      <c r="C87" s="60"/>
      <c r="D87" s="60"/>
      <c r="E87" s="347" t="str">
        <f>E7</f>
        <v>FZŠ Chodovická 2250 Rekonstrukce bezbariérového WC u jídelny</v>
      </c>
      <c r="F87" s="348"/>
      <c r="G87" s="348"/>
      <c r="H87" s="348"/>
      <c r="I87" s="160"/>
      <c r="J87" s="60"/>
      <c r="K87" s="60"/>
      <c r="L87" s="58"/>
    </row>
    <row r="88" spans="2:20" s="1" customFormat="1" ht="14.45" customHeight="1">
      <c r="B88" s="38"/>
      <c r="C88" s="62" t="s">
        <v>88</v>
      </c>
      <c r="D88" s="60"/>
      <c r="E88" s="60"/>
      <c r="F88" s="60"/>
      <c r="G88" s="60"/>
      <c r="H88" s="60"/>
      <c r="I88" s="160"/>
      <c r="J88" s="60"/>
      <c r="K88" s="60"/>
      <c r="L88" s="58"/>
    </row>
    <row r="89" spans="2:20" s="1" customFormat="1" ht="17.25" customHeight="1">
      <c r="B89" s="38"/>
      <c r="C89" s="60"/>
      <c r="D89" s="60"/>
      <c r="E89" s="338" t="str">
        <f>E9</f>
        <v>SO01 - WC dívky</v>
      </c>
      <c r="F89" s="349"/>
      <c r="G89" s="349"/>
      <c r="H89" s="349"/>
      <c r="I89" s="160"/>
      <c r="J89" s="60"/>
      <c r="K89" s="60"/>
      <c r="L89" s="58"/>
    </row>
    <row r="90" spans="2:20" s="1" customFormat="1" ht="6.95" customHeight="1">
      <c r="B90" s="38"/>
      <c r="C90" s="60"/>
      <c r="D90" s="60"/>
      <c r="E90" s="60"/>
      <c r="F90" s="60"/>
      <c r="G90" s="60"/>
      <c r="H90" s="60"/>
      <c r="I90" s="160"/>
      <c r="J90" s="60"/>
      <c r="K90" s="60"/>
      <c r="L90" s="58"/>
    </row>
    <row r="91" spans="2:20" s="1" customFormat="1" ht="18" customHeight="1">
      <c r="B91" s="38"/>
      <c r="C91" s="62" t="s">
        <v>23</v>
      </c>
      <c r="D91" s="60"/>
      <c r="E91" s="60"/>
      <c r="F91" s="161" t="str">
        <f>F12</f>
        <v xml:space="preserve"> </v>
      </c>
      <c r="G91" s="60"/>
      <c r="H91" s="60"/>
      <c r="I91" s="162" t="s">
        <v>25</v>
      </c>
      <c r="J91" s="70" t="str">
        <f>IF(J12="","",J12)</f>
        <v>25.04.2019</v>
      </c>
      <c r="K91" s="60"/>
      <c r="L91" s="58"/>
    </row>
    <row r="92" spans="2:20" s="1" customFormat="1" ht="6.95" customHeight="1">
      <c r="B92" s="38"/>
      <c r="C92" s="60"/>
      <c r="D92" s="60"/>
      <c r="E92" s="60"/>
      <c r="F92" s="60"/>
      <c r="G92" s="60"/>
      <c r="H92" s="60"/>
      <c r="I92" s="160"/>
      <c r="J92" s="60"/>
      <c r="K92" s="60"/>
      <c r="L92" s="58"/>
    </row>
    <row r="93" spans="2:20" s="1" customFormat="1">
      <c r="B93" s="38"/>
      <c r="C93" s="62" t="s">
        <v>27</v>
      </c>
      <c r="D93" s="60"/>
      <c r="E93" s="60"/>
      <c r="F93" s="161" t="str">
        <f>E15</f>
        <v xml:space="preserve"> </v>
      </c>
      <c r="G93" s="60"/>
      <c r="H93" s="60"/>
      <c r="I93" s="162" t="s">
        <v>32</v>
      </c>
      <c r="J93" s="161" t="str">
        <f>E21</f>
        <v xml:space="preserve"> </v>
      </c>
      <c r="K93" s="60"/>
      <c r="L93" s="58"/>
    </row>
    <row r="94" spans="2:20" s="1" customFormat="1" ht="14.45" customHeight="1">
      <c r="B94" s="38"/>
      <c r="C94" s="62" t="s">
        <v>30</v>
      </c>
      <c r="D94" s="60"/>
      <c r="E94" s="60"/>
      <c r="F94" s="161" t="str">
        <f>IF(E18="","",E18)</f>
        <v/>
      </c>
      <c r="G94" s="60"/>
      <c r="H94" s="60"/>
      <c r="I94" s="160"/>
      <c r="J94" s="60"/>
      <c r="K94" s="60"/>
      <c r="L94" s="58"/>
    </row>
    <row r="95" spans="2:20" s="1" customFormat="1" ht="10.35" customHeight="1">
      <c r="B95" s="38"/>
      <c r="C95" s="60"/>
      <c r="D95" s="60"/>
      <c r="E95" s="60"/>
      <c r="F95" s="60"/>
      <c r="G95" s="60"/>
      <c r="H95" s="60"/>
      <c r="I95" s="160"/>
      <c r="J95" s="60"/>
      <c r="K95" s="60"/>
      <c r="L95" s="58"/>
    </row>
    <row r="96" spans="2:20" s="9" customFormat="1" ht="29.25" customHeight="1">
      <c r="B96" s="163"/>
      <c r="C96" s="164" t="s">
        <v>117</v>
      </c>
      <c r="D96" s="165" t="s">
        <v>54</v>
      </c>
      <c r="E96" s="165" t="s">
        <v>50</v>
      </c>
      <c r="F96" s="165" t="s">
        <v>118</v>
      </c>
      <c r="G96" s="165" t="s">
        <v>119</v>
      </c>
      <c r="H96" s="165" t="s">
        <v>120</v>
      </c>
      <c r="I96" s="166" t="s">
        <v>121</v>
      </c>
      <c r="J96" s="165" t="s">
        <v>92</v>
      </c>
      <c r="K96" s="167" t="s">
        <v>122</v>
      </c>
      <c r="L96" s="168"/>
      <c r="M96" s="78" t="s">
        <v>123</v>
      </c>
      <c r="N96" s="79" t="s">
        <v>39</v>
      </c>
      <c r="O96" s="79" t="s">
        <v>124</v>
      </c>
      <c r="P96" s="79" t="s">
        <v>125</v>
      </c>
      <c r="Q96" s="79" t="s">
        <v>126</v>
      </c>
      <c r="R96" s="79" t="s">
        <v>127</v>
      </c>
      <c r="S96" s="79" t="s">
        <v>128</v>
      </c>
      <c r="T96" s="80" t="s">
        <v>129</v>
      </c>
    </row>
    <row r="97" spans="2:65" s="1" customFormat="1" ht="29.25" customHeight="1">
      <c r="B97" s="38"/>
      <c r="C97" s="84" t="s">
        <v>93</v>
      </c>
      <c r="D97" s="60"/>
      <c r="E97" s="60"/>
      <c r="F97" s="60"/>
      <c r="G97" s="60"/>
      <c r="H97" s="60"/>
      <c r="I97" s="160"/>
      <c r="J97" s="169">
        <f>BK97</f>
        <v>0</v>
      </c>
      <c r="K97" s="60"/>
      <c r="L97" s="58"/>
      <c r="M97" s="81"/>
      <c r="N97" s="82"/>
      <c r="O97" s="82"/>
      <c r="P97" s="170">
        <f>P98+P143+P256</f>
        <v>0</v>
      </c>
      <c r="Q97" s="82"/>
      <c r="R97" s="170">
        <f>R98+R143+R256</f>
        <v>16.415443529999997</v>
      </c>
      <c r="S97" s="82"/>
      <c r="T97" s="171">
        <f>T98+T143+T256</f>
        <v>44.964689470000003</v>
      </c>
      <c r="AT97" s="21" t="s">
        <v>68</v>
      </c>
      <c r="AU97" s="21" t="s">
        <v>94</v>
      </c>
      <c r="BK97" s="172">
        <f>BK98+BK143+BK256</f>
        <v>0</v>
      </c>
    </row>
    <row r="98" spans="2:65" s="10" customFormat="1" ht="37.35" customHeight="1">
      <c r="B98" s="173"/>
      <c r="C98" s="174"/>
      <c r="D98" s="175" t="s">
        <v>68</v>
      </c>
      <c r="E98" s="176" t="s">
        <v>130</v>
      </c>
      <c r="F98" s="176" t="s">
        <v>131</v>
      </c>
      <c r="G98" s="174"/>
      <c r="H98" s="174"/>
      <c r="I98" s="177"/>
      <c r="J98" s="178">
        <f>BK98</f>
        <v>0</v>
      </c>
      <c r="K98" s="174"/>
      <c r="L98" s="179"/>
      <c r="M98" s="180"/>
      <c r="N98" s="181"/>
      <c r="O98" s="181"/>
      <c r="P98" s="182">
        <f>P99+P108+P119+P135+P140</f>
        <v>0</v>
      </c>
      <c r="Q98" s="181"/>
      <c r="R98" s="182">
        <f>R99+R108+R119+R135+R140</f>
        <v>11.74860144</v>
      </c>
      <c r="S98" s="181"/>
      <c r="T98" s="183">
        <f>T99+T108+T119+T135+T140</f>
        <v>44.660096000000003</v>
      </c>
      <c r="AR98" s="184" t="s">
        <v>77</v>
      </c>
      <c r="AT98" s="185" t="s">
        <v>68</v>
      </c>
      <c r="AU98" s="185" t="s">
        <v>69</v>
      </c>
      <c r="AY98" s="184" t="s">
        <v>132</v>
      </c>
      <c r="BK98" s="186">
        <f>BK99+BK108+BK119+BK135+BK140</f>
        <v>0</v>
      </c>
    </row>
    <row r="99" spans="2:65" s="10" customFormat="1" ht="19.899999999999999" customHeight="1">
      <c r="B99" s="173"/>
      <c r="C99" s="174"/>
      <c r="D99" s="175" t="s">
        <v>68</v>
      </c>
      <c r="E99" s="187" t="s">
        <v>133</v>
      </c>
      <c r="F99" s="187" t="s">
        <v>134</v>
      </c>
      <c r="G99" s="174"/>
      <c r="H99" s="174"/>
      <c r="I99" s="177"/>
      <c r="J99" s="188">
        <f>BK99</f>
        <v>0</v>
      </c>
      <c r="K99" s="174"/>
      <c r="L99" s="179"/>
      <c r="M99" s="180"/>
      <c r="N99" s="181"/>
      <c r="O99" s="181"/>
      <c r="P99" s="182">
        <f>SUM(P100:P107)</f>
        <v>0</v>
      </c>
      <c r="Q99" s="181"/>
      <c r="R99" s="182">
        <f>SUM(R100:R107)</f>
        <v>6.68912716</v>
      </c>
      <c r="S99" s="181"/>
      <c r="T99" s="183">
        <f>SUM(T100:T107)</f>
        <v>0</v>
      </c>
      <c r="AR99" s="184" t="s">
        <v>77</v>
      </c>
      <c r="AT99" s="185" t="s">
        <v>68</v>
      </c>
      <c r="AU99" s="185" t="s">
        <v>77</v>
      </c>
      <c r="AY99" s="184" t="s">
        <v>132</v>
      </c>
      <c r="BK99" s="186">
        <f>SUM(BK100:BK107)</f>
        <v>0</v>
      </c>
    </row>
    <row r="100" spans="2:65" s="1" customFormat="1" ht="25.5" customHeight="1">
      <c r="B100" s="38"/>
      <c r="C100" s="189" t="s">
        <v>77</v>
      </c>
      <c r="D100" s="189" t="s">
        <v>135</v>
      </c>
      <c r="E100" s="190" t="s">
        <v>136</v>
      </c>
      <c r="F100" s="191" t="s">
        <v>137</v>
      </c>
      <c r="G100" s="192" t="s">
        <v>138</v>
      </c>
      <c r="H100" s="193">
        <v>24.03</v>
      </c>
      <c r="I100" s="194"/>
      <c r="J100" s="195">
        <f>ROUND(I100*H100,2)</f>
        <v>0</v>
      </c>
      <c r="K100" s="191" t="s">
        <v>139</v>
      </c>
      <c r="L100" s="58"/>
      <c r="M100" s="196" t="s">
        <v>21</v>
      </c>
      <c r="N100" s="197" t="s">
        <v>40</v>
      </c>
      <c r="O100" s="39"/>
      <c r="P100" s="198">
        <f>O100*H100</f>
        <v>0</v>
      </c>
      <c r="Q100" s="198">
        <v>4.0169999999999997E-2</v>
      </c>
      <c r="R100" s="198">
        <f>Q100*H100</f>
        <v>0.96528510000000001</v>
      </c>
      <c r="S100" s="198">
        <v>0</v>
      </c>
      <c r="T100" s="199">
        <f>S100*H100</f>
        <v>0</v>
      </c>
      <c r="AR100" s="21" t="s">
        <v>140</v>
      </c>
      <c r="AT100" s="21" t="s">
        <v>135</v>
      </c>
      <c r="AU100" s="21" t="s">
        <v>16</v>
      </c>
      <c r="AY100" s="21" t="s">
        <v>132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1" t="s">
        <v>77</v>
      </c>
      <c r="BK100" s="200">
        <f>ROUND(I100*H100,2)</f>
        <v>0</v>
      </c>
      <c r="BL100" s="21" t="s">
        <v>140</v>
      </c>
      <c r="BM100" s="21" t="s">
        <v>141</v>
      </c>
    </row>
    <row r="101" spans="2:65" s="11" customFormat="1" ht="13.5">
      <c r="B101" s="201"/>
      <c r="C101" s="202"/>
      <c r="D101" s="203" t="s">
        <v>142</v>
      </c>
      <c r="E101" s="204" t="s">
        <v>21</v>
      </c>
      <c r="F101" s="205" t="s">
        <v>143</v>
      </c>
      <c r="G101" s="202"/>
      <c r="H101" s="206">
        <v>24.03</v>
      </c>
      <c r="I101" s="207"/>
      <c r="J101" s="202"/>
      <c r="K101" s="202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142</v>
      </c>
      <c r="AU101" s="212" t="s">
        <v>16</v>
      </c>
      <c r="AV101" s="11" t="s">
        <v>16</v>
      </c>
      <c r="AW101" s="11" t="s">
        <v>33</v>
      </c>
      <c r="AX101" s="11" t="s">
        <v>77</v>
      </c>
      <c r="AY101" s="212" t="s">
        <v>132</v>
      </c>
    </row>
    <row r="102" spans="2:65" s="1" customFormat="1" ht="25.5" customHeight="1">
      <c r="B102" s="38"/>
      <c r="C102" s="189" t="s">
        <v>16</v>
      </c>
      <c r="D102" s="189" t="s">
        <v>135</v>
      </c>
      <c r="E102" s="190" t="s">
        <v>144</v>
      </c>
      <c r="F102" s="191" t="s">
        <v>145</v>
      </c>
      <c r="G102" s="192" t="s">
        <v>146</v>
      </c>
      <c r="H102" s="193">
        <v>6</v>
      </c>
      <c r="I102" s="194"/>
      <c r="J102" s="195">
        <f>ROUND(I102*H102,2)</f>
        <v>0</v>
      </c>
      <c r="K102" s="191" t="s">
        <v>147</v>
      </c>
      <c r="L102" s="58"/>
      <c r="M102" s="196" t="s">
        <v>21</v>
      </c>
      <c r="N102" s="197" t="s">
        <v>40</v>
      </c>
      <c r="O102" s="39"/>
      <c r="P102" s="198">
        <f>O102*H102</f>
        <v>0</v>
      </c>
      <c r="Q102" s="198">
        <v>2.2280000000000001E-2</v>
      </c>
      <c r="R102" s="198">
        <f>Q102*H102</f>
        <v>0.13368000000000002</v>
      </c>
      <c r="S102" s="198">
        <v>0</v>
      </c>
      <c r="T102" s="199">
        <f>S102*H102</f>
        <v>0</v>
      </c>
      <c r="AR102" s="21" t="s">
        <v>140</v>
      </c>
      <c r="AT102" s="21" t="s">
        <v>135</v>
      </c>
      <c r="AU102" s="21" t="s">
        <v>16</v>
      </c>
      <c r="AY102" s="21" t="s">
        <v>132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21" t="s">
        <v>77</v>
      </c>
      <c r="BK102" s="200">
        <f>ROUND(I102*H102,2)</f>
        <v>0</v>
      </c>
      <c r="BL102" s="21" t="s">
        <v>140</v>
      </c>
      <c r="BM102" s="21" t="s">
        <v>148</v>
      </c>
    </row>
    <row r="103" spans="2:65" s="1" customFormat="1" ht="25.5" customHeight="1">
      <c r="B103" s="38"/>
      <c r="C103" s="189" t="s">
        <v>133</v>
      </c>
      <c r="D103" s="189" t="s">
        <v>135</v>
      </c>
      <c r="E103" s="190" t="s">
        <v>149</v>
      </c>
      <c r="F103" s="191" t="s">
        <v>150</v>
      </c>
      <c r="G103" s="192" t="s">
        <v>146</v>
      </c>
      <c r="H103" s="193">
        <v>4</v>
      </c>
      <c r="I103" s="194"/>
      <c r="J103" s="195">
        <f>ROUND(I103*H103,2)</f>
        <v>0</v>
      </c>
      <c r="K103" s="191" t="s">
        <v>147</v>
      </c>
      <c r="L103" s="58"/>
      <c r="M103" s="196" t="s">
        <v>21</v>
      </c>
      <c r="N103" s="197" t="s">
        <v>40</v>
      </c>
      <c r="O103" s="39"/>
      <c r="P103" s="198">
        <f>O103*H103</f>
        <v>0</v>
      </c>
      <c r="Q103" s="198">
        <v>3.9629999999999999E-2</v>
      </c>
      <c r="R103" s="198">
        <f>Q103*H103</f>
        <v>0.15851999999999999</v>
      </c>
      <c r="S103" s="198">
        <v>0</v>
      </c>
      <c r="T103" s="199">
        <f>S103*H103</f>
        <v>0</v>
      </c>
      <c r="AR103" s="21" t="s">
        <v>140</v>
      </c>
      <c r="AT103" s="21" t="s">
        <v>135</v>
      </c>
      <c r="AU103" s="21" t="s">
        <v>16</v>
      </c>
      <c r="AY103" s="21" t="s">
        <v>132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21" t="s">
        <v>77</v>
      </c>
      <c r="BK103" s="200">
        <f>ROUND(I103*H103,2)</f>
        <v>0</v>
      </c>
      <c r="BL103" s="21" t="s">
        <v>140</v>
      </c>
      <c r="BM103" s="21" t="s">
        <v>151</v>
      </c>
    </row>
    <row r="104" spans="2:65" s="1" customFormat="1" ht="16.5" customHeight="1">
      <c r="B104" s="38"/>
      <c r="C104" s="189" t="s">
        <v>152</v>
      </c>
      <c r="D104" s="189" t="s">
        <v>135</v>
      </c>
      <c r="E104" s="190" t="s">
        <v>153</v>
      </c>
      <c r="F104" s="191" t="s">
        <v>154</v>
      </c>
      <c r="G104" s="192" t="s">
        <v>138</v>
      </c>
      <c r="H104" s="193">
        <v>25.568000000000001</v>
      </c>
      <c r="I104" s="194"/>
      <c r="J104" s="195">
        <f>ROUND(I104*H104,2)</f>
        <v>0</v>
      </c>
      <c r="K104" s="191" t="s">
        <v>147</v>
      </c>
      <c r="L104" s="58"/>
      <c r="M104" s="196" t="s">
        <v>21</v>
      </c>
      <c r="N104" s="197" t="s">
        <v>40</v>
      </c>
      <c r="O104" s="39"/>
      <c r="P104" s="198">
        <f>O104*H104</f>
        <v>0</v>
      </c>
      <c r="Q104" s="198">
        <v>6.9169999999999995E-2</v>
      </c>
      <c r="R104" s="198">
        <f>Q104*H104</f>
        <v>1.7685385599999999</v>
      </c>
      <c r="S104" s="198">
        <v>0</v>
      </c>
      <c r="T104" s="199">
        <f>S104*H104</f>
        <v>0</v>
      </c>
      <c r="AR104" s="21" t="s">
        <v>140</v>
      </c>
      <c r="AT104" s="21" t="s">
        <v>135</v>
      </c>
      <c r="AU104" s="21" t="s">
        <v>16</v>
      </c>
      <c r="AY104" s="21" t="s">
        <v>132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21" t="s">
        <v>77</v>
      </c>
      <c r="BK104" s="200">
        <f>ROUND(I104*H104,2)</f>
        <v>0</v>
      </c>
      <c r="BL104" s="21" t="s">
        <v>140</v>
      </c>
      <c r="BM104" s="21" t="s">
        <v>155</v>
      </c>
    </row>
    <row r="105" spans="2:65" s="11" customFormat="1" ht="13.5">
      <c r="B105" s="201"/>
      <c r="C105" s="202"/>
      <c r="D105" s="203" t="s">
        <v>142</v>
      </c>
      <c r="E105" s="204" t="s">
        <v>21</v>
      </c>
      <c r="F105" s="205" t="s">
        <v>156</v>
      </c>
      <c r="G105" s="202"/>
      <c r="H105" s="206">
        <v>25.568000000000001</v>
      </c>
      <c r="I105" s="207"/>
      <c r="J105" s="202"/>
      <c r="K105" s="202"/>
      <c r="L105" s="208"/>
      <c r="M105" s="209"/>
      <c r="N105" s="210"/>
      <c r="O105" s="210"/>
      <c r="P105" s="210"/>
      <c r="Q105" s="210"/>
      <c r="R105" s="210"/>
      <c r="S105" s="210"/>
      <c r="T105" s="211"/>
      <c r="AT105" s="212" t="s">
        <v>142</v>
      </c>
      <c r="AU105" s="212" t="s">
        <v>16</v>
      </c>
      <c r="AV105" s="11" t="s">
        <v>16</v>
      </c>
      <c r="AW105" s="11" t="s">
        <v>33</v>
      </c>
      <c r="AX105" s="11" t="s">
        <v>77</v>
      </c>
      <c r="AY105" s="212" t="s">
        <v>132</v>
      </c>
    </row>
    <row r="106" spans="2:65" s="1" customFormat="1" ht="16.5" customHeight="1">
      <c r="B106" s="38"/>
      <c r="C106" s="189" t="s">
        <v>157</v>
      </c>
      <c r="D106" s="189" t="s">
        <v>135</v>
      </c>
      <c r="E106" s="190" t="s">
        <v>158</v>
      </c>
      <c r="F106" s="191" t="s">
        <v>159</v>
      </c>
      <c r="G106" s="192" t="s">
        <v>138</v>
      </c>
      <c r="H106" s="193">
        <v>35.478000000000002</v>
      </c>
      <c r="I106" s="194"/>
      <c r="J106" s="195">
        <f>ROUND(I106*H106,2)</f>
        <v>0</v>
      </c>
      <c r="K106" s="191" t="s">
        <v>147</v>
      </c>
      <c r="L106" s="58"/>
      <c r="M106" s="196" t="s">
        <v>21</v>
      </c>
      <c r="N106" s="197" t="s">
        <v>40</v>
      </c>
      <c r="O106" s="39"/>
      <c r="P106" s="198">
        <f>O106*H106</f>
        <v>0</v>
      </c>
      <c r="Q106" s="198">
        <v>0.10324999999999999</v>
      </c>
      <c r="R106" s="198">
        <f>Q106*H106</f>
        <v>3.6631035000000001</v>
      </c>
      <c r="S106" s="198">
        <v>0</v>
      </c>
      <c r="T106" s="199">
        <f>S106*H106</f>
        <v>0</v>
      </c>
      <c r="AR106" s="21" t="s">
        <v>140</v>
      </c>
      <c r="AT106" s="21" t="s">
        <v>135</v>
      </c>
      <c r="AU106" s="21" t="s">
        <v>16</v>
      </c>
      <c r="AY106" s="21" t="s">
        <v>132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21" t="s">
        <v>77</v>
      </c>
      <c r="BK106" s="200">
        <f>ROUND(I106*H106,2)</f>
        <v>0</v>
      </c>
      <c r="BL106" s="21" t="s">
        <v>140</v>
      </c>
      <c r="BM106" s="21" t="s">
        <v>160</v>
      </c>
    </row>
    <row r="107" spans="2:65" s="11" customFormat="1" ht="13.5">
      <c r="B107" s="201"/>
      <c r="C107" s="202"/>
      <c r="D107" s="203" t="s">
        <v>142</v>
      </c>
      <c r="E107" s="204" t="s">
        <v>21</v>
      </c>
      <c r="F107" s="205" t="s">
        <v>161</v>
      </c>
      <c r="G107" s="202"/>
      <c r="H107" s="206">
        <v>35.478000000000002</v>
      </c>
      <c r="I107" s="207"/>
      <c r="J107" s="202"/>
      <c r="K107" s="202"/>
      <c r="L107" s="208"/>
      <c r="M107" s="209"/>
      <c r="N107" s="210"/>
      <c r="O107" s="210"/>
      <c r="P107" s="210"/>
      <c r="Q107" s="210"/>
      <c r="R107" s="210"/>
      <c r="S107" s="210"/>
      <c r="T107" s="211"/>
      <c r="AT107" s="212" t="s">
        <v>142</v>
      </c>
      <c r="AU107" s="212" t="s">
        <v>16</v>
      </c>
      <c r="AV107" s="11" t="s">
        <v>16</v>
      </c>
      <c r="AW107" s="11" t="s">
        <v>33</v>
      </c>
      <c r="AX107" s="11" t="s">
        <v>77</v>
      </c>
      <c r="AY107" s="212" t="s">
        <v>132</v>
      </c>
    </row>
    <row r="108" spans="2:65" s="10" customFormat="1" ht="29.85" customHeight="1">
      <c r="B108" s="173"/>
      <c r="C108" s="174"/>
      <c r="D108" s="175" t="s">
        <v>68</v>
      </c>
      <c r="E108" s="187" t="s">
        <v>162</v>
      </c>
      <c r="F108" s="187" t="s">
        <v>163</v>
      </c>
      <c r="G108" s="174"/>
      <c r="H108" s="174"/>
      <c r="I108" s="177"/>
      <c r="J108" s="188">
        <f>BK108</f>
        <v>0</v>
      </c>
      <c r="K108" s="174"/>
      <c r="L108" s="179"/>
      <c r="M108" s="180"/>
      <c r="N108" s="181"/>
      <c r="O108" s="181"/>
      <c r="P108" s="182">
        <f>SUM(P109:P118)</f>
        <v>0</v>
      </c>
      <c r="Q108" s="181"/>
      <c r="R108" s="182">
        <f>SUM(R109:R118)</f>
        <v>5.0434742799999999</v>
      </c>
      <c r="S108" s="181"/>
      <c r="T108" s="183">
        <f>SUM(T109:T118)</f>
        <v>0</v>
      </c>
      <c r="AR108" s="184" t="s">
        <v>77</v>
      </c>
      <c r="AT108" s="185" t="s">
        <v>68</v>
      </c>
      <c r="AU108" s="185" t="s">
        <v>77</v>
      </c>
      <c r="AY108" s="184" t="s">
        <v>132</v>
      </c>
      <c r="BK108" s="186">
        <f>SUM(BK109:BK118)</f>
        <v>0</v>
      </c>
    </row>
    <row r="109" spans="2:65" s="1" customFormat="1" ht="16.5" customHeight="1">
      <c r="B109" s="38"/>
      <c r="C109" s="189" t="s">
        <v>162</v>
      </c>
      <c r="D109" s="189" t="s">
        <v>135</v>
      </c>
      <c r="E109" s="190" t="s">
        <v>164</v>
      </c>
      <c r="F109" s="191" t="s">
        <v>165</v>
      </c>
      <c r="G109" s="192" t="s">
        <v>138</v>
      </c>
      <c r="H109" s="193">
        <v>16</v>
      </c>
      <c r="I109" s="194"/>
      <c r="J109" s="195">
        <f>ROUND(I109*H109,2)</f>
        <v>0</v>
      </c>
      <c r="K109" s="191" t="s">
        <v>139</v>
      </c>
      <c r="L109" s="58"/>
      <c r="M109" s="196" t="s">
        <v>21</v>
      </c>
      <c r="N109" s="197" t="s">
        <v>40</v>
      </c>
      <c r="O109" s="39"/>
      <c r="P109" s="198">
        <f>O109*H109</f>
        <v>0</v>
      </c>
      <c r="Q109" s="198">
        <v>2.0480000000000002E-2</v>
      </c>
      <c r="R109" s="198">
        <f>Q109*H109</f>
        <v>0.32768000000000003</v>
      </c>
      <c r="S109" s="198">
        <v>0</v>
      </c>
      <c r="T109" s="199">
        <f>S109*H109</f>
        <v>0</v>
      </c>
      <c r="AR109" s="21" t="s">
        <v>140</v>
      </c>
      <c r="AT109" s="21" t="s">
        <v>135</v>
      </c>
      <c r="AU109" s="21" t="s">
        <v>16</v>
      </c>
      <c r="AY109" s="21" t="s">
        <v>132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21" t="s">
        <v>77</v>
      </c>
      <c r="BK109" s="200">
        <f>ROUND(I109*H109,2)</f>
        <v>0</v>
      </c>
      <c r="BL109" s="21" t="s">
        <v>140</v>
      </c>
      <c r="BM109" s="21" t="s">
        <v>166</v>
      </c>
    </row>
    <row r="110" spans="2:65" s="11" customFormat="1" ht="13.5">
      <c r="B110" s="201"/>
      <c r="C110" s="202"/>
      <c r="D110" s="203" t="s">
        <v>142</v>
      </c>
      <c r="E110" s="204" t="s">
        <v>21</v>
      </c>
      <c r="F110" s="205" t="s">
        <v>140</v>
      </c>
      <c r="G110" s="202"/>
      <c r="H110" s="206">
        <v>16</v>
      </c>
      <c r="I110" s="207"/>
      <c r="J110" s="202"/>
      <c r="K110" s="202"/>
      <c r="L110" s="208"/>
      <c r="M110" s="209"/>
      <c r="N110" s="210"/>
      <c r="O110" s="210"/>
      <c r="P110" s="210"/>
      <c r="Q110" s="210"/>
      <c r="R110" s="210"/>
      <c r="S110" s="210"/>
      <c r="T110" s="211"/>
      <c r="AT110" s="212" t="s">
        <v>142</v>
      </c>
      <c r="AU110" s="212" t="s">
        <v>16</v>
      </c>
      <c r="AV110" s="11" t="s">
        <v>16</v>
      </c>
      <c r="AW110" s="11" t="s">
        <v>33</v>
      </c>
      <c r="AX110" s="11" t="s">
        <v>77</v>
      </c>
      <c r="AY110" s="212" t="s">
        <v>132</v>
      </c>
    </row>
    <row r="111" spans="2:65" s="1" customFormat="1" ht="25.5" customHeight="1">
      <c r="B111" s="38"/>
      <c r="C111" s="189" t="s">
        <v>167</v>
      </c>
      <c r="D111" s="189" t="s">
        <v>135</v>
      </c>
      <c r="E111" s="190" t="s">
        <v>168</v>
      </c>
      <c r="F111" s="191" t="s">
        <v>169</v>
      </c>
      <c r="G111" s="192" t="s">
        <v>138</v>
      </c>
      <c r="H111" s="193">
        <v>137.572</v>
      </c>
      <c r="I111" s="194"/>
      <c r="J111" s="195">
        <f>ROUND(I111*H111,2)</f>
        <v>0</v>
      </c>
      <c r="K111" s="191" t="s">
        <v>139</v>
      </c>
      <c r="L111" s="58"/>
      <c r="M111" s="196" t="s">
        <v>21</v>
      </c>
      <c r="N111" s="197" t="s">
        <v>40</v>
      </c>
      <c r="O111" s="39"/>
      <c r="P111" s="198">
        <f>O111*H111</f>
        <v>0</v>
      </c>
      <c r="Q111" s="198">
        <v>4.8900000000000002E-3</v>
      </c>
      <c r="R111" s="198">
        <f>Q111*H111</f>
        <v>0.67272708000000003</v>
      </c>
      <c r="S111" s="198">
        <v>0</v>
      </c>
      <c r="T111" s="199">
        <f>S111*H111</f>
        <v>0</v>
      </c>
      <c r="AR111" s="21" t="s">
        <v>140</v>
      </c>
      <c r="AT111" s="21" t="s">
        <v>135</v>
      </c>
      <c r="AU111" s="21" t="s">
        <v>16</v>
      </c>
      <c r="AY111" s="21" t="s">
        <v>132</v>
      </c>
      <c r="BE111" s="200">
        <f>IF(N111="základní",J111,0)</f>
        <v>0</v>
      </c>
      <c r="BF111" s="200">
        <f>IF(N111="snížená",J111,0)</f>
        <v>0</v>
      </c>
      <c r="BG111" s="200">
        <f>IF(N111="zákl. přenesená",J111,0)</f>
        <v>0</v>
      </c>
      <c r="BH111" s="200">
        <f>IF(N111="sníž. přenesená",J111,0)</f>
        <v>0</v>
      </c>
      <c r="BI111" s="200">
        <f>IF(N111="nulová",J111,0)</f>
        <v>0</v>
      </c>
      <c r="BJ111" s="21" t="s">
        <v>77</v>
      </c>
      <c r="BK111" s="200">
        <f>ROUND(I111*H111,2)</f>
        <v>0</v>
      </c>
      <c r="BL111" s="21" t="s">
        <v>140</v>
      </c>
      <c r="BM111" s="21" t="s">
        <v>170</v>
      </c>
    </row>
    <row r="112" spans="2:65" s="11" customFormat="1" ht="13.5">
      <c r="B112" s="201"/>
      <c r="C112" s="202"/>
      <c r="D112" s="203" t="s">
        <v>142</v>
      </c>
      <c r="E112" s="204" t="s">
        <v>21</v>
      </c>
      <c r="F112" s="205" t="s">
        <v>171</v>
      </c>
      <c r="G112" s="202"/>
      <c r="H112" s="206">
        <v>137.572</v>
      </c>
      <c r="I112" s="207"/>
      <c r="J112" s="202"/>
      <c r="K112" s="202"/>
      <c r="L112" s="208"/>
      <c r="M112" s="209"/>
      <c r="N112" s="210"/>
      <c r="O112" s="210"/>
      <c r="P112" s="210"/>
      <c r="Q112" s="210"/>
      <c r="R112" s="210"/>
      <c r="S112" s="210"/>
      <c r="T112" s="211"/>
      <c r="AT112" s="212" t="s">
        <v>142</v>
      </c>
      <c r="AU112" s="212" t="s">
        <v>16</v>
      </c>
      <c r="AV112" s="11" t="s">
        <v>16</v>
      </c>
      <c r="AW112" s="11" t="s">
        <v>33</v>
      </c>
      <c r="AX112" s="11" t="s">
        <v>77</v>
      </c>
      <c r="AY112" s="212" t="s">
        <v>132</v>
      </c>
    </row>
    <row r="113" spans="2:65" s="1" customFormat="1" ht="16.5" customHeight="1">
      <c r="B113" s="38"/>
      <c r="C113" s="189" t="s">
        <v>172</v>
      </c>
      <c r="D113" s="189" t="s">
        <v>135</v>
      </c>
      <c r="E113" s="190" t="s">
        <v>173</v>
      </c>
      <c r="F113" s="191" t="s">
        <v>174</v>
      </c>
      <c r="G113" s="192" t="s">
        <v>138</v>
      </c>
      <c r="H113" s="193">
        <v>85.695999999999998</v>
      </c>
      <c r="I113" s="194"/>
      <c r="J113" s="195">
        <f>ROUND(I113*H113,2)</f>
        <v>0</v>
      </c>
      <c r="K113" s="191" t="s">
        <v>139</v>
      </c>
      <c r="L113" s="58"/>
      <c r="M113" s="196" t="s">
        <v>21</v>
      </c>
      <c r="N113" s="197" t="s">
        <v>40</v>
      </c>
      <c r="O113" s="39"/>
      <c r="P113" s="198">
        <f>O113*H113</f>
        <v>0</v>
      </c>
      <c r="Q113" s="198">
        <v>1.47E-2</v>
      </c>
      <c r="R113" s="198">
        <f>Q113*H113</f>
        <v>1.2597311999999998</v>
      </c>
      <c r="S113" s="198">
        <v>0</v>
      </c>
      <c r="T113" s="199">
        <f>S113*H113</f>
        <v>0</v>
      </c>
      <c r="AR113" s="21" t="s">
        <v>140</v>
      </c>
      <c r="AT113" s="21" t="s">
        <v>135</v>
      </c>
      <c r="AU113" s="21" t="s">
        <v>16</v>
      </c>
      <c r="AY113" s="21" t="s">
        <v>132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21" t="s">
        <v>77</v>
      </c>
      <c r="BK113" s="200">
        <f>ROUND(I113*H113,2)</f>
        <v>0</v>
      </c>
      <c r="BL113" s="21" t="s">
        <v>140</v>
      </c>
      <c r="BM113" s="21" t="s">
        <v>175</v>
      </c>
    </row>
    <row r="114" spans="2:65" s="11" customFormat="1" ht="13.5">
      <c r="B114" s="201"/>
      <c r="C114" s="202"/>
      <c r="D114" s="203" t="s">
        <v>142</v>
      </c>
      <c r="E114" s="204" t="s">
        <v>21</v>
      </c>
      <c r="F114" s="205" t="s">
        <v>176</v>
      </c>
      <c r="G114" s="202"/>
      <c r="H114" s="206">
        <v>85.695999999999998</v>
      </c>
      <c r="I114" s="207"/>
      <c r="J114" s="202"/>
      <c r="K114" s="202"/>
      <c r="L114" s="208"/>
      <c r="M114" s="209"/>
      <c r="N114" s="210"/>
      <c r="O114" s="210"/>
      <c r="P114" s="210"/>
      <c r="Q114" s="210"/>
      <c r="R114" s="210"/>
      <c r="S114" s="210"/>
      <c r="T114" s="211"/>
      <c r="AT114" s="212" t="s">
        <v>142</v>
      </c>
      <c r="AU114" s="212" t="s">
        <v>16</v>
      </c>
      <c r="AV114" s="11" t="s">
        <v>16</v>
      </c>
      <c r="AW114" s="11" t="s">
        <v>33</v>
      </c>
      <c r="AX114" s="11" t="s">
        <v>77</v>
      </c>
      <c r="AY114" s="212" t="s">
        <v>132</v>
      </c>
    </row>
    <row r="115" spans="2:65" s="1" customFormat="1" ht="16.5" customHeight="1">
      <c r="B115" s="38"/>
      <c r="C115" s="189" t="s">
        <v>177</v>
      </c>
      <c r="D115" s="189" t="s">
        <v>135</v>
      </c>
      <c r="E115" s="190" t="s">
        <v>178</v>
      </c>
      <c r="F115" s="191" t="s">
        <v>179</v>
      </c>
      <c r="G115" s="192" t="s">
        <v>138</v>
      </c>
      <c r="H115" s="193">
        <v>36.799999999999997</v>
      </c>
      <c r="I115" s="194"/>
      <c r="J115" s="195">
        <f>ROUND(I115*H115,2)</f>
        <v>0</v>
      </c>
      <c r="K115" s="191" t="s">
        <v>139</v>
      </c>
      <c r="L115" s="58"/>
      <c r="M115" s="196" t="s">
        <v>21</v>
      </c>
      <c r="N115" s="197" t="s">
        <v>40</v>
      </c>
      <c r="O115" s="39"/>
      <c r="P115" s="198">
        <f>O115*H115</f>
        <v>0</v>
      </c>
      <c r="Q115" s="198">
        <v>7.102E-2</v>
      </c>
      <c r="R115" s="198">
        <f>Q115*H115</f>
        <v>2.6135359999999999</v>
      </c>
      <c r="S115" s="198">
        <v>0</v>
      </c>
      <c r="T115" s="199">
        <f>S115*H115</f>
        <v>0</v>
      </c>
      <c r="AR115" s="21" t="s">
        <v>140</v>
      </c>
      <c r="AT115" s="21" t="s">
        <v>135</v>
      </c>
      <c r="AU115" s="21" t="s">
        <v>16</v>
      </c>
      <c r="AY115" s="21" t="s">
        <v>132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21" t="s">
        <v>77</v>
      </c>
      <c r="BK115" s="200">
        <f>ROUND(I115*H115,2)</f>
        <v>0</v>
      </c>
      <c r="BL115" s="21" t="s">
        <v>140</v>
      </c>
      <c r="BM115" s="21" t="s">
        <v>180</v>
      </c>
    </row>
    <row r="116" spans="2:65" s="11" customFormat="1" ht="13.5">
      <c r="B116" s="201"/>
      <c r="C116" s="202"/>
      <c r="D116" s="203" t="s">
        <v>142</v>
      </c>
      <c r="E116" s="204" t="s">
        <v>21</v>
      </c>
      <c r="F116" s="205" t="s">
        <v>181</v>
      </c>
      <c r="G116" s="202"/>
      <c r="H116" s="206">
        <v>36.799999999999997</v>
      </c>
      <c r="I116" s="207"/>
      <c r="J116" s="202"/>
      <c r="K116" s="202"/>
      <c r="L116" s="208"/>
      <c r="M116" s="209"/>
      <c r="N116" s="210"/>
      <c r="O116" s="210"/>
      <c r="P116" s="210"/>
      <c r="Q116" s="210"/>
      <c r="R116" s="210"/>
      <c r="S116" s="210"/>
      <c r="T116" s="211"/>
      <c r="AT116" s="212" t="s">
        <v>142</v>
      </c>
      <c r="AU116" s="212" t="s">
        <v>16</v>
      </c>
      <c r="AV116" s="11" t="s">
        <v>16</v>
      </c>
      <c r="AW116" s="11" t="s">
        <v>33</v>
      </c>
      <c r="AX116" s="11" t="s">
        <v>77</v>
      </c>
      <c r="AY116" s="212" t="s">
        <v>132</v>
      </c>
    </row>
    <row r="117" spans="2:65" s="1" customFormat="1" ht="16.5" customHeight="1">
      <c r="B117" s="38"/>
      <c r="C117" s="189" t="s">
        <v>182</v>
      </c>
      <c r="D117" s="189" t="s">
        <v>135</v>
      </c>
      <c r="E117" s="190" t="s">
        <v>183</v>
      </c>
      <c r="F117" s="191" t="s">
        <v>184</v>
      </c>
      <c r="G117" s="192" t="s">
        <v>146</v>
      </c>
      <c r="H117" s="193">
        <v>10</v>
      </c>
      <c r="I117" s="194"/>
      <c r="J117" s="195">
        <f>ROUND(I117*H117,2)</f>
        <v>0</v>
      </c>
      <c r="K117" s="191" t="s">
        <v>139</v>
      </c>
      <c r="L117" s="58"/>
      <c r="M117" s="196" t="s">
        <v>21</v>
      </c>
      <c r="N117" s="197" t="s">
        <v>40</v>
      </c>
      <c r="O117" s="39"/>
      <c r="P117" s="198">
        <f>O117*H117</f>
        <v>0</v>
      </c>
      <c r="Q117" s="198">
        <v>1.6979999999999999E-2</v>
      </c>
      <c r="R117" s="198">
        <f>Q117*H117</f>
        <v>0.16979999999999998</v>
      </c>
      <c r="S117" s="198">
        <v>0</v>
      </c>
      <c r="T117" s="199">
        <f>S117*H117</f>
        <v>0</v>
      </c>
      <c r="AR117" s="21" t="s">
        <v>140</v>
      </c>
      <c r="AT117" s="21" t="s">
        <v>135</v>
      </c>
      <c r="AU117" s="21" t="s">
        <v>16</v>
      </c>
      <c r="AY117" s="21" t="s">
        <v>132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21" t="s">
        <v>77</v>
      </c>
      <c r="BK117" s="200">
        <f>ROUND(I117*H117,2)</f>
        <v>0</v>
      </c>
      <c r="BL117" s="21" t="s">
        <v>140</v>
      </c>
      <c r="BM117" s="21" t="s">
        <v>185</v>
      </c>
    </row>
    <row r="118" spans="2:65" s="11" customFormat="1" ht="13.5">
      <c r="B118" s="201"/>
      <c r="C118" s="202"/>
      <c r="D118" s="203" t="s">
        <v>142</v>
      </c>
      <c r="E118" s="204" t="s">
        <v>21</v>
      </c>
      <c r="F118" s="205" t="s">
        <v>186</v>
      </c>
      <c r="G118" s="202"/>
      <c r="H118" s="206">
        <v>10</v>
      </c>
      <c r="I118" s="207"/>
      <c r="J118" s="202"/>
      <c r="K118" s="202"/>
      <c r="L118" s="208"/>
      <c r="M118" s="209"/>
      <c r="N118" s="210"/>
      <c r="O118" s="210"/>
      <c r="P118" s="210"/>
      <c r="Q118" s="210"/>
      <c r="R118" s="210"/>
      <c r="S118" s="210"/>
      <c r="T118" s="211"/>
      <c r="AT118" s="212" t="s">
        <v>142</v>
      </c>
      <c r="AU118" s="212" t="s">
        <v>16</v>
      </c>
      <c r="AV118" s="11" t="s">
        <v>16</v>
      </c>
      <c r="AW118" s="11" t="s">
        <v>33</v>
      </c>
      <c r="AX118" s="11" t="s">
        <v>77</v>
      </c>
      <c r="AY118" s="212" t="s">
        <v>132</v>
      </c>
    </row>
    <row r="119" spans="2:65" s="10" customFormat="1" ht="29.85" customHeight="1">
      <c r="B119" s="173"/>
      <c r="C119" s="174"/>
      <c r="D119" s="175" t="s">
        <v>68</v>
      </c>
      <c r="E119" s="187" t="s">
        <v>177</v>
      </c>
      <c r="F119" s="187" t="s">
        <v>187</v>
      </c>
      <c r="G119" s="174"/>
      <c r="H119" s="174"/>
      <c r="I119" s="177"/>
      <c r="J119" s="188">
        <f>BK119</f>
        <v>0</v>
      </c>
      <c r="K119" s="174"/>
      <c r="L119" s="179"/>
      <c r="M119" s="180"/>
      <c r="N119" s="181"/>
      <c r="O119" s="181"/>
      <c r="P119" s="182">
        <f>SUM(P120:P134)</f>
        <v>0</v>
      </c>
      <c r="Q119" s="181"/>
      <c r="R119" s="182">
        <f>SUM(R120:R134)</f>
        <v>1.6E-2</v>
      </c>
      <c r="S119" s="181"/>
      <c r="T119" s="183">
        <f>SUM(T120:T134)</f>
        <v>44.660096000000003</v>
      </c>
      <c r="AR119" s="184" t="s">
        <v>77</v>
      </c>
      <c r="AT119" s="185" t="s">
        <v>68</v>
      </c>
      <c r="AU119" s="185" t="s">
        <v>77</v>
      </c>
      <c r="AY119" s="184" t="s">
        <v>132</v>
      </c>
      <c r="BK119" s="186">
        <f>SUM(BK120:BK134)</f>
        <v>0</v>
      </c>
    </row>
    <row r="120" spans="2:65" s="1" customFormat="1" ht="16.5" customHeight="1">
      <c r="B120" s="38"/>
      <c r="C120" s="189" t="s">
        <v>188</v>
      </c>
      <c r="D120" s="189" t="s">
        <v>135</v>
      </c>
      <c r="E120" s="190" t="s">
        <v>189</v>
      </c>
      <c r="F120" s="191" t="s">
        <v>190</v>
      </c>
      <c r="G120" s="192" t="s">
        <v>138</v>
      </c>
      <c r="H120" s="193">
        <v>400</v>
      </c>
      <c r="I120" s="194"/>
      <c r="J120" s="195">
        <f>ROUND(I120*H120,2)</f>
        <v>0</v>
      </c>
      <c r="K120" s="191" t="s">
        <v>139</v>
      </c>
      <c r="L120" s="58"/>
      <c r="M120" s="196" t="s">
        <v>21</v>
      </c>
      <c r="N120" s="197" t="s">
        <v>40</v>
      </c>
      <c r="O120" s="39"/>
      <c r="P120" s="198">
        <f>O120*H120</f>
        <v>0</v>
      </c>
      <c r="Q120" s="198">
        <v>4.0000000000000003E-5</v>
      </c>
      <c r="R120" s="198">
        <f>Q120*H120</f>
        <v>1.6E-2</v>
      </c>
      <c r="S120" s="198">
        <v>0</v>
      </c>
      <c r="T120" s="199">
        <f>S120*H120</f>
        <v>0</v>
      </c>
      <c r="AR120" s="21" t="s">
        <v>140</v>
      </c>
      <c r="AT120" s="21" t="s">
        <v>135</v>
      </c>
      <c r="AU120" s="21" t="s">
        <v>16</v>
      </c>
      <c r="AY120" s="21" t="s">
        <v>132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21" t="s">
        <v>77</v>
      </c>
      <c r="BK120" s="200">
        <f>ROUND(I120*H120,2)</f>
        <v>0</v>
      </c>
      <c r="BL120" s="21" t="s">
        <v>140</v>
      </c>
      <c r="BM120" s="21" t="s">
        <v>191</v>
      </c>
    </row>
    <row r="121" spans="2:65" s="1" customFormat="1" ht="16.5" customHeight="1">
      <c r="B121" s="38"/>
      <c r="C121" s="189" t="s">
        <v>192</v>
      </c>
      <c r="D121" s="189" t="s">
        <v>135</v>
      </c>
      <c r="E121" s="190" t="s">
        <v>193</v>
      </c>
      <c r="F121" s="191" t="s">
        <v>194</v>
      </c>
      <c r="G121" s="192" t="s">
        <v>195</v>
      </c>
      <c r="H121" s="193">
        <v>12.01</v>
      </c>
      <c r="I121" s="194"/>
      <c r="J121" s="195">
        <f>ROUND(I121*H121,2)</f>
        <v>0</v>
      </c>
      <c r="K121" s="191" t="s">
        <v>139</v>
      </c>
      <c r="L121" s="58"/>
      <c r="M121" s="196" t="s">
        <v>21</v>
      </c>
      <c r="N121" s="197" t="s">
        <v>40</v>
      </c>
      <c r="O121" s="39"/>
      <c r="P121" s="198">
        <f>O121*H121</f>
        <v>0</v>
      </c>
      <c r="Q121" s="198">
        <v>0</v>
      </c>
      <c r="R121" s="198">
        <f>Q121*H121</f>
        <v>0</v>
      </c>
      <c r="S121" s="198">
        <v>1.8</v>
      </c>
      <c r="T121" s="199">
        <f>S121*H121</f>
        <v>21.617999999999999</v>
      </c>
      <c r="AR121" s="21" t="s">
        <v>140</v>
      </c>
      <c r="AT121" s="21" t="s">
        <v>135</v>
      </c>
      <c r="AU121" s="21" t="s">
        <v>16</v>
      </c>
      <c r="AY121" s="21" t="s">
        <v>132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21" t="s">
        <v>77</v>
      </c>
      <c r="BK121" s="200">
        <f>ROUND(I121*H121,2)</f>
        <v>0</v>
      </c>
      <c r="BL121" s="21" t="s">
        <v>140</v>
      </c>
      <c r="BM121" s="21" t="s">
        <v>196</v>
      </c>
    </row>
    <row r="122" spans="2:65" s="11" customFormat="1" ht="27">
      <c r="B122" s="201"/>
      <c r="C122" s="202"/>
      <c r="D122" s="203" t="s">
        <v>142</v>
      </c>
      <c r="E122" s="204" t="s">
        <v>21</v>
      </c>
      <c r="F122" s="205" t="s">
        <v>197</v>
      </c>
      <c r="G122" s="202"/>
      <c r="H122" s="206">
        <v>12.01</v>
      </c>
      <c r="I122" s="207"/>
      <c r="J122" s="202"/>
      <c r="K122" s="202"/>
      <c r="L122" s="208"/>
      <c r="M122" s="209"/>
      <c r="N122" s="210"/>
      <c r="O122" s="210"/>
      <c r="P122" s="210"/>
      <c r="Q122" s="210"/>
      <c r="R122" s="210"/>
      <c r="S122" s="210"/>
      <c r="T122" s="211"/>
      <c r="AT122" s="212" t="s">
        <v>142</v>
      </c>
      <c r="AU122" s="212" t="s">
        <v>16</v>
      </c>
      <c r="AV122" s="11" t="s">
        <v>16</v>
      </c>
      <c r="AW122" s="11" t="s">
        <v>33</v>
      </c>
      <c r="AX122" s="11" t="s">
        <v>77</v>
      </c>
      <c r="AY122" s="212" t="s">
        <v>132</v>
      </c>
    </row>
    <row r="123" spans="2:65" s="1" customFormat="1" ht="25.5" customHeight="1">
      <c r="B123" s="38"/>
      <c r="C123" s="189" t="s">
        <v>198</v>
      </c>
      <c r="D123" s="189" t="s">
        <v>135</v>
      </c>
      <c r="E123" s="190" t="s">
        <v>199</v>
      </c>
      <c r="F123" s="191" t="s">
        <v>200</v>
      </c>
      <c r="G123" s="192" t="s">
        <v>195</v>
      </c>
      <c r="H123" s="193">
        <v>5.2</v>
      </c>
      <c r="I123" s="194"/>
      <c r="J123" s="195">
        <f>ROUND(I123*H123,2)</f>
        <v>0</v>
      </c>
      <c r="K123" s="191" t="s">
        <v>139</v>
      </c>
      <c r="L123" s="58"/>
      <c r="M123" s="196" t="s">
        <v>21</v>
      </c>
      <c r="N123" s="197" t="s">
        <v>40</v>
      </c>
      <c r="O123" s="39"/>
      <c r="P123" s="198">
        <f>O123*H123</f>
        <v>0</v>
      </c>
      <c r="Q123" s="198">
        <v>0</v>
      </c>
      <c r="R123" s="198">
        <f>Q123*H123</f>
        <v>0</v>
      </c>
      <c r="S123" s="198">
        <v>2.2000000000000002</v>
      </c>
      <c r="T123" s="199">
        <f>S123*H123</f>
        <v>11.440000000000001</v>
      </c>
      <c r="AR123" s="21" t="s">
        <v>140</v>
      </c>
      <c r="AT123" s="21" t="s">
        <v>135</v>
      </c>
      <c r="AU123" s="21" t="s">
        <v>16</v>
      </c>
      <c r="AY123" s="21" t="s">
        <v>132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21" t="s">
        <v>77</v>
      </c>
      <c r="BK123" s="200">
        <f>ROUND(I123*H123,2)</f>
        <v>0</v>
      </c>
      <c r="BL123" s="21" t="s">
        <v>140</v>
      </c>
      <c r="BM123" s="21" t="s">
        <v>201</v>
      </c>
    </row>
    <row r="124" spans="2:65" s="11" customFormat="1" ht="13.5">
      <c r="B124" s="201"/>
      <c r="C124" s="202"/>
      <c r="D124" s="203" t="s">
        <v>142</v>
      </c>
      <c r="E124" s="204" t="s">
        <v>21</v>
      </c>
      <c r="F124" s="205" t="s">
        <v>202</v>
      </c>
      <c r="G124" s="202"/>
      <c r="H124" s="206">
        <v>5.2</v>
      </c>
      <c r="I124" s="207"/>
      <c r="J124" s="202"/>
      <c r="K124" s="202"/>
      <c r="L124" s="208"/>
      <c r="M124" s="209"/>
      <c r="N124" s="210"/>
      <c r="O124" s="210"/>
      <c r="P124" s="210"/>
      <c r="Q124" s="210"/>
      <c r="R124" s="210"/>
      <c r="S124" s="210"/>
      <c r="T124" s="211"/>
      <c r="AT124" s="212" t="s">
        <v>142</v>
      </c>
      <c r="AU124" s="212" t="s">
        <v>16</v>
      </c>
      <c r="AV124" s="11" t="s">
        <v>16</v>
      </c>
      <c r="AW124" s="11" t="s">
        <v>33</v>
      </c>
      <c r="AX124" s="11" t="s">
        <v>77</v>
      </c>
      <c r="AY124" s="212" t="s">
        <v>132</v>
      </c>
    </row>
    <row r="125" spans="2:65" s="1" customFormat="1" ht="25.5" customHeight="1">
      <c r="B125" s="38"/>
      <c r="C125" s="189" t="s">
        <v>203</v>
      </c>
      <c r="D125" s="189" t="s">
        <v>135</v>
      </c>
      <c r="E125" s="190" t="s">
        <v>204</v>
      </c>
      <c r="F125" s="191" t="s">
        <v>205</v>
      </c>
      <c r="G125" s="192" t="s">
        <v>138</v>
      </c>
      <c r="H125" s="193">
        <v>52</v>
      </c>
      <c r="I125" s="194"/>
      <c r="J125" s="195">
        <f>ROUND(I125*H125,2)</f>
        <v>0</v>
      </c>
      <c r="K125" s="191" t="s">
        <v>139</v>
      </c>
      <c r="L125" s="58"/>
      <c r="M125" s="196" t="s">
        <v>21</v>
      </c>
      <c r="N125" s="197" t="s">
        <v>40</v>
      </c>
      <c r="O125" s="39"/>
      <c r="P125" s="198">
        <f>O125*H125</f>
        <v>0</v>
      </c>
      <c r="Q125" s="198">
        <v>0</v>
      </c>
      <c r="R125" s="198">
        <f>Q125*H125</f>
        <v>0</v>
      </c>
      <c r="S125" s="198">
        <v>3.5000000000000003E-2</v>
      </c>
      <c r="T125" s="199">
        <f>S125*H125</f>
        <v>1.8200000000000003</v>
      </c>
      <c r="AR125" s="21" t="s">
        <v>140</v>
      </c>
      <c r="AT125" s="21" t="s">
        <v>135</v>
      </c>
      <c r="AU125" s="21" t="s">
        <v>16</v>
      </c>
      <c r="AY125" s="21" t="s">
        <v>132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21" t="s">
        <v>77</v>
      </c>
      <c r="BK125" s="200">
        <f>ROUND(I125*H125,2)</f>
        <v>0</v>
      </c>
      <c r="BL125" s="21" t="s">
        <v>140</v>
      </c>
      <c r="BM125" s="21" t="s">
        <v>206</v>
      </c>
    </row>
    <row r="126" spans="2:65" s="11" customFormat="1" ht="13.5">
      <c r="B126" s="201"/>
      <c r="C126" s="202"/>
      <c r="D126" s="203" t="s">
        <v>142</v>
      </c>
      <c r="E126" s="204" t="s">
        <v>21</v>
      </c>
      <c r="F126" s="205" t="s">
        <v>207</v>
      </c>
      <c r="G126" s="202"/>
      <c r="H126" s="206">
        <v>52</v>
      </c>
      <c r="I126" s="207"/>
      <c r="J126" s="202"/>
      <c r="K126" s="202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142</v>
      </c>
      <c r="AU126" s="212" t="s">
        <v>16</v>
      </c>
      <c r="AV126" s="11" t="s">
        <v>16</v>
      </c>
      <c r="AW126" s="11" t="s">
        <v>33</v>
      </c>
      <c r="AX126" s="11" t="s">
        <v>77</v>
      </c>
      <c r="AY126" s="212" t="s">
        <v>132</v>
      </c>
    </row>
    <row r="127" spans="2:65" s="1" customFormat="1" ht="16.5" customHeight="1">
      <c r="B127" s="38"/>
      <c r="C127" s="189" t="s">
        <v>10</v>
      </c>
      <c r="D127" s="189" t="s">
        <v>135</v>
      </c>
      <c r="E127" s="190" t="s">
        <v>208</v>
      </c>
      <c r="F127" s="191" t="s">
        <v>209</v>
      </c>
      <c r="G127" s="192" t="s">
        <v>138</v>
      </c>
      <c r="H127" s="193">
        <v>13.396000000000001</v>
      </c>
      <c r="I127" s="194"/>
      <c r="J127" s="195">
        <f>ROUND(I127*H127,2)</f>
        <v>0</v>
      </c>
      <c r="K127" s="191" t="s">
        <v>139</v>
      </c>
      <c r="L127" s="58"/>
      <c r="M127" s="196" t="s">
        <v>21</v>
      </c>
      <c r="N127" s="197" t="s">
        <v>40</v>
      </c>
      <c r="O127" s="39"/>
      <c r="P127" s="198">
        <f>O127*H127</f>
        <v>0</v>
      </c>
      <c r="Q127" s="198">
        <v>0</v>
      </c>
      <c r="R127" s="198">
        <f>Q127*H127</f>
        <v>0</v>
      </c>
      <c r="S127" s="198">
        <v>7.5999999999999998E-2</v>
      </c>
      <c r="T127" s="199">
        <f>S127*H127</f>
        <v>1.0180960000000001</v>
      </c>
      <c r="AR127" s="21" t="s">
        <v>140</v>
      </c>
      <c r="AT127" s="21" t="s">
        <v>135</v>
      </c>
      <c r="AU127" s="21" t="s">
        <v>16</v>
      </c>
      <c r="AY127" s="21" t="s">
        <v>132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21" t="s">
        <v>77</v>
      </c>
      <c r="BK127" s="200">
        <f>ROUND(I127*H127,2)</f>
        <v>0</v>
      </c>
      <c r="BL127" s="21" t="s">
        <v>140</v>
      </c>
      <c r="BM127" s="21" t="s">
        <v>210</v>
      </c>
    </row>
    <row r="128" spans="2:65" s="11" customFormat="1" ht="13.5">
      <c r="B128" s="201"/>
      <c r="C128" s="202"/>
      <c r="D128" s="203" t="s">
        <v>142</v>
      </c>
      <c r="E128" s="204" t="s">
        <v>21</v>
      </c>
      <c r="F128" s="205" t="s">
        <v>211</v>
      </c>
      <c r="G128" s="202"/>
      <c r="H128" s="206">
        <v>13.396000000000001</v>
      </c>
      <c r="I128" s="207"/>
      <c r="J128" s="202"/>
      <c r="K128" s="202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142</v>
      </c>
      <c r="AU128" s="212" t="s">
        <v>16</v>
      </c>
      <c r="AV128" s="11" t="s">
        <v>16</v>
      </c>
      <c r="AW128" s="11" t="s">
        <v>33</v>
      </c>
      <c r="AX128" s="11" t="s">
        <v>77</v>
      </c>
      <c r="AY128" s="212" t="s">
        <v>132</v>
      </c>
    </row>
    <row r="129" spans="2:65" s="1" customFormat="1" ht="16.5" customHeight="1">
      <c r="B129" s="38"/>
      <c r="C129" s="189" t="s">
        <v>140</v>
      </c>
      <c r="D129" s="189" t="s">
        <v>135</v>
      </c>
      <c r="E129" s="190" t="s">
        <v>212</v>
      </c>
      <c r="F129" s="191" t="s">
        <v>213</v>
      </c>
      <c r="G129" s="192" t="s">
        <v>214</v>
      </c>
      <c r="H129" s="193">
        <v>101</v>
      </c>
      <c r="I129" s="194"/>
      <c r="J129" s="195">
        <f>ROUND(I129*H129,2)</f>
        <v>0</v>
      </c>
      <c r="K129" s="191" t="s">
        <v>139</v>
      </c>
      <c r="L129" s="58"/>
      <c r="M129" s="196" t="s">
        <v>21</v>
      </c>
      <c r="N129" s="197" t="s">
        <v>40</v>
      </c>
      <c r="O129" s="39"/>
      <c r="P129" s="198">
        <f>O129*H129</f>
        <v>0</v>
      </c>
      <c r="Q129" s="198">
        <v>0</v>
      </c>
      <c r="R129" s="198">
        <f>Q129*H129</f>
        <v>0</v>
      </c>
      <c r="S129" s="198">
        <v>1.2999999999999999E-2</v>
      </c>
      <c r="T129" s="199">
        <f>S129*H129</f>
        <v>1.3129999999999999</v>
      </c>
      <c r="AR129" s="21" t="s">
        <v>140</v>
      </c>
      <c r="AT129" s="21" t="s">
        <v>135</v>
      </c>
      <c r="AU129" s="21" t="s">
        <v>16</v>
      </c>
      <c r="AY129" s="21" t="s">
        <v>132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21" t="s">
        <v>77</v>
      </c>
      <c r="BK129" s="200">
        <f>ROUND(I129*H129,2)</f>
        <v>0</v>
      </c>
      <c r="BL129" s="21" t="s">
        <v>140</v>
      </c>
      <c r="BM129" s="21" t="s">
        <v>215</v>
      </c>
    </row>
    <row r="130" spans="2:65" s="11" customFormat="1" ht="13.5">
      <c r="B130" s="201"/>
      <c r="C130" s="202"/>
      <c r="D130" s="203" t="s">
        <v>142</v>
      </c>
      <c r="E130" s="204" t="s">
        <v>21</v>
      </c>
      <c r="F130" s="205" t="s">
        <v>216</v>
      </c>
      <c r="G130" s="202"/>
      <c r="H130" s="206">
        <v>101</v>
      </c>
      <c r="I130" s="207"/>
      <c r="J130" s="202"/>
      <c r="K130" s="202"/>
      <c r="L130" s="208"/>
      <c r="M130" s="209"/>
      <c r="N130" s="210"/>
      <c r="O130" s="210"/>
      <c r="P130" s="210"/>
      <c r="Q130" s="210"/>
      <c r="R130" s="210"/>
      <c r="S130" s="210"/>
      <c r="T130" s="211"/>
      <c r="AT130" s="212" t="s">
        <v>142</v>
      </c>
      <c r="AU130" s="212" t="s">
        <v>16</v>
      </c>
      <c r="AV130" s="11" t="s">
        <v>16</v>
      </c>
      <c r="AW130" s="11" t="s">
        <v>33</v>
      </c>
      <c r="AX130" s="11" t="s">
        <v>77</v>
      </c>
      <c r="AY130" s="212" t="s">
        <v>132</v>
      </c>
    </row>
    <row r="131" spans="2:65" s="1" customFormat="1" ht="16.5" customHeight="1">
      <c r="B131" s="38"/>
      <c r="C131" s="189" t="s">
        <v>217</v>
      </c>
      <c r="D131" s="189" t="s">
        <v>135</v>
      </c>
      <c r="E131" s="190" t="s">
        <v>218</v>
      </c>
      <c r="F131" s="191" t="s">
        <v>219</v>
      </c>
      <c r="G131" s="192" t="s">
        <v>214</v>
      </c>
      <c r="H131" s="193">
        <v>101</v>
      </c>
      <c r="I131" s="194"/>
      <c r="J131" s="195">
        <f>ROUND(I131*H131,2)</f>
        <v>0</v>
      </c>
      <c r="K131" s="191" t="s">
        <v>139</v>
      </c>
      <c r="L131" s="58"/>
      <c r="M131" s="196" t="s">
        <v>21</v>
      </c>
      <c r="N131" s="197" t="s">
        <v>40</v>
      </c>
      <c r="O131" s="39"/>
      <c r="P131" s="198">
        <f>O131*H131</f>
        <v>0</v>
      </c>
      <c r="Q131" s="198">
        <v>0</v>
      </c>
      <c r="R131" s="198">
        <f>Q131*H131</f>
        <v>0</v>
      </c>
      <c r="S131" s="198">
        <v>6.3E-2</v>
      </c>
      <c r="T131" s="199">
        <f>S131*H131</f>
        <v>6.3630000000000004</v>
      </c>
      <c r="AR131" s="21" t="s">
        <v>140</v>
      </c>
      <c r="AT131" s="21" t="s">
        <v>135</v>
      </c>
      <c r="AU131" s="21" t="s">
        <v>16</v>
      </c>
      <c r="AY131" s="21" t="s">
        <v>132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21" t="s">
        <v>77</v>
      </c>
      <c r="BK131" s="200">
        <f>ROUND(I131*H131,2)</f>
        <v>0</v>
      </c>
      <c r="BL131" s="21" t="s">
        <v>140</v>
      </c>
      <c r="BM131" s="21" t="s">
        <v>220</v>
      </c>
    </row>
    <row r="132" spans="2:65" s="11" customFormat="1" ht="13.5">
      <c r="B132" s="201"/>
      <c r="C132" s="202"/>
      <c r="D132" s="203" t="s">
        <v>142</v>
      </c>
      <c r="E132" s="204" t="s">
        <v>21</v>
      </c>
      <c r="F132" s="205" t="s">
        <v>216</v>
      </c>
      <c r="G132" s="202"/>
      <c r="H132" s="206">
        <v>101</v>
      </c>
      <c r="I132" s="207"/>
      <c r="J132" s="202"/>
      <c r="K132" s="202"/>
      <c r="L132" s="208"/>
      <c r="M132" s="209"/>
      <c r="N132" s="210"/>
      <c r="O132" s="210"/>
      <c r="P132" s="210"/>
      <c r="Q132" s="210"/>
      <c r="R132" s="210"/>
      <c r="S132" s="210"/>
      <c r="T132" s="211"/>
      <c r="AT132" s="212" t="s">
        <v>142</v>
      </c>
      <c r="AU132" s="212" t="s">
        <v>16</v>
      </c>
      <c r="AV132" s="11" t="s">
        <v>16</v>
      </c>
      <c r="AW132" s="11" t="s">
        <v>33</v>
      </c>
      <c r="AX132" s="11" t="s">
        <v>77</v>
      </c>
      <c r="AY132" s="212" t="s">
        <v>132</v>
      </c>
    </row>
    <row r="133" spans="2:65" s="1" customFormat="1" ht="16.5" customHeight="1">
      <c r="B133" s="38"/>
      <c r="C133" s="189" t="s">
        <v>221</v>
      </c>
      <c r="D133" s="189" t="s">
        <v>135</v>
      </c>
      <c r="E133" s="190" t="s">
        <v>222</v>
      </c>
      <c r="F133" s="191" t="s">
        <v>223</v>
      </c>
      <c r="G133" s="192" t="s">
        <v>138</v>
      </c>
      <c r="H133" s="193">
        <v>16</v>
      </c>
      <c r="I133" s="194"/>
      <c r="J133" s="195">
        <f>ROUND(I133*H133,2)</f>
        <v>0</v>
      </c>
      <c r="K133" s="191" t="s">
        <v>139</v>
      </c>
      <c r="L133" s="58"/>
      <c r="M133" s="196" t="s">
        <v>21</v>
      </c>
      <c r="N133" s="197" t="s">
        <v>40</v>
      </c>
      <c r="O133" s="39"/>
      <c r="P133" s="198">
        <f>O133*H133</f>
        <v>0</v>
      </c>
      <c r="Q133" s="198">
        <v>0</v>
      </c>
      <c r="R133" s="198">
        <f>Q133*H133</f>
        <v>0</v>
      </c>
      <c r="S133" s="198">
        <v>6.8000000000000005E-2</v>
      </c>
      <c r="T133" s="199">
        <f>S133*H133</f>
        <v>1.0880000000000001</v>
      </c>
      <c r="AR133" s="21" t="s">
        <v>140</v>
      </c>
      <c r="AT133" s="21" t="s">
        <v>135</v>
      </c>
      <c r="AU133" s="21" t="s">
        <v>16</v>
      </c>
      <c r="AY133" s="21" t="s">
        <v>132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21" t="s">
        <v>77</v>
      </c>
      <c r="BK133" s="200">
        <f>ROUND(I133*H133,2)</f>
        <v>0</v>
      </c>
      <c r="BL133" s="21" t="s">
        <v>140</v>
      </c>
      <c r="BM133" s="21" t="s">
        <v>224</v>
      </c>
    </row>
    <row r="134" spans="2:65" s="11" customFormat="1" ht="13.5">
      <c r="B134" s="201"/>
      <c r="C134" s="202"/>
      <c r="D134" s="203" t="s">
        <v>142</v>
      </c>
      <c r="E134" s="204" t="s">
        <v>21</v>
      </c>
      <c r="F134" s="205" t="s">
        <v>225</v>
      </c>
      <c r="G134" s="202"/>
      <c r="H134" s="206">
        <v>16</v>
      </c>
      <c r="I134" s="207"/>
      <c r="J134" s="202"/>
      <c r="K134" s="202"/>
      <c r="L134" s="208"/>
      <c r="M134" s="209"/>
      <c r="N134" s="210"/>
      <c r="O134" s="210"/>
      <c r="P134" s="210"/>
      <c r="Q134" s="210"/>
      <c r="R134" s="210"/>
      <c r="S134" s="210"/>
      <c r="T134" s="211"/>
      <c r="AT134" s="212" t="s">
        <v>142</v>
      </c>
      <c r="AU134" s="212" t="s">
        <v>16</v>
      </c>
      <c r="AV134" s="11" t="s">
        <v>16</v>
      </c>
      <c r="AW134" s="11" t="s">
        <v>33</v>
      </c>
      <c r="AX134" s="11" t="s">
        <v>77</v>
      </c>
      <c r="AY134" s="212" t="s">
        <v>132</v>
      </c>
    </row>
    <row r="135" spans="2:65" s="10" customFormat="1" ht="29.85" customHeight="1">
      <c r="B135" s="173"/>
      <c r="C135" s="174"/>
      <c r="D135" s="175" t="s">
        <v>68</v>
      </c>
      <c r="E135" s="187" t="s">
        <v>226</v>
      </c>
      <c r="F135" s="187" t="s">
        <v>227</v>
      </c>
      <c r="G135" s="174"/>
      <c r="H135" s="174"/>
      <c r="I135" s="177"/>
      <c r="J135" s="188">
        <f>BK135</f>
        <v>0</v>
      </c>
      <c r="K135" s="174"/>
      <c r="L135" s="179"/>
      <c r="M135" s="180"/>
      <c r="N135" s="181"/>
      <c r="O135" s="181"/>
      <c r="P135" s="182">
        <f>SUM(P136:P139)</f>
        <v>0</v>
      </c>
      <c r="Q135" s="181"/>
      <c r="R135" s="182">
        <f>SUM(R136:R139)</f>
        <v>0</v>
      </c>
      <c r="S135" s="181"/>
      <c r="T135" s="183">
        <f>SUM(T136:T139)</f>
        <v>0</v>
      </c>
      <c r="AR135" s="184" t="s">
        <v>77</v>
      </c>
      <c r="AT135" s="185" t="s">
        <v>68</v>
      </c>
      <c r="AU135" s="185" t="s">
        <v>77</v>
      </c>
      <c r="AY135" s="184" t="s">
        <v>132</v>
      </c>
      <c r="BK135" s="186">
        <f>SUM(BK136:BK139)</f>
        <v>0</v>
      </c>
    </row>
    <row r="136" spans="2:65" s="1" customFormat="1" ht="25.5" customHeight="1">
      <c r="B136" s="38"/>
      <c r="C136" s="189" t="s">
        <v>228</v>
      </c>
      <c r="D136" s="189" t="s">
        <v>135</v>
      </c>
      <c r="E136" s="190" t="s">
        <v>229</v>
      </c>
      <c r="F136" s="191" t="s">
        <v>230</v>
      </c>
      <c r="G136" s="192" t="s">
        <v>231</v>
      </c>
      <c r="H136" s="193">
        <v>44.965000000000003</v>
      </c>
      <c r="I136" s="194"/>
      <c r="J136" s="195">
        <f>ROUND(I136*H136,2)</f>
        <v>0</v>
      </c>
      <c r="K136" s="191" t="s">
        <v>139</v>
      </c>
      <c r="L136" s="58"/>
      <c r="M136" s="196" t="s">
        <v>21</v>
      </c>
      <c r="N136" s="197" t="s">
        <v>40</v>
      </c>
      <c r="O136" s="39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AR136" s="21" t="s">
        <v>140</v>
      </c>
      <c r="AT136" s="21" t="s">
        <v>135</v>
      </c>
      <c r="AU136" s="21" t="s">
        <v>16</v>
      </c>
      <c r="AY136" s="21" t="s">
        <v>132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21" t="s">
        <v>77</v>
      </c>
      <c r="BK136" s="200">
        <f>ROUND(I136*H136,2)</f>
        <v>0</v>
      </c>
      <c r="BL136" s="21" t="s">
        <v>140</v>
      </c>
      <c r="BM136" s="21" t="s">
        <v>232</v>
      </c>
    </row>
    <row r="137" spans="2:65" s="1" customFormat="1" ht="25.5" customHeight="1">
      <c r="B137" s="38"/>
      <c r="C137" s="189" t="s">
        <v>233</v>
      </c>
      <c r="D137" s="189" t="s">
        <v>135</v>
      </c>
      <c r="E137" s="190" t="s">
        <v>234</v>
      </c>
      <c r="F137" s="191" t="s">
        <v>235</v>
      </c>
      <c r="G137" s="192" t="s">
        <v>231</v>
      </c>
      <c r="H137" s="193">
        <v>645.36</v>
      </c>
      <c r="I137" s="194"/>
      <c r="J137" s="195">
        <f>ROUND(I137*H137,2)</f>
        <v>0</v>
      </c>
      <c r="K137" s="191" t="s">
        <v>139</v>
      </c>
      <c r="L137" s="58"/>
      <c r="M137" s="196" t="s">
        <v>21</v>
      </c>
      <c r="N137" s="197" t="s">
        <v>40</v>
      </c>
      <c r="O137" s="39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AR137" s="21" t="s">
        <v>140</v>
      </c>
      <c r="AT137" s="21" t="s">
        <v>135</v>
      </c>
      <c r="AU137" s="21" t="s">
        <v>16</v>
      </c>
      <c r="AY137" s="21" t="s">
        <v>132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21" t="s">
        <v>77</v>
      </c>
      <c r="BK137" s="200">
        <f>ROUND(I137*H137,2)</f>
        <v>0</v>
      </c>
      <c r="BL137" s="21" t="s">
        <v>140</v>
      </c>
      <c r="BM137" s="21" t="s">
        <v>236</v>
      </c>
    </row>
    <row r="138" spans="2:65" s="11" customFormat="1" ht="13.5">
      <c r="B138" s="201"/>
      <c r="C138" s="202"/>
      <c r="D138" s="203" t="s">
        <v>142</v>
      </c>
      <c r="E138" s="204" t="s">
        <v>21</v>
      </c>
      <c r="F138" s="205" t="s">
        <v>237</v>
      </c>
      <c r="G138" s="202"/>
      <c r="H138" s="206">
        <v>645.36</v>
      </c>
      <c r="I138" s="207"/>
      <c r="J138" s="202"/>
      <c r="K138" s="202"/>
      <c r="L138" s="208"/>
      <c r="M138" s="209"/>
      <c r="N138" s="210"/>
      <c r="O138" s="210"/>
      <c r="P138" s="210"/>
      <c r="Q138" s="210"/>
      <c r="R138" s="210"/>
      <c r="S138" s="210"/>
      <c r="T138" s="211"/>
      <c r="AT138" s="212" t="s">
        <v>142</v>
      </c>
      <c r="AU138" s="212" t="s">
        <v>16</v>
      </c>
      <c r="AV138" s="11" t="s">
        <v>16</v>
      </c>
      <c r="AW138" s="11" t="s">
        <v>33</v>
      </c>
      <c r="AX138" s="11" t="s">
        <v>77</v>
      </c>
      <c r="AY138" s="212" t="s">
        <v>132</v>
      </c>
    </row>
    <row r="139" spans="2:65" s="1" customFormat="1" ht="16.5" customHeight="1">
      <c r="B139" s="38"/>
      <c r="C139" s="189" t="s">
        <v>9</v>
      </c>
      <c r="D139" s="189" t="s">
        <v>135</v>
      </c>
      <c r="E139" s="190" t="s">
        <v>238</v>
      </c>
      <c r="F139" s="191" t="s">
        <v>239</v>
      </c>
      <c r="G139" s="192" t="s">
        <v>231</v>
      </c>
      <c r="H139" s="193">
        <v>44.965000000000003</v>
      </c>
      <c r="I139" s="194"/>
      <c r="J139" s="195">
        <f>ROUND(I139*H139,2)</f>
        <v>0</v>
      </c>
      <c r="K139" s="191" t="s">
        <v>139</v>
      </c>
      <c r="L139" s="58"/>
      <c r="M139" s="196" t="s">
        <v>21</v>
      </c>
      <c r="N139" s="197" t="s">
        <v>40</v>
      </c>
      <c r="O139" s="39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AR139" s="21" t="s">
        <v>140</v>
      </c>
      <c r="AT139" s="21" t="s">
        <v>135</v>
      </c>
      <c r="AU139" s="21" t="s">
        <v>16</v>
      </c>
      <c r="AY139" s="21" t="s">
        <v>132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21" t="s">
        <v>77</v>
      </c>
      <c r="BK139" s="200">
        <f>ROUND(I139*H139,2)</f>
        <v>0</v>
      </c>
      <c r="BL139" s="21" t="s">
        <v>140</v>
      </c>
      <c r="BM139" s="21" t="s">
        <v>240</v>
      </c>
    </row>
    <row r="140" spans="2:65" s="10" customFormat="1" ht="29.85" customHeight="1">
      <c r="B140" s="173"/>
      <c r="C140" s="174"/>
      <c r="D140" s="175" t="s">
        <v>68</v>
      </c>
      <c r="E140" s="187" t="s">
        <v>241</v>
      </c>
      <c r="F140" s="187" t="s">
        <v>242</v>
      </c>
      <c r="G140" s="174"/>
      <c r="H140" s="174"/>
      <c r="I140" s="177"/>
      <c r="J140" s="188">
        <f>BK140</f>
        <v>0</v>
      </c>
      <c r="K140" s="174"/>
      <c r="L140" s="179"/>
      <c r="M140" s="180"/>
      <c r="N140" s="181"/>
      <c r="O140" s="181"/>
      <c r="P140" s="182">
        <f>SUM(P141:P142)</f>
        <v>0</v>
      </c>
      <c r="Q140" s="181"/>
      <c r="R140" s="182">
        <f>SUM(R141:R142)</f>
        <v>0</v>
      </c>
      <c r="S140" s="181"/>
      <c r="T140" s="183">
        <f>SUM(T141:T142)</f>
        <v>0</v>
      </c>
      <c r="AR140" s="184" t="s">
        <v>77</v>
      </c>
      <c r="AT140" s="185" t="s">
        <v>68</v>
      </c>
      <c r="AU140" s="185" t="s">
        <v>77</v>
      </c>
      <c r="AY140" s="184" t="s">
        <v>132</v>
      </c>
      <c r="BK140" s="186">
        <f>SUM(BK141:BK142)</f>
        <v>0</v>
      </c>
    </row>
    <row r="141" spans="2:65" s="1" customFormat="1" ht="16.5" customHeight="1">
      <c r="B141" s="38"/>
      <c r="C141" s="189" t="s">
        <v>243</v>
      </c>
      <c r="D141" s="189" t="s">
        <v>135</v>
      </c>
      <c r="E141" s="190" t="s">
        <v>244</v>
      </c>
      <c r="F141" s="191" t="s">
        <v>245</v>
      </c>
      <c r="G141" s="192" t="s">
        <v>231</v>
      </c>
      <c r="H141" s="193">
        <v>11.048999999999999</v>
      </c>
      <c r="I141" s="194"/>
      <c r="J141" s="195">
        <f>ROUND(I141*H141,2)</f>
        <v>0</v>
      </c>
      <c r="K141" s="191" t="s">
        <v>139</v>
      </c>
      <c r="L141" s="58"/>
      <c r="M141" s="196" t="s">
        <v>21</v>
      </c>
      <c r="N141" s="197" t="s">
        <v>40</v>
      </c>
      <c r="O141" s="3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AR141" s="21" t="s">
        <v>140</v>
      </c>
      <c r="AT141" s="21" t="s">
        <v>135</v>
      </c>
      <c r="AU141" s="21" t="s">
        <v>16</v>
      </c>
      <c r="AY141" s="21" t="s">
        <v>132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21" t="s">
        <v>77</v>
      </c>
      <c r="BK141" s="200">
        <f>ROUND(I141*H141,2)</f>
        <v>0</v>
      </c>
      <c r="BL141" s="21" t="s">
        <v>140</v>
      </c>
      <c r="BM141" s="21" t="s">
        <v>246</v>
      </c>
    </row>
    <row r="142" spans="2:65" s="11" customFormat="1" ht="13.5">
      <c r="B142" s="201"/>
      <c r="C142" s="202"/>
      <c r="D142" s="203" t="s">
        <v>142</v>
      </c>
      <c r="E142" s="204" t="s">
        <v>21</v>
      </c>
      <c r="F142" s="205" t="s">
        <v>247</v>
      </c>
      <c r="G142" s="202"/>
      <c r="H142" s="206">
        <v>11.048999999999999</v>
      </c>
      <c r="I142" s="207"/>
      <c r="J142" s="202"/>
      <c r="K142" s="202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142</v>
      </c>
      <c r="AU142" s="212" t="s">
        <v>16</v>
      </c>
      <c r="AV142" s="11" t="s">
        <v>16</v>
      </c>
      <c r="AW142" s="11" t="s">
        <v>33</v>
      </c>
      <c r="AX142" s="11" t="s">
        <v>77</v>
      </c>
      <c r="AY142" s="212" t="s">
        <v>132</v>
      </c>
    </row>
    <row r="143" spans="2:65" s="10" customFormat="1" ht="37.35" customHeight="1">
      <c r="B143" s="173"/>
      <c r="C143" s="174"/>
      <c r="D143" s="175" t="s">
        <v>68</v>
      </c>
      <c r="E143" s="176" t="s">
        <v>248</v>
      </c>
      <c r="F143" s="176" t="s">
        <v>249</v>
      </c>
      <c r="G143" s="174"/>
      <c r="H143" s="174"/>
      <c r="I143" s="177"/>
      <c r="J143" s="178">
        <f>BK143</f>
        <v>0</v>
      </c>
      <c r="K143" s="174"/>
      <c r="L143" s="179"/>
      <c r="M143" s="180"/>
      <c r="N143" s="181"/>
      <c r="O143" s="181"/>
      <c r="P143" s="182">
        <f>P144+P148+P156+P169+P194+P196+P198+P201+P206+P220+P235+P241+P247</f>
        <v>0</v>
      </c>
      <c r="Q143" s="181"/>
      <c r="R143" s="182">
        <f>R144+R148+R156+R169+R194+R196+R198+R201+R206+R220+R235+R241+R247</f>
        <v>4.6668420899999994</v>
      </c>
      <c r="S143" s="181"/>
      <c r="T143" s="183">
        <f>T144+T148+T156+T169+T194+T196+T198+T201+T206+T220+T235+T241+T247</f>
        <v>0.30459347000000003</v>
      </c>
      <c r="AR143" s="184" t="s">
        <v>16</v>
      </c>
      <c r="AT143" s="185" t="s">
        <v>68</v>
      </c>
      <c r="AU143" s="185" t="s">
        <v>69</v>
      </c>
      <c r="AY143" s="184" t="s">
        <v>132</v>
      </c>
      <c r="BK143" s="186">
        <f>BK144+BK148+BK156+BK169+BK194+BK196+BK198+BK201+BK206+BK220+BK235+BK241+BK247</f>
        <v>0</v>
      </c>
    </row>
    <row r="144" spans="2:65" s="10" customFormat="1" ht="19.899999999999999" customHeight="1">
      <c r="B144" s="173"/>
      <c r="C144" s="174"/>
      <c r="D144" s="175" t="s">
        <v>68</v>
      </c>
      <c r="E144" s="187" t="s">
        <v>250</v>
      </c>
      <c r="F144" s="187" t="s">
        <v>251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SUM(P145:P147)</f>
        <v>0</v>
      </c>
      <c r="Q144" s="181"/>
      <c r="R144" s="182">
        <f>SUM(R145:R147)</f>
        <v>0.12174</v>
      </c>
      <c r="S144" s="181"/>
      <c r="T144" s="183">
        <f>SUM(T145:T147)</f>
        <v>0</v>
      </c>
      <c r="AR144" s="184" t="s">
        <v>16</v>
      </c>
      <c r="AT144" s="185" t="s">
        <v>68</v>
      </c>
      <c r="AU144" s="185" t="s">
        <v>77</v>
      </c>
      <c r="AY144" s="184" t="s">
        <v>132</v>
      </c>
      <c r="BK144" s="186">
        <f>SUM(BK145:BK147)</f>
        <v>0</v>
      </c>
    </row>
    <row r="145" spans="2:65" s="1" customFormat="1" ht="16.5" customHeight="1">
      <c r="B145" s="38"/>
      <c r="C145" s="189" t="s">
        <v>252</v>
      </c>
      <c r="D145" s="189" t="s">
        <v>135</v>
      </c>
      <c r="E145" s="190" t="s">
        <v>253</v>
      </c>
      <c r="F145" s="191" t="s">
        <v>254</v>
      </c>
      <c r="G145" s="192" t="s">
        <v>138</v>
      </c>
      <c r="H145" s="193">
        <v>40.58</v>
      </c>
      <c r="I145" s="194"/>
      <c r="J145" s="195">
        <f>ROUND(I145*H145,2)</f>
        <v>0</v>
      </c>
      <c r="K145" s="191" t="s">
        <v>139</v>
      </c>
      <c r="L145" s="58"/>
      <c r="M145" s="196" t="s">
        <v>21</v>
      </c>
      <c r="N145" s="197" t="s">
        <v>40</v>
      </c>
      <c r="O145" s="39"/>
      <c r="P145" s="198">
        <f>O145*H145</f>
        <v>0</v>
      </c>
      <c r="Q145" s="198">
        <v>3.0000000000000001E-3</v>
      </c>
      <c r="R145" s="198">
        <f>Q145*H145</f>
        <v>0.12174</v>
      </c>
      <c r="S145" s="198">
        <v>0</v>
      </c>
      <c r="T145" s="199">
        <f>S145*H145</f>
        <v>0</v>
      </c>
      <c r="AR145" s="21" t="s">
        <v>140</v>
      </c>
      <c r="AT145" s="21" t="s">
        <v>135</v>
      </c>
      <c r="AU145" s="21" t="s">
        <v>16</v>
      </c>
      <c r="AY145" s="21" t="s">
        <v>132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21" t="s">
        <v>77</v>
      </c>
      <c r="BK145" s="200">
        <f>ROUND(I145*H145,2)</f>
        <v>0</v>
      </c>
      <c r="BL145" s="21" t="s">
        <v>140</v>
      </c>
      <c r="BM145" s="21" t="s">
        <v>255</v>
      </c>
    </row>
    <row r="146" spans="2:65" s="11" customFormat="1" ht="13.5">
      <c r="B146" s="201"/>
      <c r="C146" s="202"/>
      <c r="D146" s="203" t="s">
        <v>142</v>
      </c>
      <c r="E146" s="204" t="s">
        <v>21</v>
      </c>
      <c r="F146" s="205" t="s">
        <v>256</v>
      </c>
      <c r="G146" s="202"/>
      <c r="H146" s="206">
        <v>40.58</v>
      </c>
      <c r="I146" s="207"/>
      <c r="J146" s="202"/>
      <c r="K146" s="202"/>
      <c r="L146" s="208"/>
      <c r="M146" s="209"/>
      <c r="N146" s="210"/>
      <c r="O146" s="210"/>
      <c r="P146" s="210"/>
      <c r="Q146" s="210"/>
      <c r="R146" s="210"/>
      <c r="S146" s="210"/>
      <c r="T146" s="211"/>
      <c r="AT146" s="212" t="s">
        <v>142</v>
      </c>
      <c r="AU146" s="212" t="s">
        <v>16</v>
      </c>
      <c r="AV146" s="11" t="s">
        <v>16</v>
      </c>
      <c r="AW146" s="11" t="s">
        <v>33</v>
      </c>
      <c r="AX146" s="11" t="s">
        <v>77</v>
      </c>
      <c r="AY146" s="212" t="s">
        <v>132</v>
      </c>
    </row>
    <row r="147" spans="2:65" s="1" customFormat="1" ht="25.5" customHeight="1">
      <c r="B147" s="38"/>
      <c r="C147" s="189" t="s">
        <v>257</v>
      </c>
      <c r="D147" s="189" t="s">
        <v>135</v>
      </c>
      <c r="E147" s="190" t="s">
        <v>258</v>
      </c>
      <c r="F147" s="191" t="s">
        <v>259</v>
      </c>
      <c r="G147" s="192" t="s">
        <v>231</v>
      </c>
      <c r="H147" s="193">
        <v>0.122</v>
      </c>
      <c r="I147" s="194"/>
      <c r="J147" s="195">
        <f>ROUND(I147*H147,2)</f>
        <v>0</v>
      </c>
      <c r="K147" s="191" t="s">
        <v>139</v>
      </c>
      <c r="L147" s="58"/>
      <c r="M147" s="196" t="s">
        <v>21</v>
      </c>
      <c r="N147" s="197" t="s">
        <v>40</v>
      </c>
      <c r="O147" s="39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AR147" s="21" t="s">
        <v>140</v>
      </c>
      <c r="AT147" s="21" t="s">
        <v>135</v>
      </c>
      <c r="AU147" s="21" t="s">
        <v>16</v>
      </c>
      <c r="AY147" s="21" t="s">
        <v>132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21" t="s">
        <v>77</v>
      </c>
      <c r="BK147" s="200">
        <f>ROUND(I147*H147,2)</f>
        <v>0</v>
      </c>
      <c r="BL147" s="21" t="s">
        <v>140</v>
      </c>
      <c r="BM147" s="21" t="s">
        <v>260</v>
      </c>
    </row>
    <row r="148" spans="2:65" s="10" customFormat="1" ht="29.85" customHeight="1">
      <c r="B148" s="173"/>
      <c r="C148" s="174"/>
      <c r="D148" s="175" t="s">
        <v>68</v>
      </c>
      <c r="E148" s="187" t="s">
        <v>261</v>
      </c>
      <c r="F148" s="187" t="s">
        <v>262</v>
      </c>
      <c r="G148" s="174"/>
      <c r="H148" s="174"/>
      <c r="I148" s="177"/>
      <c r="J148" s="188">
        <f>BK148</f>
        <v>0</v>
      </c>
      <c r="K148" s="174"/>
      <c r="L148" s="179"/>
      <c r="M148" s="180"/>
      <c r="N148" s="181"/>
      <c r="O148" s="181"/>
      <c r="P148" s="182">
        <f>SUM(P149:P155)</f>
        <v>0</v>
      </c>
      <c r="Q148" s="181"/>
      <c r="R148" s="182">
        <f>SUM(R149:R155)</f>
        <v>6.8709999999999993E-2</v>
      </c>
      <c r="S148" s="181"/>
      <c r="T148" s="183">
        <f>SUM(T149:T155)</f>
        <v>0</v>
      </c>
      <c r="AR148" s="184" t="s">
        <v>16</v>
      </c>
      <c r="AT148" s="185" t="s">
        <v>68</v>
      </c>
      <c r="AU148" s="185" t="s">
        <v>77</v>
      </c>
      <c r="AY148" s="184" t="s">
        <v>132</v>
      </c>
      <c r="BK148" s="186">
        <f>SUM(BK149:BK155)</f>
        <v>0</v>
      </c>
    </row>
    <row r="149" spans="2:65" s="1" customFormat="1" ht="16.5" customHeight="1">
      <c r="B149" s="38"/>
      <c r="C149" s="189" t="s">
        <v>263</v>
      </c>
      <c r="D149" s="189" t="s">
        <v>135</v>
      </c>
      <c r="E149" s="190" t="s">
        <v>264</v>
      </c>
      <c r="F149" s="191" t="s">
        <v>265</v>
      </c>
      <c r="G149" s="192" t="s">
        <v>214</v>
      </c>
      <c r="H149" s="193">
        <v>56</v>
      </c>
      <c r="I149" s="194"/>
      <c r="J149" s="195">
        <f>ROUND(I149*H149,2)</f>
        <v>0</v>
      </c>
      <c r="K149" s="191" t="s">
        <v>139</v>
      </c>
      <c r="L149" s="58"/>
      <c r="M149" s="196" t="s">
        <v>21</v>
      </c>
      <c r="N149" s="197" t="s">
        <v>40</v>
      </c>
      <c r="O149" s="39"/>
      <c r="P149" s="198">
        <f>O149*H149</f>
        <v>0</v>
      </c>
      <c r="Q149" s="198">
        <v>5.5999999999999995E-4</v>
      </c>
      <c r="R149" s="198">
        <f>Q149*H149</f>
        <v>3.1359999999999999E-2</v>
      </c>
      <c r="S149" s="198">
        <v>0</v>
      </c>
      <c r="T149" s="199">
        <f>S149*H149</f>
        <v>0</v>
      </c>
      <c r="AR149" s="21" t="s">
        <v>140</v>
      </c>
      <c r="AT149" s="21" t="s">
        <v>135</v>
      </c>
      <c r="AU149" s="21" t="s">
        <v>16</v>
      </c>
      <c r="AY149" s="21" t="s">
        <v>132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21" t="s">
        <v>77</v>
      </c>
      <c r="BK149" s="200">
        <f>ROUND(I149*H149,2)</f>
        <v>0</v>
      </c>
      <c r="BL149" s="21" t="s">
        <v>140</v>
      </c>
      <c r="BM149" s="21" t="s">
        <v>266</v>
      </c>
    </row>
    <row r="150" spans="2:65" s="11" customFormat="1" ht="13.5">
      <c r="B150" s="201"/>
      <c r="C150" s="202"/>
      <c r="D150" s="203" t="s">
        <v>142</v>
      </c>
      <c r="E150" s="204" t="s">
        <v>21</v>
      </c>
      <c r="F150" s="205" t="s">
        <v>267</v>
      </c>
      <c r="G150" s="202"/>
      <c r="H150" s="206">
        <v>56</v>
      </c>
      <c r="I150" s="207"/>
      <c r="J150" s="202"/>
      <c r="K150" s="202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142</v>
      </c>
      <c r="AU150" s="212" t="s">
        <v>16</v>
      </c>
      <c r="AV150" s="11" t="s">
        <v>16</v>
      </c>
      <c r="AW150" s="11" t="s">
        <v>33</v>
      </c>
      <c r="AX150" s="11" t="s">
        <v>77</v>
      </c>
      <c r="AY150" s="212" t="s">
        <v>132</v>
      </c>
    </row>
    <row r="151" spans="2:65" s="1" customFormat="1" ht="16.5" customHeight="1">
      <c r="B151" s="38"/>
      <c r="C151" s="189" t="s">
        <v>268</v>
      </c>
      <c r="D151" s="189" t="s">
        <v>135</v>
      </c>
      <c r="E151" s="190" t="s">
        <v>269</v>
      </c>
      <c r="F151" s="191" t="s">
        <v>270</v>
      </c>
      <c r="G151" s="192" t="s">
        <v>214</v>
      </c>
      <c r="H151" s="193">
        <v>45</v>
      </c>
      <c r="I151" s="194"/>
      <c r="J151" s="195">
        <f>ROUND(I151*H151,2)</f>
        <v>0</v>
      </c>
      <c r="K151" s="191" t="s">
        <v>139</v>
      </c>
      <c r="L151" s="58"/>
      <c r="M151" s="196" t="s">
        <v>21</v>
      </c>
      <c r="N151" s="197" t="s">
        <v>40</v>
      </c>
      <c r="O151" s="39"/>
      <c r="P151" s="198">
        <f>O151*H151</f>
        <v>0</v>
      </c>
      <c r="Q151" s="198">
        <v>8.3000000000000001E-4</v>
      </c>
      <c r="R151" s="198">
        <f>Q151*H151</f>
        <v>3.7350000000000001E-2</v>
      </c>
      <c r="S151" s="198">
        <v>0</v>
      </c>
      <c r="T151" s="199">
        <f>S151*H151</f>
        <v>0</v>
      </c>
      <c r="AR151" s="21" t="s">
        <v>140</v>
      </c>
      <c r="AT151" s="21" t="s">
        <v>135</v>
      </c>
      <c r="AU151" s="21" t="s">
        <v>16</v>
      </c>
      <c r="AY151" s="21" t="s">
        <v>132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21" t="s">
        <v>77</v>
      </c>
      <c r="BK151" s="200">
        <f>ROUND(I151*H151,2)</f>
        <v>0</v>
      </c>
      <c r="BL151" s="21" t="s">
        <v>140</v>
      </c>
      <c r="BM151" s="21" t="s">
        <v>271</v>
      </c>
    </row>
    <row r="152" spans="2:65" s="11" customFormat="1" ht="13.5">
      <c r="B152" s="201"/>
      <c r="C152" s="202"/>
      <c r="D152" s="203" t="s">
        <v>142</v>
      </c>
      <c r="E152" s="204" t="s">
        <v>21</v>
      </c>
      <c r="F152" s="205" t="s">
        <v>272</v>
      </c>
      <c r="G152" s="202"/>
      <c r="H152" s="206">
        <v>45</v>
      </c>
      <c r="I152" s="207"/>
      <c r="J152" s="202"/>
      <c r="K152" s="202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142</v>
      </c>
      <c r="AU152" s="212" t="s">
        <v>16</v>
      </c>
      <c r="AV152" s="11" t="s">
        <v>16</v>
      </c>
      <c r="AW152" s="11" t="s">
        <v>33</v>
      </c>
      <c r="AX152" s="11" t="s">
        <v>77</v>
      </c>
      <c r="AY152" s="212" t="s">
        <v>132</v>
      </c>
    </row>
    <row r="153" spans="2:65" s="1" customFormat="1" ht="16.5" customHeight="1">
      <c r="B153" s="38"/>
      <c r="C153" s="189" t="s">
        <v>273</v>
      </c>
      <c r="D153" s="189" t="s">
        <v>135</v>
      </c>
      <c r="E153" s="190" t="s">
        <v>274</v>
      </c>
      <c r="F153" s="191" t="s">
        <v>275</v>
      </c>
      <c r="G153" s="192" t="s">
        <v>214</v>
      </c>
      <c r="H153" s="193">
        <v>101</v>
      </c>
      <c r="I153" s="194"/>
      <c r="J153" s="195">
        <f>ROUND(I153*H153,2)</f>
        <v>0</v>
      </c>
      <c r="K153" s="191" t="s">
        <v>139</v>
      </c>
      <c r="L153" s="58"/>
      <c r="M153" s="196" t="s">
        <v>21</v>
      </c>
      <c r="N153" s="197" t="s">
        <v>40</v>
      </c>
      <c r="O153" s="39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AR153" s="21" t="s">
        <v>140</v>
      </c>
      <c r="AT153" s="21" t="s">
        <v>135</v>
      </c>
      <c r="AU153" s="21" t="s">
        <v>16</v>
      </c>
      <c r="AY153" s="21" t="s">
        <v>132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21" t="s">
        <v>77</v>
      </c>
      <c r="BK153" s="200">
        <f>ROUND(I153*H153,2)</f>
        <v>0</v>
      </c>
      <c r="BL153" s="21" t="s">
        <v>140</v>
      </c>
      <c r="BM153" s="21" t="s">
        <v>276</v>
      </c>
    </row>
    <row r="154" spans="2:65" s="11" customFormat="1" ht="13.5">
      <c r="B154" s="201"/>
      <c r="C154" s="202"/>
      <c r="D154" s="203" t="s">
        <v>142</v>
      </c>
      <c r="E154" s="204" t="s">
        <v>21</v>
      </c>
      <c r="F154" s="205" t="s">
        <v>216</v>
      </c>
      <c r="G154" s="202"/>
      <c r="H154" s="206">
        <v>101</v>
      </c>
      <c r="I154" s="207"/>
      <c r="J154" s="202"/>
      <c r="K154" s="202"/>
      <c r="L154" s="208"/>
      <c r="M154" s="209"/>
      <c r="N154" s="210"/>
      <c r="O154" s="210"/>
      <c r="P154" s="210"/>
      <c r="Q154" s="210"/>
      <c r="R154" s="210"/>
      <c r="S154" s="210"/>
      <c r="T154" s="211"/>
      <c r="AT154" s="212" t="s">
        <v>142</v>
      </c>
      <c r="AU154" s="212" t="s">
        <v>16</v>
      </c>
      <c r="AV154" s="11" t="s">
        <v>16</v>
      </c>
      <c r="AW154" s="11" t="s">
        <v>33</v>
      </c>
      <c r="AX154" s="11" t="s">
        <v>77</v>
      </c>
      <c r="AY154" s="212" t="s">
        <v>132</v>
      </c>
    </row>
    <row r="155" spans="2:65" s="1" customFormat="1" ht="16.5" customHeight="1">
      <c r="B155" s="38"/>
      <c r="C155" s="189" t="s">
        <v>277</v>
      </c>
      <c r="D155" s="189" t="s">
        <v>135</v>
      </c>
      <c r="E155" s="190" t="s">
        <v>278</v>
      </c>
      <c r="F155" s="191" t="s">
        <v>279</v>
      </c>
      <c r="G155" s="192" t="s">
        <v>231</v>
      </c>
      <c r="H155" s="193">
        <v>6.9000000000000006E-2</v>
      </c>
      <c r="I155" s="194"/>
      <c r="J155" s="195">
        <f>ROUND(I155*H155,2)</f>
        <v>0</v>
      </c>
      <c r="K155" s="191" t="s">
        <v>139</v>
      </c>
      <c r="L155" s="58"/>
      <c r="M155" s="196" t="s">
        <v>21</v>
      </c>
      <c r="N155" s="197" t="s">
        <v>40</v>
      </c>
      <c r="O155" s="39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AR155" s="21" t="s">
        <v>140</v>
      </c>
      <c r="AT155" s="21" t="s">
        <v>135</v>
      </c>
      <c r="AU155" s="21" t="s">
        <v>16</v>
      </c>
      <c r="AY155" s="21" t="s">
        <v>132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21" t="s">
        <v>77</v>
      </c>
      <c r="BK155" s="200">
        <f>ROUND(I155*H155,2)</f>
        <v>0</v>
      </c>
      <c r="BL155" s="21" t="s">
        <v>140</v>
      </c>
      <c r="BM155" s="21" t="s">
        <v>280</v>
      </c>
    </row>
    <row r="156" spans="2:65" s="10" customFormat="1" ht="29.85" customHeight="1">
      <c r="B156" s="173"/>
      <c r="C156" s="174"/>
      <c r="D156" s="175" t="s">
        <v>68</v>
      </c>
      <c r="E156" s="187" t="s">
        <v>281</v>
      </c>
      <c r="F156" s="187" t="s">
        <v>282</v>
      </c>
      <c r="G156" s="174"/>
      <c r="H156" s="174"/>
      <c r="I156" s="177"/>
      <c r="J156" s="188">
        <f>BK156</f>
        <v>0</v>
      </c>
      <c r="K156" s="174"/>
      <c r="L156" s="179"/>
      <c r="M156" s="180"/>
      <c r="N156" s="181"/>
      <c r="O156" s="181"/>
      <c r="P156" s="182">
        <f>SUM(P157:P168)</f>
        <v>0</v>
      </c>
      <c r="Q156" s="181"/>
      <c r="R156" s="182">
        <f>SUM(R157:R168)</f>
        <v>0.11061</v>
      </c>
      <c r="S156" s="181"/>
      <c r="T156" s="183">
        <f>SUM(T157:T168)</f>
        <v>0</v>
      </c>
      <c r="AR156" s="184" t="s">
        <v>16</v>
      </c>
      <c r="AT156" s="185" t="s">
        <v>68</v>
      </c>
      <c r="AU156" s="185" t="s">
        <v>77</v>
      </c>
      <c r="AY156" s="184" t="s">
        <v>132</v>
      </c>
      <c r="BK156" s="186">
        <f>SUM(BK157:BK168)</f>
        <v>0</v>
      </c>
    </row>
    <row r="157" spans="2:65" s="1" customFormat="1" ht="16.5" customHeight="1">
      <c r="B157" s="38"/>
      <c r="C157" s="189" t="s">
        <v>283</v>
      </c>
      <c r="D157" s="189" t="s">
        <v>135</v>
      </c>
      <c r="E157" s="190" t="s">
        <v>284</v>
      </c>
      <c r="F157" s="191" t="s">
        <v>285</v>
      </c>
      <c r="G157" s="192" t="s">
        <v>214</v>
      </c>
      <c r="H157" s="193">
        <v>54</v>
      </c>
      <c r="I157" s="194"/>
      <c r="J157" s="195">
        <f>ROUND(I157*H157,2)</f>
        <v>0</v>
      </c>
      <c r="K157" s="191" t="s">
        <v>139</v>
      </c>
      <c r="L157" s="58"/>
      <c r="M157" s="196" t="s">
        <v>21</v>
      </c>
      <c r="N157" s="197" t="s">
        <v>40</v>
      </c>
      <c r="O157" s="39"/>
      <c r="P157" s="198">
        <f>O157*H157</f>
        <v>0</v>
      </c>
      <c r="Q157" s="198">
        <v>6.6E-4</v>
      </c>
      <c r="R157" s="198">
        <f>Q157*H157</f>
        <v>3.5639999999999998E-2</v>
      </c>
      <c r="S157" s="198">
        <v>0</v>
      </c>
      <c r="T157" s="199">
        <f>S157*H157</f>
        <v>0</v>
      </c>
      <c r="AR157" s="21" t="s">
        <v>140</v>
      </c>
      <c r="AT157" s="21" t="s">
        <v>135</v>
      </c>
      <c r="AU157" s="21" t="s">
        <v>16</v>
      </c>
      <c r="AY157" s="21" t="s">
        <v>132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21" t="s">
        <v>77</v>
      </c>
      <c r="BK157" s="200">
        <f>ROUND(I157*H157,2)</f>
        <v>0</v>
      </c>
      <c r="BL157" s="21" t="s">
        <v>140</v>
      </c>
      <c r="BM157" s="21" t="s">
        <v>286</v>
      </c>
    </row>
    <row r="158" spans="2:65" s="11" customFormat="1" ht="13.5">
      <c r="B158" s="201"/>
      <c r="C158" s="202"/>
      <c r="D158" s="203" t="s">
        <v>142</v>
      </c>
      <c r="E158" s="204" t="s">
        <v>21</v>
      </c>
      <c r="F158" s="205" t="s">
        <v>287</v>
      </c>
      <c r="G158" s="202"/>
      <c r="H158" s="206">
        <v>54</v>
      </c>
      <c r="I158" s="207"/>
      <c r="J158" s="202"/>
      <c r="K158" s="202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142</v>
      </c>
      <c r="AU158" s="212" t="s">
        <v>16</v>
      </c>
      <c r="AV158" s="11" t="s">
        <v>16</v>
      </c>
      <c r="AW158" s="11" t="s">
        <v>33</v>
      </c>
      <c r="AX158" s="11" t="s">
        <v>77</v>
      </c>
      <c r="AY158" s="212" t="s">
        <v>132</v>
      </c>
    </row>
    <row r="159" spans="2:65" s="1" customFormat="1" ht="16.5" customHeight="1">
      <c r="B159" s="38"/>
      <c r="C159" s="189" t="s">
        <v>288</v>
      </c>
      <c r="D159" s="189" t="s">
        <v>135</v>
      </c>
      <c r="E159" s="190" t="s">
        <v>289</v>
      </c>
      <c r="F159" s="191" t="s">
        <v>290</v>
      </c>
      <c r="G159" s="192" t="s">
        <v>214</v>
      </c>
      <c r="H159" s="193">
        <v>27</v>
      </c>
      <c r="I159" s="194"/>
      <c r="J159" s="195">
        <f>ROUND(I159*H159,2)</f>
        <v>0</v>
      </c>
      <c r="K159" s="191" t="s">
        <v>139</v>
      </c>
      <c r="L159" s="58"/>
      <c r="M159" s="196" t="s">
        <v>21</v>
      </c>
      <c r="N159" s="197" t="s">
        <v>40</v>
      </c>
      <c r="O159" s="39"/>
      <c r="P159" s="198">
        <f>O159*H159</f>
        <v>0</v>
      </c>
      <c r="Q159" s="198">
        <v>1.1900000000000001E-3</v>
      </c>
      <c r="R159" s="198">
        <f>Q159*H159</f>
        <v>3.2130000000000006E-2</v>
      </c>
      <c r="S159" s="198">
        <v>0</v>
      </c>
      <c r="T159" s="199">
        <f>S159*H159</f>
        <v>0</v>
      </c>
      <c r="AR159" s="21" t="s">
        <v>140</v>
      </c>
      <c r="AT159" s="21" t="s">
        <v>135</v>
      </c>
      <c r="AU159" s="21" t="s">
        <v>16</v>
      </c>
      <c r="AY159" s="21" t="s">
        <v>132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21" t="s">
        <v>77</v>
      </c>
      <c r="BK159" s="200">
        <f>ROUND(I159*H159,2)</f>
        <v>0</v>
      </c>
      <c r="BL159" s="21" t="s">
        <v>140</v>
      </c>
      <c r="BM159" s="21" t="s">
        <v>291</v>
      </c>
    </row>
    <row r="160" spans="2:65" s="11" customFormat="1" ht="13.5">
      <c r="B160" s="201"/>
      <c r="C160" s="202"/>
      <c r="D160" s="203" t="s">
        <v>142</v>
      </c>
      <c r="E160" s="204" t="s">
        <v>21</v>
      </c>
      <c r="F160" s="205" t="s">
        <v>273</v>
      </c>
      <c r="G160" s="202"/>
      <c r="H160" s="206">
        <v>27</v>
      </c>
      <c r="I160" s="207"/>
      <c r="J160" s="202"/>
      <c r="K160" s="202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142</v>
      </c>
      <c r="AU160" s="212" t="s">
        <v>16</v>
      </c>
      <c r="AV160" s="11" t="s">
        <v>16</v>
      </c>
      <c r="AW160" s="11" t="s">
        <v>33</v>
      </c>
      <c r="AX160" s="11" t="s">
        <v>77</v>
      </c>
      <c r="AY160" s="212" t="s">
        <v>132</v>
      </c>
    </row>
    <row r="161" spans="2:65" s="1" customFormat="1" ht="25.5" customHeight="1">
      <c r="B161" s="38"/>
      <c r="C161" s="189" t="s">
        <v>292</v>
      </c>
      <c r="D161" s="189" t="s">
        <v>135</v>
      </c>
      <c r="E161" s="190" t="s">
        <v>293</v>
      </c>
      <c r="F161" s="191" t="s">
        <v>294</v>
      </c>
      <c r="G161" s="192" t="s">
        <v>214</v>
      </c>
      <c r="H161" s="193">
        <v>45</v>
      </c>
      <c r="I161" s="194"/>
      <c r="J161" s="195">
        <f>ROUND(I161*H161,2)</f>
        <v>0</v>
      </c>
      <c r="K161" s="191" t="s">
        <v>139</v>
      </c>
      <c r="L161" s="58"/>
      <c r="M161" s="196" t="s">
        <v>21</v>
      </c>
      <c r="N161" s="197" t="s">
        <v>40</v>
      </c>
      <c r="O161" s="39"/>
      <c r="P161" s="198">
        <f>O161*H161</f>
        <v>0</v>
      </c>
      <c r="Q161" s="198">
        <v>5.0000000000000002E-5</v>
      </c>
      <c r="R161" s="198">
        <f>Q161*H161</f>
        <v>2.2500000000000003E-3</v>
      </c>
      <c r="S161" s="198">
        <v>0</v>
      </c>
      <c r="T161" s="199">
        <f>S161*H161</f>
        <v>0</v>
      </c>
      <c r="AR161" s="21" t="s">
        <v>140</v>
      </c>
      <c r="AT161" s="21" t="s">
        <v>135</v>
      </c>
      <c r="AU161" s="21" t="s">
        <v>16</v>
      </c>
      <c r="AY161" s="21" t="s">
        <v>132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21" t="s">
        <v>77</v>
      </c>
      <c r="BK161" s="200">
        <f>ROUND(I161*H161,2)</f>
        <v>0</v>
      </c>
      <c r="BL161" s="21" t="s">
        <v>140</v>
      </c>
      <c r="BM161" s="21" t="s">
        <v>295</v>
      </c>
    </row>
    <row r="162" spans="2:65" s="11" customFormat="1" ht="13.5">
      <c r="B162" s="201"/>
      <c r="C162" s="202"/>
      <c r="D162" s="203" t="s">
        <v>142</v>
      </c>
      <c r="E162" s="204" t="s">
        <v>21</v>
      </c>
      <c r="F162" s="205" t="s">
        <v>272</v>
      </c>
      <c r="G162" s="202"/>
      <c r="H162" s="206">
        <v>45</v>
      </c>
      <c r="I162" s="207"/>
      <c r="J162" s="202"/>
      <c r="K162" s="202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142</v>
      </c>
      <c r="AU162" s="212" t="s">
        <v>16</v>
      </c>
      <c r="AV162" s="11" t="s">
        <v>16</v>
      </c>
      <c r="AW162" s="11" t="s">
        <v>33</v>
      </c>
      <c r="AX162" s="11" t="s">
        <v>77</v>
      </c>
      <c r="AY162" s="212" t="s">
        <v>132</v>
      </c>
    </row>
    <row r="163" spans="2:65" s="1" customFormat="1" ht="16.5" customHeight="1">
      <c r="B163" s="38"/>
      <c r="C163" s="189" t="s">
        <v>296</v>
      </c>
      <c r="D163" s="189" t="s">
        <v>135</v>
      </c>
      <c r="E163" s="190" t="s">
        <v>297</v>
      </c>
      <c r="F163" s="191" t="s">
        <v>298</v>
      </c>
      <c r="G163" s="192" t="s">
        <v>146</v>
      </c>
      <c r="H163" s="193">
        <v>6</v>
      </c>
      <c r="I163" s="194"/>
      <c r="J163" s="195">
        <f>ROUND(I163*H163,2)</f>
        <v>0</v>
      </c>
      <c r="K163" s="191" t="s">
        <v>139</v>
      </c>
      <c r="L163" s="58"/>
      <c r="M163" s="196" t="s">
        <v>21</v>
      </c>
      <c r="N163" s="197" t="s">
        <v>40</v>
      </c>
      <c r="O163" s="39"/>
      <c r="P163" s="198">
        <f>O163*H163</f>
        <v>0</v>
      </c>
      <c r="Q163" s="198">
        <v>1.23E-3</v>
      </c>
      <c r="R163" s="198">
        <f>Q163*H163</f>
        <v>7.3799999999999994E-3</v>
      </c>
      <c r="S163" s="198">
        <v>0</v>
      </c>
      <c r="T163" s="199">
        <f>S163*H163</f>
        <v>0</v>
      </c>
      <c r="AR163" s="21" t="s">
        <v>140</v>
      </c>
      <c r="AT163" s="21" t="s">
        <v>135</v>
      </c>
      <c r="AU163" s="21" t="s">
        <v>16</v>
      </c>
      <c r="AY163" s="21" t="s">
        <v>132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21" t="s">
        <v>77</v>
      </c>
      <c r="BK163" s="200">
        <f>ROUND(I163*H163,2)</f>
        <v>0</v>
      </c>
      <c r="BL163" s="21" t="s">
        <v>140</v>
      </c>
      <c r="BM163" s="21" t="s">
        <v>299</v>
      </c>
    </row>
    <row r="164" spans="2:65" s="11" customFormat="1" ht="13.5">
      <c r="B164" s="201"/>
      <c r="C164" s="202"/>
      <c r="D164" s="203" t="s">
        <v>142</v>
      </c>
      <c r="E164" s="204" t="s">
        <v>21</v>
      </c>
      <c r="F164" s="205" t="s">
        <v>162</v>
      </c>
      <c r="G164" s="202"/>
      <c r="H164" s="206">
        <v>6</v>
      </c>
      <c r="I164" s="207"/>
      <c r="J164" s="202"/>
      <c r="K164" s="202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142</v>
      </c>
      <c r="AU164" s="212" t="s">
        <v>16</v>
      </c>
      <c r="AV164" s="11" t="s">
        <v>16</v>
      </c>
      <c r="AW164" s="11" t="s">
        <v>33</v>
      </c>
      <c r="AX164" s="11" t="s">
        <v>77</v>
      </c>
      <c r="AY164" s="212" t="s">
        <v>132</v>
      </c>
    </row>
    <row r="165" spans="2:65" s="1" customFormat="1" ht="16.5" customHeight="1">
      <c r="B165" s="38"/>
      <c r="C165" s="189" t="s">
        <v>300</v>
      </c>
      <c r="D165" s="189" t="s">
        <v>135</v>
      </c>
      <c r="E165" s="190" t="s">
        <v>301</v>
      </c>
      <c r="F165" s="191" t="s">
        <v>302</v>
      </c>
      <c r="G165" s="192" t="s">
        <v>214</v>
      </c>
      <c r="H165" s="193">
        <v>81</v>
      </c>
      <c r="I165" s="194"/>
      <c r="J165" s="195">
        <f>ROUND(I165*H165,2)</f>
        <v>0</v>
      </c>
      <c r="K165" s="191" t="s">
        <v>139</v>
      </c>
      <c r="L165" s="58"/>
      <c r="M165" s="196" t="s">
        <v>21</v>
      </c>
      <c r="N165" s="197" t="s">
        <v>40</v>
      </c>
      <c r="O165" s="39"/>
      <c r="P165" s="198">
        <f>O165*H165</f>
        <v>0</v>
      </c>
      <c r="Q165" s="198">
        <v>4.0000000000000002E-4</v>
      </c>
      <c r="R165" s="198">
        <f>Q165*H165</f>
        <v>3.2399999999999998E-2</v>
      </c>
      <c r="S165" s="198">
        <v>0</v>
      </c>
      <c r="T165" s="199">
        <f>S165*H165</f>
        <v>0</v>
      </c>
      <c r="AR165" s="21" t="s">
        <v>140</v>
      </c>
      <c r="AT165" s="21" t="s">
        <v>135</v>
      </c>
      <c r="AU165" s="21" t="s">
        <v>16</v>
      </c>
      <c r="AY165" s="21" t="s">
        <v>132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21" t="s">
        <v>77</v>
      </c>
      <c r="BK165" s="200">
        <f>ROUND(I165*H165,2)</f>
        <v>0</v>
      </c>
      <c r="BL165" s="21" t="s">
        <v>140</v>
      </c>
      <c r="BM165" s="21" t="s">
        <v>303</v>
      </c>
    </row>
    <row r="166" spans="2:65" s="1" customFormat="1" ht="16.5" customHeight="1">
      <c r="B166" s="38"/>
      <c r="C166" s="189" t="s">
        <v>304</v>
      </c>
      <c r="D166" s="189" t="s">
        <v>135</v>
      </c>
      <c r="E166" s="190" t="s">
        <v>305</v>
      </c>
      <c r="F166" s="191" t="s">
        <v>306</v>
      </c>
      <c r="G166" s="192" t="s">
        <v>214</v>
      </c>
      <c r="H166" s="193">
        <v>81</v>
      </c>
      <c r="I166" s="194"/>
      <c r="J166" s="195">
        <f>ROUND(I166*H166,2)</f>
        <v>0</v>
      </c>
      <c r="K166" s="191" t="s">
        <v>139</v>
      </c>
      <c r="L166" s="58"/>
      <c r="M166" s="196" t="s">
        <v>21</v>
      </c>
      <c r="N166" s="197" t="s">
        <v>40</v>
      </c>
      <c r="O166" s="39"/>
      <c r="P166" s="198">
        <f>O166*H166</f>
        <v>0</v>
      </c>
      <c r="Q166" s="198">
        <v>1.0000000000000001E-5</v>
      </c>
      <c r="R166" s="198">
        <f>Q166*H166</f>
        <v>8.1000000000000006E-4</v>
      </c>
      <c r="S166" s="198">
        <v>0</v>
      </c>
      <c r="T166" s="199">
        <f>S166*H166</f>
        <v>0</v>
      </c>
      <c r="AR166" s="21" t="s">
        <v>140</v>
      </c>
      <c r="AT166" s="21" t="s">
        <v>135</v>
      </c>
      <c r="AU166" s="21" t="s">
        <v>16</v>
      </c>
      <c r="AY166" s="21" t="s">
        <v>132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21" t="s">
        <v>77</v>
      </c>
      <c r="BK166" s="200">
        <f>ROUND(I166*H166,2)</f>
        <v>0</v>
      </c>
      <c r="BL166" s="21" t="s">
        <v>140</v>
      </c>
      <c r="BM166" s="21" t="s">
        <v>307</v>
      </c>
    </row>
    <row r="167" spans="2:65" s="11" customFormat="1" ht="13.5">
      <c r="B167" s="201"/>
      <c r="C167" s="202"/>
      <c r="D167" s="203" t="s">
        <v>142</v>
      </c>
      <c r="E167" s="204" t="s">
        <v>21</v>
      </c>
      <c r="F167" s="205" t="s">
        <v>308</v>
      </c>
      <c r="G167" s="202"/>
      <c r="H167" s="206">
        <v>81</v>
      </c>
      <c r="I167" s="207"/>
      <c r="J167" s="202"/>
      <c r="K167" s="202"/>
      <c r="L167" s="208"/>
      <c r="M167" s="209"/>
      <c r="N167" s="210"/>
      <c r="O167" s="210"/>
      <c r="P167" s="210"/>
      <c r="Q167" s="210"/>
      <c r="R167" s="210"/>
      <c r="S167" s="210"/>
      <c r="T167" s="211"/>
      <c r="AT167" s="212" t="s">
        <v>142</v>
      </c>
      <c r="AU167" s="212" t="s">
        <v>16</v>
      </c>
      <c r="AV167" s="11" t="s">
        <v>16</v>
      </c>
      <c r="AW167" s="11" t="s">
        <v>33</v>
      </c>
      <c r="AX167" s="11" t="s">
        <v>77</v>
      </c>
      <c r="AY167" s="212" t="s">
        <v>132</v>
      </c>
    </row>
    <row r="168" spans="2:65" s="1" customFormat="1" ht="16.5" customHeight="1">
      <c r="B168" s="38"/>
      <c r="C168" s="189" t="s">
        <v>309</v>
      </c>
      <c r="D168" s="189" t="s">
        <v>135</v>
      </c>
      <c r="E168" s="190" t="s">
        <v>310</v>
      </c>
      <c r="F168" s="191" t="s">
        <v>311</v>
      </c>
      <c r="G168" s="192" t="s">
        <v>231</v>
      </c>
      <c r="H168" s="193">
        <v>0.111</v>
      </c>
      <c r="I168" s="194"/>
      <c r="J168" s="195">
        <f>ROUND(I168*H168,2)</f>
        <v>0</v>
      </c>
      <c r="K168" s="191" t="s">
        <v>139</v>
      </c>
      <c r="L168" s="58"/>
      <c r="M168" s="196" t="s">
        <v>21</v>
      </c>
      <c r="N168" s="197" t="s">
        <v>40</v>
      </c>
      <c r="O168" s="39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AR168" s="21" t="s">
        <v>140</v>
      </c>
      <c r="AT168" s="21" t="s">
        <v>135</v>
      </c>
      <c r="AU168" s="21" t="s">
        <v>16</v>
      </c>
      <c r="AY168" s="21" t="s">
        <v>132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21" t="s">
        <v>77</v>
      </c>
      <c r="BK168" s="200">
        <f>ROUND(I168*H168,2)</f>
        <v>0</v>
      </c>
      <c r="BL168" s="21" t="s">
        <v>140</v>
      </c>
      <c r="BM168" s="21" t="s">
        <v>312</v>
      </c>
    </row>
    <row r="169" spans="2:65" s="10" customFormat="1" ht="29.85" customHeight="1">
      <c r="B169" s="173"/>
      <c r="C169" s="174"/>
      <c r="D169" s="175" t="s">
        <v>68</v>
      </c>
      <c r="E169" s="187" t="s">
        <v>313</v>
      </c>
      <c r="F169" s="187" t="s">
        <v>314</v>
      </c>
      <c r="G169" s="174"/>
      <c r="H169" s="174"/>
      <c r="I169" s="177"/>
      <c r="J169" s="188">
        <f>BK169</f>
        <v>0</v>
      </c>
      <c r="K169" s="174"/>
      <c r="L169" s="179"/>
      <c r="M169" s="180"/>
      <c r="N169" s="181"/>
      <c r="O169" s="181"/>
      <c r="P169" s="182">
        <f>SUM(P170:P193)</f>
        <v>0</v>
      </c>
      <c r="Q169" s="181"/>
      <c r="R169" s="182">
        <f>SUM(R170:R193)</f>
        <v>0.23272000000000001</v>
      </c>
      <c r="S169" s="181"/>
      <c r="T169" s="183">
        <f>SUM(T170:T193)</f>
        <v>0.23274</v>
      </c>
      <c r="AR169" s="184" t="s">
        <v>16</v>
      </c>
      <c r="AT169" s="185" t="s">
        <v>68</v>
      </c>
      <c r="AU169" s="185" t="s">
        <v>77</v>
      </c>
      <c r="AY169" s="184" t="s">
        <v>132</v>
      </c>
      <c r="BK169" s="186">
        <f>SUM(BK170:BK193)</f>
        <v>0</v>
      </c>
    </row>
    <row r="170" spans="2:65" s="1" customFormat="1" ht="16.5" customHeight="1">
      <c r="B170" s="38"/>
      <c r="C170" s="189" t="s">
        <v>315</v>
      </c>
      <c r="D170" s="189" t="s">
        <v>135</v>
      </c>
      <c r="E170" s="190" t="s">
        <v>316</v>
      </c>
      <c r="F170" s="191" t="s">
        <v>317</v>
      </c>
      <c r="G170" s="192" t="s">
        <v>318</v>
      </c>
      <c r="H170" s="193">
        <v>6</v>
      </c>
      <c r="I170" s="194"/>
      <c r="J170" s="195">
        <f>ROUND(I170*H170,2)</f>
        <v>0</v>
      </c>
      <c r="K170" s="191" t="s">
        <v>139</v>
      </c>
      <c r="L170" s="58"/>
      <c r="M170" s="196" t="s">
        <v>21</v>
      </c>
      <c r="N170" s="197" t="s">
        <v>40</v>
      </c>
      <c r="O170" s="39"/>
      <c r="P170" s="198">
        <f>O170*H170</f>
        <v>0</v>
      </c>
      <c r="Q170" s="198">
        <v>0</v>
      </c>
      <c r="R170" s="198">
        <f>Q170*H170</f>
        <v>0</v>
      </c>
      <c r="S170" s="198">
        <v>1.933E-2</v>
      </c>
      <c r="T170" s="199">
        <f>S170*H170</f>
        <v>0.11598</v>
      </c>
      <c r="AR170" s="21" t="s">
        <v>140</v>
      </c>
      <c r="AT170" s="21" t="s">
        <v>135</v>
      </c>
      <c r="AU170" s="21" t="s">
        <v>16</v>
      </c>
      <c r="AY170" s="21" t="s">
        <v>132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21" t="s">
        <v>77</v>
      </c>
      <c r="BK170" s="200">
        <f>ROUND(I170*H170,2)</f>
        <v>0</v>
      </c>
      <c r="BL170" s="21" t="s">
        <v>140</v>
      </c>
      <c r="BM170" s="21" t="s">
        <v>319</v>
      </c>
    </row>
    <row r="171" spans="2:65" s="11" customFormat="1" ht="13.5">
      <c r="B171" s="201"/>
      <c r="C171" s="202"/>
      <c r="D171" s="203" t="s">
        <v>142</v>
      </c>
      <c r="E171" s="204" t="s">
        <v>21</v>
      </c>
      <c r="F171" s="205" t="s">
        <v>162</v>
      </c>
      <c r="G171" s="202"/>
      <c r="H171" s="206">
        <v>6</v>
      </c>
      <c r="I171" s="207"/>
      <c r="J171" s="202"/>
      <c r="K171" s="202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142</v>
      </c>
      <c r="AU171" s="212" t="s">
        <v>16</v>
      </c>
      <c r="AV171" s="11" t="s">
        <v>16</v>
      </c>
      <c r="AW171" s="11" t="s">
        <v>33</v>
      </c>
      <c r="AX171" s="11" t="s">
        <v>77</v>
      </c>
      <c r="AY171" s="212" t="s">
        <v>132</v>
      </c>
    </row>
    <row r="172" spans="2:65" s="1" customFormat="1" ht="25.5" customHeight="1">
      <c r="B172" s="38"/>
      <c r="C172" s="189" t="s">
        <v>320</v>
      </c>
      <c r="D172" s="189" t="s">
        <v>135</v>
      </c>
      <c r="E172" s="190" t="s">
        <v>321</v>
      </c>
      <c r="F172" s="191" t="s">
        <v>322</v>
      </c>
      <c r="G172" s="192" t="s">
        <v>318</v>
      </c>
      <c r="H172" s="193">
        <v>6</v>
      </c>
      <c r="I172" s="194"/>
      <c r="J172" s="195">
        <f>ROUND(I172*H172,2)</f>
        <v>0</v>
      </c>
      <c r="K172" s="191" t="s">
        <v>147</v>
      </c>
      <c r="L172" s="58"/>
      <c r="M172" s="196" t="s">
        <v>21</v>
      </c>
      <c r="N172" s="197" t="s">
        <v>40</v>
      </c>
      <c r="O172" s="39"/>
      <c r="P172" s="198">
        <f>O172*H172</f>
        <v>0</v>
      </c>
      <c r="Q172" s="198">
        <v>1.6920000000000001E-2</v>
      </c>
      <c r="R172" s="198">
        <f>Q172*H172</f>
        <v>0.10152</v>
      </c>
      <c r="S172" s="198">
        <v>0</v>
      </c>
      <c r="T172" s="199">
        <f>S172*H172</f>
        <v>0</v>
      </c>
      <c r="AR172" s="21" t="s">
        <v>140</v>
      </c>
      <c r="AT172" s="21" t="s">
        <v>135</v>
      </c>
      <c r="AU172" s="21" t="s">
        <v>16</v>
      </c>
      <c r="AY172" s="21" t="s">
        <v>132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21" t="s">
        <v>77</v>
      </c>
      <c r="BK172" s="200">
        <f>ROUND(I172*H172,2)</f>
        <v>0</v>
      </c>
      <c r="BL172" s="21" t="s">
        <v>140</v>
      </c>
      <c r="BM172" s="21" t="s">
        <v>323</v>
      </c>
    </row>
    <row r="173" spans="2:65" s="1" customFormat="1" ht="25.5" customHeight="1">
      <c r="B173" s="38"/>
      <c r="C173" s="189" t="s">
        <v>324</v>
      </c>
      <c r="D173" s="189" t="s">
        <v>135</v>
      </c>
      <c r="E173" s="190" t="s">
        <v>325</v>
      </c>
      <c r="F173" s="191" t="s">
        <v>326</v>
      </c>
      <c r="G173" s="192" t="s">
        <v>318</v>
      </c>
      <c r="H173" s="193">
        <v>6</v>
      </c>
      <c r="I173" s="194"/>
      <c r="J173" s="195">
        <f>ROUND(I173*H173,2)</f>
        <v>0</v>
      </c>
      <c r="K173" s="191" t="s">
        <v>139</v>
      </c>
      <c r="L173" s="58"/>
      <c r="M173" s="196" t="s">
        <v>21</v>
      </c>
      <c r="N173" s="197" t="s">
        <v>40</v>
      </c>
      <c r="O173" s="39"/>
      <c r="P173" s="198">
        <f>O173*H173</f>
        <v>0</v>
      </c>
      <c r="Q173" s="198">
        <v>5.1999999999999995E-4</v>
      </c>
      <c r="R173" s="198">
        <f>Q173*H173</f>
        <v>3.1199999999999995E-3</v>
      </c>
      <c r="S173" s="198">
        <v>0</v>
      </c>
      <c r="T173" s="199">
        <f>S173*H173</f>
        <v>0</v>
      </c>
      <c r="AR173" s="21" t="s">
        <v>140</v>
      </c>
      <c r="AT173" s="21" t="s">
        <v>135</v>
      </c>
      <c r="AU173" s="21" t="s">
        <v>16</v>
      </c>
      <c r="AY173" s="21" t="s">
        <v>132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21" t="s">
        <v>77</v>
      </c>
      <c r="BK173" s="200">
        <f>ROUND(I173*H173,2)</f>
        <v>0</v>
      </c>
      <c r="BL173" s="21" t="s">
        <v>140</v>
      </c>
      <c r="BM173" s="21" t="s">
        <v>327</v>
      </c>
    </row>
    <row r="174" spans="2:65" s="11" customFormat="1" ht="13.5">
      <c r="B174" s="201"/>
      <c r="C174" s="202"/>
      <c r="D174" s="203" t="s">
        <v>142</v>
      </c>
      <c r="E174" s="204" t="s">
        <v>21</v>
      </c>
      <c r="F174" s="205" t="s">
        <v>162</v>
      </c>
      <c r="G174" s="202"/>
      <c r="H174" s="206">
        <v>6</v>
      </c>
      <c r="I174" s="207"/>
      <c r="J174" s="202"/>
      <c r="K174" s="202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142</v>
      </c>
      <c r="AU174" s="212" t="s">
        <v>16</v>
      </c>
      <c r="AV174" s="11" t="s">
        <v>16</v>
      </c>
      <c r="AW174" s="11" t="s">
        <v>33</v>
      </c>
      <c r="AX174" s="11" t="s">
        <v>77</v>
      </c>
      <c r="AY174" s="212" t="s">
        <v>132</v>
      </c>
    </row>
    <row r="175" spans="2:65" s="1" customFormat="1" ht="16.5" customHeight="1">
      <c r="B175" s="38"/>
      <c r="C175" s="189" t="s">
        <v>328</v>
      </c>
      <c r="D175" s="189" t="s">
        <v>135</v>
      </c>
      <c r="E175" s="190" t="s">
        <v>329</v>
      </c>
      <c r="F175" s="191" t="s">
        <v>330</v>
      </c>
      <c r="G175" s="192" t="s">
        <v>318</v>
      </c>
      <c r="H175" s="193">
        <v>6</v>
      </c>
      <c r="I175" s="194"/>
      <c r="J175" s="195">
        <f>ROUND(I175*H175,2)</f>
        <v>0</v>
      </c>
      <c r="K175" s="191" t="s">
        <v>21</v>
      </c>
      <c r="L175" s="58"/>
      <c r="M175" s="196" t="s">
        <v>21</v>
      </c>
      <c r="N175" s="197" t="s">
        <v>40</v>
      </c>
      <c r="O175" s="39"/>
      <c r="P175" s="198">
        <f>O175*H175</f>
        <v>0</v>
      </c>
      <c r="Q175" s="198">
        <v>0</v>
      </c>
      <c r="R175" s="198">
        <f>Q175*H175</f>
        <v>0</v>
      </c>
      <c r="S175" s="198">
        <v>1.9460000000000002E-2</v>
      </c>
      <c r="T175" s="199">
        <f>S175*H175</f>
        <v>0.11676</v>
      </c>
      <c r="AR175" s="21" t="s">
        <v>140</v>
      </c>
      <c r="AT175" s="21" t="s">
        <v>135</v>
      </c>
      <c r="AU175" s="21" t="s">
        <v>16</v>
      </c>
      <c r="AY175" s="21" t="s">
        <v>132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21" t="s">
        <v>77</v>
      </c>
      <c r="BK175" s="200">
        <f>ROUND(I175*H175,2)</f>
        <v>0</v>
      </c>
      <c r="BL175" s="21" t="s">
        <v>140</v>
      </c>
      <c r="BM175" s="21" t="s">
        <v>331</v>
      </c>
    </row>
    <row r="176" spans="2:65" s="11" customFormat="1" ht="13.5">
      <c r="B176" s="201"/>
      <c r="C176" s="202"/>
      <c r="D176" s="203" t="s">
        <v>142</v>
      </c>
      <c r="E176" s="204" t="s">
        <v>21</v>
      </c>
      <c r="F176" s="205" t="s">
        <v>162</v>
      </c>
      <c r="G176" s="202"/>
      <c r="H176" s="206">
        <v>6</v>
      </c>
      <c r="I176" s="207"/>
      <c r="J176" s="202"/>
      <c r="K176" s="202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142</v>
      </c>
      <c r="AU176" s="212" t="s">
        <v>16</v>
      </c>
      <c r="AV176" s="11" t="s">
        <v>16</v>
      </c>
      <c r="AW176" s="11" t="s">
        <v>33</v>
      </c>
      <c r="AX176" s="11" t="s">
        <v>77</v>
      </c>
      <c r="AY176" s="212" t="s">
        <v>132</v>
      </c>
    </row>
    <row r="177" spans="2:65" s="1" customFormat="1" ht="25.5" customHeight="1">
      <c r="B177" s="38"/>
      <c r="C177" s="189" t="s">
        <v>332</v>
      </c>
      <c r="D177" s="189" t="s">
        <v>135</v>
      </c>
      <c r="E177" s="190" t="s">
        <v>333</v>
      </c>
      <c r="F177" s="191" t="s">
        <v>334</v>
      </c>
      <c r="G177" s="192" t="s">
        <v>318</v>
      </c>
      <c r="H177" s="193">
        <v>6</v>
      </c>
      <c r="I177" s="194"/>
      <c r="J177" s="195">
        <f>ROUND(I177*H177,2)</f>
        <v>0</v>
      </c>
      <c r="K177" s="191" t="s">
        <v>21</v>
      </c>
      <c r="L177" s="58"/>
      <c r="M177" s="196" t="s">
        <v>21</v>
      </c>
      <c r="N177" s="197" t="s">
        <v>40</v>
      </c>
      <c r="O177" s="39"/>
      <c r="P177" s="198">
        <f>O177*H177</f>
        <v>0</v>
      </c>
      <c r="Q177" s="198">
        <v>1.8079999999999999E-2</v>
      </c>
      <c r="R177" s="198">
        <f>Q177*H177</f>
        <v>0.10847999999999999</v>
      </c>
      <c r="S177" s="198">
        <v>0</v>
      </c>
      <c r="T177" s="199">
        <f>S177*H177</f>
        <v>0</v>
      </c>
      <c r="AR177" s="21" t="s">
        <v>140</v>
      </c>
      <c r="AT177" s="21" t="s">
        <v>135</v>
      </c>
      <c r="AU177" s="21" t="s">
        <v>16</v>
      </c>
      <c r="AY177" s="21" t="s">
        <v>132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21" t="s">
        <v>77</v>
      </c>
      <c r="BK177" s="200">
        <f>ROUND(I177*H177,2)</f>
        <v>0</v>
      </c>
      <c r="BL177" s="21" t="s">
        <v>140</v>
      </c>
      <c r="BM177" s="21" t="s">
        <v>335</v>
      </c>
    </row>
    <row r="178" spans="2:65" s="11" customFormat="1" ht="13.5">
      <c r="B178" s="201"/>
      <c r="C178" s="202"/>
      <c r="D178" s="203" t="s">
        <v>142</v>
      </c>
      <c r="E178" s="204" t="s">
        <v>21</v>
      </c>
      <c r="F178" s="205" t="s">
        <v>162</v>
      </c>
      <c r="G178" s="202"/>
      <c r="H178" s="206">
        <v>6</v>
      </c>
      <c r="I178" s="207"/>
      <c r="J178" s="202"/>
      <c r="K178" s="202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142</v>
      </c>
      <c r="AU178" s="212" t="s">
        <v>16</v>
      </c>
      <c r="AV178" s="11" t="s">
        <v>16</v>
      </c>
      <c r="AW178" s="11" t="s">
        <v>33</v>
      </c>
      <c r="AX178" s="11" t="s">
        <v>77</v>
      </c>
      <c r="AY178" s="212" t="s">
        <v>132</v>
      </c>
    </row>
    <row r="179" spans="2:65" s="1" customFormat="1" ht="16.5" customHeight="1">
      <c r="B179" s="38"/>
      <c r="C179" s="189" t="s">
        <v>336</v>
      </c>
      <c r="D179" s="189" t="s">
        <v>135</v>
      </c>
      <c r="E179" s="190" t="s">
        <v>337</v>
      </c>
      <c r="F179" s="191" t="s">
        <v>338</v>
      </c>
      <c r="G179" s="192" t="s">
        <v>318</v>
      </c>
      <c r="H179" s="193">
        <v>6</v>
      </c>
      <c r="I179" s="194"/>
      <c r="J179" s="195">
        <f>ROUND(I179*H179,2)</f>
        <v>0</v>
      </c>
      <c r="K179" s="191" t="s">
        <v>21</v>
      </c>
      <c r="L179" s="58"/>
      <c r="M179" s="196" t="s">
        <v>21</v>
      </c>
      <c r="N179" s="197" t="s">
        <v>40</v>
      </c>
      <c r="O179" s="39"/>
      <c r="P179" s="198">
        <f>O179*H179</f>
        <v>0</v>
      </c>
      <c r="Q179" s="198">
        <v>1.0200000000000001E-3</v>
      </c>
      <c r="R179" s="198">
        <f>Q179*H179</f>
        <v>6.1200000000000004E-3</v>
      </c>
      <c r="S179" s="198">
        <v>0</v>
      </c>
      <c r="T179" s="199">
        <f>S179*H179</f>
        <v>0</v>
      </c>
      <c r="AR179" s="21" t="s">
        <v>140</v>
      </c>
      <c r="AT179" s="21" t="s">
        <v>135</v>
      </c>
      <c r="AU179" s="21" t="s">
        <v>16</v>
      </c>
      <c r="AY179" s="21" t="s">
        <v>132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21" t="s">
        <v>77</v>
      </c>
      <c r="BK179" s="200">
        <f>ROUND(I179*H179,2)</f>
        <v>0</v>
      </c>
      <c r="BL179" s="21" t="s">
        <v>140</v>
      </c>
      <c r="BM179" s="21" t="s">
        <v>339</v>
      </c>
    </row>
    <row r="180" spans="2:65" s="11" customFormat="1" ht="13.5">
      <c r="B180" s="201"/>
      <c r="C180" s="202"/>
      <c r="D180" s="203" t="s">
        <v>142</v>
      </c>
      <c r="E180" s="204" t="s">
        <v>21</v>
      </c>
      <c r="F180" s="205" t="s">
        <v>162</v>
      </c>
      <c r="G180" s="202"/>
      <c r="H180" s="206">
        <v>6</v>
      </c>
      <c r="I180" s="207"/>
      <c r="J180" s="202"/>
      <c r="K180" s="202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142</v>
      </c>
      <c r="AU180" s="212" t="s">
        <v>16</v>
      </c>
      <c r="AV180" s="11" t="s">
        <v>16</v>
      </c>
      <c r="AW180" s="11" t="s">
        <v>33</v>
      </c>
      <c r="AX180" s="11" t="s">
        <v>77</v>
      </c>
      <c r="AY180" s="212" t="s">
        <v>132</v>
      </c>
    </row>
    <row r="181" spans="2:65" s="1" customFormat="1" ht="16.5" customHeight="1">
      <c r="B181" s="38"/>
      <c r="C181" s="189" t="s">
        <v>340</v>
      </c>
      <c r="D181" s="189" t="s">
        <v>135</v>
      </c>
      <c r="E181" s="190" t="s">
        <v>341</v>
      </c>
      <c r="F181" s="191" t="s">
        <v>342</v>
      </c>
      <c r="G181" s="192" t="s">
        <v>318</v>
      </c>
      <c r="H181" s="193">
        <v>6</v>
      </c>
      <c r="I181" s="194"/>
      <c r="J181" s="195">
        <f>ROUND(I181*H181,2)</f>
        <v>0</v>
      </c>
      <c r="K181" s="191" t="s">
        <v>21</v>
      </c>
      <c r="L181" s="58"/>
      <c r="M181" s="196" t="s">
        <v>21</v>
      </c>
      <c r="N181" s="197" t="s">
        <v>40</v>
      </c>
      <c r="O181" s="39"/>
      <c r="P181" s="198">
        <f>O181*H181</f>
        <v>0</v>
      </c>
      <c r="Q181" s="198">
        <v>5.0000000000000001E-4</v>
      </c>
      <c r="R181" s="198">
        <f>Q181*H181</f>
        <v>3.0000000000000001E-3</v>
      </c>
      <c r="S181" s="198">
        <v>0</v>
      </c>
      <c r="T181" s="199">
        <f>S181*H181</f>
        <v>0</v>
      </c>
      <c r="AR181" s="21" t="s">
        <v>140</v>
      </c>
      <c r="AT181" s="21" t="s">
        <v>135</v>
      </c>
      <c r="AU181" s="21" t="s">
        <v>16</v>
      </c>
      <c r="AY181" s="21" t="s">
        <v>132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21" t="s">
        <v>77</v>
      </c>
      <c r="BK181" s="200">
        <f>ROUND(I181*H181,2)</f>
        <v>0</v>
      </c>
      <c r="BL181" s="21" t="s">
        <v>140</v>
      </c>
      <c r="BM181" s="21" t="s">
        <v>343</v>
      </c>
    </row>
    <row r="182" spans="2:65" s="11" customFormat="1" ht="13.5">
      <c r="B182" s="201"/>
      <c r="C182" s="202"/>
      <c r="D182" s="203" t="s">
        <v>142</v>
      </c>
      <c r="E182" s="204" t="s">
        <v>21</v>
      </c>
      <c r="F182" s="205" t="s">
        <v>162</v>
      </c>
      <c r="G182" s="202"/>
      <c r="H182" s="206">
        <v>6</v>
      </c>
      <c r="I182" s="207"/>
      <c r="J182" s="202"/>
      <c r="K182" s="202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142</v>
      </c>
      <c r="AU182" s="212" t="s">
        <v>16</v>
      </c>
      <c r="AV182" s="11" t="s">
        <v>16</v>
      </c>
      <c r="AW182" s="11" t="s">
        <v>33</v>
      </c>
      <c r="AX182" s="11" t="s">
        <v>77</v>
      </c>
      <c r="AY182" s="212" t="s">
        <v>132</v>
      </c>
    </row>
    <row r="183" spans="2:65" s="1" customFormat="1" ht="16.5" customHeight="1">
      <c r="B183" s="38"/>
      <c r="C183" s="189" t="s">
        <v>344</v>
      </c>
      <c r="D183" s="189" t="s">
        <v>135</v>
      </c>
      <c r="E183" s="190" t="s">
        <v>345</v>
      </c>
      <c r="F183" s="191" t="s">
        <v>346</v>
      </c>
      <c r="G183" s="192" t="s">
        <v>318</v>
      </c>
      <c r="H183" s="193">
        <v>2</v>
      </c>
      <c r="I183" s="194"/>
      <c r="J183" s="195">
        <f>ROUND(I183*H183,2)</f>
        <v>0</v>
      </c>
      <c r="K183" s="191" t="s">
        <v>139</v>
      </c>
      <c r="L183" s="58"/>
      <c r="M183" s="196" t="s">
        <v>21</v>
      </c>
      <c r="N183" s="197" t="s">
        <v>40</v>
      </c>
      <c r="O183" s="39"/>
      <c r="P183" s="198">
        <f>O183*H183</f>
        <v>0</v>
      </c>
      <c r="Q183" s="198">
        <v>5.1999999999999995E-4</v>
      </c>
      <c r="R183" s="198">
        <f>Q183*H183</f>
        <v>1.0399999999999999E-3</v>
      </c>
      <c r="S183" s="198">
        <v>0</v>
      </c>
      <c r="T183" s="199">
        <f>S183*H183</f>
        <v>0</v>
      </c>
      <c r="AR183" s="21" t="s">
        <v>140</v>
      </c>
      <c r="AT183" s="21" t="s">
        <v>135</v>
      </c>
      <c r="AU183" s="21" t="s">
        <v>16</v>
      </c>
      <c r="AY183" s="21" t="s">
        <v>132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21" t="s">
        <v>77</v>
      </c>
      <c r="BK183" s="200">
        <f>ROUND(I183*H183,2)</f>
        <v>0</v>
      </c>
      <c r="BL183" s="21" t="s">
        <v>140</v>
      </c>
      <c r="BM183" s="21" t="s">
        <v>347</v>
      </c>
    </row>
    <row r="184" spans="2:65" s="11" customFormat="1" ht="13.5">
      <c r="B184" s="201"/>
      <c r="C184" s="202"/>
      <c r="D184" s="203" t="s">
        <v>142</v>
      </c>
      <c r="E184" s="204" t="s">
        <v>21</v>
      </c>
      <c r="F184" s="205" t="s">
        <v>16</v>
      </c>
      <c r="G184" s="202"/>
      <c r="H184" s="206">
        <v>2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142</v>
      </c>
      <c r="AU184" s="212" t="s">
        <v>16</v>
      </c>
      <c r="AV184" s="11" t="s">
        <v>16</v>
      </c>
      <c r="AW184" s="11" t="s">
        <v>33</v>
      </c>
      <c r="AX184" s="11" t="s">
        <v>77</v>
      </c>
      <c r="AY184" s="212" t="s">
        <v>132</v>
      </c>
    </row>
    <row r="185" spans="2:65" s="1" customFormat="1" ht="16.5" customHeight="1">
      <c r="B185" s="38"/>
      <c r="C185" s="189" t="s">
        <v>348</v>
      </c>
      <c r="D185" s="189" t="s">
        <v>135</v>
      </c>
      <c r="E185" s="190" t="s">
        <v>349</v>
      </c>
      <c r="F185" s="191" t="s">
        <v>350</v>
      </c>
      <c r="G185" s="192" t="s">
        <v>318</v>
      </c>
      <c r="H185" s="193">
        <v>2</v>
      </c>
      <c r="I185" s="194"/>
      <c r="J185" s="195">
        <f>ROUND(I185*H185,2)</f>
        <v>0</v>
      </c>
      <c r="K185" s="191" t="s">
        <v>139</v>
      </c>
      <c r="L185" s="58"/>
      <c r="M185" s="196" t="s">
        <v>21</v>
      </c>
      <c r="N185" s="197" t="s">
        <v>40</v>
      </c>
      <c r="O185" s="39"/>
      <c r="P185" s="198">
        <f>O185*H185</f>
        <v>0</v>
      </c>
      <c r="Q185" s="198">
        <v>5.1999999999999995E-4</v>
      </c>
      <c r="R185" s="198">
        <f>Q185*H185</f>
        <v>1.0399999999999999E-3</v>
      </c>
      <c r="S185" s="198">
        <v>0</v>
      </c>
      <c r="T185" s="199">
        <f>S185*H185</f>
        <v>0</v>
      </c>
      <c r="AR185" s="21" t="s">
        <v>140</v>
      </c>
      <c r="AT185" s="21" t="s">
        <v>135</v>
      </c>
      <c r="AU185" s="21" t="s">
        <v>16</v>
      </c>
      <c r="AY185" s="21" t="s">
        <v>132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21" t="s">
        <v>77</v>
      </c>
      <c r="BK185" s="200">
        <f>ROUND(I185*H185,2)</f>
        <v>0</v>
      </c>
      <c r="BL185" s="21" t="s">
        <v>140</v>
      </c>
      <c r="BM185" s="21" t="s">
        <v>351</v>
      </c>
    </row>
    <row r="186" spans="2:65" s="11" customFormat="1" ht="13.5">
      <c r="B186" s="201"/>
      <c r="C186" s="202"/>
      <c r="D186" s="203" t="s">
        <v>142</v>
      </c>
      <c r="E186" s="204" t="s">
        <v>21</v>
      </c>
      <c r="F186" s="205" t="s">
        <v>16</v>
      </c>
      <c r="G186" s="202"/>
      <c r="H186" s="206">
        <v>2</v>
      </c>
      <c r="I186" s="207"/>
      <c r="J186" s="202"/>
      <c r="K186" s="202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142</v>
      </c>
      <c r="AU186" s="212" t="s">
        <v>16</v>
      </c>
      <c r="AV186" s="11" t="s">
        <v>16</v>
      </c>
      <c r="AW186" s="11" t="s">
        <v>33</v>
      </c>
      <c r="AX186" s="11" t="s">
        <v>77</v>
      </c>
      <c r="AY186" s="212" t="s">
        <v>132</v>
      </c>
    </row>
    <row r="187" spans="2:65" s="1" customFormat="1" ht="16.5" customHeight="1">
      <c r="B187" s="38"/>
      <c r="C187" s="189" t="s">
        <v>272</v>
      </c>
      <c r="D187" s="189" t="s">
        <v>135</v>
      </c>
      <c r="E187" s="190" t="s">
        <v>352</v>
      </c>
      <c r="F187" s="191" t="s">
        <v>353</v>
      </c>
      <c r="G187" s="192" t="s">
        <v>318</v>
      </c>
      <c r="H187" s="193">
        <v>8</v>
      </c>
      <c r="I187" s="194"/>
      <c r="J187" s="195">
        <f>ROUND(I187*H187,2)</f>
        <v>0</v>
      </c>
      <c r="K187" s="191" t="s">
        <v>139</v>
      </c>
      <c r="L187" s="58"/>
      <c r="M187" s="196" t="s">
        <v>21</v>
      </c>
      <c r="N187" s="197" t="s">
        <v>40</v>
      </c>
      <c r="O187" s="39"/>
      <c r="P187" s="198">
        <f>O187*H187</f>
        <v>0</v>
      </c>
      <c r="Q187" s="198">
        <v>5.0000000000000001E-4</v>
      </c>
      <c r="R187" s="198">
        <f>Q187*H187</f>
        <v>4.0000000000000001E-3</v>
      </c>
      <c r="S187" s="198">
        <v>0</v>
      </c>
      <c r="T187" s="199">
        <f>S187*H187</f>
        <v>0</v>
      </c>
      <c r="AR187" s="21" t="s">
        <v>140</v>
      </c>
      <c r="AT187" s="21" t="s">
        <v>135</v>
      </c>
      <c r="AU187" s="21" t="s">
        <v>16</v>
      </c>
      <c r="AY187" s="21" t="s">
        <v>132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21" t="s">
        <v>77</v>
      </c>
      <c r="BK187" s="200">
        <f>ROUND(I187*H187,2)</f>
        <v>0</v>
      </c>
      <c r="BL187" s="21" t="s">
        <v>140</v>
      </c>
      <c r="BM187" s="21" t="s">
        <v>354</v>
      </c>
    </row>
    <row r="188" spans="2:65" s="11" customFormat="1" ht="13.5">
      <c r="B188" s="201"/>
      <c r="C188" s="202"/>
      <c r="D188" s="203" t="s">
        <v>142</v>
      </c>
      <c r="E188" s="204" t="s">
        <v>21</v>
      </c>
      <c r="F188" s="205" t="s">
        <v>172</v>
      </c>
      <c r="G188" s="202"/>
      <c r="H188" s="206">
        <v>8</v>
      </c>
      <c r="I188" s="207"/>
      <c r="J188" s="202"/>
      <c r="K188" s="202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142</v>
      </c>
      <c r="AU188" s="212" t="s">
        <v>16</v>
      </c>
      <c r="AV188" s="11" t="s">
        <v>16</v>
      </c>
      <c r="AW188" s="11" t="s">
        <v>33</v>
      </c>
      <c r="AX188" s="11" t="s">
        <v>77</v>
      </c>
      <c r="AY188" s="212" t="s">
        <v>132</v>
      </c>
    </row>
    <row r="189" spans="2:65" s="1" customFormat="1" ht="16.5" customHeight="1">
      <c r="B189" s="38"/>
      <c r="C189" s="189" t="s">
        <v>355</v>
      </c>
      <c r="D189" s="189" t="s">
        <v>135</v>
      </c>
      <c r="E189" s="190" t="s">
        <v>356</v>
      </c>
      <c r="F189" s="191" t="s">
        <v>357</v>
      </c>
      <c r="G189" s="192" t="s">
        <v>318</v>
      </c>
      <c r="H189" s="193">
        <v>12</v>
      </c>
      <c r="I189" s="194"/>
      <c r="J189" s="195">
        <f>ROUND(I189*H189,2)</f>
        <v>0</v>
      </c>
      <c r="K189" s="191" t="s">
        <v>139</v>
      </c>
      <c r="L189" s="58"/>
      <c r="M189" s="196" t="s">
        <v>21</v>
      </c>
      <c r="N189" s="197" t="s">
        <v>40</v>
      </c>
      <c r="O189" s="39"/>
      <c r="P189" s="198">
        <f>O189*H189</f>
        <v>0</v>
      </c>
      <c r="Q189" s="198">
        <v>2.9999999999999997E-4</v>
      </c>
      <c r="R189" s="198">
        <f>Q189*H189</f>
        <v>3.5999999999999999E-3</v>
      </c>
      <c r="S189" s="198">
        <v>0</v>
      </c>
      <c r="T189" s="199">
        <f>S189*H189</f>
        <v>0</v>
      </c>
      <c r="AR189" s="21" t="s">
        <v>140</v>
      </c>
      <c r="AT189" s="21" t="s">
        <v>135</v>
      </c>
      <c r="AU189" s="21" t="s">
        <v>16</v>
      </c>
      <c r="AY189" s="21" t="s">
        <v>132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21" t="s">
        <v>77</v>
      </c>
      <c r="BK189" s="200">
        <f>ROUND(I189*H189,2)</f>
        <v>0</v>
      </c>
      <c r="BL189" s="21" t="s">
        <v>140</v>
      </c>
      <c r="BM189" s="21" t="s">
        <v>358</v>
      </c>
    </row>
    <row r="190" spans="2:65" s="11" customFormat="1" ht="13.5">
      <c r="B190" s="201"/>
      <c r="C190" s="202"/>
      <c r="D190" s="203" t="s">
        <v>142</v>
      </c>
      <c r="E190" s="204" t="s">
        <v>21</v>
      </c>
      <c r="F190" s="205" t="s">
        <v>192</v>
      </c>
      <c r="G190" s="202"/>
      <c r="H190" s="206">
        <v>12</v>
      </c>
      <c r="I190" s="207"/>
      <c r="J190" s="202"/>
      <c r="K190" s="202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142</v>
      </c>
      <c r="AU190" s="212" t="s">
        <v>16</v>
      </c>
      <c r="AV190" s="11" t="s">
        <v>16</v>
      </c>
      <c r="AW190" s="11" t="s">
        <v>33</v>
      </c>
      <c r="AX190" s="11" t="s">
        <v>77</v>
      </c>
      <c r="AY190" s="212" t="s">
        <v>132</v>
      </c>
    </row>
    <row r="191" spans="2:65" s="1" customFormat="1" ht="16.5" customHeight="1">
      <c r="B191" s="38"/>
      <c r="C191" s="189" t="s">
        <v>359</v>
      </c>
      <c r="D191" s="189" t="s">
        <v>135</v>
      </c>
      <c r="E191" s="190" t="s">
        <v>360</v>
      </c>
      <c r="F191" s="191" t="s">
        <v>361</v>
      </c>
      <c r="G191" s="192" t="s">
        <v>146</v>
      </c>
      <c r="H191" s="193">
        <v>5</v>
      </c>
      <c r="I191" s="194"/>
      <c r="J191" s="195">
        <f>ROUND(I191*H191,2)</f>
        <v>0</v>
      </c>
      <c r="K191" s="191" t="s">
        <v>139</v>
      </c>
      <c r="L191" s="58"/>
      <c r="M191" s="196" t="s">
        <v>21</v>
      </c>
      <c r="N191" s="197" t="s">
        <v>40</v>
      </c>
      <c r="O191" s="39"/>
      <c r="P191" s="198">
        <f>O191*H191</f>
        <v>0</v>
      </c>
      <c r="Q191" s="198">
        <v>1.6000000000000001E-4</v>
      </c>
      <c r="R191" s="198">
        <f>Q191*H191</f>
        <v>8.0000000000000004E-4</v>
      </c>
      <c r="S191" s="198">
        <v>0</v>
      </c>
      <c r="T191" s="199">
        <f>S191*H191</f>
        <v>0</v>
      </c>
      <c r="AR191" s="21" t="s">
        <v>140</v>
      </c>
      <c r="AT191" s="21" t="s">
        <v>135</v>
      </c>
      <c r="AU191" s="21" t="s">
        <v>16</v>
      </c>
      <c r="AY191" s="21" t="s">
        <v>132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21" t="s">
        <v>77</v>
      </c>
      <c r="BK191" s="200">
        <f>ROUND(I191*H191,2)</f>
        <v>0</v>
      </c>
      <c r="BL191" s="21" t="s">
        <v>140</v>
      </c>
      <c r="BM191" s="21" t="s">
        <v>362</v>
      </c>
    </row>
    <row r="192" spans="2:65" s="11" customFormat="1" ht="13.5">
      <c r="B192" s="201"/>
      <c r="C192" s="202"/>
      <c r="D192" s="203" t="s">
        <v>142</v>
      </c>
      <c r="E192" s="204" t="s">
        <v>21</v>
      </c>
      <c r="F192" s="205" t="s">
        <v>157</v>
      </c>
      <c r="G192" s="202"/>
      <c r="H192" s="206">
        <v>5</v>
      </c>
      <c r="I192" s="207"/>
      <c r="J192" s="202"/>
      <c r="K192" s="202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142</v>
      </c>
      <c r="AU192" s="212" t="s">
        <v>16</v>
      </c>
      <c r="AV192" s="11" t="s">
        <v>16</v>
      </c>
      <c r="AW192" s="11" t="s">
        <v>33</v>
      </c>
      <c r="AX192" s="11" t="s">
        <v>77</v>
      </c>
      <c r="AY192" s="212" t="s">
        <v>132</v>
      </c>
    </row>
    <row r="193" spans="2:65" s="1" customFormat="1" ht="16.5" customHeight="1">
      <c r="B193" s="38"/>
      <c r="C193" s="189" t="s">
        <v>363</v>
      </c>
      <c r="D193" s="189" t="s">
        <v>135</v>
      </c>
      <c r="E193" s="190" t="s">
        <v>364</v>
      </c>
      <c r="F193" s="191" t="s">
        <v>365</v>
      </c>
      <c r="G193" s="192" t="s">
        <v>231</v>
      </c>
      <c r="H193" s="193">
        <v>0.23300000000000001</v>
      </c>
      <c r="I193" s="194"/>
      <c r="J193" s="195">
        <f>ROUND(I193*H193,2)</f>
        <v>0</v>
      </c>
      <c r="K193" s="191" t="s">
        <v>139</v>
      </c>
      <c r="L193" s="58"/>
      <c r="M193" s="196" t="s">
        <v>21</v>
      </c>
      <c r="N193" s="197" t="s">
        <v>40</v>
      </c>
      <c r="O193" s="39"/>
      <c r="P193" s="198">
        <f>O193*H193</f>
        <v>0</v>
      </c>
      <c r="Q193" s="198">
        <v>0</v>
      </c>
      <c r="R193" s="198">
        <f>Q193*H193</f>
        <v>0</v>
      </c>
      <c r="S193" s="198">
        <v>0</v>
      </c>
      <c r="T193" s="199">
        <f>S193*H193</f>
        <v>0</v>
      </c>
      <c r="AR193" s="21" t="s">
        <v>140</v>
      </c>
      <c r="AT193" s="21" t="s">
        <v>135</v>
      </c>
      <c r="AU193" s="21" t="s">
        <v>16</v>
      </c>
      <c r="AY193" s="21" t="s">
        <v>132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21" t="s">
        <v>77</v>
      </c>
      <c r="BK193" s="200">
        <f>ROUND(I193*H193,2)</f>
        <v>0</v>
      </c>
      <c r="BL193" s="21" t="s">
        <v>140</v>
      </c>
      <c r="BM193" s="21" t="s">
        <v>366</v>
      </c>
    </row>
    <row r="194" spans="2:65" s="10" customFormat="1" ht="29.85" customHeight="1">
      <c r="B194" s="173"/>
      <c r="C194" s="174"/>
      <c r="D194" s="175" t="s">
        <v>68</v>
      </c>
      <c r="E194" s="187" t="s">
        <v>367</v>
      </c>
      <c r="F194" s="187" t="s">
        <v>368</v>
      </c>
      <c r="G194" s="174"/>
      <c r="H194" s="174"/>
      <c r="I194" s="177"/>
      <c r="J194" s="188">
        <f>BK194</f>
        <v>0</v>
      </c>
      <c r="K194" s="174"/>
      <c r="L194" s="179"/>
      <c r="M194" s="180"/>
      <c r="N194" s="181"/>
      <c r="O194" s="181"/>
      <c r="P194" s="182">
        <f>P195</f>
        <v>0</v>
      </c>
      <c r="Q194" s="181"/>
      <c r="R194" s="182">
        <f>R195</f>
        <v>0.1119</v>
      </c>
      <c r="S194" s="181"/>
      <c r="T194" s="183">
        <f>T195</f>
        <v>0</v>
      </c>
      <c r="AR194" s="184" t="s">
        <v>16</v>
      </c>
      <c r="AT194" s="185" t="s">
        <v>68</v>
      </c>
      <c r="AU194" s="185" t="s">
        <v>77</v>
      </c>
      <c r="AY194" s="184" t="s">
        <v>132</v>
      </c>
      <c r="BK194" s="186">
        <f>BK195</f>
        <v>0</v>
      </c>
    </row>
    <row r="195" spans="2:65" s="1" customFormat="1" ht="25.5" customHeight="1">
      <c r="B195" s="38"/>
      <c r="C195" s="189" t="s">
        <v>369</v>
      </c>
      <c r="D195" s="189" t="s">
        <v>135</v>
      </c>
      <c r="E195" s="190" t="s">
        <v>370</v>
      </c>
      <c r="F195" s="191" t="s">
        <v>371</v>
      </c>
      <c r="G195" s="192" t="s">
        <v>318</v>
      </c>
      <c r="H195" s="193">
        <v>6</v>
      </c>
      <c r="I195" s="194"/>
      <c r="J195" s="195">
        <f>ROUND(I195*H195,2)</f>
        <v>0</v>
      </c>
      <c r="K195" s="191" t="s">
        <v>147</v>
      </c>
      <c r="L195" s="58"/>
      <c r="M195" s="196" t="s">
        <v>21</v>
      </c>
      <c r="N195" s="197" t="s">
        <v>40</v>
      </c>
      <c r="O195" s="39"/>
      <c r="P195" s="198">
        <f>O195*H195</f>
        <v>0</v>
      </c>
      <c r="Q195" s="198">
        <v>1.865E-2</v>
      </c>
      <c r="R195" s="198">
        <f>Q195*H195</f>
        <v>0.1119</v>
      </c>
      <c r="S195" s="198">
        <v>0</v>
      </c>
      <c r="T195" s="199">
        <f>S195*H195</f>
        <v>0</v>
      </c>
      <c r="AR195" s="21" t="s">
        <v>140</v>
      </c>
      <c r="AT195" s="21" t="s">
        <v>135</v>
      </c>
      <c r="AU195" s="21" t="s">
        <v>16</v>
      </c>
      <c r="AY195" s="21" t="s">
        <v>132</v>
      </c>
      <c r="BE195" s="200">
        <f>IF(N195="základní",J195,0)</f>
        <v>0</v>
      </c>
      <c r="BF195" s="200">
        <f>IF(N195="snížená",J195,0)</f>
        <v>0</v>
      </c>
      <c r="BG195" s="200">
        <f>IF(N195="zákl. přenesená",J195,0)</f>
        <v>0</v>
      </c>
      <c r="BH195" s="200">
        <f>IF(N195="sníž. přenesená",J195,0)</f>
        <v>0</v>
      </c>
      <c r="BI195" s="200">
        <f>IF(N195="nulová",J195,0)</f>
        <v>0</v>
      </c>
      <c r="BJ195" s="21" t="s">
        <v>77</v>
      </c>
      <c r="BK195" s="200">
        <f>ROUND(I195*H195,2)</f>
        <v>0</v>
      </c>
      <c r="BL195" s="21" t="s">
        <v>140</v>
      </c>
      <c r="BM195" s="21" t="s">
        <v>372</v>
      </c>
    </row>
    <row r="196" spans="2:65" s="10" customFormat="1" ht="29.85" customHeight="1">
      <c r="B196" s="173"/>
      <c r="C196" s="174"/>
      <c r="D196" s="175" t="s">
        <v>68</v>
      </c>
      <c r="E196" s="187" t="s">
        <v>373</v>
      </c>
      <c r="F196" s="187" t="s">
        <v>374</v>
      </c>
      <c r="G196" s="174"/>
      <c r="H196" s="174"/>
      <c r="I196" s="177"/>
      <c r="J196" s="188">
        <f>BK196</f>
        <v>0</v>
      </c>
      <c r="K196" s="174"/>
      <c r="L196" s="179"/>
      <c r="M196" s="180"/>
      <c r="N196" s="181"/>
      <c r="O196" s="181"/>
      <c r="P196" s="182">
        <f>P197</f>
        <v>0</v>
      </c>
      <c r="Q196" s="181"/>
      <c r="R196" s="182">
        <f>R197</f>
        <v>0</v>
      </c>
      <c r="S196" s="181"/>
      <c r="T196" s="183">
        <f>T197</f>
        <v>0</v>
      </c>
      <c r="AR196" s="184" t="s">
        <v>16</v>
      </c>
      <c r="AT196" s="185" t="s">
        <v>68</v>
      </c>
      <c r="AU196" s="185" t="s">
        <v>77</v>
      </c>
      <c r="AY196" s="184" t="s">
        <v>132</v>
      </c>
      <c r="BK196" s="186">
        <f>BK197</f>
        <v>0</v>
      </c>
    </row>
    <row r="197" spans="2:65" s="1" customFormat="1" ht="25.5" customHeight="1">
      <c r="B197" s="38"/>
      <c r="C197" s="189" t="s">
        <v>375</v>
      </c>
      <c r="D197" s="189" t="s">
        <v>135</v>
      </c>
      <c r="E197" s="190" t="s">
        <v>376</v>
      </c>
      <c r="F197" s="191" t="s">
        <v>377</v>
      </c>
      <c r="G197" s="192" t="s">
        <v>214</v>
      </c>
      <c r="H197" s="193">
        <v>30</v>
      </c>
      <c r="I197" s="194"/>
      <c r="J197" s="195">
        <f>ROUND(I197*H197,2)</f>
        <v>0</v>
      </c>
      <c r="K197" s="191" t="s">
        <v>147</v>
      </c>
      <c r="L197" s="58"/>
      <c r="M197" s="196" t="s">
        <v>21</v>
      </c>
      <c r="N197" s="197" t="s">
        <v>40</v>
      </c>
      <c r="O197" s="3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AR197" s="21" t="s">
        <v>140</v>
      </c>
      <c r="AT197" s="21" t="s">
        <v>135</v>
      </c>
      <c r="AU197" s="21" t="s">
        <v>16</v>
      </c>
      <c r="AY197" s="21" t="s">
        <v>132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21" t="s">
        <v>77</v>
      </c>
      <c r="BK197" s="200">
        <f>ROUND(I197*H197,2)</f>
        <v>0</v>
      </c>
      <c r="BL197" s="21" t="s">
        <v>140</v>
      </c>
      <c r="BM197" s="21" t="s">
        <v>378</v>
      </c>
    </row>
    <row r="198" spans="2:65" s="10" customFormat="1" ht="29.85" customHeight="1">
      <c r="B198" s="173"/>
      <c r="C198" s="174"/>
      <c r="D198" s="175" t="s">
        <v>68</v>
      </c>
      <c r="E198" s="187" t="s">
        <v>379</v>
      </c>
      <c r="F198" s="187" t="s">
        <v>380</v>
      </c>
      <c r="G198" s="174"/>
      <c r="H198" s="174"/>
      <c r="I198" s="177"/>
      <c r="J198" s="188">
        <f>BK198</f>
        <v>0</v>
      </c>
      <c r="K198" s="174"/>
      <c r="L198" s="179"/>
      <c r="M198" s="180"/>
      <c r="N198" s="181"/>
      <c r="O198" s="181"/>
      <c r="P198" s="182">
        <f>SUM(P199:P200)</f>
        <v>0</v>
      </c>
      <c r="Q198" s="181"/>
      <c r="R198" s="182">
        <f>SUM(R199:R200)</f>
        <v>0</v>
      </c>
      <c r="S198" s="181"/>
      <c r="T198" s="183">
        <f>SUM(T199:T200)</f>
        <v>0</v>
      </c>
      <c r="AR198" s="184" t="s">
        <v>16</v>
      </c>
      <c r="AT198" s="185" t="s">
        <v>68</v>
      </c>
      <c r="AU198" s="185" t="s">
        <v>77</v>
      </c>
      <c r="AY198" s="184" t="s">
        <v>132</v>
      </c>
      <c r="BK198" s="186">
        <f>SUM(BK199:BK200)</f>
        <v>0</v>
      </c>
    </row>
    <row r="199" spans="2:65" s="1" customFormat="1" ht="25.5" customHeight="1">
      <c r="B199" s="38"/>
      <c r="C199" s="189" t="s">
        <v>381</v>
      </c>
      <c r="D199" s="189" t="s">
        <v>135</v>
      </c>
      <c r="E199" s="190" t="s">
        <v>382</v>
      </c>
      <c r="F199" s="191" t="s">
        <v>383</v>
      </c>
      <c r="G199" s="192" t="s">
        <v>146</v>
      </c>
      <c r="H199" s="193">
        <v>4</v>
      </c>
      <c r="I199" s="194"/>
      <c r="J199" s="195">
        <f>ROUND(I199*H199,2)</f>
        <v>0</v>
      </c>
      <c r="K199" s="191" t="s">
        <v>21</v>
      </c>
      <c r="L199" s="58"/>
      <c r="M199" s="196" t="s">
        <v>21</v>
      </c>
      <c r="N199" s="197" t="s">
        <v>40</v>
      </c>
      <c r="O199" s="39"/>
      <c r="P199" s="198">
        <f>O199*H199</f>
        <v>0</v>
      </c>
      <c r="Q199" s="198">
        <v>0</v>
      </c>
      <c r="R199" s="198">
        <f>Q199*H199</f>
        <v>0</v>
      </c>
      <c r="S199" s="198">
        <v>0</v>
      </c>
      <c r="T199" s="199">
        <f>S199*H199</f>
        <v>0</v>
      </c>
      <c r="AR199" s="21" t="s">
        <v>140</v>
      </c>
      <c r="AT199" s="21" t="s">
        <v>135</v>
      </c>
      <c r="AU199" s="21" t="s">
        <v>16</v>
      </c>
      <c r="AY199" s="21" t="s">
        <v>132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21" t="s">
        <v>77</v>
      </c>
      <c r="BK199" s="200">
        <f>ROUND(I199*H199,2)</f>
        <v>0</v>
      </c>
      <c r="BL199" s="21" t="s">
        <v>140</v>
      </c>
      <c r="BM199" s="21" t="s">
        <v>384</v>
      </c>
    </row>
    <row r="200" spans="2:65" s="11" customFormat="1" ht="13.5">
      <c r="B200" s="201"/>
      <c r="C200" s="202"/>
      <c r="D200" s="203" t="s">
        <v>142</v>
      </c>
      <c r="E200" s="204" t="s">
        <v>21</v>
      </c>
      <c r="F200" s="205" t="s">
        <v>152</v>
      </c>
      <c r="G200" s="202"/>
      <c r="H200" s="206">
        <v>4</v>
      </c>
      <c r="I200" s="207"/>
      <c r="J200" s="202"/>
      <c r="K200" s="202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142</v>
      </c>
      <c r="AU200" s="212" t="s">
        <v>16</v>
      </c>
      <c r="AV200" s="11" t="s">
        <v>16</v>
      </c>
      <c r="AW200" s="11" t="s">
        <v>33</v>
      </c>
      <c r="AX200" s="11" t="s">
        <v>77</v>
      </c>
      <c r="AY200" s="212" t="s">
        <v>132</v>
      </c>
    </row>
    <row r="201" spans="2:65" s="10" customFormat="1" ht="29.85" customHeight="1">
      <c r="B201" s="173"/>
      <c r="C201" s="174"/>
      <c r="D201" s="175" t="s">
        <v>68</v>
      </c>
      <c r="E201" s="187" t="s">
        <v>385</v>
      </c>
      <c r="F201" s="187" t="s">
        <v>386</v>
      </c>
      <c r="G201" s="174"/>
      <c r="H201" s="174"/>
      <c r="I201" s="177"/>
      <c r="J201" s="188">
        <f>BK201</f>
        <v>0</v>
      </c>
      <c r="K201" s="174"/>
      <c r="L201" s="179"/>
      <c r="M201" s="180"/>
      <c r="N201" s="181"/>
      <c r="O201" s="181"/>
      <c r="P201" s="182">
        <f>SUM(P202:P205)</f>
        <v>0</v>
      </c>
      <c r="Q201" s="181"/>
      <c r="R201" s="182">
        <f>SUM(R202:R205)</f>
        <v>3.2000000000000001E-2</v>
      </c>
      <c r="S201" s="181"/>
      <c r="T201" s="183">
        <f>SUM(T202:T205)</f>
        <v>0</v>
      </c>
      <c r="AR201" s="184" t="s">
        <v>16</v>
      </c>
      <c r="AT201" s="185" t="s">
        <v>68</v>
      </c>
      <c r="AU201" s="185" t="s">
        <v>77</v>
      </c>
      <c r="AY201" s="184" t="s">
        <v>132</v>
      </c>
      <c r="BK201" s="186">
        <f>SUM(BK202:BK205)</f>
        <v>0</v>
      </c>
    </row>
    <row r="202" spans="2:65" s="1" customFormat="1" ht="16.5" customHeight="1">
      <c r="B202" s="38"/>
      <c r="C202" s="189" t="s">
        <v>387</v>
      </c>
      <c r="D202" s="189" t="s">
        <v>135</v>
      </c>
      <c r="E202" s="190" t="s">
        <v>388</v>
      </c>
      <c r="F202" s="191" t="s">
        <v>389</v>
      </c>
      <c r="G202" s="192" t="s">
        <v>146</v>
      </c>
      <c r="H202" s="193">
        <v>10</v>
      </c>
      <c r="I202" s="194"/>
      <c r="J202" s="195">
        <f>ROUND(I202*H202,2)</f>
        <v>0</v>
      </c>
      <c r="K202" s="191" t="s">
        <v>139</v>
      </c>
      <c r="L202" s="58"/>
      <c r="M202" s="196" t="s">
        <v>21</v>
      </c>
      <c r="N202" s="197" t="s">
        <v>40</v>
      </c>
      <c r="O202" s="39"/>
      <c r="P202" s="198">
        <f>O202*H202</f>
        <v>0</v>
      </c>
      <c r="Q202" s="198">
        <v>0</v>
      </c>
      <c r="R202" s="198">
        <f>Q202*H202</f>
        <v>0</v>
      </c>
      <c r="S202" s="198">
        <v>0</v>
      </c>
      <c r="T202" s="199">
        <f>S202*H202</f>
        <v>0</v>
      </c>
      <c r="AR202" s="21" t="s">
        <v>140</v>
      </c>
      <c r="AT202" s="21" t="s">
        <v>135</v>
      </c>
      <c r="AU202" s="21" t="s">
        <v>16</v>
      </c>
      <c r="AY202" s="21" t="s">
        <v>132</v>
      </c>
      <c r="BE202" s="200">
        <f>IF(N202="základní",J202,0)</f>
        <v>0</v>
      </c>
      <c r="BF202" s="200">
        <f>IF(N202="snížená",J202,0)</f>
        <v>0</v>
      </c>
      <c r="BG202" s="200">
        <f>IF(N202="zákl. přenesená",J202,0)</f>
        <v>0</v>
      </c>
      <c r="BH202" s="200">
        <f>IF(N202="sníž. přenesená",J202,0)</f>
        <v>0</v>
      </c>
      <c r="BI202" s="200">
        <f>IF(N202="nulová",J202,0)</f>
        <v>0</v>
      </c>
      <c r="BJ202" s="21" t="s">
        <v>77</v>
      </c>
      <c r="BK202" s="200">
        <f>ROUND(I202*H202,2)</f>
        <v>0</v>
      </c>
      <c r="BL202" s="21" t="s">
        <v>140</v>
      </c>
      <c r="BM202" s="21" t="s">
        <v>390</v>
      </c>
    </row>
    <row r="203" spans="2:65" s="11" customFormat="1" ht="13.5">
      <c r="B203" s="201"/>
      <c r="C203" s="202"/>
      <c r="D203" s="203" t="s">
        <v>142</v>
      </c>
      <c r="E203" s="204" t="s">
        <v>21</v>
      </c>
      <c r="F203" s="205" t="s">
        <v>182</v>
      </c>
      <c r="G203" s="202"/>
      <c r="H203" s="206">
        <v>10</v>
      </c>
      <c r="I203" s="207"/>
      <c r="J203" s="202"/>
      <c r="K203" s="202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142</v>
      </c>
      <c r="AU203" s="212" t="s">
        <v>16</v>
      </c>
      <c r="AV203" s="11" t="s">
        <v>16</v>
      </c>
      <c r="AW203" s="11" t="s">
        <v>33</v>
      </c>
      <c r="AX203" s="11" t="s">
        <v>77</v>
      </c>
      <c r="AY203" s="212" t="s">
        <v>132</v>
      </c>
    </row>
    <row r="204" spans="2:65" s="1" customFormat="1" ht="16.5" customHeight="1">
      <c r="B204" s="38"/>
      <c r="C204" s="213" t="s">
        <v>391</v>
      </c>
      <c r="D204" s="213" t="s">
        <v>392</v>
      </c>
      <c r="E204" s="214" t="s">
        <v>393</v>
      </c>
      <c r="F204" s="215" t="s">
        <v>394</v>
      </c>
      <c r="G204" s="216" t="s">
        <v>146</v>
      </c>
      <c r="H204" s="217">
        <v>10</v>
      </c>
      <c r="I204" s="218"/>
      <c r="J204" s="219">
        <f>ROUND(I204*H204,2)</f>
        <v>0</v>
      </c>
      <c r="K204" s="215" t="s">
        <v>21</v>
      </c>
      <c r="L204" s="220"/>
      <c r="M204" s="221" t="s">
        <v>21</v>
      </c>
      <c r="N204" s="222" t="s">
        <v>40</v>
      </c>
      <c r="O204" s="39"/>
      <c r="P204" s="198">
        <f>O204*H204</f>
        <v>0</v>
      </c>
      <c r="Q204" s="198">
        <v>3.2000000000000002E-3</v>
      </c>
      <c r="R204" s="198">
        <f>Q204*H204</f>
        <v>3.2000000000000001E-2</v>
      </c>
      <c r="S204" s="198">
        <v>0</v>
      </c>
      <c r="T204" s="199">
        <f>S204*H204</f>
        <v>0</v>
      </c>
      <c r="AR204" s="21" t="s">
        <v>296</v>
      </c>
      <c r="AT204" s="21" t="s">
        <v>392</v>
      </c>
      <c r="AU204" s="21" t="s">
        <v>16</v>
      </c>
      <c r="AY204" s="21" t="s">
        <v>132</v>
      </c>
      <c r="BE204" s="200">
        <f>IF(N204="základní",J204,0)</f>
        <v>0</v>
      </c>
      <c r="BF204" s="200">
        <f>IF(N204="snížená",J204,0)</f>
        <v>0</v>
      </c>
      <c r="BG204" s="200">
        <f>IF(N204="zákl. přenesená",J204,0)</f>
        <v>0</v>
      </c>
      <c r="BH204" s="200">
        <f>IF(N204="sníž. přenesená",J204,0)</f>
        <v>0</v>
      </c>
      <c r="BI204" s="200">
        <f>IF(N204="nulová",J204,0)</f>
        <v>0</v>
      </c>
      <c r="BJ204" s="21" t="s">
        <v>77</v>
      </c>
      <c r="BK204" s="200">
        <f>ROUND(I204*H204,2)</f>
        <v>0</v>
      </c>
      <c r="BL204" s="21" t="s">
        <v>140</v>
      </c>
      <c r="BM204" s="21" t="s">
        <v>395</v>
      </c>
    </row>
    <row r="205" spans="2:65" s="11" customFormat="1" ht="13.5">
      <c r="B205" s="201"/>
      <c r="C205" s="202"/>
      <c r="D205" s="203" t="s">
        <v>142</v>
      </c>
      <c r="E205" s="204" t="s">
        <v>21</v>
      </c>
      <c r="F205" s="205" t="s">
        <v>182</v>
      </c>
      <c r="G205" s="202"/>
      <c r="H205" s="206">
        <v>10</v>
      </c>
      <c r="I205" s="207"/>
      <c r="J205" s="202"/>
      <c r="K205" s="202"/>
      <c r="L205" s="208"/>
      <c r="M205" s="209"/>
      <c r="N205" s="210"/>
      <c r="O205" s="210"/>
      <c r="P205" s="210"/>
      <c r="Q205" s="210"/>
      <c r="R205" s="210"/>
      <c r="S205" s="210"/>
      <c r="T205" s="211"/>
      <c r="AT205" s="212" t="s">
        <v>142</v>
      </c>
      <c r="AU205" s="212" t="s">
        <v>16</v>
      </c>
      <c r="AV205" s="11" t="s">
        <v>16</v>
      </c>
      <c r="AW205" s="11" t="s">
        <v>33</v>
      </c>
      <c r="AX205" s="11" t="s">
        <v>77</v>
      </c>
      <c r="AY205" s="212" t="s">
        <v>132</v>
      </c>
    </row>
    <row r="206" spans="2:65" s="10" customFormat="1" ht="29.85" customHeight="1">
      <c r="B206" s="173"/>
      <c r="C206" s="174"/>
      <c r="D206" s="175" t="s">
        <v>68</v>
      </c>
      <c r="E206" s="187" t="s">
        <v>396</v>
      </c>
      <c r="F206" s="187" t="s">
        <v>397</v>
      </c>
      <c r="G206" s="174"/>
      <c r="H206" s="174"/>
      <c r="I206" s="177"/>
      <c r="J206" s="188">
        <f>BK206</f>
        <v>0</v>
      </c>
      <c r="K206" s="174"/>
      <c r="L206" s="179"/>
      <c r="M206" s="180"/>
      <c r="N206" s="181"/>
      <c r="O206" s="181"/>
      <c r="P206" s="182">
        <f>SUM(P207:P219)</f>
        <v>0</v>
      </c>
      <c r="Q206" s="181"/>
      <c r="R206" s="182">
        <f>SUM(R207:R219)</f>
        <v>0.3266</v>
      </c>
      <c r="S206" s="181"/>
      <c r="T206" s="183">
        <f>SUM(T207:T219)</f>
        <v>4.2000000000000006E-3</v>
      </c>
      <c r="AR206" s="184" t="s">
        <v>16</v>
      </c>
      <c r="AT206" s="185" t="s">
        <v>68</v>
      </c>
      <c r="AU206" s="185" t="s">
        <v>77</v>
      </c>
      <c r="AY206" s="184" t="s">
        <v>132</v>
      </c>
      <c r="BK206" s="186">
        <f>SUM(BK207:BK219)</f>
        <v>0</v>
      </c>
    </row>
    <row r="207" spans="2:65" s="1" customFormat="1" ht="25.5" customHeight="1">
      <c r="B207" s="38"/>
      <c r="C207" s="189" t="s">
        <v>287</v>
      </c>
      <c r="D207" s="189" t="s">
        <v>135</v>
      </c>
      <c r="E207" s="190" t="s">
        <v>398</v>
      </c>
      <c r="F207" s="191" t="s">
        <v>399</v>
      </c>
      <c r="G207" s="192" t="s">
        <v>146</v>
      </c>
      <c r="H207" s="193">
        <v>6</v>
      </c>
      <c r="I207" s="194"/>
      <c r="J207" s="195">
        <f>ROUND(I207*H207,2)</f>
        <v>0</v>
      </c>
      <c r="K207" s="191" t="s">
        <v>147</v>
      </c>
      <c r="L207" s="58"/>
      <c r="M207" s="196" t="s">
        <v>21</v>
      </c>
      <c r="N207" s="197" t="s">
        <v>40</v>
      </c>
      <c r="O207" s="39"/>
      <c r="P207" s="198">
        <f>O207*H207</f>
        <v>0</v>
      </c>
      <c r="Q207" s="198">
        <v>0</v>
      </c>
      <c r="R207" s="198">
        <f>Q207*H207</f>
        <v>0</v>
      </c>
      <c r="S207" s="198">
        <v>0</v>
      </c>
      <c r="T207" s="199">
        <f>S207*H207</f>
        <v>0</v>
      </c>
      <c r="AR207" s="21" t="s">
        <v>140</v>
      </c>
      <c r="AT207" s="21" t="s">
        <v>135</v>
      </c>
      <c r="AU207" s="21" t="s">
        <v>16</v>
      </c>
      <c r="AY207" s="21" t="s">
        <v>132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21" t="s">
        <v>77</v>
      </c>
      <c r="BK207" s="200">
        <f>ROUND(I207*H207,2)</f>
        <v>0</v>
      </c>
      <c r="BL207" s="21" t="s">
        <v>140</v>
      </c>
      <c r="BM207" s="21" t="s">
        <v>400</v>
      </c>
    </row>
    <row r="208" spans="2:65" s="1" customFormat="1" ht="25.5" customHeight="1">
      <c r="B208" s="38"/>
      <c r="C208" s="189" t="s">
        <v>401</v>
      </c>
      <c r="D208" s="189" t="s">
        <v>135</v>
      </c>
      <c r="E208" s="190" t="s">
        <v>402</v>
      </c>
      <c r="F208" s="191" t="s">
        <v>403</v>
      </c>
      <c r="G208" s="192" t="s">
        <v>146</v>
      </c>
      <c r="H208" s="193">
        <v>4</v>
      </c>
      <c r="I208" s="194"/>
      <c r="J208" s="195">
        <f>ROUND(I208*H208,2)</f>
        <v>0</v>
      </c>
      <c r="K208" s="191" t="s">
        <v>139</v>
      </c>
      <c r="L208" s="58"/>
      <c r="M208" s="196" t="s">
        <v>21</v>
      </c>
      <c r="N208" s="197" t="s">
        <v>40</v>
      </c>
      <c r="O208" s="39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AR208" s="21" t="s">
        <v>140</v>
      </c>
      <c r="AT208" s="21" t="s">
        <v>135</v>
      </c>
      <c r="AU208" s="21" t="s">
        <v>16</v>
      </c>
      <c r="AY208" s="21" t="s">
        <v>132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21" t="s">
        <v>77</v>
      </c>
      <c r="BK208" s="200">
        <f>ROUND(I208*H208,2)</f>
        <v>0</v>
      </c>
      <c r="BL208" s="21" t="s">
        <v>140</v>
      </c>
      <c r="BM208" s="21" t="s">
        <v>404</v>
      </c>
    </row>
    <row r="209" spans="2:65" s="11" customFormat="1" ht="13.5">
      <c r="B209" s="201"/>
      <c r="C209" s="202"/>
      <c r="D209" s="203" t="s">
        <v>142</v>
      </c>
      <c r="E209" s="204" t="s">
        <v>21</v>
      </c>
      <c r="F209" s="205" t="s">
        <v>152</v>
      </c>
      <c r="G209" s="202"/>
      <c r="H209" s="206">
        <v>4</v>
      </c>
      <c r="I209" s="207"/>
      <c r="J209" s="202"/>
      <c r="K209" s="202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142</v>
      </c>
      <c r="AU209" s="212" t="s">
        <v>16</v>
      </c>
      <c r="AV209" s="11" t="s">
        <v>16</v>
      </c>
      <c r="AW209" s="11" t="s">
        <v>33</v>
      </c>
      <c r="AX209" s="11" t="s">
        <v>77</v>
      </c>
      <c r="AY209" s="212" t="s">
        <v>132</v>
      </c>
    </row>
    <row r="210" spans="2:65" s="1" customFormat="1" ht="16.5" customHeight="1">
      <c r="B210" s="38"/>
      <c r="C210" s="189" t="s">
        <v>267</v>
      </c>
      <c r="D210" s="189" t="s">
        <v>135</v>
      </c>
      <c r="E210" s="190" t="s">
        <v>405</v>
      </c>
      <c r="F210" s="191" t="s">
        <v>406</v>
      </c>
      <c r="G210" s="192" t="s">
        <v>146</v>
      </c>
      <c r="H210" s="193">
        <v>10</v>
      </c>
      <c r="I210" s="194"/>
      <c r="J210" s="195">
        <f>ROUND(I210*H210,2)</f>
        <v>0</v>
      </c>
      <c r="K210" s="191" t="s">
        <v>139</v>
      </c>
      <c r="L210" s="58"/>
      <c r="M210" s="196" t="s">
        <v>21</v>
      </c>
      <c r="N210" s="197" t="s">
        <v>40</v>
      </c>
      <c r="O210" s="39"/>
      <c r="P210" s="198">
        <f>O210*H210</f>
        <v>0</v>
      </c>
      <c r="Q210" s="198">
        <v>0</v>
      </c>
      <c r="R210" s="198">
        <f>Q210*H210</f>
        <v>0</v>
      </c>
      <c r="S210" s="198">
        <v>4.2000000000000002E-4</v>
      </c>
      <c r="T210" s="199">
        <f>S210*H210</f>
        <v>4.2000000000000006E-3</v>
      </c>
      <c r="AR210" s="21" t="s">
        <v>140</v>
      </c>
      <c r="AT210" s="21" t="s">
        <v>135</v>
      </c>
      <c r="AU210" s="21" t="s">
        <v>16</v>
      </c>
      <c r="AY210" s="21" t="s">
        <v>132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21" t="s">
        <v>77</v>
      </c>
      <c r="BK210" s="200">
        <f>ROUND(I210*H210,2)</f>
        <v>0</v>
      </c>
      <c r="BL210" s="21" t="s">
        <v>140</v>
      </c>
      <c r="BM210" s="21" t="s">
        <v>407</v>
      </c>
    </row>
    <row r="211" spans="2:65" s="11" customFormat="1" ht="13.5">
      <c r="B211" s="201"/>
      <c r="C211" s="202"/>
      <c r="D211" s="203" t="s">
        <v>142</v>
      </c>
      <c r="E211" s="204" t="s">
        <v>21</v>
      </c>
      <c r="F211" s="205" t="s">
        <v>182</v>
      </c>
      <c r="G211" s="202"/>
      <c r="H211" s="206">
        <v>10</v>
      </c>
      <c r="I211" s="207"/>
      <c r="J211" s="202"/>
      <c r="K211" s="202"/>
      <c r="L211" s="208"/>
      <c r="M211" s="209"/>
      <c r="N211" s="210"/>
      <c r="O211" s="210"/>
      <c r="P211" s="210"/>
      <c r="Q211" s="210"/>
      <c r="R211" s="210"/>
      <c r="S211" s="210"/>
      <c r="T211" s="211"/>
      <c r="AT211" s="212" t="s">
        <v>142</v>
      </c>
      <c r="AU211" s="212" t="s">
        <v>16</v>
      </c>
      <c r="AV211" s="11" t="s">
        <v>16</v>
      </c>
      <c r="AW211" s="11" t="s">
        <v>33</v>
      </c>
      <c r="AX211" s="11" t="s">
        <v>77</v>
      </c>
      <c r="AY211" s="212" t="s">
        <v>132</v>
      </c>
    </row>
    <row r="212" spans="2:65" s="1" customFormat="1" ht="25.5" customHeight="1">
      <c r="B212" s="38"/>
      <c r="C212" s="213" t="s">
        <v>408</v>
      </c>
      <c r="D212" s="213" t="s">
        <v>392</v>
      </c>
      <c r="E212" s="214" t="s">
        <v>409</v>
      </c>
      <c r="F212" s="215" t="s">
        <v>410</v>
      </c>
      <c r="G212" s="216" t="s">
        <v>146</v>
      </c>
      <c r="H212" s="217">
        <v>6</v>
      </c>
      <c r="I212" s="218"/>
      <c r="J212" s="219">
        <f>ROUND(I212*H212,2)</f>
        <v>0</v>
      </c>
      <c r="K212" s="215" t="s">
        <v>21</v>
      </c>
      <c r="L212" s="220"/>
      <c r="M212" s="221" t="s">
        <v>21</v>
      </c>
      <c r="N212" s="222" t="s">
        <v>40</v>
      </c>
      <c r="O212" s="39"/>
      <c r="P212" s="198">
        <f>O212*H212</f>
        <v>0</v>
      </c>
      <c r="Q212" s="198">
        <v>2.1499999999999998E-2</v>
      </c>
      <c r="R212" s="198">
        <f>Q212*H212</f>
        <v>0.129</v>
      </c>
      <c r="S212" s="198">
        <v>0</v>
      </c>
      <c r="T212" s="199">
        <f>S212*H212</f>
        <v>0</v>
      </c>
      <c r="AR212" s="21" t="s">
        <v>296</v>
      </c>
      <c r="AT212" s="21" t="s">
        <v>392</v>
      </c>
      <c r="AU212" s="21" t="s">
        <v>16</v>
      </c>
      <c r="AY212" s="21" t="s">
        <v>132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21" t="s">
        <v>77</v>
      </c>
      <c r="BK212" s="200">
        <f>ROUND(I212*H212,2)</f>
        <v>0</v>
      </c>
      <c r="BL212" s="21" t="s">
        <v>140</v>
      </c>
      <c r="BM212" s="21" t="s">
        <v>411</v>
      </c>
    </row>
    <row r="213" spans="2:65" s="11" customFormat="1" ht="13.5">
      <c r="B213" s="201"/>
      <c r="C213" s="202"/>
      <c r="D213" s="203" t="s">
        <v>142</v>
      </c>
      <c r="E213" s="204" t="s">
        <v>21</v>
      </c>
      <c r="F213" s="205" t="s">
        <v>162</v>
      </c>
      <c r="G213" s="202"/>
      <c r="H213" s="206">
        <v>6</v>
      </c>
      <c r="I213" s="207"/>
      <c r="J213" s="202"/>
      <c r="K213" s="202"/>
      <c r="L213" s="208"/>
      <c r="M213" s="209"/>
      <c r="N213" s="210"/>
      <c r="O213" s="210"/>
      <c r="P213" s="210"/>
      <c r="Q213" s="210"/>
      <c r="R213" s="210"/>
      <c r="S213" s="210"/>
      <c r="T213" s="211"/>
      <c r="AT213" s="212" t="s">
        <v>142</v>
      </c>
      <c r="AU213" s="212" t="s">
        <v>16</v>
      </c>
      <c r="AV213" s="11" t="s">
        <v>16</v>
      </c>
      <c r="AW213" s="11" t="s">
        <v>33</v>
      </c>
      <c r="AX213" s="11" t="s">
        <v>77</v>
      </c>
      <c r="AY213" s="212" t="s">
        <v>132</v>
      </c>
    </row>
    <row r="214" spans="2:65" s="1" customFormat="1" ht="16.5" customHeight="1">
      <c r="B214" s="38"/>
      <c r="C214" s="213" t="s">
        <v>412</v>
      </c>
      <c r="D214" s="213" t="s">
        <v>392</v>
      </c>
      <c r="E214" s="214" t="s">
        <v>413</v>
      </c>
      <c r="F214" s="215" t="s">
        <v>414</v>
      </c>
      <c r="G214" s="216" t="s">
        <v>146</v>
      </c>
      <c r="H214" s="217">
        <v>6</v>
      </c>
      <c r="I214" s="218"/>
      <c r="J214" s="219">
        <f>ROUND(I214*H214,2)</f>
        <v>0</v>
      </c>
      <c r="K214" s="215" t="s">
        <v>147</v>
      </c>
      <c r="L214" s="220"/>
      <c r="M214" s="221" t="s">
        <v>21</v>
      </c>
      <c r="N214" s="222" t="s">
        <v>40</v>
      </c>
      <c r="O214" s="39"/>
      <c r="P214" s="198">
        <f>O214*H214</f>
        <v>0</v>
      </c>
      <c r="Q214" s="198">
        <v>1.0999999999999999E-2</v>
      </c>
      <c r="R214" s="198">
        <f>Q214*H214</f>
        <v>6.6000000000000003E-2</v>
      </c>
      <c r="S214" s="198">
        <v>0</v>
      </c>
      <c r="T214" s="199">
        <f>S214*H214</f>
        <v>0</v>
      </c>
      <c r="AR214" s="21" t="s">
        <v>296</v>
      </c>
      <c r="AT214" s="21" t="s">
        <v>392</v>
      </c>
      <c r="AU214" s="21" t="s">
        <v>16</v>
      </c>
      <c r="AY214" s="21" t="s">
        <v>132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21" t="s">
        <v>77</v>
      </c>
      <c r="BK214" s="200">
        <f>ROUND(I214*H214,2)</f>
        <v>0</v>
      </c>
      <c r="BL214" s="21" t="s">
        <v>140</v>
      </c>
      <c r="BM214" s="21" t="s">
        <v>415</v>
      </c>
    </row>
    <row r="215" spans="2:65" s="1" customFormat="1" ht="16.5" customHeight="1">
      <c r="B215" s="38"/>
      <c r="C215" s="213" t="s">
        <v>416</v>
      </c>
      <c r="D215" s="213" t="s">
        <v>392</v>
      </c>
      <c r="E215" s="214" t="s">
        <v>417</v>
      </c>
      <c r="F215" s="215" t="s">
        <v>418</v>
      </c>
      <c r="G215" s="216" t="s">
        <v>146</v>
      </c>
      <c r="H215" s="217">
        <v>4</v>
      </c>
      <c r="I215" s="218"/>
      <c r="J215" s="219">
        <f>ROUND(I215*H215,2)</f>
        <v>0</v>
      </c>
      <c r="K215" s="215" t="s">
        <v>147</v>
      </c>
      <c r="L215" s="220"/>
      <c r="M215" s="221" t="s">
        <v>21</v>
      </c>
      <c r="N215" s="222" t="s">
        <v>40</v>
      </c>
      <c r="O215" s="39"/>
      <c r="P215" s="198">
        <f>O215*H215</f>
        <v>0</v>
      </c>
      <c r="Q215" s="198">
        <v>1.14E-2</v>
      </c>
      <c r="R215" s="198">
        <f>Q215*H215</f>
        <v>4.5600000000000002E-2</v>
      </c>
      <c r="S215" s="198">
        <v>0</v>
      </c>
      <c r="T215" s="199">
        <f>S215*H215</f>
        <v>0</v>
      </c>
      <c r="AR215" s="21" t="s">
        <v>296</v>
      </c>
      <c r="AT215" s="21" t="s">
        <v>392</v>
      </c>
      <c r="AU215" s="21" t="s">
        <v>16</v>
      </c>
      <c r="AY215" s="21" t="s">
        <v>132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21" t="s">
        <v>77</v>
      </c>
      <c r="BK215" s="200">
        <f>ROUND(I215*H215,2)</f>
        <v>0</v>
      </c>
      <c r="BL215" s="21" t="s">
        <v>140</v>
      </c>
      <c r="BM215" s="21" t="s">
        <v>419</v>
      </c>
    </row>
    <row r="216" spans="2:65" s="11" customFormat="1" ht="13.5">
      <c r="B216" s="201"/>
      <c r="C216" s="202"/>
      <c r="D216" s="203" t="s">
        <v>142</v>
      </c>
      <c r="E216" s="204" t="s">
        <v>21</v>
      </c>
      <c r="F216" s="205" t="s">
        <v>152</v>
      </c>
      <c r="G216" s="202"/>
      <c r="H216" s="206">
        <v>4</v>
      </c>
      <c r="I216" s="207"/>
      <c r="J216" s="202"/>
      <c r="K216" s="202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142</v>
      </c>
      <c r="AU216" s="212" t="s">
        <v>16</v>
      </c>
      <c r="AV216" s="11" t="s">
        <v>16</v>
      </c>
      <c r="AW216" s="11" t="s">
        <v>33</v>
      </c>
      <c r="AX216" s="11" t="s">
        <v>77</v>
      </c>
      <c r="AY216" s="212" t="s">
        <v>132</v>
      </c>
    </row>
    <row r="217" spans="2:65" s="1" customFormat="1" ht="38.25" customHeight="1">
      <c r="B217" s="38"/>
      <c r="C217" s="213" t="s">
        <v>420</v>
      </c>
      <c r="D217" s="213" t="s">
        <v>392</v>
      </c>
      <c r="E217" s="214" t="s">
        <v>421</v>
      </c>
      <c r="F217" s="215" t="s">
        <v>422</v>
      </c>
      <c r="G217" s="216" t="s">
        <v>146</v>
      </c>
      <c r="H217" s="217">
        <v>4</v>
      </c>
      <c r="I217" s="218"/>
      <c r="J217" s="219">
        <f>ROUND(I217*H217,2)</f>
        <v>0</v>
      </c>
      <c r="K217" s="215" t="s">
        <v>139</v>
      </c>
      <c r="L217" s="220"/>
      <c r="M217" s="221" t="s">
        <v>21</v>
      </c>
      <c r="N217" s="222" t="s">
        <v>40</v>
      </c>
      <c r="O217" s="39"/>
      <c r="P217" s="198">
        <f>O217*H217</f>
        <v>0</v>
      </c>
      <c r="Q217" s="198">
        <v>2.1499999999999998E-2</v>
      </c>
      <c r="R217" s="198">
        <f>Q217*H217</f>
        <v>8.5999999999999993E-2</v>
      </c>
      <c r="S217" s="198">
        <v>0</v>
      </c>
      <c r="T217" s="199">
        <f>S217*H217</f>
        <v>0</v>
      </c>
      <c r="AR217" s="21" t="s">
        <v>296</v>
      </c>
      <c r="AT217" s="21" t="s">
        <v>392</v>
      </c>
      <c r="AU217" s="21" t="s">
        <v>16</v>
      </c>
      <c r="AY217" s="21" t="s">
        <v>132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21" t="s">
        <v>77</v>
      </c>
      <c r="BK217" s="200">
        <f>ROUND(I217*H217,2)</f>
        <v>0</v>
      </c>
      <c r="BL217" s="21" t="s">
        <v>140</v>
      </c>
      <c r="BM217" s="21" t="s">
        <v>423</v>
      </c>
    </row>
    <row r="218" spans="2:65" s="11" customFormat="1" ht="13.5">
      <c r="B218" s="201"/>
      <c r="C218" s="202"/>
      <c r="D218" s="203" t="s">
        <v>142</v>
      </c>
      <c r="E218" s="204" t="s">
        <v>21</v>
      </c>
      <c r="F218" s="205" t="s">
        <v>152</v>
      </c>
      <c r="G218" s="202"/>
      <c r="H218" s="206">
        <v>4</v>
      </c>
      <c r="I218" s="207"/>
      <c r="J218" s="202"/>
      <c r="K218" s="202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142</v>
      </c>
      <c r="AU218" s="212" t="s">
        <v>16</v>
      </c>
      <c r="AV218" s="11" t="s">
        <v>16</v>
      </c>
      <c r="AW218" s="11" t="s">
        <v>33</v>
      </c>
      <c r="AX218" s="11" t="s">
        <v>77</v>
      </c>
      <c r="AY218" s="212" t="s">
        <v>132</v>
      </c>
    </row>
    <row r="219" spans="2:65" s="1" customFormat="1" ht="16.5" customHeight="1">
      <c r="B219" s="38"/>
      <c r="C219" s="189" t="s">
        <v>424</v>
      </c>
      <c r="D219" s="189" t="s">
        <v>135</v>
      </c>
      <c r="E219" s="190" t="s">
        <v>425</v>
      </c>
      <c r="F219" s="191" t="s">
        <v>426</v>
      </c>
      <c r="G219" s="192" t="s">
        <v>231</v>
      </c>
      <c r="H219" s="193">
        <v>0.32700000000000001</v>
      </c>
      <c r="I219" s="194"/>
      <c r="J219" s="195">
        <f>ROUND(I219*H219,2)</f>
        <v>0</v>
      </c>
      <c r="K219" s="191" t="s">
        <v>139</v>
      </c>
      <c r="L219" s="58"/>
      <c r="M219" s="196" t="s">
        <v>21</v>
      </c>
      <c r="N219" s="197" t="s">
        <v>40</v>
      </c>
      <c r="O219" s="39"/>
      <c r="P219" s="198">
        <f>O219*H219</f>
        <v>0</v>
      </c>
      <c r="Q219" s="198">
        <v>0</v>
      </c>
      <c r="R219" s="198">
        <f>Q219*H219</f>
        <v>0</v>
      </c>
      <c r="S219" s="198">
        <v>0</v>
      </c>
      <c r="T219" s="199">
        <f>S219*H219</f>
        <v>0</v>
      </c>
      <c r="AR219" s="21" t="s">
        <v>140</v>
      </c>
      <c r="AT219" s="21" t="s">
        <v>135</v>
      </c>
      <c r="AU219" s="21" t="s">
        <v>16</v>
      </c>
      <c r="AY219" s="21" t="s">
        <v>132</v>
      </c>
      <c r="BE219" s="200">
        <f>IF(N219="základní",J219,0)</f>
        <v>0</v>
      </c>
      <c r="BF219" s="200">
        <f>IF(N219="snížená",J219,0)</f>
        <v>0</v>
      </c>
      <c r="BG219" s="200">
        <f>IF(N219="zákl. přenesená",J219,0)</f>
        <v>0</v>
      </c>
      <c r="BH219" s="200">
        <f>IF(N219="sníž. přenesená",J219,0)</f>
        <v>0</v>
      </c>
      <c r="BI219" s="200">
        <f>IF(N219="nulová",J219,0)</f>
        <v>0</v>
      </c>
      <c r="BJ219" s="21" t="s">
        <v>77</v>
      </c>
      <c r="BK219" s="200">
        <f>ROUND(I219*H219,2)</f>
        <v>0</v>
      </c>
      <c r="BL219" s="21" t="s">
        <v>140</v>
      </c>
      <c r="BM219" s="21" t="s">
        <v>427</v>
      </c>
    </row>
    <row r="220" spans="2:65" s="10" customFormat="1" ht="29.85" customHeight="1">
      <c r="B220" s="173"/>
      <c r="C220" s="174"/>
      <c r="D220" s="175" t="s">
        <v>68</v>
      </c>
      <c r="E220" s="187" t="s">
        <v>428</v>
      </c>
      <c r="F220" s="187" t="s">
        <v>429</v>
      </c>
      <c r="G220" s="174"/>
      <c r="H220" s="174"/>
      <c r="I220" s="177"/>
      <c r="J220" s="188">
        <f>BK220</f>
        <v>0</v>
      </c>
      <c r="K220" s="174"/>
      <c r="L220" s="179"/>
      <c r="M220" s="180"/>
      <c r="N220" s="181"/>
      <c r="O220" s="181"/>
      <c r="P220" s="182">
        <f>SUM(P221:P234)</f>
        <v>0</v>
      </c>
      <c r="Q220" s="181"/>
      <c r="R220" s="182">
        <f>SUM(R221:R234)</f>
        <v>1.3825467999999999</v>
      </c>
      <c r="S220" s="181"/>
      <c r="T220" s="183">
        <f>SUM(T221:T234)</f>
        <v>0</v>
      </c>
      <c r="AR220" s="184" t="s">
        <v>16</v>
      </c>
      <c r="AT220" s="185" t="s">
        <v>68</v>
      </c>
      <c r="AU220" s="185" t="s">
        <v>77</v>
      </c>
      <c r="AY220" s="184" t="s">
        <v>132</v>
      </c>
      <c r="BK220" s="186">
        <f>SUM(BK221:BK234)</f>
        <v>0</v>
      </c>
    </row>
    <row r="221" spans="2:65" s="1" customFormat="1" ht="16.5" customHeight="1">
      <c r="B221" s="38"/>
      <c r="C221" s="189" t="s">
        <v>430</v>
      </c>
      <c r="D221" s="189" t="s">
        <v>135</v>
      </c>
      <c r="E221" s="190" t="s">
        <v>431</v>
      </c>
      <c r="F221" s="191" t="s">
        <v>432</v>
      </c>
      <c r="G221" s="192" t="s">
        <v>214</v>
      </c>
      <c r="H221" s="193">
        <v>37.799999999999997</v>
      </c>
      <c r="I221" s="194"/>
      <c r="J221" s="195">
        <f>ROUND(I221*H221,2)</f>
        <v>0</v>
      </c>
      <c r="K221" s="191" t="s">
        <v>147</v>
      </c>
      <c r="L221" s="58"/>
      <c r="M221" s="196" t="s">
        <v>21</v>
      </c>
      <c r="N221" s="197" t="s">
        <v>40</v>
      </c>
      <c r="O221" s="39"/>
      <c r="P221" s="198">
        <f>O221*H221</f>
        <v>0</v>
      </c>
      <c r="Q221" s="198">
        <v>3.7399999999999998E-3</v>
      </c>
      <c r="R221" s="198">
        <f>Q221*H221</f>
        <v>0.14137199999999997</v>
      </c>
      <c r="S221" s="198">
        <v>0</v>
      </c>
      <c r="T221" s="199">
        <f>S221*H221</f>
        <v>0</v>
      </c>
      <c r="AR221" s="21" t="s">
        <v>140</v>
      </c>
      <c r="AT221" s="21" t="s">
        <v>135</v>
      </c>
      <c r="AU221" s="21" t="s">
        <v>16</v>
      </c>
      <c r="AY221" s="21" t="s">
        <v>132</v>
      </c>
      <c r="BE221" s="200">
        <f>IF(N221="základní",J221,0)</f>
        <v>0</v>
      </c>
      <c r="BF221" s="200">
        <f>IF(N221="snížená",J221,0)</f>
        <v>0</v>
      </c>
      <c r="BG221" s="200">
        <f>IF(N221="zákl. přenesená",J221,0)</f>
        <v>0</v>
      </c>
      <c r="BH221" s="200">
        <f>IF(N221="sníž. přenesená",J221,0)</f>
        <v>0</v>
      </c>
      <c r="BI221" s="200">
        <f>IF(N221="nulová",J221,0)</f>
        <v>0</v>
      </c>
      <c r="BJ221" s="21" t="s">
        <v>77</v>
      </c>
      <c r="BK221" s="200">
        <f>ROUND(I221*H221,2)</f>
        <v>0</v>
      </c>
      <c r="BL221" s="21" t="s">
        <v>140</v>
      </c>
      <c r="BM221" s="21" t="s">
        <v>433</v>
      </c>
    </row>
    <row r="222" spans="2:65" s="1" customFormat="1" ht="16.5" customHeight="1">
      <c r="B222" s="38"/>
      <c r="C222" s="213" t="s">
        <v>434</v>
      </c>
      <c r="D222" s="213" t="s">
        <v>392</v>
      </c>
      <c r="E222" s="214" t="s">
        <v>435</v>
      </c>
      <c r="F222" s="215" t="s">
        <v>436</v>
      </c>
      <c r="G222" s="216" t="s">
        <v>146</v>
      </c>
      <c r="H222" s="217">
        <v>41.58</v>
      </c>
      <c r="I222" s="218"/>
      <c r="J222" s="219">
        <f>ROUND(I222*H222,2)</f>
        <v>0</v>
      </c>
      <c r="K222" s="215" t="s">
        <v>147</v>
      </c>
      <c r="L222" s="220"/>
      <c r="M222" s="221" t="s">
        <v>21</v>
      </c>
      <c r="N222" s="222" t="s">
        <v>40</v>
      </c>
      <c r="O222" s="39"/>
      <c r="P222" s="198">
        <f>O222*H222</f>
        <v>0</v>
      </c>
      <c r="Q222" s="198">
        <v>3.6000000000000002E-4</v>
      </c>
      <c r="R222" s="198">
        <f>Q222*H222</f>
        <v>1.4968800000000001E-2</v>
      </c>
      <c r="S222" s="198">
        <v>0</v>
      </c>
      <c r="T222" s="199">
        <f>S222*H222</f>
        <v>0</v>
      </c>
      <c r="AR222" s="21" t="s">
        <v>296</v>
      </c>
      <c r="AT222" s="21" t="s">
        <v>392</v>
      </c>
      <c r="AU222" s="21" t="s">
        <v>16</v>
      </c>
      <c r="AY222" s="21" t="s">
        <v>132</v>
      </c>
      <c r="BE222" s="200">
        <f>IF(N222="základní",J222,0)</f>
        <v>0</v>
      </c>
      <c r="BF222" s="200">
        <f>IF(N222="snížená",J222,0)</f>
        <v>0</v>
      </c>
      <c r="BG222" s="200">
        <f>IF(N222="zákl. přenesená",J222,0)</f>
        <v>0</v>
      </c>
      <c r="BH222" s="200">
        <f>IF(N222="sníž. přenesená",J222,0)</f>
        <v>0</v>
      </c>
      <c r="BI222" s="200">
        <f>IF(N222="nulová",J222,0)</f>
        <v>0</v>
      </c>
      <c r="BJ222" s="21" t="s">
        <v>77</v>
      </c>
      <c r="BK222" s="200">
        <f>ROUND(I222*H222,2)</f>
        <v>0</v>
      </c>
      <c r="BL222" s="21" t="s">
        <v>140</v>
      </c>
      <c r="BM222" s="21" t="s">
        <v>437</v>
      </c>
    </row>
    <row r="223" spans="2:65" s="11" customFormat="1" ht="13.5">
      <c r="B223" s="201"/>
      <c r="C223" s="202"/>
      <c r="D223" s="203" t="s">
        <v>142</v>
      </c>
      <c r="E223" s="204" t="s">
        <v>21</v>
      </c>
      <c r="F223" s="205" t="s">
        <v>438</v>
      </c>
      <c r="G223" s="202"/>
      <c r="H223" s="206">
        <v>41.58</v>
      </c>
      <c r="I223" s="207"/>
      <c r="J223" s="202"/>
      <c r="K223" s="202"/>
      <c r="L223" s="208"/>
      <c r="M223" s="209"/>
      <c r="N223" s="210"/>
      <c r="O223" s="210"/>
      <c r="P223" s="210"/>
      <c r="Q223" s="210"/>
      <c r="R223" s="210"/>
      <c r="S223" s="210"/>
      <c r="T223" s="211"/>
      <c r="AT223" s="212" t="s">
        <v>142</v>
      </c>
      <c r="AU223" s="212" t="s">
        <v>16</v>
      </c>
      <c r="AV223" s="11" t="s">
        <v>16</v>
      </c>
      <c r="AW223" s="11" t="s">
        <v>33</v>
      </c>
      <c r="AX223" s="11" t="s">
        <v>77</v>
      </c>
      <c r="AY223" s="212" t="s">
        <v>132</v>
      </c>
    </row>
    <row r="224" spans="2:65" s="1" customFormat="1" ht="16.5" customHeight="1">
      <c r="B224" s="38"/>
      <c r="C224" s="189" t="s">
        <v>439</v>
      </c>
      <c r="D224" s="189" t="s">
        <v>135</v>
      </c>
      <c r="E224" s="190" t="s">
        <v>440</v>
      </c>
      <c r="F224" s="191" t="s">
        <v>441</v>
      </c>
      <c r="G224" s="192" t="s">
        <v>138</v>
      </c>
      <c r="H224" s="193">
        <v>36.799999999999997</v>
      </c>
      <c r="I224" s="194"/>
      <c r="J224" s="195">
        <f>ROUND(I224*H224,2)</f>
        <v>0</v>
      </c>
      <c r="K224" s="191" t="s">
        <v>139</v>
      </c>
      <c r="L224" s="58"/>
      <c r="M224" s="196" t="s">
        <v>21</v>
      </c>
      <c r="N224" s="197" t="s">
        <v>40</v>
      </c>
      <c r="O224" s="39"/>
      <c r="P224" s="198">
        <f>O224*H224</f>
        <v>0</v>
      </c>
      <c r="Q224" s="198">
        <v>2.9999999999999997E-4</v>
      </c>
      <c r="R224" s="198">
        <f>Q224*H224</f>
        <v>1.1039999999999998E-2</v>
      </c>
      <c r="S224" s="198">
        <v>0</v>
      </c>
      <c r="T224" s="199">
        <f>S224*H224</f>
        <v>0</v>
      </c>
      <c r="AR224" s="21" t="s">
        <v>140</v>
      </c>
      <c r="AT224" s="21" t="s">
        <v>135</v>
      </c>
      <c r="AU224" s="21" t="s">
        <v>16</v>
      </c>
      <c r="AY224" s="21" t="s">
        <v>132</v>
      </c>
      <c r="BE224" s="200">
        <f>IF(N224="základní",J224,0)</f>
        <v>0</v>
      </c>
      <c r="BF224" s="200">
        <f>IF(N224="snížená",J224,0)</f>
        <v>0</v>
      </c>
      <c r="BG224" s="200">
        <f>IF(N224="zákl. přenesená",J224,0)</f>
        <v>0</v>
      </c>
      <c r="BH224" s="200">
        <f>IF(N224="sníž. přenesená",J224,0)</f>
        <v>0</v>
      </c>
      <c r="BI224" s="200">
        <f>IF(N224="nulová",J224,0)</f>
        <v>0</v>
      </c>
      <c r="BJ224" s="21" t="s">
        <v>77</v>
      </c>
      <c r="BK224" s="200">
        <f>ROUND(I224*H224,2)</f>
        <v>0</v>
      </c>
      <c r="BL224" s="21" t="s">
        <v>140</v>
      </c>
      <c r="BM224" s="21" t="s">
        <v>442</v>
      </c>
    </row>
    <row r="225" spans="2:65" s="11" customFormat="1" ht="13.5">
      <c r="B225" s="201"/>
      <c r="C225" s="202"/>
      <c r="D225" s="203" t="s">
        <v>142</v>
      </c>
      <c r="E225" s="204" t="s">
        <v>21</v>
      </c>
      <c r="F225" s="205" t="s">
        <v>443</v>
      </c>
      <c r="G225" s="202"/>
      <c r="H225" s="206">
        <v>36.799999999999997</v>
      </c>
      <c r="I225" s="207"/>
      <c r="J225" s="202"/>
      <c r="K225" s="202"/>
      <c r="L225" s="208"/>
      <c r="M225" s="209"/>
      <c r="N225" s="210"/>
      <c r="O225" s="210"/>
      <c r="P225" s="210"/>
      <c r="Q225" s="210"/>
      <c r="R225" s="210"/>
      <c r="S225" s="210"/>
      <c r="T225" s="211"/>
      <c r="AT225" s="212" t="s">
        <v>142</v>
      </c>
      <c r="AU225" s="212" t="s">
        <v>16</v>
      </c>
      <c r="AV225" s="11" t="s">
        <v>16</v>
      </c>
      <c r="AW225" s="11" t="s">
        <v>33</v>
      </c>
      <c r="AX225" s="11" t="s">
        <v>77</v>
      </c>
      <c r="AY225" s="212" t="s">
        <v>132</v>
      </c>
    </row>
    <row r="226" spans="2:65" s="1" customFormat="1" ht="16.5" customHeight="1">
      <c r="B226" s="38"/>
      <c r="C226" s="189" t="s">
        <v>444</v>
      </c>
      <c r="D226" s="189" t="s">
        <v>135</v>
      </c>
      <c r="E226" s="190" t="s">
        <v>445</v>
      </c>
      <c r="F226" s="191" t="s">
        <v>446</v>
      </c>
      <c r="G226" s="192" t="s">
        <v>138</v>
      </c>
      <c r="H226" s="193">
        <v>36.799999999999997</v>
      </c>
      <c r="I226" s="194"/>
      <c r="J226" s="195">
        <f>ROUND(I226*H226,2)</f>
        <v>0</v>
      </c>
      <c r="K226" s="191" t="s">
        <v>139</v>
      </c>
      <c r="L226" s="58"/>
      <c r="M226" s="196" t="s">
        <v>21</v>
      </c>
      <c r="N226" s="197" t="s">
        <v>40</v>
      </c>
      <c r="O226" s="39"/>
      <c r="P226" s="198">
        <f>O226*H226</f>
        <v>0</v>
      </c>
      <c r="Q226" s="198">
        <v>4.1700000000000001E-3</v>
      </c>
      <c r="R226" s="198">
        <f>Q226*H226</f>
        <v>0.15345599999999998</v>
      </c>
      <c r="S226" s="198">
        <v>0</v>
      </c>
      <c r="T226" s="199">
        <f>S226*H226</f>
        <v>0</v>
      </c>
      <c r="AR226" s="21" t="s">
        <v>140</v>
      </c>
      <c r="AT226" s="21" t="s">
        <v>135</v>
      </c>
      <c r="AU226" s="21" t="s">
        <v>16</v>
      </c>
      <c r="AY226" s="21" t="s">
        <v>132</v>
      </c>
      <c r="BE226" s="200">
        <f>IF(N226="základní",J226,0)</f>
        <v>0</v>
      </c>
      <c r="BF226" s="200">
        <f>IF(N226="snížená",J226,0)</f>
        <v>0</v>
      </c>
      <c r="BG226" s="200">
        <f>IF(N226="zákl. přenesená",J226,0)</f>
        <v>0</v>
      </c>
      <c r="BH226" s="200">
        <f>IF(N226="sníž. přenesená",J226,0)</f>
        <v>0</v>
      </c>
      <c r="BI226" s="200">
        <f>IF(N226="nulová",J226,0)</f>
        <v>0</v>
      </c>
      <c r="BJ226" s="21" t="s">
        <v>77</v>
      </c>
      <c r="BK226" s="200">
        <f>ROUND(I226*H226,2)</f>
        <v>0</v>
      </c>
      <c r="BL226" s="21" t="s">
        <v>140</v>
      </c>
      <c r="BM226" s="21" t="s">
        <v>447</v>
      </c>
    </row>
    <row r="227" spans="2:65" s="11" customFormat="1" ht="13.5">
      <c r="B227" s="201"/>
      <c r="C227" s="202"/>
      <c r="D227" s="203" t="s">
        <v>142</v>
      </c>
      <c r="E227" s="204" t="s">
        <v>21</v>
      </c>
      <c r="F227" s="205" t="s">
        <v>448</v>
      </c>
      <c r="G227" s="202"/>
      <c r="H227" s="206">
        <v>36.799999999999997</v>
      </c>
      <c r="I227" s="207"/>
      <c r="J227" s="202"/>
      <c r="K227" s="202"/>
      <c r="L227" s="208"/>
      <c r="M227" s="209"/>
      <c r="N227" s="210"/>
      <c r="O227" s="210"/>
      <c r="P227" s="210"/>
      <c r="Q227" s="210"/>
      <c r="R227" s="210"/>
      <c r="S227" s="210"/>
      <c r="T227" s="211"/>
      <c r="AT227" s="212" t="s">
        <v>142</v>
      </c>
      <c r="AU227" s="212" t="s">
        <v>16</v>
      </c>
      <c r="AV227" s="11" t="s">
        <v>16</v>
      </c>
      <c r="AW227" s="11" t="s">
        <v>33</v>
      </c>
      <c r="AX227" s="11" t="s">
        <v>77</v>
      </c>
      <c r="AY227" s="212" t="s">
        <v>132</v>
      </c>
    </row>
    <row r="228" spans="2:65" s="1" customFormat="1" ht="16.5" customHeight="1">
      <c r="B228" s="38"/>
      <c r="C228" s="213" t="s">
        <v>449</v>
      </c>
      <c r="D228" s="213" t="s">
        <v>392</v>
      </c>
      <c r="E228" s="214" t="s">
        <v>450</v>
      </c>
      <c r="F228" s="215" t="s">
        <v>451</v>
      </c>
      <c r="G228" s="216" t="s">
        <v>138</v>
      </c>
      <c r="H228" s="217">
        <v>40.479999999999997</v>
      </c>
      <c r="I228" s="218"/>
      <c r="J228" s="219">
        <f>ROUND(I228*H228,2)</f>
        <v>0</v>
      </c>
      <c r="K228" s="215" t="s">
        <v>139</v>
      </c>
      <c r="L228" s="220"/>
      <c r="M228" s="221" t="s">
        <v>21</v>
      </c>
      <c r="N228" s="222" t="s">
        <v>40</v>
      </c>
      <c r="O228" s="39"/>
      <c r="P228" s="198">
        <f>O228*H228</f>
        <v>0</v>
      </c>
      <c r="Q228" s="198">
        <v>1.9199999999999998E-2</v>
      </c>
      <c r="R228" s="198">
        <f>Q228*H228</f>
        <v>0.77721599999999991</v>
      </c>
      <c r="S228" s="198">
        <v>0</v>
      </c>
      <c r="T228" s="199">
        <f>S228*H228</f>
        <v>0</v>
      </c>
      <c r="AR228" s="21" t="s">
        <v>296</v>
      </c>
      <c r="AT228" s="21" t="s">
        <v>392</v>
      </c>
      <c r="AU228" s="21" t="s">
        <v>16</v>
      </c>
      <c r="AY228" s="21" t="s">
        <v>132</v>
      </c>
      <c r="BE228" s="200">
        <f>IF(N228="základní",J228,0)</f>
        <v>0</v>
      </c>
      <c r="BF228" s="200">
        <f>IF(N228="snížená",J228,0)</f>
        <v>0</v>
      </c>
      <c r="BG228" s="200">
        <f>IF(N228="zákl. přenesená",J228,0)</f>
        <v>0</v>
      </c>
      <c r="BH228" s="200">
        <f>IF(N228="sníž. přenesená",J228,0)</f>
        <v>0</v>
      </c>
      <c r="BI228" s="200">
        <f>IF(N228="nulová",J228,0)</f>
        <v>0</v>
      </c>
      <c r="BJ228" s="21" t="s">
        <v>77</v>
      </c>
      <c r="BK228" s="200">
        <f>ROUND(I228*H228,2)</f>
        <v>0</v>
      </c>
      <c r="BL228" s="21" t="s">
        <v>140</v>
      </c>
      <c r="BM228" s="21" t="s">
        <v>452</v>
      </c>
    </row>
    <row r="229" spans="2:65" s="11" customFormat="1" ht="13.5">
      <c r="B229" s="201"/>
      <c r="C229" s="202"/>
      <c r="D229" s="203" t="s">
        <v>142</v>
      </c>
      <c r="E229" s="204" t="s">
        <v>21</v>
      </c>
      <c r="F229" s="205" t="s">
        <v>453</v>
      </c>
      <c r="G229" s="202"/>
      <c r="H229" s="206">
        <v>40.479999999999997</v>
      </c>
      <c r="I229" s="207"/>
      <c r="J229" s="202"/>
      <c r="K229" s="202"/>
      <c r="L229" s="208"/>
      <c r="M229" s="209"/>
      <c r="N229" s="210"/>
      <c r="O229" s="210"/>
      <c r="P229" s="210"/>
      <c r="Q229" s="210"/>
      <c r="R229" s="210"/>
      <c r="S229" s="210"/>
      <c r="T229" s="211"/>
      <c r="AT229" s="212" t="s">
        <v>142</v>
      </c>
      <c r="AU229" s="212" t="s">
        <v>16</v>
      </c>
      <c r="AV229" s="11" t="s">
        <v>16</v>
      </c>
      <c r="AW229" s="11" t="s">
        <v>33</v>
      </c>
      <c r="AX229" s="11" t="s">
        <v>77</v>
      </c>
      <c r="AY229" s="212" t="s">
        <v>132</v>
      </c>
    </row>
    <row r="230" spans="2:65" s="1" customFormat="1" ht="16.5" customHeight="1">
      <c r="B230" s="38"/>
      <c r="C230" s="189" t="s">
        <v>454</v>
      </c>
      <c r="D230" s="189" t="s">
        <v>135</v>
      </c>
      <c r="E230" s="190" t="s">
        <v>455</v>
      </c>
      <c r="F230" s="191" t="s">
        <v>456</v>
      </c>
      <c r="G230" s="192" t="s">
        <v>214</v>
      </c>
      <c r="H230" s="193">
        <v>37.799999999999997</v>
      </c>
      <c r="I230" s="194"/>
      <c r="J230" s="195">
        <f>ROUND(I230*H230,2)</f>
        <v>0</v>
      </c>
      <c r="K230" s="191" t="s">
        <v>139</v>
      </c>
      <c r="L230" s="58"/>
      <c r="M230" s="196" t="s">
        <v>21</v>
      </c>
      <c r="N230" s="197" t="s">
        <v>40</v>
      </c>
      <c r="O230" s="39"/>
      <c r="P230" s="198">
        <f>O230*H230</f>
        <v>0</v>
      </c>
      <c r="Q230" s="198">
        <v>3.0000000000000001E-5</v>
      </c>
      <c r="R230" s="198">
        <f>Q230*H230</f>
        <v>1.134E-3</v>
      </c>
      <c r="S230" s="198">
        <v>0</v>
      </c>
      <c r="T230" s="199">
        <f>S230*H230</f>
        <v>0</v>
      </c>
      <c r="AR230" s="21" t="s">
        <v>140</v>
      </c>
      <c r="AT230" s="21" t="s">
        <v>135</v>
      </c>
      <c r="AU230" s="21" t="s">
        <v>16</v>
      </c>
      <c r="AY230" s="21" t="s">
        <v>132</v>
      </c>
      <c r="BE230" s="200">
        <f>IF(N230="základní",J230,0)</f>
        <v>0</v>
      </c>
      <c r="BF230" s="200">
        <f>IF(N230="snížená",J230,0)</f>
        <v>0</v>
      </c>
      <c r="BG230" s="200">
        <f>IF(N230="zákl. přenesená",J230,0)</f>
        <v>0</v>
      </c>
      <c r="BH230" s="200">
        <f>IF(N230="sníž. přenesená",J230,0)</f>
        <v>0</v>
      </c>
      <c r="BI230" s="200">
        <f>IF(N230="nulová",J230,0)</f>
        <v>0</v>
      </c>
      <c r="BJ230" s="21" t="s">
        <v>77</v>
      </c>
      <c r="BK230" s="200">
        <f>ROUND(I230*H230,2)</f>
        <v>0</v>
      </c>
      <c r="BL230" s="21" t="s">
        <v>140</v>
      </c>
      <c r="BM230" s="21" t="s">
        <v>457</v>
      </c>
    </row>
    <row r="231" spans="2:65" s="11" customFormat="1" ht="13.5">
      <c r="B231" s="201"/>
      <c r="C231" s="202"/>
      <c r="D231" s="203" t="s">
        <v>142</v>
      </c>
      <c r="E231" s="204" t="s">
        <v>21</v>
      </c>
      <c r="F231" s="205" t="s">
        <v>458</v>
      </c>
      <c r="G231" s="202"/>
      <c r="H231" s="206">
        <v>37.799999999999997</v>
      </c>
      <c r="I231" s="207"/>
      <c r="J231" s="202"/>
      <c r="K231" s="202"/>
      <c r="L231" s="208"/>
      <c r="M231" s="209"/>
      <c r="N231" s="210"/>
      <c r="O231" s="210"/>
      <c r="P231" s="210"/>
      <c r="Q231" s="210"/>
      <c r="R231" s="210"/>
      <c r="S231" s="210"/>
      <c r="T231" s="211"/>
      <c r="AT231" s="212" t="s">
        <v>142</v>
      </c>
      <c r="AU231" s="212" t="s">
        <v>16</v>
      </c>
      <c r="AV231" s="11" t="s">
        <v>16</v>
      </c>
      <c r="AW231" s="11" t="s">
        <v>33</v>
      </c>
      <c r="AX231" s="11" t="s">
        <v>77</v>
      </c>
      <c r="AY231" s="212" t="s">
        <v>132</v>
      </c>
    </row>
    <row r="232" spans="2:65" s="1" customFormat="1" ht="16.5" customHeight="1">
      <c r="B232" s="38"/>
      <c r="C232" s="189" t="s">
        <v>459</v>
      </c>
      <c r="D232" s="189" t="s">
        <v>135</v>
      </c>
      <c r="E232" s="190" t="s">
        <v>460</v>
      </c>
      <c r="F232" s="191" t="s">
        <v>461</v>
      </c>
      <c r="G232" s="192" t="s">
        <v>138</v>
      </c>
      <c r="H232" s="193">
        <v>36.799999999999997</v>
      </c>
      <c r="I232" s="194"/>
      <c r="J232" s="195">
        <f>ROUND(I232*H232,2)</f>
        <v>0</v>
      </c>
      <c r="K232" s="191" t="s">
        <v>139</v>
      </c>
      <c r="L232" s="58"/>
      <c r="M232" s="196" t="s">
        <v>21</v>
      </c>
      <c r="N232" s="197" t="s">
        <v>40</v>
      </c>
      <c r="O232" s="39"/>
      <c r="P232" s="198">
        <f>O232*H232</f>
        <v>0</v>
      </c>
      <c r="Q232" s="198">
        <v>7.7000000000000002E-3</v>
      </c>
      <c r="R232" s="198">
        <f>Q232*H232</f>
        <v>0.28336</v>
      </c>
      <c r="S232" s="198">
        <v>0</v>
      </c>
      <c r="T232" s="199">
        <f>S232*H232</f>
        <v>0</v>
      </c>
      <c r="AR232" s="21" t="s">
        <v>140</v>
      </c>
      <c r="AT232" s="21" t="s">
        <v>135</v>
      </c>
      <c r="AU232" s="21" t="s">
        <v>16</v>
      </c>
      <c r="AY232" s="21" t="s">
        <v>132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21" t="s">
        <v>77</v>
      </c>
      <c r="BK232" s="200">
        <f>ROUND(I232*H232,2)</f>
        <v>0</v>
      </c>
      <c r="BL232" s="21" t="s">
        <v>140</v>
      </c>
      <c r="BM232" s="21" t="s">
        <v>462</v>
      </c>
    </row>
    <row r="233" spans="2:65" s="11" customFormat="1" ht="13.5">
      <c r="B233" s="201"/>
      <c r="C233" s="202"/>
      <c r="D233" s="203" t="s">
        <v>142</v>
      </c>
      <c r="E233" s="204" t="s">
        <v>21</v>
      </c>
      <c r="F233" s="205" t="s">
        <v>443</v>
      </c>
      <c r="G233" s="202"/>
      <c r="H233" s="206">
        <v>36.799999999999997</v>
      </c>
      <c r="I233" s="207"/>
      <c r="J233" s="202"/>
      <c r="K233" s="202"/>
      <c r="L233" s="208"/>
      <c r="M233" s="209"/>
      <c r="N233" s="210"/>
      <c r="O233" s="210"/>
      <c r="P233" s="210"/>
      <c r="Q233" s="210"/>
      <c r="R233" s="210"/>
      <c r="S233" s="210"/>
      <c r="T233" s="211"/>
      <c r="AT233" s="212" t="s">
        <v>142</v>
      </c>
      <c r="AU233" s="212" t="s">
        <v>16</v>
      </c>
      <c r="AV233" s="11" t="s">
        <v>16</v>
      </c>
      <c r="AW233" s="11" t="s">
        <v>33</v>
      </c>
      <c r="AX233" s="11" t="s">
        <v>77</v>
      </c>
      <c r="AY233" s="212" t="s">
        <v>132</v>
      </c>
    </row>
    <row r="234" spans="2:65" s="1" customFormat="1" ht="16.5" customHeight="1">
      <c r="B234" s="38"/>
      <c r="C234" s="189" t="s">
        <v>463</v>
      </c>
      <c r="D234" s="189" t="s">
        <v>135</v>
      </c>
      <c r="E234" s="190" t="s">
        <v>464</v>
      </c>
      <c r="F234" s="191" t="s">
        <v>465</v>
      </c>
      <c r="G234" s="192" t="s">
        <v>231</v>
      </c>
      <c r="H234" s="193">
        <v>1.383</v>
      </c>
      <c r="I234" s="194"/>
      <c r="J234" s="195">
        <f>ROUND(I234*H234,2)</f>
        <v>0</v>
      </c>
      <c r="K234" s="191" t="s">
        <v>139</v>
      </c>
      <c r="L234" s="58"/>
      <c r="M234" s="196" t="s">
        <v>21</v>
      </c>
      <c r="N234" s="197" t="s">
        <v>40</v>
      </c>
      <c r="O234" s="39"/>
      <c r="P234" s="198">
        <f>O234*H234</f>
        <v>0</v>
      </c>
      <c r="Q234" s="198">
        <v>0</v>
      </c>
      <c r="R234" s="198">
        <f>Q234*H234</f>
        <v>0</v>
      </c>
      <c r="S234" s="198">
        <v>0</v>
      </c>
      <c r="T234" s="199">
        <f>S234*H234</f>
        <v>0</v>
      </c>
      <c r="AR234" s="21" t="s">
        <v>140</v>
      </c>
      <c r="AT234" s="21" t="s">
        <v>135</v>
      </c>
      <c r="AU234" s="21" t="s">
        <v>16</v>
      </c>
      <c r="AY234" s="21" t="s">
        <v>132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21" t="s">
        <v>77</v>
      </c>
      <c r="BK234" s="200">
        <f>ROUND(I234*H234,2)</f>
        <v>0</v>
      </c>
      <c r="BL234" s="21" t="s">
        <v>140</v>
      </c>
      <c r="BM234" s="21" t="s">
        <v>466</v>
      </c>
    </row>
    <row r="235" spans="2:65" s="10" customFormat="1" ht="29.85" customHeight="1">
      <c r="B235" s="173"/>
      <c r="C235" s="174"/>
      <c r="D235" s="175" t="s">
        <v>68</v>
      </c>
      <c r="E235" s="187" t="s">
        <v>467</v>
      </c>
      <c r="F235" s="187" t="s">
        <v>468</v>
      </c>
      <c r="G235" s="174"/>
      <c r="H235" s="174"/>
      <c r="I235" s="177"/>
      <c r="J235" s="188">
        <f>BK235</f>
        <v>0</v>
      </c>
      <c r="K235" s="174"/>
      <c r="L235" s="179"/>
      <c r="M235" s="180"/>
      <c r="N235" s="181"/>
      <c r="O235" s="181"/>
      <c r="P235" s="182">
        <f>SUM(P236:P240)</f>
        <v>0</v>
      </c>
      <c r="Q235" s="181"/>
      <c r="R235" s="182">
        <f>SUM(R236:R240)</f>
        <v>1.9422421599999997</v>
      </c>
      <c r="S235" s="181"/>
      <c r="T235" s="183">
        <f>SUM(T236:T240)</f>
        <v>0</v>
      </c>
      <c r="AR235" s="184" t="s">
        <v>16</v>
      </c>
      <c r="AT235" s="185" t="s">
        <v>68</v>
      </c>
      <c r="AU235" s="185" t="s">
        <v>77</v>
      </c>
      <c r="AY235" s="184" t="s">
        <v>132</v>
      </c>
      <c r="BK235" s="186">
        <f>SUM(BK236:BK240)</f>
        <v>0</v>
      </c>
    </row>
    <row r="236" spans="2:65" s="1" customFormat="1" ht="25.5" customHeight="1">
      <c r="B236" s="38"/>
      <c r="C236" s="189" t="s">
        <v>469</v>
      </c>
      <c r="D236" s="189" t="s">
        <v>135</v>
      </c>
      <c r="E236" s="190" t="s">
        <v>470</v>
      </c>
      <c r="F236" s="191" t="s">
        <v>471</v>
      </c>
      <c r="G236" s="192" t="s">
        <v>138</v>
      </c>
      <c r="H236" s="193">
        <v>51.875999999999998</v>
      </c>
      <c r="I236" s="194"/>
      <c r="J236" s="195">
        <f>ROUND(I236*H236,2)</f>
        <v>0</v>
      </c>
      <c r="K236" s="191" t="s">
        <v>139</v>
      </c>
      <c r="L236" s="58"/>
      <c r="M236" s="196" t="s">
        <v>21</v>
      </c>
      <c r="N236" s="197" t="s">
        <v>40</v>
      </c>
      <c r="O236" s="39"/>
      <c r="P236" s="198">
        <f>O236*H236</f>
        <v>0</v>
      </c>
      <c r="Q236" s="198">
        <v>2.4459999999999999E-2</v>
      </c>
      <c r="R236" s="198">
        <f>Q236*H236</f>
        <v>1.2688869599999999</v>
      </c>
      <c r="S236" s="198">
        <v>0</v>
      </c>
      <c r="T236" s="199">
        <f>S236*H236</f>
        <v>0</v>
      </c>
      <c r="AR236" s="21" t="s">
        <v>140</v>
      </c>
      <c r="AT236" s="21" t="s">
        <v>135</v>
      </c>
      <c r="AU236" s="21" t="s">
        <v>16</v>
      </c>
      <c r="AY236" s="21" t="s">
        <v>132</v>
      </c>
      <c r="BE236" s="200">
        <f>IF(N236="základní",J236,0)</f>
        <v>0</v>
      </c>
      <c r="BF236" s="200">
        <f>IF(N236="snížená",J236,0)</f>
        <v>0</v>
      </c>
      <c r="BG236" s="200">
        <f>IF(N236="zákl. přenesená",J236,0)</f>
        <v>0</v>
      </c>
      <c r="BH236" s="200">
        <f>IF(N236="sníž. přenesená",J236,0)</f>
        <v>0</v>
      </c>
      <c r="BI236" s="200">
        <f>IF(N236="nulová",J236,0)</f>
        <v>0</v>
      </c>
      <c r="BJ236" s="21" t="s">
        <v>77</v>
      </c>
      <c r="BK236" s="200">
        <f>ROUND(I236*H236,2)</f>
        <v>0</v>
      </c>
      <c r="BL236" s="21" t="s">
        <v>140</v>
      </c>
      <c r="BM236" s="21" t="s">
        <v>472</v>
      </c>
    </row>
    <row r="237" spans="2:65" s="11" customFormat="1" ht="13.5">
      <c r="B237" s="201"/>
      <c r="C237" s="202"/>
      <c r="D237" s="203" t="s">
        <v>142</v>
      </c>
      <c r="E237" s="204" t="s">
        <v>21</v>
      </c>
      <c r="F237" s="205" t="s">
        <v>473</v>
      </c>
      <c r="G237" s="202"/>
      <c r="H237" s="206">
        <v>51.875999999999998</v>
      </c>
      <c r="I237" s="207"/>
      <c r="J237" s="202"/>
      <c r="K237" s="202"/>
      <c r="L237" s="208"/>
      <c r="M237" s="209"/>
      <c r="N237" s="210"/>
      <c r="O237" s="210"/>
      <c r="P237" s="210"/>
      <c r="Q237" s="210"/>
      <c r="R237" s="210"/>
      <c r="S237" s="210"/>
      <c r="T237" s="211"/>
      <c r="AT237" s="212" t="s">
        <v>142</v>
      </c>
      <c r="AU237" s="212" t="s">
        <v>16</v>
      </c>
      <c r="AV237" s="11" t="s">
        <v>16</v>
      </c>
      <c r="AW237" s="11" t="s">
        <v>33</v>
      </c>
      <c r="AX237" s="11" t="s">
        <v>77</v>
      </c>
      <c r="AY237" s="212" t="s">
        <v>132</v>
      </c>
    </row>
    <row r="238" spans="2:65" s="1" customFormat="1" ht="16.5" customHeight="1">
      <c r="B238" s="38"/>
      <c r="C238" s="213" t="s">
        <v>474</v>
      </c>
      <c r="D238" s="213" t="s">
        <v>392</v>
      </c>
      <c r="E238" s="214" t="s">
        <v>475</v>
      </c>
      <c r="F238" s="215" t="s">
        <v>476</v>
      </c>
      <c r="G238" s="216" t="s">
        <v>138</v>
      </c>
      <c r="H238" s="217">
        <v>57.064</v>
      </c>
      <c r="I238" s="218"/>
      <c r="J238" s="219">
        <f>ROUND(I238*H238,2)</f>
        <v>0</v>
      </c>
      <c r="K238" s="215" t="s">
        <v>139</v>
      </c>
      <c r="L238" s="220"/>
      <c r="M238" s="221" t="s">
        <v>21</v>
      </c>
      <c r="N238" s="222" t="s">
        <v>40</v>
      </c>
      <c r="O238" s="39"/>
      <c r="P238" s="198">
        <f>O238*H238</f>
        <v>0</v>
      </c>
      <c r="Q238" s="198">
        <v>1.18E-2</v>
      </c>
      <c r="R238" s="198">
        <f>Q238*H238</f>
        <v>0.67335519999999993</v>
      </c>
      <c r="S238" s="198">
        <v>0</v>
      </c>
      <c r="T238" s="199">
        <f>S238*H238</f>
        <v>0</v>
      </c>
      <c r="AR238" s="21" t="s">
        <v>296</v>
      </c>
      <c r="AT238" s="21" t="s">
        <v>392</v>
      </c>
      <c r="AU238" s="21" t="s">
        <v>16</v>
      </c>
      <c r="AY238" s="21" t="s">
        <v>132</v>
      </c>
      <c r="BE238" s="200">
        <f>IF(N238="základní",J238,0)</f>
        <v>0</v>
      </c>
      <c r="BF238" s="200">
        <f>IF(N238="snížená",J238,0)</f>
        <v>0</v>
      </c>
      <c r="BG238" s="200">
        <f>IF(N238="zákl. přenesená",J238,0)</f>
        <v>0</v>
      </c>
      <c r="BH238" s="200">
        <f>IF(N238="sníž. přenesená",J238,0)</f>
        <v>0</v>
      </c>
      <c r="BI238" s="200">
        <f>IF(N238="nulová",J238,0)</f>
        <v>0</v>
      </c>
      <c r="BJ238" s="21" t="s">
        <v>77</v>
      </c>
      <c r="BK238" s="200">
        <f>ROUND(I238*H238,2)</f>
        <v>0</v>
      </c>
      <c r="BL238" s="21" t="s">
        <v>140</v>
      </c>
      <c r="BM238" s="21" t="s">
        <v>477</v>
      </c>
    </row>
    <row r="239" spans="2:65" s="11" customFormat="1" ht="13.5">
      <c r="B239" s="201"/>
      <c r="C239" s="202"/>
      <c r="D239" s="203" t="s">
        <v>142</v>
      </c>
      <c r="E239" s="204" t="s">
        <v>21</v>
      </c>
      <c r="F239" s="205" t="s">
        <v>478</v>
      </c>
      <c r="G239" s="202"/>
      <c r="H239" s="206">
        <v>57.064</v>
      </c>
      <c r="I239" s="207"/>
      <c r="J239" s="202"/>
      <c r="K239" s="202"/>
      <c r="L239" s="208"/>
      <c r="M239" s="209"/>
      <c r="N239" s="210"/>
      <c r="O239" s="210"/>
      <c r="P239" s="210"/>
      <c r="Q239" s="210"/>
      <c r="R239" s="210"/>
      <c r="S239" s="210"/>
      <c r="T239" s="211"/>
      <c r="AT239" s="212" t="s">
        <v>142</v>
      </c>
      <c r="AU239" s="212" t="s">
        <v>16</v>
      </c>
      <c r="AV239" s="11" t="s">
        <v>16</v>
      </c>
      <c r="AW239" s="11" t="s">
        <v>33</v>
      </c>
      <c r="AX239" s="11" t="s">
        <v>77</v>
      </c>
      <c r="AY239" s="212" t="s">
        <v>132</v>
      </c>
    </row>
    <row r="240" spans="2:65" s="1" customFormat="1" ht="16.5" customHeight="1">
      <c r="B240" s="38"/>
      <c r="C240" s="189" t="s">
        <v>479</v>
      </c>
      <c r="D240" s="189" t="s">
        <v>135</v>
      </c>
      <c r="E240" s="190" t="s">
        <v>480</v>
      </c>
      <c r="F240" s="191" t="s">
        <v>481</v>
      </c>
      <c r="G240" s="192" t="s">
        <v>231</v>
      </c>
      <c r="H240" s="193">
        <v>1.9419999999999999</v>
      </c>
      <c r="I240" s="194"/>
      <c r="J240" s="195">
        <f>ROUND(I240*H240,2)</f>
        <v>0</v>
      </c>
      <c r="K240" s="191" t="s">
        <v>139</v>
      </c>
      <c r="L240" s="58"/>
      <c r="M240" s="196" t="s">
        <v>21</v>
      </c>
      <c r="N240" s="197" t="s">
        <v>40</v>
      </c>
      <c r="O240" s="39"/>
      <c r="P240" s="198">
        <f>O240*H240</f>
        <v>0</v>
      </c>
      <c r="Q240" s="198">
        <v>0</v>
      </c>
      <c r="R240" s="198">
        <f>Q240*H240</f>
        <v>0</v>
      </c>
      <c r="S240" s="198">
        <v>0</v>
      </c>
      <c r="T240" s="199">
        <f>S240*H240</f>
        <v>0</v>
      </c>
      <c r="AR240" s="21" t="s">
        <v>140</v>
      </c>
      <c r="AT240" s="21" t="s">
        <v>135</v>
      </c>
      <c r="AU240" s="21" t="s">
        <v>16</v>
      </c>
      <c r="AY240" s="21" t="s">
        <v>132</v>
      </c>
      <c r="BE240" s="200">
        <f>IF(N240="základní",J240,0)</f>
        <v>0</v>
      </c>
      <c r="BF240" s="200">
        <f>IF(N240="snížená",J240,0)</f>
        <v>0</v>
      </c>
      <c r="BG240" s="200">
        <f>IF(N240="zákl. přenesená",J240,0)</f>
        <v>0</v>
      </c>
      <c r="BH240" s="200">
        <f>IF(N240="sníž. přenesená",J240,0)</f>
        <v>0</v>
      </c>
      <c r="BI240" s="200">
        <f>IF(N240="nulová",J240,0)</f>
        <v>0</v>
      </c>
      <c r="BJ240" s="21" t="s">
        <v>77</v>
      </c>
      <c r="BK240" s="200">
        <f>ROUND(I240*H240,2)</f>
        <v>0</v>
      </c>
      <c r="BL240" s="21" t="s">
        <v>140</v>
      </c>
      <c r="BM240" s="21" t="s">
        <v>482</v>
      </c>
    </row>
    <row r="241" spans="2:65" s="10" customFormat="1" ht="29.85" customHeight="1">
      <c r="B241" s="173"/>
      <c r="C241" s="174"/>
      <c r="D241" s="175" t="s">
        <v>68</v>
      </c>
      <c r="E241" s="187" t="s">
        <v>483</v>
      </c>
      <c r="F241" s="187" t="s">
        <v>484</v>
      </c>
      <c r="G241" s="174"/>
      <c r="H241" s="174"/>
      <c r="I241" s="177"/>
      <c r="J241" s="188">
        <f>BK241</f>
        <v>0</v>
      </c>
      <c r="K241" s="174"/>
      <c r="L241" s="179"/>
      <c r="M241" s="180"/>
      <c r="N241" s="181"/>
      <c r="O241" s="181"/>
      <c r="P241" s="182">
        <f>SUM(P242:P246)</f>
        <v>0</v>
      </c>
      <c r="Q241" s="181"/>
      <c r="R241" s="182">
        <f>SUM(R242:R246)</f>
        <v>1.26E-2</v>
      </c>
      <c r="S241" s="181"/>
      <c r="T241" s="183">
        <f>SUM(T242:T246)</f>
        <v>0</v>
      </c>
      <c r="AR241" s="184" t="s">
        <v>16</v>
      </c>
      <c r="AT241" s="185" t="s">
        <v>68</v>
      </c>
      <c r="AU241" s="185" t="s">
        <v>77</v>
      </c>
      <c r="AY241" s="184" t="s">
        <v>132</v>
      </c>
      <c r="BK241" s="186">
        <f>SUM(BK242:BK246)</f>
        <v>0</v>
      </c>
    </row>
    <row r="242" spans="2:65" s="1" customFormat="1" ht="16.5" customHeight="1">
      <c r="B242" s="38"/>
      <c r="C242" s="189" t="s">
        <v>485</v>
      </c>
      <c r="D242" s="189" t="s">
        <v>135</v>
      </c>
      <c r="E242" s="190" t="s">
        <v>486</v>
      </c>
      <c r="F242" s="191" t="s">
        <v>487</v>
      </c>
      <c r="G242" s="192" t="s">
        <v>214</v>
      </c>
      <c r="H242" s="193">
        <v>13.2</v>
      </c>
      <c r="I242" s="194"/>
      <c r="J242" s="195">
        <f>ROUND(I242*H242,2)</f>
        <v>0</v>
      </c>
      <c r="K242" s="191" t="s">
        <v>147</v>
      </c>
      <c r="L242" s="58"/>
      <c r="M242" s="196" t="s">
        <v>21</v>
      </c>
      <c r="N242" s="197" t="s">
        <v>40</v>
      </c>
      <c r="O242" s="39"/>
      <c r="P242" s="198">
        <f>O242*H242</f>
        <v>0</v>
      </c>
      <c r="Q242" s="198">
        <v>0</v>
      </c>
      <c r="R242" s="198">
        <f>Q242*H242</f>
        <v>0</v>
      </c>
      <c r="S242" s="198">
        <v>0</v>
      </c>
      <c r="T242" s="199">
        <f>S242*H242</f>
        <v>0</v>
      </c>
      <c r="AR242" s="21" t="s">
        <v>140</v>
      </c>
      <c r="AT242" s="21" t="s">
        <v>135</v>
      </c>
      <c r="AU242" s="21" t="s">
        <v>16</v>
      </c>
      <c r="AY242" s="21" t="s">
        <v>132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21" t="s">
        <v>77</v>
      </c>
      <c r="BK242" s="200">
        <f>ROUND(I242*H242,2)</f>
        <v>0</v>
      </c>
      <c r="BL242" s="21" t="s">
        <v>140</v>
      </c>
      <c r="BM242" s="21" t="s">
        <v>488</v>
      </c>
    </row>
    <row r="243" spans="2:65" s="11" customFormat="1" ht="13.5">
      <c r="B243" s="201"/>
      <c r="C243" s="202"/>
      <c r="D243" s="203" t="s">
        <v>142</v>
      </c>
      <c r="E243" s="204" t="s">
        <v>21</v>
      </c>
      <c r="F243" s="205" t="s">
        <v>489</v>
      </c>
      <c r="G243" s="202"/>
      <c r="H243" s="206">
        <v>13.2</v>
      </c>
      <c r="I243" s="207"/>
      <c r="J243" s="202"/>
      <c r="K243" s="202"/>
      <c r="L243" s="208"/>
      <c r="M243" s="209"/>
      <c r="N243" s="210"/>
      <c r="O243" s="210"/>
      <c r="P243" s="210"/>
      <c r="Q243" s="210"/>
      <c r="R243" s="210"/>
      <c r="S243" s="210"/>
      <c r="T243" s="211"/>
      <c r="AT243" s="212" t="s">
        <v>142</v>
      </c>
      <c r="AU243" s="212" t="s">
        <v>16</v>
      </c>
      <c r="AV243" s="11" t="s">
        <v>16</v>
      </c>
      <c r="AW243" s="11" t="s">
        <v>33</v>
      </c>
      <c r="AX243" s="11" t="s">
        <v>77</v>
      </c>
      <c r="AY243" s="212" t="s">
        <v>132</v>
      </c>
    </row>
    <row r="244" spans="2:65" s="1" customFormat="1" ht="16.5" customHeight="1">
      <c r="B244" s="38"/>
      <c r="C244" s="189" t="s">
        <v>490</v>
      </c>
      <c r="D244" s="189" t="s">
        <v>135</v>
      </c>
      <c r="E244" s="190" t="s">
        <v>491</v>
      </c>
      <c r="F244" s="191" t="s">
        <v>492</v>
      </c>
      <c r="G244" s="192" t="s">
        <v>146</v>
      </c>
      <c r="H244" s="193">
        <v>12</v>
      </c>
      <c r="I244" s="194"/>
      <c r="J244" s="195">
        <f>ROUND(I244*H244,2)</f>
        <v>0</v>
      </c>
      <c r="K244" s="191" t="s">
        <v>21</v>
      </c>
      <c r="L244" s="58"/>
      <c r="M244" s="196" t="s">
        <v>21</v>
      </c>
      <c r="N244" s="197" t="s">
        <v>40</v>
      </c>
      <c r="O244" s="39"/>
      <c r="P244" s="198">
        <f>O244*H244</f>
        <v>0</v>
      </c>
      <c r="Q244" s="198">
        <v>8.0000000000000004E-4</v>
      </c>
      <c r="R244" s="198">
        <f>Q244*H244</f>
        <v>9.6000000000000009E-3</v>
      </c>
      <c r="S244" s="198">
        <v>0</v>
      </c>
      <c r="T244" s="199">
        <f>S244*H244</f>
        <v>0</v>
      </c>
      <c r="AR244" s="21" t="s">
        <v>140</v>
      </c>
      <c r="AT244" s="21" t="s">
        <v>135</v>
      </c>
      <c r="AU244" s="21" t="s">
        <v>16</v>
      </c>
      <c r="AY244" s="21" t="s">
        <v>132</v>
      </c>
      <c r="BE244" s="200">
        <f>IF(N244="základní",J244,0)</f>
        <v>0</v>
      </c>
      <c r="BF244" s="200">
        <f>IF(N244="snížená",J244,0)</f>
        <v>0</v>
      </c>
      <c r="BG244" s="200">
        <f>IF(N244="zákl. přenesená",J244,0)</f>
        <v>0</v>
      </c>
      <c r="BH244" s="200">
        <f>IF(N244="sníž. přenesená",J244,0)</f>
        <v>0</v>
      </c>
      <c r="BI244" s="200">
        <f>IF(N244="nulová",J244,0)</f>
        <v>0</v>
      </c>
      <c r="BJ244" s="21" t="s">
        <v>77</v>
      </c>
      <c r="BK244" s="200">
        <f>ROUND(I244*H244,2)</f>
        <v>0</v>
      </c>
      <c r="BL244" s="21" t="s">
        <v>140</v>
      </c>
      <c r="BM244" s="21" t="s">
        <v>493</v>
      </c>
    </row>
    <row r="245" spans="2:65" s="11" customFormat="1" ht="13.5">
      <c r="B245" s="201"/>
      <c r="C245" s="202"/>
      <c r="D245" s="203" t="s">
        <v>142</v>
      </c>
      <c r="E245" s="204" t="s">
        <v>21</v>
      </c>
      <c r="F245" s="205" t="s">
        <v>494</v>
      </c>
      <c r="G245" s="202"/>
      <c r="H245" s="206">
        <v>12</v>
      </c>
      <c r="I245" s="207"/>
      <c r="J245" s="202"/>
      <c r="K245" s="202"/>
      <c r="L245" s="208"/>
      <c r="M245" s="209"/>
      <c r="N245" s="210"/>
      <c r="O245" s="210"/>
      <c r="P245" s="210"/>
      <c r="Q245" s="210"/>
      <c r="R245" s="210"/>
      <c r="S245" s="210"/>
      <c r="T245" s="211"/>
      <c r="AT245" s="212" t="s">
        <v>142</v>
      </c>
      <c r="AU245" s="212" t="s">
        <v>16</v>
      </c>
      <c r="AV245" s="11" t="s">
        <v>16</v>
      </c>
      <c r="AW245" s="11" t="s">
        <v>33</v>
      </c>
      <c r="AX245" s="11" t="s">
        <v>77</v>
      </c>
      <c r="AY245" s="212" t="s">
        <v>132</v>
      </c>
    </row>
    <row r="246" spans="2:65" s="1" customFormat="1" ht="16.5" customHeight="1">
      <c r="B246" s="38"/>
      <c r="C246" s="189" t="s">
        <v>495</v>
      </c>
      <c r="D246" s="189" t="s">
        <v>135</v>
      </c>
      <c r="E246" s="190" t="s">
        <v>496</v>
      </c>
      <c r="F246" s="191" t="s">
        <v>497</v>
      </c>
      <c r="G246" s="192" t="s">
        <v>138</v>
      </c>
      <c r="H246" s="193">
        <v>20</v>
      </c>
      <c r="I246" s="194"/>
      <c r="J246" s="195">
        <f>ROUND(I246*H246,2)</f>
        <v>0</v>
      </c>
      <c r="K246" s="191" t="s">
        <v>147</v>
      </c>
      <c r="L246" s="58"/>
      <c r="M246" s="196" t="s">
        <v>21</v>
      </c>
      <c r="N246" s="197" t="s">
        <v>40</v>
      </c>
      <c r="O246" s="39"/>
      <c r="P246" s="198">
        <f>O246*H246</f>
        <v>0</v>
      </c>
      <c r="Q246" s="198">
        <v>1.4999999999999999E-4</v>
      </c>
      <c r="R246" s="198">
        <f>Q246*H246</f>
        <v>2.9999999999999996E-3</v>
      </c>
      <c r="S246" s="198">
        <v>0</v>
      </c>
      <c r="T246" s="199">
        <f>S246*H246</f>
        <v>0</v>
      </c>
      <c r="AR246" s="21" t="s">
        <v>140</v>
      </c>
      <c r="AT246" s="21" t="s">
        <v>135</v>
      </c>
      <c r="AU246" s="21" t="s">
        <v>16</v>
      </c>
      <c r="AY246" s="21" t="s">
        <v>132</v>
      </c>
      <c r="BE246" s="200">
        <f>IF(N246="základní",J246,0)</f>
        <v>0</v>
      </c>
      <c r="BF246" s="200">
        <f>IF(N246="snížená",J246,0)</f>
        <v>0</v>
      </c>
      <c r="BG246" s="200">
        <f>IF(N246="zákl. přenesená",J246,0)</f>
        <v>0</v>
      </c>
      <c r="BH246" s="200">
        <f>IF(N246="sníž. přenesená",J246,0)</f>
        <v>0</v>
      </c>
      <c r="BI246" s="200">
        <f>IF(N246="nulová",J246,0)</f>
        <v>0</v>
      </c>
      <c r="BJ246" s="21" t="s">
        <v>77</v>
      </c>
      <c r="BK246" s="200">
        <f>ROUND(I246*H246,2)</f>
        <v>0</v>
      </c>
      <c r="BL246" s="21" t="s">
        <v>140</v>
      </c>
      <c r="BM246" s="21" t="s">
        <v>498</v>
      </c>
    </row>
    <row r="247" spans="2:65" s="10" customFormat="1" ht="29.85" customHeight="1">
      <c r="B247" s="173"/>
      <c r="C247" s="174"/>
      <c r="D247" s="175" t="s">
        <v>68</v>
      </c>
      <c r="E247" s="187" t="s">
        <v>499</v>
      </c>
      <c r="F247" s="187" t="s">
        <v>500</v>
      </c>
      <c r="G247" s="174"/>
      <c r="H247" s="174"/>
      <c r="I247" s="177"/>
      <c r="J247" s="188">
        <f>BK247</f>
        <v>0</v>
      </c>
      <c r="K247" s="174"/>
      <c r="L247" s="179"/>
      <c r="M247" s="180"/>
      <c r="N247" s="181"/>
      <c r="O247" s="181"/>
      <c r="P247" s="182">
        <f>SUM(P248:P255)</f>
        <v>0</v>
      </c>
      <c r="Q247" s="181"/>
      <c r="R247" s="182">
        <f>SUM(R248:R255)</f>
        <v>0.32517313000000003</v>
      </c>
      <c r="S247" s="181"/>
      <c r="T247" s="183">
        <f>SUM(T248:T255)</f>
        <v>6.7653469999999993E-2</v>
      </c>
      <c r="AR247" s="184" t="s">
        <v>16</v>
      </c>
      <c r="AT247" s="185" t="s">
        <v>68</v>
      </c>
      <c r="AU247" s="185" t="s">
        <v>77</v>
      </c>
      <c r="AY247" s="184" t="s">
        <v>132</v>
      </c>
      <c r="BK247" s="186">
        <f>SUM(BK248:BK255)</f>
        <v>0</v>
      </c>
    </row>
    <row r="248" spans="2:65" s="1" customFormat="1" ht="16.5" customHeight="1">
      <c r="B248" s="38"/>
      <c r="C248" s="189" t="s">
        <v>501</v>
      </c>
      <c r="D248" s="189" t="s">
        <v>135</v>
      </c>
      <c r="E248" s="190" t="s">
        <v>502</v>
      </c>
      <c r="F248" s="191" t="s">
        <v>503</v>
      </c>
      <c r="G248" s="192" t="s">
        <v>138</v>
      </c>
      <c r="H248" s="193">
        <v>218.23699999999999</v>
      </c>
      <c r="I248" s="194"/>
      <c r="J248" s="195">
        <f>ROUND(I248*H248,2)</f>
        <v>0</v>
      </c>
      <c r="K248" s="191" t="s">
        <v>139</v>
      </c>
      <c r="L248" s="58"/>
      <c r="M248" s="196" t="s">
        <v>21</v>
      </c>
      <c r="N248" s="197" t="s">
        <v>40</v>
      </c>
      <c r="O248" s="39"/>
      <c r="P248" s="198">
        <f>O248*H248</f>
        <v>0</v>
      </c>
      <c r="Q248" s="198">
        <v>1E-3</v>
      </c>
      <c r="R248" s="198">
        <f>Q248*H248</f>
        <v>0.21823699999999999</v>
      </c>
      <c r="S248" s="198">
        <v>3.1E-4</v>
      </c>
      <c r="T248" s="199">
        <f>S248*H248</f>
        <v>6.7653469999999993E-2</v>
      </c>
      <c r="AR248" s="21" t="s">
        <v>140</v>
      </c>
      <c r="AT248" s="21" t="s">
        <v>135</v>
      </c>
      <c r="AU248" s="21" t="s">
        <v>16</v>
      </c>
      <c r="AY248" s="21" t="s">
        <v>132</v>
      </c>
      <c r="BE248" s="200">
        <f>IF(N248="základní",J248,0)</f>
        <v>0</v>
      </c>
      <c r="BF248" s="200">
        <f>IF(N248="snížená",J248,0)</f>
        <v>0</v>
      </c>
      <c r="BG248" s="200">
        <f>IF(N248="zákl. přenesená",J248,0)</f>
        <v>0</v>
      </c>
      <c r="BH248" s="200">
        <f>IF(N248="sníž. přenesená",J248,0)</f>
        <v>0</v>
      </c>
      <c r="BI248" s="200">
        <f>IF(N248="nulová",J248,0)</f>
        <v>0</v>
      </c>
      <c r="BJ248" s="21" t="s">
        <v>77</v>
      </c>
      <c r="BK248" s="200">
        <f>ROUND(I248*H248,2)</f>
        <v>0</v>
      </c>
      <c r="BL248" s="21" t="s">
        <v>140</v>
      </c>
      <c r="BM248" s="21" t="s">
        <v>504</v>
      </c>
    </row>
    <row r="249" spans="2:65" s="11" customFormat="1" ht="13.5">
      <c r="B249" s="201"/>
      <c r="C249" s="202"/>
      <c r="D249" s="203" t="s">
        <v>142</v>
      </c>
      <c r="E249" s="204" t="s">
        <v>21</v>
      </c>
      <c r="F249" s="205" t="s">
        <v>505</v>
      </c>
      <c r="G249" s="202"/>
      <c r="H249" s="206">
        <v>218.23699999999999</v>
      </c>
      <c r="I249" s="207"/>
      <c r="J249" s="202"/>
      <c r="K249" s="202"/>
      <c r="L249" s="208"/>
      <c r="M249" s="209"/>
      <c r="N249" s="210"/>
      <c r="O249" s="210"/>
      <c r="P249" s="210"/>
      <c r="Q249" s="210"/>
      <c r="R249" s="210"/>
      <c r="S249" s="210"/>
      <c r="T249" s="211"/>
      <c r="AT249" s="212" t="s">
        <v>142</v>
      </c>
      <c r="AU249" s="212" t="s">
        <v>16</v>
      </c>
      <c r="AV249" s="11" t="s">
        <v>16</v>
      </c>
      <c r="AW249" s="11" t="s">
        <v>33</v>
      </c>
      <c r="AX249" s="11" t="s">
        <v>77</v>
      </c>
      <c r="AY249" s="212" t="s">
        <v>132</v>
      </c>
    </row>
    <row r="250" spans="2:65" s="1" customFormat="1" ht="16.5" customHeight="1">
      <c r="B250" s="38"/>
      <c r="C250" s="189" t="s">
        <v>506</v>
      </c>
      <c r="D250" s="189" t="s">
        <v>135</v>
      </c>
      <c r="E250" s="190" t="s">
        <v>507</v>
      </c>
      <c r="F250" s="191" t="s">
        <v>508</v>
      </c>
      <c r="G250" s="192" t="s">
        <v>138</v>
      </c>
      <c r="H250" s="193">
        <v>218.23699999999999</v>
      </c>
      <c r="I250" s="194"/>
      <c r="J250" s="195">
        <f>ROUND(I250*H250,2)</f>
        <v>0</v>
      </c>
      <c r="K250" s="191" t="s">
        <v>139</v>
      </c>
      <c r="L250" s="58"/>
      <c r="M250" s="196" t="s">
        <v>21</v>
      </c>
      <c r="N250" s="197" t="s">
        <v>40</v>
      </c>
      <c r="O250" s="39"/>
      <c r="P250" s="198">
        <f>O250*H250</f>
        <v>0</v>
      </c>
      <c r="Q250" s="198">
        <v>0</v>
      </c>
      <c r="R250" s="198">
        <f>Q250*H250</f>
        <v>0</v>
      </c>
      <c r="S250" s="198">
        <v>0</v>
      </c>
      <c r="T250" s="199">
        <f>S250*H250</f>
        <v>0</v>
      </c>
      <c r="AR250" s="21" t="s">
        <v>140</v>
      </c>
      <c r="AT250" s="21" t="s">
        <v>135</v>
      </c>
      <c r="AU250" s="21" t="s">
        <v>16</v>
      </c>
      <c r="AY250" s="21" t="s">
        <v>132</v>
      </c>
      <c r="BE250" s="200">
        <f>IF(N250="základní",J250,0)</f>
        <v>0</v>
      </c>
      <c r="BF250" s="200">
        <f>IF(N250="snížená",J250,0)</f>
        <v>0</v>
      </c>
      <c r="BG250" s="200">
        <f>IF(N250="zákl. přenesená",J250,0)</f>
        <v>0</v>
      </c>
      <c r="BH250" s="200">
        <f>IF(N250="sníž. přenesená",J250,0)</f>
        <v>0</v>
      </c>
      <c r="BI250" s="200">
        <f>IF(N250="nulová",J250,0)</f>
        <v>0</v>
      </c>
      <c r="BJ250" s="21" t="s">
        <v>77</v>
      </c>
      <c r="BK250" s="200">
        <f>ROUND(I250*H250,2)</f>
        <v>0</v>
      </c>
      <c r="BL250" s="21" t="s">
        <v>140</v>
      </c>
      <c r="BM250" s="21" t="s">
        <v>509</v>
      </c>
    </row>
    <row r="251" spans="2:65" s="11" customFormat="1" ht="13.5">
      <c r="B251" s="201"/>
      <c r="C251" s="202"/>
      <c r="D251" s="203" t="s">
        <v>142</v>
      </c>
      <c r="E251" s="204" t="s">
        <v>21</v>
      </c>
      <c r="F251" s="205" t="s">
        <v>510</v>
      </c>
      <c r="G251" s="202"/>
      <c r="H251" s="206">
        <v>218.23699999999999</v>
      </c>
      <c r="I251" s="207"/>
      <c r="J251" s="202"/>
      <c r="K251" s="202"/>
      <c r="L251" s="208"/>
      <c r="M251" s="209"/>
      <c r="N251" s="210"/>
      <c r="O251" s="210"/>
      <c r="P251" s="210"/>
      <c r="Q251" s="210"/>
      <c r="R251" s="210"/>
      <c r="S251" s="210"/>
      <c r="T251" s="211"/>
      <c r="AT251" s="212" t="s">
        <v>142</v>
      </c>
      <c r="AU251" s="212" t="s">
        <v>16</v>
      </c>
      <c r="AV251" s="11" t="s">
        <v>16</v>
      </c>
      <c r="AW251" s="11" t="s">
        <v>33</v>
      </c>
      <c r="AX251" s="11" t="s">
        <v>77</v>
      </c>
      <c r="AY251" s="212" t="s">
        <v>132</v>
      </c>
    </row>
    <row r="252" spans="2:65" s="1" customFormat="1" ht="25.5" customHeight="1">
      <c r="B252" s="38"/>
      <c r="C252" s="189" t="s">
        <v>511</v>
      </c>
      <c r="D252" s="189" t="s">
        <v>135</v>
      </c>
      <c r="E252" s="190" t="s">
        <v>512</v>
      </c>
      <c r="F252" s="191" t="s">
        <v>513</v>
      </c>
      <c r="G252" s="192" t="s">
        <v>138</v>
      </c>
      <c r="H252" s="193">
        <v>218.23699999999999</v>
      </c>
      <c r="I252" s="194"/>
      <c r="J252" s="195">
        <f>ROUND(I252*H252,2)</f>
        <v>0</v>
      </c>
      <c r="K252" s="191" t="s">
        <v>139</v>
      </c>
      <c r="L252" s="58"/>
      <c r="M252" s="196" t="s">
        <v>21</v>
      </c>
      <c r="N252" s="197" t="s">
        <v>40</v>
      </c>
      <c r="O252" s="39"/>
      <c r="P252" s="198">
        <f>O252*H252</f>
        <v>0</v>
      </c>
      <c r="Q252" s="198">
        <v>2.0000000000000001E-4</v>
      </c>
      <c r="R252" s="198">
        <f>Q252*H252</f>
        <v>4.3647400000000003E-2</v>
      </c>
      <c r="S252" s="198">
        <v>0</v>
      </c>
      <c r="T252" s="199">
        <f>S252*H252</f>
        <v>0</v>
      </c>
      <c r="AR252" s="21" t="s">
        <v>140</v>
      </c>
      <c r="AT252" s="21" t="s">
        <v>135</v>
      </c>
      <c r="AU252" s="21" t="s">
        <v>16</v>
      </c>
      <c r="AY252" s="21" t="s">
        <v>132</v>
      </c>
      <c r="BE252" s="200">
        <f>IF(N252="základní",J252,0)</f>
        <v>0</v>
      </c>
      <c r="BF252" s="200">
        <f>IF(N252="snížená",J252,0)</f>
        <v>0</v>
      </c>
      <c r="BG252" s="200">
        <f>IF(N252="zákl. přenesená",J252,0)</f>
        <v>0</v>
      </c>
      <c r="BH252" s="200">
        <f>IF(N252="sníž. přenesená",J252,0)</f>
        <v>0</v>
      </c>
      <c r="BI252" s="200">
        <f>IF(N252="nulová",J252,0)</f>
        <v>0</v>
      </c>
      <c r="BJ252" s="21" t="s">
        <v>77</v>
      </c>
      <c r="BK252" s="200">
        <f>ROUND(I252*H252,2)</f>
        <v>0</v>
      </c>
      <c r="BL252" s="21" t="s">
        <v>140</v>
      </c>
      <c r="BM252" s="21" t="s">
        <v>514</v>
      </c>
    </row>
    <row r="253" spans="2:65" s="11" customFormat="1" ht="13.5">
      <c r="B253" s="201"/>
      <c r="C253" s="202"/>
      <c r="D253" s="203" t="s">
        <v>142</v>
      </c>
      <c r="E253" s="204" t="s">
        <v>21</v>
      </c>
      <c r="F253" s="205" t="s">
        <v>510</v>
      </c>
      <c r="G253" s="202"/>
      <c r="H253" s="206">
        <v>218.23699999999999</v>
      </c>
      <c r="I253" s="207"/>
      <c r="J253" s="202"/>
      <c r="K253" s="202"/>
      <c r="L253" s="208"/>
      <c r="M253" s="209"/>
      <c r="N253" s="210"/>
      <c r="O253" s="210"/>
      <c r="P253" s="210"/>
      <c r="Q253" s="210"/>
      <c r="R253" s="210"/>
      <c r="S253" s="210"/>
      <c r="T253" s="211"/>
      <c r="AT253" s="212" t="s">
        <v>142</v>
      </c>
      <c r="AU253" s="212" t="s">
        <v>16</v>
      </c>
      <c r="AV253" s="11" t="s">
        <v>16</v>
      </c>
      <c r="AW253" s="11" t="s">
        <v>33</v>
      </c>
      <c r="AX253" s="11" t="s">
        <v>77</v>
      </c>
      <c r="AY253" s="212" t="s">
        <v>132</v>
      </c>
    </row>
    <row r="254" spans="2:65" s="1" customFormat="1" ht="25.5" customHeight="1">
      <c r="B254" s="38"/>
      <c r="C254" s="189" t="s">
        <v>515</v>
      </c>
      <c r="D254" s="189" t="s">
        <v>135</v>
      </c>
      <c r="E254" s="190" t="s">
        <v>516</v>
      </c>
      <c r="F254" s="191" t="s">
        <v>517</v>
      </c>
      <c r="G254" s="192" t="s">
        <v>138</v>
      </c>
      <c r="H254" s="193">
        <v>218.23699999999999</v>
      </c>
      <c r="I254" s="194"/>
      <c r="J254" s="195">
        <f>ROUND(I254*H254,2)</f>
        <v>0</v>
      </c>
      <c r="K254" s="191" t="s">
        <v>139</v>
      </c>
      <c r="L254" s="58"/>
      <c r="M254" s="196" t="s">
        <v>21</v>
      </c>
      <c r="N254" s="197" t="s">
        <v>40</v>
      </c>
      <c r="O254" s="39"/>
      <c r="P254" s="198">
        <f>O254*H254</f>
        <v>0</v>
      </c>
      <c r="Q254" s="198">
        <v>2.9E-4</v>
      </c>
      <c r="R254" s="198">
        <f>Q254*H254</f>
        <v>6.3288730000000001E-2</v>
      </c>
      <c r="S254" s="198">
        <v>0</v>
      </c>
      <c r="T254" s="199">
        <f>S254*H254</f>
        <v>0</v>
      </c>
      <c r="AR254" s="21" t="s">
        <v>140</v>
      </c>
      <c r="AT254" s="21" t="s">
        <v>135</v>
      </c>
      <c r="AU254" s="21" t="s">
        <v>16</v>
      </c>
      <c r="AY254" s="21" t="s">
        <v>132</v>
      </c>
      <c r="BE254" s="200">
        <f>IF(N254="základní",J254,0)</f>
        <v>0</v>
      </c>
      <c r="BF254" s="200">
        <f>IF(N254="snížená",J254,0)</f>
        <v>0</v>
      </c>
      <c r="BG254" s="200">
        <f>IF(N254="zákl. přenesená",J254,0)</f>
        <v>0</v>
      </c>
      <c r="BH254" s="200">
        <f>IF(N254="sníž. přenesená",J254,0)</f>
        <v>0</v>
      </c>
      <c r="BI254" s="200">
        <f>IF(N254="nulová",J254,0)</f>
        <v>0</v>
      </c>
      <c r="BJ254" s="21" t="s">
        <v>77</v>
      </c>
      <c r="BK254" s="200">
        <f>ROUND(I254*H254,2)</f>
        <v>0</v>
      </c>
      <c r="BL254" s="21" t="s">
        <v>140</v>
      </c>
      <c r="BM254" s="21" t="s">
        <v>518</v>
      </c>
    </row>
    <row r="255" spans="2:65" s="11" customFormat="1" ht="13.5">
      <c r="B255" s="201"/>
      <c r="C255" s="202"/>
      <c r="D255" s="203" t="s">
        <v>142</v>
      </c>
      <c r="E255" s="204" t="s">
        <v>21</v>
      </c>
      <c r="F255" s="205" t="s">
        <v>510</v>
      </c>
      <c r="G255" s="202"/>
      <c r="H255" s="206">
        <v>218.23699999999999</v>
      </c>
      <c r="I255" s="207"/>
      <c r="J255" s="202"/>
      <c r="K255" s="202"/>
      <c r="L255" s="208"/>
      <c r="M255" s="209"/>
      <c r="N255" s="210"/>
      <c r="O255" s="210"/>
      <c r="P255" s="210"/>
      <c r="Q255" s="210"/>
      <c r="R255" s="210"/>
      <c r="S255" s="210"/>
      <c r="T255" s="211"/>
      <c r="AT255" s="212" t="s">
        <v>142</v>
      </c>
      <c r="AU255" s="212" t="s">
        <v>16</v>
      </c>
      <c r="AV255" s="11" t="s">
        <v>16</v>
      </c>
      <c r="AW255" s="11" t="s">
        <v>33</v>
      </c>
      <c r="AX255" s="11" t="s">
        <v>77</v>
      </c>
      <c r="AY255" s="212" t="s">
        <v>132</v>
      </c>
    </row>
    <row r="256" spans="2:65" s="10" customFormat="1" ht="37.35" customHeight="1">
      <c r="B256" s="173"/>
      <c r="C256" s="174"/>
      <c r="D256" s="175" t="s">
        <v>68</v>
      </c>
      <c r="E256" s="176" t="s">
        <v>519</v>
      </c>
      <c r="F256" s="176" t="s">
        <v>520</v>
      </c>
      <c r="G256" s="174"/>
      <c r="H256" s="174"/>
      <c r="I256" s="177"/>
      <c r="J256" s="178">
        <f>BK256</f>
        <v>0</v>
      </c>
      <c r="K256" s="174"/>
      <c r="L256" s="179"/>
      <c r="M256" s="180"/>
      <c r="N256" s="181"/>
      <c r="O256" s="181"/>
      <c r="P256" s="182">
        <f>SUM(P257:P258)</f>
        <v>0</v>
      </c>
      <c r="Q256" s="181"/>
      <c r="R256" s="182">
        <f>SUM(R257:R258)</f>
        <v>0</v>
      </c>
      <c r="S256" s="181"/>
      <c r="T256" s="183">
        <f>SUM(T257:T258)</f>
        <v>0</v>
      </c>
      <c r="AR256" s="184" t="s">
        <v>152</v>
      </c>
      <c r="AT256" s="185" t="s">
        <v>68</v>
      </c>
      <c r="AU256" s="185" t="s">
        <v>69</v>
      </c>
      <c r="AY256" s="184" t="s">
        <v>132</v>
      </c>
      <c r="BK256" s="186">
        <f>SUM(BK257:BK258)</f>
        <v>0</v>
      </c>
    </row>
    <row r="257" spans="2:65" s="1" customFormat="1" ht="25.5" customHeight="1">
      <c r="B257" s="38"/>
      <c r="C257" s="189" t="s">
        <v>521</v>
      </c>
      <c r="D257" s="189" t="s">
        <v>135</v>
      </c>
      <c r="E257" s="190" t="s">
        <v>522</v>
      </c>
      <c r="F257" s="191" t="s">
        <v>523</v>
      </c>
      <c r="G257" s="192" t="s">
        <v>524</v>
      </c>
      <c r="H257" s="193">
        <v>50</v>
      </c>
      <c r="I257" s="194"/>
      <c r="J257" s="195">
        <f>ROUND(I257*H257,2)</f>
        <v>0</v>
      </c>
      <c r="K257" s="191" t="s">
        <v>139</v>
      </c>
      <c r="L257" s="58"/>
      <c r="M257" s="196" t="s">
        <v>21</v>
      </c>
      <c r="N257" s="197" t="s">
        <v>40</v>
      </c>
      <c r="O257" s="39"/>
      <c r="P257" s="198">
        <f>O257*H257</f>
        <v>0</v>
      </c>
      <c r="Q257" s="198">
        <v>0</v>
      </c>
      <c r="R257" s="198">
        <f>Q257*H257</f>
        <v>0</v>
      </c>
      <c r="S257" s="198">
        <v>0</v>
      </c>
      <c r="T257" s="199">
        <f>S257*H257</f>
        <v>0</v>
      </c>
      <c r="AR257" s="21" t="s">
        <v>140</v>
      </c>
      <c r="AT257" s="21" t="s">
        <v>135</v>
      </c>
      <c r="AU257" s="21" t="s">
        <v>77</v>
      </c>
      <c r="AY257" s="21" t="s">
        <v>132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21" t="s">
        <v>77</v>
      </c>
      <c r="BK257" s="200">
        <f>ROUND(I257*H257,2)</f>
        <v>0</v>
      </c>
      <c r="BL257" s="21" t="s">
        <v>140</v>
      </c>
      <c r="BM257" s="21" t="s">
        <v>525</v>
      </c>
    </row>
    <row r="258" spans="2:65" s="11" customFormat="1" ht="13.5">
      <c r="B258" s="201"/>
      <c r="C258" s="202"/>
      <c r="D258" s="203" t="s">
        <v>142</v>
      </c>
      <c r="E258" s="204" t="s">
        <v>21</v>
      </c>
      <c r="F258" s="205" t="s">
        <v>375</v>
      </c>
      <c r="G258" s="202"/>
      <c r="H258" s="206">
        <v>50</v>
      </c>
      <c r="I258" s="207"/>
      <c r="J258" s="202"/>
      <c r="K258" s="202"/>
      <c r="L258" s="208"/>
      <c r="M258" s="223"/>
      <c r="N258" s="224"/>
      <c r="O258" s="224"/>
      <c r="P258" s="224"/>
      <c r="Q258" s="224"/>
      <c r="R258" s="224"/>
      <c r="S258" s="224"/>
      <c r="T258" s="225"/>
      <c r="AT258" s="212" t="s">
        <v>142</v>
      </c>
      <c r="AU258" s="212" t="s">
        <v>77</v>
      </c>
      <c r="AV258" s="11" t="s">
        <v>16</v>
      </c>
      <c r="AW258" s="11" t="s">
        <v>33</v>
      </c>
      <c r="AX258" s="11" t="s">
        <v>77</v>
      </c>
      <c r="AY258" s="212" t="s">
        <v>132</v>
      </c>
    </row>
    <row r="259" spans="2:65" s="1" customFormat="1" ht="6.95" customHeight="1">
      <c r="B259" s="53"/>
      <c r="C259" s="54"/>
      <c r="D259" s="54"/>
      <c r="E259" s="54"/>
      <c r="F259" s="54"/>
      <c r="G259" s="54"/>
      <c r="H259" s="54"/>
      <c r="I259" s="136"/>
      <c r="J259" s="54"/>
      <c r="K259" s="54"/>
      <c r="L259" s="58"/>
    </row>
  </sheetData>
  <sheetProtection algorithmName="SHA-512" hashValue="+5aMltP/cYljApRXOYOCf4RYClcI6vs6DCg/7VDeLpdAmI78EDmNlbMQ7jrQSis/0sQOTWaAAjwy6+0iAZk3qg==" saltValue="caHQveQsBxbm0WkFpI0V6Bn/RJHhRNHBXRANyR1eTkXiY3KHBOPVuhC1qNpz340HroUKPJO5fUTktn+r0w2vOQ==" spinCount="100000" sheet="1" objects="1" scenarios="1" formatColumns="0" formatRows="0" autoFilter="0"/>
  <autoFilter ref="C96:K258"/>
  <mergeCells count="10">
    <mergeCell ref="J51:J52"/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82</v>
      </c>
      <c r="G1" s="350" t="s">
        <v>83</v>
      </c>
      <c r="H1" s="350"/>
      <c r="I1" s="112"/>
      <c r="J1" s="111" t="s">
        <v>84</v>
      </c>
      <c r="K1" s="110" t="s">
        <v>85</v>
      </c>
      <c r="L1" s="111" t="s">
        <v>86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AT2" s="21" t="s">
        <v>81</v>
      </c>
    </row>
    <row r="3" spans="1:70" ht="6.95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16</v>
      </c>
    </row>
    <row r="4" spans="1:70" ht="36.950000000000003" customHeight="1">
      <c r="B4" s="25"/>
      <c r="C4" s="26"/>
      <c r="D4" s="27" t="s">
        <v>87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6.5" customHeight="1">
      <c r="B7" s="25"/>
      <c r="C7" s="26"/>
      <c r="D7" s="26"/>
      <c r="E7" s="342" t="str">
        <f>'Rekapitulace stavby'!K6</f>
        <v>FZŠ Chodovická 2250 Rekonstrukce bezbariérového WC u jídelny</v>
      </c>
      <c r="F7" s="343"/>
      <c r="G7" s="343"/>
      <c r="H7" s="343"/>
      <c r="I7" s="114"/>
      <c r="J7" s="26"/>
      <c r="K7" s="28"/>
    </row>
    <row r="8" spans="1:70" s="1" customFormat="1">
      <c r="B8" s="38"/>
      <c r="C8" s="39"/>
      <c r="D8" s="34" t="s">
        <v>88</v>
      </c>
      <c r="E8" s="39"/>
      <c r="F8" s="39"/>
      <c r="G8" s="39"/>
      <c r="H8" s="39"/>
      <c r="I8" s="115"/>
      <c r="J8" s="39"/>
      <c r="K8" s="42"/>
    </row>
    <row r="9" spans="1:70" s="1" customFormat="1" ht="36.950000000000003" customHeight="1">
      <c r="B9" s="38"/>
      <c r="C9" s="39"/>
      <c r="D9" s="39"/>
      <c r="E9" s="344" t="s">
        <v>526</v>
      </c>
      <c r="F9" s="345"/>
      <c r="G9" s="345"/>
      <c r="H9" s="345"/>
      <c r="I9" s="115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25.04.2019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tr">
        <f>IF('Rekapitulace stavby'!AN10="","",'Rekapitulace stavby'!AN10)</f>
        <v/>
      </c>
      <c r="K14" s="42"/>
    </row>
    <row r="15" spans="1:70" s="1" customFormat="1" ht="18" customHeight="1">
      <c r="B15" s="38"/>
      <c r="C15" s="39"/>
      <c r="D15" s="39"/>
      <c r="E15" s="32" t="str">
        <f>IF('Rekapitulace stavby'!E11="","",'Rekapitulace stavby'!E11)</f>
        <v xml:space="preserve"> </v>
      </c>
      <c r="F15" s="39"/>
      <c r="G15" s="39"/>
      <c r="H15" s="39"/>
      <c r="I15" s="116" t="s">
        <v>29</v>
      </c>
      <c r="J15" s="32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5" customHeight="1">
      <c r="B17" s="38"/>
      <c r="C17" s="39"/>
      <c r="D17" s="34" t="s">
        <v>30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29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5" customHeight="1">
      <c r="B20" s="38"/>
      <c r="C20" s="39"/>
      <c r="D20" s="34" t="s">
        <v>32</v>
      </c>
      <c r="E20" s="39"/>
      <c r="F20" s="39"/>
      <c r="G20" s="39"/>
      <c r="H20" s="39"/>
      <c r="I20" s="116" t="s">
        <v>28</v>
      </c>
      <c r="J20" s="32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2" t="str">
        <f>IF('Rekapitulace stavby'!E17="","",'Rekapitulace stavby'!E17)</f>
        <v xml:space="preserve"> </v>
      </c>
      <c r="F21" s="39"/>
      <c r="G21" s="39"/>
      <c r="H21" s="39"/>
      <c r="I21" s="116" t="s">
        <v>29</v>
      </c>
      <c r="J21" s="32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5" customHeight="1">
      <c r="B23" s="38"/>
      <c r="C23" s="39"/>
      <c r="D23" s="34" t="s">
        <v>34</v>
      </c>
      <c r="E23" s="39"/>
      <c r="F23" s="39"/>
      <c r="G23" s="39"/>
      <c r="H23" s="39"/>
      <c r="I23" s="115"/>
      <c r="J23" s="39"/>
      <c r="K23" s="42"/>
    </row>
    <row r="24" spans="2:11" s="6" customFormat="1" ht="16.5" customHeight="1">
      <c r="B24" s="118"/>
      <c r="C24" s="119"/>
      <c r="D24" s="119"/>
      <c r="E24" s="331" t="s">
        <v>21</v>
      </c>
      <c r="F24" s="331"/>
      <c r="G24" s="331"/>
      <c r="H24" s="331"/>
      <c r="I24" s="120"/>
      <c r="J24" s="119"/>
      <c r="K24" s="121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35</v>
      </c>
      <c r="E27" s="39"/>
      <c r="F27" s="39"/>
      <c r="G27" s="39"/>
      <c r="H27" s="39"/>
      <c r="I27" s="115"/>
      <c r="J27" s="125">
        <f>ROUND(J95,2)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5" customHeight="1">
      <c r="B29" s="38"/>
      <c r="C29" s="39"/>
      <c r="D29" s="39"/>
      <c r="E29" s="39"/>
      <c r="F29" s="43" t="s">
        <v>37</v>
      </c>
      <c r="G29" s="39"/>
      <c r="H29" s="39"/>
      <c r="I29" s="126" t="s">
        <v>36</v>
      </c>
      <c r="J29" s="43" t="s">
        <v>38</v>
      </c>
      <c r="K29" s="42"/>
    </row>
    <row r="30" spans="2:11" s="1" customFormat="1" ht="14.45" customHeight="1">
      <c r="B30" s="38"/>
      <c r="C30" s="39"/>
      <c r="D30" s="46" t="s">
        <v>39</v>
      </c>
      <c r="E30" s="46" t="s">
        <v>40</v>
      </c>
      <c r="F30" s="127">
        <f>ROUND(SUM(BE95:BE212), 2)</f>
        <v>0</v>
      </c>
      <c r="G30" s="39"/>
      <c r="H30" s="39"/>
      <c r="I30" s="128">
        <v>0.21</v>
      </c>
      <c r="J30" s="127">
        <f>ROUND(ROUND((SUM(BE95:BE212)),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41</v>
      </c>
      <c r="F31" s="127">
        <f>ROUND(SUM(BF95:BF212), 2)</f>
        <v>0</v>
      </c>
      <c r="G31" s="39"/>
      <c r="H31" s="39"/>
      <c r="I31" s="128">
        <v>0.15</v>
      </c>
      <c r="J31" s="127">
        <f>ROUND(ROUND((SUM(BF95:BF212)),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42</v>
      </c>
      <c r="F32" s="127">
        <f>ROUND(SUM(BG95:BG212),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43</v>
      </c>
      <c r="F33" s="127">
        <f>ROUND(SUM(BH95:BH212),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44</v>
      </c>
      <c r="F34" s="127">
        <f>ROUND(SUM(BI95:BI212),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45</v>
      </c>
      <c r="E36" s="76"/>
      <c r="F36" s="76"/>
      <c r="G36" s="131" t="s">
        <v>46</v>
      </c>
      <c r="H36" s="132" t="s">
        <v>47</v>
      </c>
      <c r="I36" s="133"/>
      <c r="J36" s="134">
        <f>SUM(J27:J34)</f>
        <v>0</v>
      </c>
      <c r="K36" s="135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38"/>
      <c r="C42" s="27" t="s">
        <v>90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6.5" customHeight="1">
      <c r="B45" s="38"/>
      <c r="C45" s="39"/>
      <c r="D45" s="39"/>
      <c r="E45" s="342" t="str">
        <f>E7</f>
        <v>FZŠ Chodovická 2250 Rekonstrukce bezbariérového WC u jídelny</v>
      </c>
      <c r="F45" s="343"/>
      <c r="G45" s="343"/>
      <c r="H45" s="343"/>
      <c r="I45" s="115"/>
      <c r="J45" s="39"/>
      <c r="K45" s="42"/>
    </row>
    <row r="46" spans="2:11" s="1" customFormat="1" ht="14.45" customHeight="1">
      <c r="B46" s="38"/>
      <c r="C46" s="34" t="s">
        <v>88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7.25" customHeight="1">
      <c r="B47" s="38"/>
      <c r="C47" s="39"/>
      <c r="D47" s="39"/>
      <c r="E47" s="344" t="str">
        <f>E9</f>
        <v>SO02 - WC imobilní</v>
      </c>
      <c r="F47" s="345"/>
      <c r="G47" s="345"/>
      <c r="H47" s="345"/>
      <c r="I47" s="115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 xml:space="preserve"> </v>
      </c>
      <c r="G49" s="39"/>
      <c r="H49" s="39"/>
      <c r="I49" s="116" t="s">
        <v>25</v>
      </c>
      <c r="J49" s="117" t="str">
        <f>IF(J12="","",J12)</f>
        <v>25.04.2019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 xml:space="preserve"> </v>
      </c>
      <c r="G51" s="39"/>
      <c r="H51" s="39"/>
      <c r="I51" s="116" t="s">
        <v>32</v>
      </c>
      <c r="J51" s="331" t="str">
        <f>E21</f>
        <v xml:space="preserve"> </v>
      </c>
      <c r="K51" s="42"/>
    </row>
    <row r="52" spans="2:47" s="1" customFormat="1" ht="14.45" customHeight="1">
      <c r="B52" s="38"/>
      <c r="C52" s="34" t="s">
        <v>30</v>
      </c>
      <c r="D52" s="39"/>
      <c r="E52" s="39"/>
      <c r="F52" s="32" t="str">
        <f>IF(E18="","",E18)</f>
        <v/>
      </c>
      <c r="G52" s="39"/>
      <c r="H52" s="39"/>
      <c r="I52" s="115"/>
      <c r="J52" s="346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91</v>
      </c>
      <c r="D54" s="129"/>
      <c r="E54" s="129"/>
      <c r="F54" s="129"/>
      <c r="G54" s="129"/>
      <c r="H54" s="129"/>
      <c r="I54" s="142"/>
      <c r="J54" s="143" t="s">
        <v>92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93</v>
      </c>
      <c r="D56" s="39"/>
      <c r="E56" s="39"/>
      <c r="F56" s="39"/>
      <c r="G56" s="39"/>
      <c r="H56" s="39"/>
      <c r="I56" s="115"/>
      <c r="J56" s="125">
        <f>J95</f>
        <v>0</v>
      </c>
      <c r="K56" s="42"/>
      <c r="AU56" s="21" t="s">
        <v>94</v>
      </c>
    </row>
    <row r="57" spans="2:47" s="7" customFormat="1" ht="24.95" customHeight="1">
      <c r="B57" s="146"/>
      <c r="C57" s="147"/>
      <c r="D57" s="148" t="s">
        <v>95</v>
      </c>
      <c r="E57" s="149"/>
      <c r="F57" s="149"/>
      <c r="G57" s="149"/>
      <c r="H57" s="149"/>
      <c r="I57" s="150"/>
      <c r="J57" s="151">
        <f>J96</f>
        <v>0</v>
      </c>
      <c r="K57" s="152"/>
    </row>
    <row r="58" spans="2:47" s="8" customFormat="1" ht="19.899999999999999" customHeight="1">
      <c r="B58" s="153"/>
      <c r="C58" s="154"/>
      <c r="D58" s="155" t="s">
        <v>96</v>
      </c>
      <c r="E58" s="156"/>
      <c r="F58" s="156"/>
      <c r="G58" s="156"/>
      <c r="H58" s="156"/>
      <c r="I58" s="157"/>
      <c r="J58" s="158">
        <f>J97</f>
        <v>0</v>
      </c>
      <c r="K58" s="159"/>
    </row>
    <row r="59" spans="2:47" s="8" customFormat="1" ht="19.899999999999999" customHeight="1">
      <c r="B59" s="153"/>
      <c r="C59" s="154"/>
      <c r="D59" s="155" t="s">
        <v>97</v>
      </c>
      <c r="E59" s="156"/>
      <c r="F59" s="156"/>
      <c r="G59" s="156"/>
      <c r="H59" s="156"/>
      <c r="I59" s="157"/>
      <c r="J59" s="158">
        <f>J102</f>
        <v>0</v>
      </c>
      <c r="K59" s="159"/>
    </row>
    <row r="60" spans="2:47" s="8" customFormat="1" ht="19.899999999999999" customHeight="1">
      <c r="B60" s="153"/>
      <c r="C60" s="154"/>
      <c r="D60" s="155" t="s">
        <v>527</v>
      </c>
      <c r="E60" s="156"/>
      <c r="F60" s="156"/>
      <c r="G60" s="156"/>
      <c r="H60" s="156"/>
      <c r="I60" s="157"/>
      <c r="J60" s="158">
        <f>J111</f>
        <v>0</v>
      </c>
      <c r="K60" s="159"/>
    </row>
    <row r="61" spans="2:47" s="8" customFormat="1" ht="14.85" customHeight="1">
      <c r="B61" s="153"/>
      <c r="C61" s="154"/>
      <c r="D61" s="155" t="s">
        <v>528</v>
      </c>
      <c r="E61" s="156"/>
      <c r="F61" s="156"/>
      <c r="G61" s="156"/>
      <c r="H61" s="156"/>
      <c r="I61" s="157"/>
      <c r="J61" s="158">
        <f>J114</f>
        <v>0</v>
      </c>
      <c r="K61" s="159"/>
    </row>
    <row r="62" spans="2:47" s="7" customFormat="1" ht="24.95" customHeight="1">
      <c r="B62" s="146"/>
      <c r="C62" s="147"/>
      <c r="D62" s="148" t="s">
        <v>101</v>
      </c>
      <c r="E62" s="149"/>
      <c r="F62" s="149"/>
      <c r="G62" s="149"/>
      <c r="H62" s="149"/>
      <c r="I62" s="150"/>
      <c r="J62" s="151">
        <f>J116</f>
        <v>0</v>
      </c>
      <c r="K62" s="152"/>
    </row>
    <row r="63" spans="2:47" s="8" customFormat="1" ht="19.899999999999999" customHeight="1">
      <c r="B63" s="153"/>
      <c r="C63" s="154"/>
      <c r="D63" s="155" t="s">
        <v>102</v>
      </c>
      <c r="E63" s="156"/>
      <c r="F63" s="156"/>
      <c r="G63" s="156"/>
      <c r="H63" s="156"/>
      <c r="I63" s="157"/>
      <c r="J63" s="158">
        <f>J117</f>
        <v>0</v>
      </c>
      <c r="K63" s="159"/>
    </row>
    <row r="64" spans="2:47" s="8" customFormat="1" ht="19.899999999999999" customHeight="1">
      <c r="B64" s="153"/>
      <c r="C64" s="154"/>
      <c r="D64" s="155" t="s">
        <v>103</v>
      </c>
      <c r="E64" s="156"/>
      <c r="F64" s="156"/>
      <c r="G64" s="156"/>
      <c r="H64" s="156"/>
      <c r="I64" s="157"/>
      <c r="J64" s="158">
        <f>J121</f>
        <v>0</v>
      </c>
      <c r="K64" s="159"/>
    </row>
    <row r="65" spans="2:11" s="8" customFormat="1" ht="19.899999999999999" customHeight="1">
      <c r="B65" s="153"/>
      <c r="C65" s="154"/>
      <c r="D65" s="155" t="s">
        <v>104</v>
      </c>
      <c r="E65" s="156"/>
      <c r="F65" s="156"/>
      <c r="G65" s="156"/>
      <c r="H65" s="156"/>
      <c r="I65" s="157"/>
      <c r="J65" s="158">
        <f>J129</f>
        <v>0</v>
      </c>
      <c r="K65" s="159"/>
    </row>
    <row r="66" spans="2:11" s="8" customFormat="1" ht="19.899999999999999" customHeight="1">
      <c r="B66" s="153"/>
      <c r="C66" s="154"/>
      <c r="D66" s="155" t="s">
        <v>105</v>
      </c>
      <c r="E66" s="156"/>
      <c r="F66" s="156"/>
      <c r="G66" s="156"/>
      <c r="H66" s="156"/>
      <c r="I66" s="157"/>
      <c r="J66" s="158">
        <f>J139</f>
        <v>0</v>
      </c>
      <c r="K66" s="159"/>
    </row>
    <row r="67" spans="2:11" s="8" customFormat="1" ht="19.899999999999999" customHeight="1">
      <c r="B67" s="153"/>
      <c r="C67" s="154"/>
      <c r="D67" s="155" t="s">
        <v>108</v>
      </c>
      <c r="E67" s="156"/>
      <c r="F67" s="156"/>
      <c r="G67" s="156"/>
      <c r="H67" s="156"/>
      <c r="I67" s="157"/>
      <c r="J67" s="158">
        <f>J163</f>
        <v>0</v>
      </c>
      <c r="K67" s="159"/>
    </row>
    <row r="68" spans="2:11" s="8" customFormat="1" ht="19.899999999999999" customHeight="1">
      <c r="B68" s="153"/>
      <c r="C68" s="154"/>
      <c r="D68" s="155" t="s">
        <v>109</v>
      </c>
      <c r="E68" s="156"/>
      <c r="F68" s="156"/>
      <c r="G68" s="156"/>
      <c r="H68" s="156"/>
      <c r="I68" s="157"/>
      <c r="J68" s="158">
        <f>J166</f>
        <v>0</v>
      </c>
      <c r="K68" s="159"/>
    </row>
    <row r="69" spans="2:11" s="8" customFormat="1" ht="19.899999999999999" customHeight="1">
      <c r="B69" s="153"/>
      <c r="C69" s="154"/>
      <c r="D69" s="155" t="s">
        <v>529</v>
      </c>
      <c r="E69" s="156"/>
      <c r="F69" s="156"/>
      <c r="G69" s="156"/>
      <c r="H69" s="156"/>
      <c r="I69" s="157"/>
      <c r="J69" s="158">
        <f>J169</f>
        <v>0</v>
      </c>
      <c r="K69" s="159"/>
    </row>
    <row r="70" spans="2:11" s="8" customFormat="1" ht="19.899999999999999" customHeight="1">
      <c r="B70" s="153"/>
      <c r="C70" s="154"/>
      <c r="D70" s="155" t="s">
        <v>110</v>
      </c>
      <c r="E70" s="156"/>
      <c r="F70" s="156"/>
      <c r="G70" s="156"/>
      <c r="H70" s="156"/>
      <c r="I70" s="157"/>
      <c r="J70" s="158">
        <f>J172</f>
        <v>0</v>
      </c>
      <c r="K70" s="159"/>
    </row>
    <row r="71" spans="2:11" s="8" customFormat="1" ht="19.899999999999999" customHeight="1">
      <c r="B71" s="153"/>
      <c r="C71" s="154"/>
      <c r="D71" s="155" t="s">
        <v>111</v>
      </c>
      <c r="E71" s="156"/>
      <c r="F71" s="156"/>
      <c r="G71" s="156"/>
      <c r="H71" s="156"/>
      <c r="I71" s="157"/>
      <c r="J71" s="158">
        <f>J180</f>
        <v>0</v>
      </c>
      <c r="K71" s="159"/>
    </row>
    <row r="72" spans="2:11" s="8" customFormat="1" ht="19.899999999999999" customHeight="1">
      <c r="B72" s="153"/>
      <c r="C72" s="154"/>
      <c r="D72" s="155" t="s">
        <v>530</v>
      </c>
      <c r="E72" s="156"/>
      <c r="F72" s="156"/>
      <c r="G72" s="156"/>
      <c r="H72" s="156"/>
      <c r="I72" s="157"/>
      <c r="J72" s="158">
        <f>J192</f>
        <v>0</v>
      </c>
      <c r="K72" s="159"/>
    </row>
    <row r="73" spans="2:11" s="8" customFormat="1" ht="19.899999999999999" customHeight="1">
      <c r="B73" s="153"/>
      <c r="C73" s="154"/>
      <c r="D73" s="155" t="s">
        <v>113</v>
      </c>
      <c r="E73" s="156"/>
      <c r="F73" s="156"/>
      <c r="G73" s="156"/>
      <c r="H73" s="156"/>
      <c r="I73" s="157"/>
      <c r="J73" s="158">
        <f>J198</f>
        <v>0</v>
      </c>
      <c r="K73" s="159"/>
    </row>
    <row r="74" spans="2:11" s="8" customFormat="1" ht="19.899999999999999" customHeight="1">
      <c r="B74" s="153"/>
      <c r="C74" s="154"/>
      <c r="D74" s="155" t="s">
        <v>114</v>
      </c>
      <c r="E74" s="156"/>
      <c r="F74" s="156"/>
      <c r="G74" s="156"/>
      <c r="H74" s="156"/>
      <c r="I74" s="157"/>
      <c r="J74" s="158">
        <f>J201</f>
        <v>0</v>
      </c>
      <c r="K74" s="159"/>
    </row>
    <row r="75" spans="2:11" s="7" customFormat="1" ht="24.95" customHeight="1">
      <c r="B75" s="146"/>
      <c r="C75" s="147"/>
      <c r="D75" s="148" t="s">
        <v>531</v>
      </c>
      <c r="E75" s="149"/>
      <c r="F75" s="149"/>
      <c r="G75" s="149"/>
      <c r="H75" s="149"/>
      <c r="I75" s="150"/>
      <c r="J75" s="151">
        <f>J210</f>
        <v>0</v>
      </c>
      <c r="K75" s="152"/>
    </row>
    <row r="76" spans="2:11" s="1" customFormat="1" ht="21.75" customHeight="1">
      <c r="B76" s="38"/>
      <c r="C76" s="39"/>
      <c r="D76" s="39"/>
      <c r="E76" s="39"/>
      <c r="F76" s="39"/>
      <c r="G76" s="39"/>
      <c r="H76" s="39"/>
      <c r="I76" s="115"/>
      <c r="J76" s="39"/>
      <c r="K76" s="42"/>
    </row>
    <row r="77" spans="2:11" s="1" customFormat="1" ht="6.95" customHeight="1">
      <c r="B77" s="53"/>
      <c r="C77" s="54"/>
      <c r="D77" s="54"/>
      <c r="E77" s="54"/>
      <c r="F77" s="54"/>
      <c r="G77" s="54"/>
      <c r="H77" s="54"/>
      <c r="I77" s="136"/>
      <c r="J77" s="54"/>
      <c r="K77" s="55"/>
    </row>
    <row r="81" spans="2:63" s="1" customFormat="1" ht="6.95" customHeight="1">
      <c r="B81" s="56"/>
      <c r="C81" s="57"/>
      <c r="D81" s="57"/>
      <c r="E81" s="57"/>
      <c r="F81" s="57"/>
      <c r="G81" s="57"/>
      <c r="H81" s="57"/>
      <c r="I81" s="139"/>
      <c r="J81" s="57"/>
      <c r="K81" s="57"/>
      <c r="L81" s="58"/>
    </row>
    <row r="82" spans="2:63" s="1" customFormat="1" ht="36.950000000000003" customHeight="1">
      <c r="B82" s="38"/>
      <c r="C82" s="59" t="s">
        <v>116</v>
      </c>
      <c r="D82" s="60"/>
      <c r="E82" s="60"/>
      <c r="F82" s="60"/>
      <c r="G82" s="60"/>
      <c r="H82" s="60"/>
      <c r="I82" s="160"/>
      <c r="J82" s="60"/>
      <c r="K82" s="60"/>
      <c r="L82" s="58"/>
    </row>
    <row r="83" spans="2:63" s="1" customFormat="1" ht="6.95" customHeight="1">
      <c r="B83" s="38"/>
      <c r="C83" s="60"/>
      <c r="D83" s="60"/>
      <c r="E83" s="60"/>
      <c r="F83" s="60"/>
      <c r="G83" s="60"/>
      <c r="H83" s="60"/>
      <c r="I83" s="160"/>
      <c r="J83" s="60"/>
      <c r="K83" s="60"/>
      <c r="L83" s="58"/>
    </row>
    <row r="84" spans="2:63" s="1" customFormat="1" ht="14.45" customHeight="1">
      <c r="B84" s="38"/>
      <c r="C84" s="62" t="s">
        <v>18</v>
      </c>
      <c r="D84" s="60"/>
      <c r="E84" s="60"/>
      <c r="F84" s="60"/>
      <c r="G84" s="60"/>
      <c r="H84" s="60"/>
      <c r="I84" s="160"/>
      <c r="J84" s="60"/>
      <c r="K84" s="60"/>
      <c r="L84" s="58"/>
    </row>
    <row r="85" spans="2:63" s="1" customFormat="1" ht="16.5" customHeight="1">
      <c r="B85" s="38"/>
      <c r="C85" s="60"/>
      <c r="D85" s="60"/>
      <c r="E85" s="347" t="str">
        <f>E7</f>
        <v>FZŠ Chodovická 2250 Rekonstrukce bezbariérového WC u jídelny</v>
      </c>
      <c r="F85" s="348"/>
      <c r="G85" s="348"/>
      <c r="H85" s="348"/>
      <c r="I85" s="160"/>
      <c r="J85" s="60"/>
      <c r="K85" s="60"/>
      <c r="L85" s="58"/>
    </row>
    <row r="86" spans="2:63" s="1" customFormat="1" ht="14.45" customHeight="1">
      <c r="B86" s="38"/>
      <c r="C86" s="62" t="s">
        <v>88</v>
      </c>
      <c r="D86" s="60"/>
      <c r="E86" s="60"/>
      <c r="F86" s="60"/>
      <c r="G86" s="60"/>
      <c r="H86" s="60"/>
      <c r="I86" s="160"/>
      <c r="J86" s="60"/>
      <c r="K86" s="60"/>
      <c r="L86" s="58"/>
    </row>
    <row r="87" spans="2:63" s="1" customFormat="1" ht="17.25" customHeight="1">
      <c r="B87" s="38"/>
      <c r="C87" s="60"/>
      <c r="D87" s="60"/>
      <c r="E87" s="338" t="str">
        <f>E9</f>
        <v>SO02 - WC imobilní</v>
      </c>
      <c r="F87" s="349"/>
      <c r="G87" s="349"/>
      <c r="H87" s="349"/>
      <c r="I87" s="160"/>
      <c r="J87" s="60"/>
      <c r="K87" s="60"/>
      <c r="L87" s="58"/>
    </row>
    <row r="88" spans="2:63" s="1" customFormat="1" ht="6.95" customHeight="1">
      <c r="B88" s="38"/>
      <c r="C88" s="60"/>
      <c r="D88" s="60"/>
      <c r="E88" s="60"/>
      <c r="F88" s="60"/>
      <c r="G88" s="60"/>
      <c r="H88" s="60"/>
      <c r="I88" s="160"/>
      <c r="J88" s="60"/>
      <c r="K88" s="60"/>
      <c r="L88" s="58"/>
    </row>
    <row r="89" spans="2:63" s="1" customFormat="1" ht="18" customHeight="1">
      <c r="B89" s="38"/>
      <c r="C89" s="62" t="s">
        <v>23</v>
      </c>
      <c r="D89" s="60"/>
      <c r="E89" s="60"/>
      <c r="F89" s="161" t="str">
        <f>F12</f>
        <v xml:space="preserve"> </v>
      </c>
      <c r="G89" s="60"/>
      <c r="H89" s="60"/>
      <c r="I89" s="162" t="s">
        <v>25</v>
      </c>
      <c r="J89" s="70" t="str">
        <f>IF(J12="","",J12)</f>
        <v>25.04.2019</v>
      </c>
      <c r="K89" s="60"/>
      <c r="L89" s="58"/>
    </row>
    <row r="90" spans="2:63" s="1" customFormat="1" ht="6.95" customHeight="1">
      <c r="B90" s="38"/>
      <c r="C90" s="60"/>
      <c r="D90" s="60"/>
      <c r="E90" s="60"/>
      <c r="F90" s="60"/>
      <c r="G90" s="60"/>
      <c r="H90" s="60"/>
      <c r="I90" s="160"/>
      <c r="J90" s="60"/>
      <c r="K90" s="60"/>
      <c r="L90" s="58"/>
    </row>
    <row r="91" spans="2:63" s="1" customFormat="1">
      <c r="B91" s="38"/>
      <c r="C91" s="62" t="s">
        <v>27</v>
      </c>
      <c r="D91" s="60"/>
      <c r="E91" s="60"/>
      <c r="F91" s="161" t="str">
        <f>E15</f>
        <v xml:space="preserve"> </v>
      </c>
      <c r="G91" s="60"/>
      <c r="H91" s="60"/>
      <c r="I91" s="162" t="s">
        <v>32</v>
      </c>
      <c r="J91" s="161" t="str">
        <f>E21</f>
        <v xml:space="preserve"> </v>
      </c>
      <c r="K91" s="60"/>
      <c r="L91" s="58"/>
    </row>
    <row r="92" spans="2:63" s="1" customFormat="1" ht="14.45" customHeight="1">
      <c r="B92" s="38"/>
      <c r="C92" s="62" t="s">
        <v>30</v>
      </c>
      <c r="D92" s="60"/>
      <c r="E92" s="60"/>
      <c r="F92" s="161" t="str">
        <f>IF(E18="","",E18)</f>
        <v/>
      </c>
      <c r="G92" s="60"/>
      <c r="H92" s="60"/>
      <c r="I92" s="160"/>
      <c r="J92" s="60"/>
      <c r="K92" s="60"/>
      <c r="L92" s="58"/>
    </row>
    <row r="93" spans="2:63" s="1" customFormat="1" ht="10.35" customHeight="1">
      <c r="B93" s="38"/>
      <c r="C93" s="60"/>
      <c r="D93" s="60"/>
      <c r="E93" s="60"/>
      <c r="F93" s="60"/>
      <c r="G93" s="60"/>
      <c r="H93" s="60"/>
      <c r="I93" s="160"/>
      <c r="J93" s="60"/>
      <c r="K93" s="60"/>
      <c r="L93" s="58"/>
    </row>
    <row r="94" spans="2:63" s="9" customFormat="1" ht="29.25" customHeight="1">
      <c r="B94" s="163"/>
      <c r="C94" s="164" t="s">
        <v>117</v>
      </c>
      <c r="D94" s="165" t="s">
        <v>54</v>
      </c>
      <c r="E94" s="165" t="s">
        <v>50</v>
      </c>
      <c r="F94" s="165" t="s">
        <v>118</v>
      </c>
      <c r="G94" s="165" t="s">
        <v>119</v>
      </c>
      <c r="H94" s="165" t="s">
        <v>120</v>
      </c>
      <c r="I94" s="166" t="s">
        <v>121</v>
      </c>
      <c r="J94" s="165" t="s">
        <v>92</v>
      </c>
      <c r="K94" s="167" t="s">
        <v>122</v>
      </c>
      <c r="L94" s="168"/>
      <c r="M94" s="78" t="s">
        <v>123</v>
      </c>
      <c r="N94" s="79" t="s">
        <v>39</v>
      </c>
      <c r="O94" s="79" t="s">
        <v>124</v>
      </c>
      <c r="P94" s="79" t="s">
        <v>125</v>
      </c>
      <c r="Q94" s="79" t="s">
        <v>126</v>
      </c>
      <c r="R94" s="79" t="s">
        <v>127</v>
      </c>
      <c r="S94" s="79" t="s">
        <v>128</v>
      </c>
      <c r="T94" s="80" t="s">
        <v>129</v>
      </c>
    </row>
    <row r="95" spans="2:63" s="1" customFormat="1" ht="29.25" customHeight="1">
      <c r="B95" s="38"/>
      <c r="C95" s="84" t="s">
        <v>93</v>
      </c>
      <c r="D95" s="60"/>
      <c r="E95" s="60"/>
      <c r="F95" s="60"/>
      <c r="G95" s="60"/>
      <c r="H95" s="60"/>
      <c r="I95" s="160"/>
      <c r="J95" s="169">
        <f>BK95</f>
        <v>0</v>
      </c>
      <c r="K95" s="60"/>
      <c r="L95" s="58"/>
      <c r="M95" s="81"/>
      <c r="N95" s="82"/>
      <c r="O95" s="82"/>
      <c r="P95" s="170">
        <f>P96+P116+P210</f>
        <v>0</v>
      </c>
      <c r="Q95" s="82"/>
      <c r="R95" s="170">
        <f>R96+R116+R210</f>
        <v>7.5841339999999979</v>
      </c>
      <c r="S95" s="82"/>
      <c r="T95" s="171">
        <f>T96+T116+T210</f>
        <v>2.666E-3</v>
      </c>
      <c r="AT95" s="21" t="s">
        <v>68</v>
      </c>
      <c r="AU95" s="21" t="s">
        <v>94</v>
      </c>
      <c r="BK95" s="172">
        <f>BK96+BK116+BK210</f>
        <v>0</v>
      </c>
    </row>
    <row r="96" spans="2:63" s="10" customFormat="1" ht="37.35" customHeight="1">
      <c r="B96" s="173"/>
      <c r="C96" s="174"/>
      <c r="D96" s="175" t="s">
        <v>68</v>
      </c>
      <c r="E96" s="176" t="s">
        <v>130</v>
      </c>
      <c r="F96" s="176" t="s">
        <v>131</v>
      </c>
      <c r="G96" s="174"/>
      <c r="H96" s="174"/>
      <c r="I96" s="177"/>
      <c r="J96" s="178">
        <f>BK96</f>
        <v>0</v>
      </c>
      <c r="K96" s="174"/>
      <c r="L96" s="179"/>
      <c r="M96" s="180"/>
      <c r="N96" s="181"/>
      <c r="O96" s="181"/>
      <c r="P96" s="182">
        <f>P97+P102+P111</f>
        <v>0</v>
      </c>
      <c r="Q96" s="181"/>
      <c r="R96" s="182">
        <f>R97+R102+R111</f>
        <v>5.1447549599999984</v>
      </c>
      <c r="S96" s="181"/>
      <c r="T96" s="183">
        <f>T97+T102+T111</f>
        <v>0</v>
      </c>
      <c r="AR96" s="184" t="s">
        <v>77</v>
      </c>
      <c r="AT96" s="185" t="s">
        <v>68</v>
      </c>
      <c r="AU96" s="185" t="s">
        <v>69</v>
      </c>
      <c r="AY96" s="184" t="s">
        <v>132</v>
      </c>
      <c r="BK96" s="186">
        <f>BK97+BK102+BK111</f>
        <v>0</v>
      </c>
    </row>
    <row r="97" spans="2:65" s="10" customFormat="1" ht="19.899999999999999" customHeight="1">
      <c r="B97" s="173"/>
      <c r="C97" s="174"/>
      <c r="D97" s="175" t="s">
        <v>68</v>
      </c>
      <c r="E97" s="187" t="s">
        <v>133</v>
      </c>
      <c r="F97" s="187" t="s">
        <v>134</v>
      </c>
      <c r="G97" s="174"/>
      <c r="H97" s="174"/>
      <c r="I97" s="177"/>
      <c r="J97" s="188">
        <f>BK97</f>
        <v>0</v>
      </c>
      <c r="K97" s="174"/>
      <c r="L97" s="179"/>
      <c r="M97" s="180"/>
      <c r="N97" s="181"/>
      <c r="O97" s="181"/>
      <c r="P97" s="182">
        <f>SUM(P98:P101)</f>
        <v>0</v>
      </c>
      <c r="Q97" s="181"/>
      <c r="R97" s="182">
        <f>SUM(R98:R101)</f>
        <v>4.0403429999999991</v>
      </c>
      <c r="S97" s="181"/>
      <c r="T97" s="183">
        <f>SUM(T98:T101)</f>
        <v>0</v>
      </c>
      <c r="AR97" s="184" t="s">
        <v>77</v>
      </c>
      <c r="AT97" s="185" t="s">
        <v>68</v>
      </c>
      <c r="AU97" s="185" t="s">
        <v>77</v>
      </c>
      <c r="AY97" s="184" t="s">
        <v>132</v>
      </c>
      <c r="BK97" s="186">
        <f>SUM(BK98:BK101)</f>
        <v>0</v>
      </c>
    </row>
    <row r="98" spans="2:65" s="1" customFormat="1" ht="25.5" customHeight="1">
      <c r="B98" s="38"/>
      <c r="C98" s="189" t="s">
        <v>77</v>
      </c>
      <c r="D98" s="189" t="s">
        <v>135</v>
      </c>
      <c r="E98" s="190" t="s">
        <v>149</v>
      </c>
      <c r="F98" s="191" t="s">
        <v>150</v>
      </c>
      <c r="G98" s="192" t="s">
        <v>146</v>
      </c>
      <c r="H98" s="193">
        <v>2</v>
      </c>
      <c r="I98" s="194"/>
      <c r="J98" s="195">
        <f>ROUND(I98*H98,2)</f>
        <v>0</v>
      </c>
      <c r="K98" s="191" t="s">
        <v>147</v>
      </c>
      <c r="L98" s="58"/>
      <c r="M98" s="196" t="s">
        <v>21</v>
      </c>
      <c r="N98" s="197" t="s">
        <v>40</v>
      </c>
      <c r="O98" s="39"/>
      <c r="P98" s="198">
        <f>O98*H98</f>
        <v>0</v>
      </c>
      <c r="Q98" s="198">
        <v>3.9629999999999999E-2</v>
      </c>
      <c r="R98" s="198">
        <f>Q98*H98</f>
        <v>7.9259999999999997E-2</v>
      </c>
      <c r="S98" s="198">
        <v>0</v>
      </c>
      <c r="T98" s="199">
        <f>S98*H98</f>
        <v>0</v>
      </c>
      <c r="AR98" s="21" t="s">
        <v>140</v>
      </c>
      <c r="AT98" s="21" t="s">
        <v>135</v>
      </c>
      <c r="AU98" s="21" t="s">
        <v>16</v>
      </c>
      <c r="AY98" s="21" t="s">
        <v>132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21" t="s">
        <v>77</v>
      </c>
      <c r="BK98" s="200">
        <f>ROUND(I98*H98,2)</f>
        <v>0</v>
      </c>
      <c r="BL98" s="21" t="s">
        <v>140</v>
      </c>
      <c r="BM98" s="21" t="s">
        <v>532</v>
      </c>
    </row>
    <row r="99" spans="2:65" s="11" customFormat="1" ht="13.5">
      <c r="B99" s="201"/>
      <c r="C99" s="202"/>
      <c r="D99" s="203" t="s">
        <v>142</v>
      </c>
      <c r="E99" s="204" t="s">
        <v>21</v>
      </c>
      <c r="F99" s="205" t="s">
        <v>16</v>
      </c>
      <c r="G99" s="202"/>
      <c r="H99" s="206">
        <v>2</v>
      </c>
      <c r="I99" s="207"/>
      <c r="J99" s="202"/>
      <c r="K99" s="202"/>
      <c r="L99" s="208"/>
      <c r="M99" s="209"/>
      <c r="N99" s="210"/>
      <c r="O99" s="210"/>
      <c r="P99" s="210"/>
      <c r="Q99" s="210"/>
      <c r="R99" s="210"/>
      <c r="S99" s="210"/>
      <c r="T99" s="211"/>
      <c r="AT99" s="212" t="s">
        <v>142</v>
      </c>
      <c r="AU99" s="212" t="s">
        <v>16</v>
      </c>
      <c r="AV99" s="11" t="s">
        <v>16</v>
      </c>
      <c r="AW99" s="11" t="s">
        <v>33</v>
      </c>
      <c r="AX99" s="11" t="s">
        <v>77</v>
      </c>
      <c r="AY99" s="212" t="s">
        <v>132</v>
      </c>
    </row>
    <row r="100" spans="2:65" s="1" customFormat="1" ht="16.5" customHeight="1">
      <c r="B100" s="38"/>
      <c r="C100" s="189" t="s">
        <v>16</v>
      </c>
      <c r="D100" s="189" t="s">
        <v>135</v>
      </c>
      <c r="E100" s="190" t="s">
        <v>158</v>
      </c>
      <c r="F100" s="191" t="s">
        <v>159</v>
      </c>
      <c r="G100" s="192" t="s">
        <v>138</v>
      </c>
      <c r="H100" s="193">
        <v>38.363999999999997</v>
      </c>
      <c r="I100" s="194"/>
      <c r="J100" s="195">
        <f>ROUND(I100*H100,2)</f>
        <v>0</v>
      </c>
      <c r="K100" s="191" t="s">
        <v>147</v>
      </c>
      <c r="L100" s="58"/>
      <c r="M100" s="196" t="s">
        <v>21</v>
      </c>
      <c r="N100" s="197" t="s">
        <v>40</v>
      </c>
      <c r="O100" s="39"/>
      <c r="P100" s="198">
        <f>O100*H100</f>
        <v>0</v>
      </c>
      <c r="Q100" s="198">
        <v>0.10324999999999999</v>
      </c>
      <c r="R100" s="198">
        <f>Q100*H100</f>
        <v>3.9610829999999995</v>
      </c>
      <c r="S100" s="198">
        <v>0</v>
      </c>
      <c r="T100" s="199">
        <f>S100*H100</f>
        <v>0</v>
      </c>
      <c r="AR100" s="21" t="s">
        <v>140</v>
      </c>
      <c r="AT100" s="21" t="s">
        <v>135</v>
      </c>
      <c r="AU100" s="21" t="s">
        <v>16</v>
      </c>
      <c r="AY100" s="21" t="s">
        <v>132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1" t="s">
        <v>77</v>
      </c>
      <c r="BK100" s="200">
        <f>ROUND(I100*H100,2)</f>
        <v>0</v>
      </c>
      <c r="BL100" s="21" t="s">
        <v>140</v>
      </c>
      <c r="BM100" s="21" t="s">
        <v>533</v>
      </c>
    </row>
    <row r="101" spans="2:65" s="11" customFormat="1" ht="13.5">
      <c r="B101" s="201"/>
      <c r="C101" s="202"/>
      <c r="D101" s="203" t="s">
        <v>142</v>
      </c>
      <c r="E101" s="204" t="s">
        <v>21</v>
      </c>
      <c r="F101" s="205" t="s">
        <v>534</v>
      </c>
      <c r="G101" s="202"/>
      <c r="H101" s="206">
        <v>38.363999999999997</v>
      </c>
      <c r="I101" s="207"/>
      <c r="J101" s="202"/>
      <c r="K101" s="202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142</v>
      </c>
      <c r="AU101" s="212" t="s">
        <v>16</v>
      </c>
      <c r="AV101" s="11" t="s">
        <v>16</v>
      </c>
      <c r="AW101" s="11" t="s">
        <v>33</v>
      </c>
      <c r="AX101" s="11" t="s">
        <v>77</v>
      </c>
      <c r="AY101" s="212" t="s">
        <v>132</v>
      </c>
    </row>
    <row r="102" spans="2:65" s="10" customFormat="1" ht="29.85" customHeight="1">
      <c r="B102" s="173"/>
      <c r="C102" s="174"/>
      <c r="D102" s="175" t="s">
        <v>68</v>
      </c>
      <c r="E102" s="187" t="s">
        <v>162</v>
      </c>
      <c r="F102" s="187" t="s">
        <v>163</v>
      </c>
      <c r="G102" s="174"/>
      <c r="H102" s="174"/>
      <c r="I102" s="177"/>
      <c r="J102" s="188">
        <f>BK102</f>
        <v>0</v>
      </c>
      <c r="K102" s="174"/>
      <c r="L102" s="179"/>
      <c r="M102" s="180"/>
      <c r="N102" s="181"/>
      <c r="O102" s="181"/>
      <c r="P102" s="182">
        <f>SUM(P103:P110)</f>
        <v>0</v>
      </c>
      <c r="Q102" s="181"/>
      <c r="R102" s="182">
        <f>SUM(R103:R110)</f>
        <v>1.1028119599999999</v>
      </c>
      <c r="S102" s="181"/>
      <c r="T102" s="183">
        <f>SUM(T103:T110)</f>
        <v>0</v>
      </c>
      <c r="AR102" s="184" t="s">
        <v>77</v>
      </c>
      <c r="AT102" s="185" t="s">
        <v>68</v>
      </c>
      <c r="AU102" s="185" t="s">
        <v>77</v>
      </c>
      <c r="AY102" s="184" t="s">
        <v>132</v>
      </c>
      <c r="BK102" s="186">
        <f>SUM(BK103:BK110)</f>
        <v>0</v>
      </c>
    </row>
    <row r="103" spans="2:65" s="1" customFormat="1" ht="25.5" customHeight="1">
      <c r="B103" s="38"/>
      <c r="C103" s="189" t="s">
        <v>133</v>
      </c>
      <c r="D103" s="189" t="s">
        <v>135</v>
      </c>
      <c r="E103" s="190" t="s">
        <v>168</v>
      </c>
      <c r="F103" s="191" t="s">
        <v>169</v>
      </c>
      <c r="G103" s="192" t="s">
        <v>138</v>
      </c>
      <c r="H103" s="193">
        <v>38.363999999999997</v>
      </c>
      <c r="I103" s="194"/>
      <c r="J103" s="195">
        <f>ROUND(I103*H103,2)</f>
        <v>0</v>
      </c>
      <c r="K103" s="191" t="s">
        <v>139</v>
      </c>
      <c r="L103" s="58"/>
      <c r="M103" s="196" t="s">
        <v>21</v>
      </c>
      <c r="N103" s="197" t="s">
        <v>40</v>
      </c>
      <c r="O103" s="39"/>
      <c r="P103" s="198">
        <f>O103*H103</f>
        <v>0</v>
      </c>
      <c r="Q103" s="198">
        <v>4.8900000000000002E-3</v>
      </c>
      <c r="R103" s="198">
        <f>Q103*H103</f>
        <v>0.18759995999999998</v>
      </c>
      <c r="S103" s="198">
        <v>0</v>
      </c>
      <c r="T103" s="199">
        <f>S103*H103</f>
        <v>0</v>
      </c>
      <c r="AR103" s="21" t="s">
        <v>140</v>
      </c>
      <c r="AT103" s="21" t="s">
        <v>135</v>
      </c>
      <c r="AU103" s="21" t="s">
        <v>16</v>
      </c>
      <c r="AY103" s="21" t="s">
        <v>132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21" t="s">
        <v>77</v>
      </c>
      <c r="BK103" s="200">
        <f>ROUND(I103*H103,2)</f>
        <v>0</v>
      </c>
      <c r="BL103" s="21" t="s">
        <v>140</v>
      </c>
      <c r="BM103" s="21" t="s">
        <v>535</v>
      </c>
    </row>
    <row r="104" spans="2:65" s="11" customFormat="1" ht="13.5">
      <c r="B104" s="201"/>
      <c r="C104" s="202"/>
      <c r="D104" s="203" t="s">
        <v>142</v>
      </c>
      <c r="E104" s="204" t="s">
        <v>21</v>
      </c>
      <c r="F104" s="205" t="s">
        <v>536</v>
      </c>
      <c r="G104" s="202"/>
      <c r="H104" s="206">
        <v>38.363999999999997</v>
      </c>
      <c r="I104" s="207"/>
      <c r="J104" s="202"/>
      <c r="K104" s="202"/>
      <c r="L104" s="208"/>
      <c r="M104" s="209"/>
      <c r="N104" s="210"/>
      <c r="O104" s="210"/>
      <c r="P104" s="210"/>
      <c r="Q104" s="210"/>
      <c r="R104" s="210"/>
      <c r="S104" s="210"/>
      <c r="T104" s="211"/>
      <c r="AT104" s="212" t="s">
        <v>142</v>
      </c>
      <c r="AU104" s="212" t="s">
        <v>16</v>
      </c>
      <c r="AV104" s="11" t="s">
        <v>16</v>
      </c>
      <c r="AW104" s="11" t="s">
        <v>33</v>
      </c>
      <c r="AX104" s="11" t="s">
        <v>77</v>
      </c>
      <c r="AY104" s="212" t="s">
        <v>132</v>
      </c>
    </row>
    <row r="105" spans="2:65" s="1" customFormat="1" ht="16.5" customHeight="1">
      <c r="B105" s="38"/>
      <c r="C105" s="189" t="s">
        <v>152</v>
      </c>
      <c r="D105" s="189" t="s">
        <v>135</v>
      </c>
      <c r="E105" s="190" t="s">
        <v>173</v>
      </c>
      <c r="F105" s="191" t="s">
        <v>174</v>
      </c>
      <c r="G105" s="192" t="s">
        <v>138</v>
      </c>
      <c r="H105" s="193">
        <v>18.399999999999999</v>
      </c>
      <c r="I105" s="194"/>
      <c r="J105" s="195">
        <f>ROUND(I105*H105,2)</f>
        <v>0</v>
      </c>
      <c r="K105" s="191" t="s">
        <v>139</v>
      </c>
      <c r="L105" s="58"/>
      <c r="M105" s="196" t="s">
        <v>21</v>
      </c>
      <c r="N105" s="197" t="s">
        <v>40</v>
      </c>
      <c r="O105" s="39"/>
      <c r="P105" s="198">
        <f>O105*H105</f>
        <v>0</v>
      </c>
      <c r="Q105" s="198">
        <v>1.47E-2</v>
      </c>
      <c r="R105" s="198">
        <f>Q105*H105</f>
        <v>0.27047999999999994</v>
      </c>
      <c r="S105" s="198">
        <v>0</v>
      </c>
      <c r="T105" s="199">
        <f>S105*H105</f>
        <v>0</v>
      </c>
      <c r="AR105" s="21" t="s">
        <v>140</v>
      </c>
      <c r="AT105" s="21" t="s">
        <v>135</v>
      </c>
      <c r="AU105" s="21" t="s">
        <v>16</v>
      </c>
      <c r="AY105" s="21" t="s">
        <v>132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21" t="s">
        <v>77</v>
      </c>
      <c r="BK105" s="200">
        <f>ROUND(I105*H105,2)</f>
        <v>0</v>
      </c>
      <c r="BL105" s="21" t="s">
        <v>140</v>
      </c>
      <c r="BM105" s="21" t="s">
        <v>537</v>
      </c>
    </row>
    <row r="106" spans="2:65" s="11" customFormat="1" ht="13.5">
      <c r="B106" s="201"/>
      <c r="C106" s="202"/>
      <c r="D106" s="203" t="s">
        <v>142</v>
      </c>
      <c r="E106" s="204" t="s">
        <v>21</v>
      </c>
      <c r="F106" s="205" t="s">
        <v>538</v>
      </c>
      <c r="G106" s="202"/>
      <c r="H106" s="206">
        <v>18.399999999999999</v>
      </c>
      <c r="I106" s="207"/>
      <c r="J106" s="202"/>
      <c r="K106" s="202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142</v>
      </c>
      <c r="AU106" s="212" t="s">
        <v>16</v>
      </c>
      <c r="AV106" s="11" t="s">
        <v>16</v>
      </c>
      <c r="AW106" s="11" t="s">
        <v>33</v>
      </c>
      <c r="AX106" s="11" t="s">
        <v>77</v>
      </c>
      <c r="AY106" s="212" t="s">
        <v>132</v>
      </c>
    </row>
    <row r="107" spans="2:65" s="1" customFormat="1" ht="16.5" customHeight="1">
      <c r="B107" s="38"/>
      <c r="C107" s="189" t="s">
        <v>157</v>
      </c>
      <c r="D107" s="189" t="s">
        <v>135</v>
      </c>
      <c r="E107" s="190" t="s">
        <v>178</v>
      </c>
      <c r="F107" s="191" t="s">
        <v>179</v>
      </c>
      <c r="G107" s="192" t="s">
        <v>138</v>
      </c>
      <c r="H107" s="193">
        <v>8.6</v>
      </c>
      <c r="I107" s="194"/>
      <c r="J107" s="195">
        <f>ROUND(I107*H107,2)</f>
        <v>0</v>
      </c>
      <c r="K107" s="191" t="s">
        <v>139</v>
      </c>
      <c r="L107" s="58"/>
      <c r="M107" s="196" t="s">
        <v>21</v>
      </c>
      <c r="N107" s="197" t="s">
        <v>40</v>
      </c>
      <c r="O107" s="39"/>
      <c r="P107" s="198">
        <f>O107*H107</f>
        <v>0</v>
      </c>
      <c r="Q107" s="198">
        <v>7.102E-2</v>
      </c>
      <c r="R107" s="198">
        <f>Q107*H107</f>
        <v>0.61077199999999998</v>
      </c>
      <c r="S107" s="198">
        <v>0</v>
      </c>
      <c r="T107" s="199">
        <f>S107*H107</f>
        <v>0</v>
      </c>
      <c r="AR107" s="21" t="s">
        <v>140</v>
      </c>
      <c r="AT107" s="21" t="s">
        <v>135</v>
      </c>
      <c r="AU107" s="21" t="s">
        <v>16</v>
      </c>
      <c r="AY107" s="21" t="s">
        <v>132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21" t="s">
        <v>77</v>
      </c>
      <c r="BK107" s="200">
        <f>ROUND(I107*H107,2)</f>
        <v>0</v>
      </c>
      <c r="BL107" s="21" t="s">
        <v>140</v>
      </c>
      <c r="BM107" s="21" t="s">
        <v>539</v>
      </c>
    </row>
    <row r="108" spans="2:65" s="11" customFormat="1" ht="13.5">
      <c r="B108" s="201"/>
      <c r="C108" s="202"/>
      <c r="D108" s="203" t="s">
        <v>142</v>
      </c>
      <c r="E108" s="204" t="s">
        <v>21</v>
      </c>
      <c r="F108" s="205" t="s">
        <v>540</v>
      </c>
      <c r="G108" s="202"/>
      <c r="H108" s="206">
        <v>8.6</v>
      </c>
      <c r="I108" s="207"/>
      <c r="J108" s="202"/>
      <c r="K108" s="202"/>
      <c r="L108" s="208"/>
      <c r="M108" s="209"/>
      <c r="N108" s="210"/>
      <c r="O108" s="210"/>
      <c r="P108" s="210"/>
      <c r="Q108" s="210"/>
      <c r="R108" s="210"/>
      <c r="S108" s="210"/>
      <c r="T108" s="211"/>
      <c r="AT108" s="212" t="s">
        <v>142</v>
      </c>
      <c r="AU108" s="212" t="s">
        <v>16</v>
      </c>
      <c r="AV108" s="11" t="s">
        <v>16</v>
      </c>
      <c r="AW108" s="11" t="s">
        <v>33</v>
      </c>
      <c r="AX108" s="11" t="s">
        <v>77</v>
      </c>
      <c r="AY108" s="212" t="s">
        <v>132</v>
      </c>
    </row>
    <row r="109" spans="2:65" s="1" customFormat="1" ht="16.5" customHeight="1">
      <c r="B109" s="38"/>
      <c r="C109" s="189" t="s">
        <v>162</v>
      </c>
      <c r="D109" s="189" t="s">
        <v>135</v>
      </c>
      <c r="E109" s="190" t="s">
        <v>183</v>
      </c>
      <c r="F109" s="191" t="s">
        <v>184</v>
      </c>
      <c r="G109" s="192" t="s">
        <v>146</v>
      </c>
      <c r="H109" s="193">
        <v>2</v>
      </c>
      <c r="I109" s="194"/>
      <c r="J109" s="195">
        <f>ROUND(I109*H109,2)</f>
        <v>0</v>
      </c>
      <c r="K109" s="191" t="s">
        <v>139</v>
      </c>
      <c r="L109" s="58"/>
      <c r="M109" s="196" t="s">
        <v>21</v>
      </c>
      <c r="N109" s="197" t="s">
        <v>40</v>
      </c>
      <c r="O109" s="39"/>
      <c r="P109" s="198">
        <f>O109*H109</f>
        <v>0</v>
      </c>
      <c r="Q109" s="198">
        <v>1.6979999999999999E-2</v>
      </c>
      <c r="R109" s="198">
        <f>Q109*H109</f>
        <v>3.3959999999999997E-2</v>
      </c>
      <c r="S109" s="198">
        <v>0</v>
      </c>
      <c r="T109" s="199">
        <f>S109*H109</f>
        <v>0</v>
      </c>
      <c r="AR109" s="21" t="s">
        <v>140</v>
      </c>
      <c r="AT109" s="21" t="s">
        <v>135</v>
      </c>
      <c r="AU109" s="21" t="s">
        <v>16</v>
      </c>
      <c r="AY109" s="21" t="s">
        <v>132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21" t="s">
        <v>77</v>
      </c>
      <c r="BK109" s="200">
        <f>ROUND(I109*H109,2)</f>
        <v>0</v>
      </c>
      <c r="BL109" s="21" t="s">
        <v>140</v>
      </c>
      <c r="BM109" s="21" t="s">
        <v>541</v>
      </c>
    </row>
    <row r="110" spans="2:65" s="11" customFormat="1" ht="13.5">
      <c r="B110" s="201"/>
      <c r="C110" s="202"/>
      <c r="D110" s="203" t="s">
        <v>142</v>
      </c>
      <c r="E110" s="204" t="s">
        <v>21</v>
      </c>
      <c r="F110" s="205" t="s">
        <v>16</v>
      </c>
      <c r="G110" s="202"/>
      <c r="H110" s="206">
        <v>2</v>
      </c>
      <c r="I110" s="207"/>
      <c r="J110" s="202"/>
      <c r="K110" s="202"/>
      <c r="L110" s="208"/>
      <c r="M110" s="209"/>
      <c r="N110" s="210"/>
      <c r="O110" s="210"/>
      <c r="P110" s="210"/>
      <c r="Q110" s="210"/>
      <c r="R110" s="210"/>
      <c r="S110" s="210"/>
      <c r="T110" s="211"/>
      <c r="AT110" s="212" t="s">
        <v>142</v>
      </c>
      <c r="AU110" s="212" t="s">
        <v>16</v>
      </c>
      <c r="AV110" s="11" t="s">
        <v>16</v>
      </c>
      <c r="AW110" s="11" t="s">
        <v>33</v>
      </c>
      <c r="AX110" s="11" t="s">
        <v>77</v>
      </c>
      <c r="AY110" s="212" t="s">
        <v>132</v>
      </c>
    </row>
    <row r="111" spans="2:65" s="10" customFormat="1" ht="29.85" customHeight="1">
      <c r="B111" s="173"/>
      <c r="C111" s="174"/>
      <c r="D111" s="175" t="s">
        <v>68</v>
      </c>
      <c r="E111" s="187" t="s">
        <v>177</v>
      </c>
      <c r="F111" s="187" t="s">
        <v>542</v>
      </c>
      <c r="G111" s="174"/>
      <c r="H111" s="174"/>
      <c r="I111" s="177"/>
      <c r="J111" s="188">
        <f>BK111</f>
        <v>0</v>
      </c>
      <c r="K111" s="174"/>
      <c r="L111" s="179"/>
      <c r="M111" s="180"/>
      <c r="N111" s="181"/>
      <c r="O111" s="181"/>
      <c r="P111" s="182">
        <f>P112+P113+P114</f>
        <v>0</v>
      </c>
      <c r="Q111" s="181"/>
      <c r="R111" s="182">
        <f>R112+R113+R114</f>
        <v>1.6000000000000001E-3</v>
      </c>
      <c r="S111" s="181"/>
      <c r="T111" s="183">
        <f>T112+T113+T114</f>
        <v>0</v>
      </c>
      <c r="AR111" s="184" t="s">
        <v>77</v>
      </c>
      <c r="AT111" s="185" t="s">
        <v>68</v>
      </c>
      <c r="AU111" s="185" t="s">
        <v>77</v>
      </c>
      <c r="AY111" s="184" t="s">
        <v>132</v>
      </c>
      <c r="BK111" s="186">
        <f>BK112+BK113+BK114</f>
        <v>0</v>
      </c>
    </row>
    <row r="112" spans="2:65" s="1" customFormat="1" ht="16.5" customHeight="1">
      <c r="B112" s="38"/>
      <c r="C112" s="189" t="s">
        <v>167</v>
      </c>
      <c r="D112" s="189" t="s">
        <v>135</v>
      </c>
      <c r="E112" s="190" t="s">
        <v>189</v>
      </c>
      <c r="F112" s="191" t="s">
        <v>190</v>
      </c>
      <c r="G112" s="192" t="s">
        <v>138</v>
      </c>
      <c r="H112" s="193">
        <v>40</v>
      </c>
      <c r="I112" s="194"/>
      <c r="J112" s="195">
        <f>ROUND(I112*H112,2)</f>
        <v>0</v>
      </c>
      <c r="K112" s="191" t="s">
        <v>139</v>
      </c>
      <c r="L112" s="58"/>
      <c r="M112" s="196" t="s">
        <v>21</v>
      </c>
      <c r="N112" s="197" t="s">
        <v>40</v>
      </c>
      <c r="O112" s="39"/>
      <c r="P112" s="198">
        <f>O112*H112</f>
        <v>0</v>
      </c>
      <c r="Q112" s="198">
        <v>4.0000000000000003E-5</v>
      </c>
      <c r="R112" s="198">
        <f>Q112*H112</f>
        <v>1.6000000000000001E-3</v>
      </c>
      <c r="S112" s="198">
        <v>0</v>
      </c>
      <c r="T112" s="199">
        <f>S112*H112</f>
        <v>0</v>
      </c>
      <c r="AR112" s="21" t="s">
        <v>140</v>
      </c>
      <c r="AT112" s="21" t="s">
        <v>135</v>
      </c>
      <c r="AU112" s="21" t="s">
        <v>16</v>
      </c>
      <c r="AY112" s="21" t="s">
        <v>132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21" t="s">
        <v>77</v>
      </c>
      <c r="BK112" s="200">
        <f>ROUND(I112*H112,2)</f>
        <v>0</v>
      </c>
      <c r="BL112" s="21" t="s">
        <v>140</v>
      </c>
      <c r="BM112" s="21" t="s">
        <v>543</v>
      </c>
    </row>
    <row r="113" spans="2:65" s="11" customFormat="1" ht="13.5">
      <c r="B113" s="201"/>
      <c r="C113" s="202"/>
      <c r="D113" s="203" t="s">
        <v>142</v>
      </c>
      <c r="E113" s="204" t="s">
        <v>21</v>
      </c>
      <c r="F113" s="205" t="s">
        <v>332</v>
      </c>
      <c r="G113" s="202"/>
      <c r="H113" s="206">
        <v>40</v>
      </c>
      <c r="I113" s="207"/>
      <c r="J113" s="202"/>
      <c r="K113" s="202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142</v>
      </c>
      <c r="AU113" s="212" t="s">
        <v>16</v>
      </c>
      <c r="AV113" s="11" t="s">
        <v>16</v>
      </c>
      <c r="AW113" s="11" t="s">
        <v>33</v>
      </c>
      <c r="AX113" s="11" t="s">
        <v>77</v>
      </c>
      <c r="AY113" s="212" t="s">
        <v>132</v>
      </c>
    </row>
    <row r="114" spans="2:65" s="10" customFormat="1" ht="22.35" customHeight="1">
      <c r="B114" s="173"/>
      <c r="C114" s="174"/>
      <c r="D114" s="175" t="s">
        <v>68</v>
      </c>
      <c r="E114" s="187" t="s">
        <v>544</v>
      </c>
      <c r="F114" s="187" t="s">
        <v>242</v>
      </c>
      <c r="G114" s="174"/>
      <c r="H114" s="174"/>
      <c r="I114" s="177"/>
      <c r="J114" s="188">
        <f>BK114</f>
        <v>0</v>
      </c>
      <c r="K114" s="174"/>
      <c r="L114" s="179"/>
      <c r="M114" s="180"/>
      <c r="N114" s="181"/>
      <c r="O114" s="181"/>
      <c r="P114" s="182">
        <f>P115</f>
        <v>0</v>
      </c>
      <c r="Q114" s="181"/>
      <c r="R114" s="182">
        <f>R115</f>
        <v>0</v>
      </c>
      <c r="S114" s="181"/>
      <c r="T114" s="183">
        <f>T115</f>
        <v>0</v>
      </c>
      <c r="AR114" s="184" t="s">
        <v>77</v>
      </c>
      <c r="AT114" s="185" t="s">
        <v>68</v>
      </c>
      <c r="AU114" s="185" t="s">
        <v>16</v>
      </c>
      <c r="AY114" s="184" t="s">
        <v>132</v>
      </c>
      <c r="BK114" s="186">
        <f>BK115</f>
        <v>0</v>
      </c>
    </row>
    <row r="115" spans="2:65" s="1" customFormat="1" ht="16.5" customHeight="1">
      <c r="B115" s="38"/>
      <c r="C115" s="189" t="s">
        <v>172</v>
      </c>
      <c r="D115" s="189" t="s">
        <v>135</v>
      </c>
      <c r="E115" s="190" t="s">
        <v>244</v>
      </c>
      <c r="F115" s="191" t="s">
        <v>245</v>
      </c>
      <c r="G115" s="192" t="s">
        <v>231</v>
      </c>
      <c r="H115" s="193">
        <v>5.1429999999999998</v>
      </c>
      <c r="I115" s="194"/>
      <c r="J115" s="195">
        <f>ROUND(I115*H115,2)</f>
        <v>0</v>
      </c>
      <c r="K115" s="191" t="s">
        <v>139</v>
      </c>
      <c r="L115" s="58"/>
      <c r="M115" s="196" t="s">
        <v>21</v>
      </c>
      <c r="N115" s="197" t="s">
        <v>40</v>
      </c>
      <c r="O115" s="39"/>
      <c r="P115" s="198">
        <f>O115*H115</f>
        <v>0</v>
      </c>
      <c r="Q115" s="198">
        <v>0</v>
      </c>
      <c r="R115" s="198">
        <f>Q115*H115</f>
        <v>0</v>
      </c>
      <c r="S115" s="198">
        <v>0</v>
      </c>
      <c r="T115" s="199">
        <f>S115*H115</f>
        <v>0</v>
      </c>
      <c r="AR115" s="21" t="s">
        <v>140</v>
      </c>
      <c r="AT115" s="21" t="s">
        <v>135</v>
      </c>
      <c r="AU115" s="21" t="s">
        <v>133</v>
      </c>
      <c r="AY115" s="21" t="s">
        <v>132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21" t="s">
        <v>77</v>
      </c>
      <c r="BK115" s="200">
        <f>ROUND(I115*H115,2)</f>
        <v>0</v>
      </c>
      <c r="BL115" s="21" t="s">
        <v>140</v>
      </c>
      <c r="BM115" s="21" t="s">
        <v>545</v>
      </c>
    </row>
    <row r="116" spans="2:65" s="10" customFormat="1" ht="37.35" customHeight="1">
      <c r="B116" s="173"/>
      <c r="C116" s="174"/>
      <c r="D116" s="175" t="s">
        <v>68</v>
      </c>
      <c r="E116" s="176" t="s">
        <v>248</v>
      </c>
      <c r="F116" s="176" t="s">
        <v>249</v>
      </c>
      <c r="G116" s="174"/>
      <c r="H116" s="174"/>
      <c r="I116" s="177"/>
      <c r="J116" s="178">
        <f>BK116</f>
        <v>0</v>
      </c>
      <c r="K116" s="174"/>
      <c r="L116" s="179"/>
      <c r="M116" s="180"/>
      <c r="N116" s="181"/>
      <c r="O116" s="181"/>
      <c r="P116" s="182">
        <f>P117+P121+P129+P139+P163+P166+P169+P172+P180+P192+P198+P201</f>
        <v>0</v>
      </c>
      <c r="Q116" s="181"/>
      <c r="R116" s="182">
        <f>R117+R121+R129+R139+R163+R166+R169+R172+R180+R192+R198+R201</f>
        <v>2.4393790399999995</v>
      </c>
      <c r="S116" s="181"/>
      <c r="T116" s="183">
        <f>T117+T121+T129+T139+T163+T166+T169+T172+T180+T192+T198+T201</f>
        <v>2.666E-3</v>
      </c>
      <c r="AR116" s="184" t="s">
        <v>16</v>
      </c>
      <c r="AT116" s="185" t="s">
        <v>68</v>
      </c>
      <c r="AU116" s="185" t="s">
        <v>69</v>
      </c>
      <c r="AY116" s="184" t="s">
        <v>132</v>
      </c>
      <c r="BK116" s="186">
        <f>BK117+BK121+BK129+BK139+BK163+BK166+BK169+BK172+BK180+BK192+BK198+BK201</f>
        <v>0</v>
      </c>
    </row>
    <row r="117" spans="2:65" s="10" customFormat="1" ht="19.899999999999999" customHeight="1">
      <c r="B117" s="173"/>
      <c r="C117" s="174"/>
      <c r="D117" s="175" t="s">
        <v>68</v>
      </c>
      <c r="E117" s="187" t="s">
        <v>250</v>
      </c>
      <c r="F117" s="187" t="s">
        <v>251</v>
      </c>
      <c r="G117" s="174"/>
      <c r="H117" s="174"/>
      <c r="I117" s="177"/>
      <c r="J117" s="188">
        <f>BK117</f>
        <v>0</v>
      </c>
      <c r="K117" s="174"/>
      <c r="L117" s="179"/>
      <c r="M117" s="180"/>
      <c r="N117" s="181"/>
      <c r="O117" s="181"/>
      <c r="P117" s="182">
        <f>SUM(P118:P120)</f>
        <v>0</v>
      </c>
      <c r="Q117" s="181"/>
      <c r="R117" s="182">
        <f>SUM(R118:R120)</f>
        <v>2.58E-2</v>
      </c>
      <c r="S117" s="181"/>
      <c r="T117" s="183">
        <f>SUM(T118:T120)</f>
        <v>0</v>
      </c>
      <c r="AR117" s="184" t="s">
        <v>16</v>
      </c>
      <c r="AT117" s="185" t="s">
        <v>68</v>
      </c>
      <c r="AU117" s="185" t="s">
        <v>77</v>
      </c>
      <c r="AY117" s="184" t="s">
        <v>132</v>
      </c>
      <c r="BK117" s="186">
        <f>SUM(BK118:BK120)</f>
        <v>0</v>
      </c>
    </row>
    <row r="118" spans="2:65" s="1" customFormat="1" ht="16.5" customHeight="1">
      <c r="B118" s="38"/>
      <c r="C118" s="189" t="s">
        <v>177</v>
      </c>
      <c r="D118" s="189" t="s">
        <v>135</v>
      </c>
      <c r="E118" s="190" t="s">
        <v>253</v>
      </c>
      <c r="F118" s="191" t="s">
        <v>254</v>
      </c>
      <c r="G118" s="192" t="s">
        <v>138</v>
      </c>
      <c r="H118" s="193">
        <v>8.6</v>
      </c>
      <c r="I118" s="194"/>
      <c r="J118" s="195">
        <f>ROUND(I118*H118,2)</f>
        <v>0</v>
      </c>
      <c r="K118" s="191" t="s">
        <v>139</v>
      </c>
      <c r="L118" s="58"/>
      <c r="M118" s="196" t="s">
        <v>21</v>
      </c>
      <c r="N118" s="197" t="s">
        <v>40</v>
      </c>
      <c r="O118" s="39"/>
      <c r="P118" s="198">
        <f>O118*H118</f>
        <v>0</v>
      </c>
      <c r="Q118" s="198">
        <v>3.0000000000000001E-3</v>
      </c>
      <c r="R118" s="198">
        <f>Q118*H118</f>
        <v>2.58E-2</v>
      </c>
      <c r="S118" s="198">
        <v>0</v>
      </c>
      <c r="T118" s="199">
        <f>S118*H118</f>
        <v>0</v>
      </c>
      <c r="AR118" s="21" t="s">
        <v>140</v>
      </c>
      <c r="AT118" s="21" t="s">
        <v>135</v>
      </c>
      <c r="AU118" s="21" t="s">
        <v>16</v>
      </c>
      <c r="AY118" s="21" t="s">
        <v>132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21" t="s">
        <v>77</v>
      </c>
      <c r="BK118" s="200">
        <f>ROUND(I118*H118,2)</f>
        <v>0</v>
      </c>
      <c r="BL118" s="21" t="s">
        <v>140</v>
      </c>
      <c r="BM118" s="21" t="s">
        <v>546</v>
      </c>
    </row>
    <row r="119" spans="2:65" s="11" customFormat="1" ht="13.5">
      <c r="B119" s="201"/>
      <c r="C119" s="202"/>
      <c r="D119" s="203" t="s">
        <v>142</v>
      </c>
      <c r="E119" s="204" t="s">
        <v>21</v>
      </c>
      <c r="F119" s="205" t="s">
        <v>540</v>
      </c>
      <c r="G119" s="202"/>
      <c r="H119" s="206">
        <v>8.6</v>
      </c>
      <c r="I119" s="207"/>
      <c r="J119" s="202"/>
      <c r="K119" s="202"/>
      <c r="L119" s="208"/>
      <c r="M119" s="209"/>
      <c r="N119" s="210"/>
      <c r="O119" s="210"/>
      <c r="P119" s="210"/>
      <c r="Q119" s="210"/>
      <c r="R119" s="210"/>
      <c r="S119" s="210"/>
      <c r="T119" s="211"/>
      <c r="AT119" s="212" t="s">
        <v>142</v>
      </c>
      <c r="AU119" s="212" t="s">
        <v>16</v>
      </c>
      <c r="AV119" s="11" t="s">
        <v>16</v>
      </c>
      <c r="AW119" s="11" t="s">
        <v>33</v>
      </c>
      <c r="AX119" s="11" t="s">
        <v>77</v>
      </c>
      <c r="AY119" s="212" t="s">
        <v>132</v>
      </c>
    </row>
    <row r="120" spans="2:65" s="1" customFormat="1" ht="25.5" customHeight="1">
      <c r="B120" s="38"/>
      <c r="C120" s="189" t="s">
        <v>182</v>
      </c>
      <c r="D120" s="189" t="s">
        <v>135</v>
      </c>
      <c r="E120" s="190" t="s">
        <v>258</v>
      </c>
      <c r="F120" s="191" t="s">
        <v>259</v>
      </c>
      <c r="G120" s="192" t="s">
        <v>231</v>
      </c>
      <c r="H120" s="193">
        <v>2.5999999999999999E-2</v>
      </c>
      <c r="I120" s="194"/>
      <c r="J120" s="195">
        <f>ROUND(I120*H120,2)</f>
        <v>0</v>
      </c>
      <c r="K120" s="191" t="s">
        <v>139</v>
      </c>
      <c r="L120" s="58"/>
      <c r="M120" s="196" t="s">
        <v>21</v>
      </c>
      <c r="N120" s="197" t="s">
        <v>40</v>
      </c>
      <c r="O120" s="39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21" t="s">
        <v>140</v>
      </c>
      <c r="AT120" s="21" t="s">
        <v>135</v>
      </c>
      <c r="AU120" s="21" t="s">
        <v>16</v>
      </c>
      <c r="AY120" s="21" t="s">
        <v>132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21" t="s">
        <v>77</v>
      </c>
      <c r="BK120" s="200">
        <f>ROUND(I120*H120,2)</f>
        <v>0</v>
      </c>
      <c r="BL120" s="21" t="s">
        <v>140</v>
      </c>
      <c r="BM120" s="21" t="s">
        <v>547</v>
      </c>
    </row>
    <row r="121" spans="2:65" s="10" customFormat="1" ht="29.85" customHeight="1">
      <c r="B121" s="173"/>
      <c r="C121" s="174"/>
      <c r="D121" s="175" t="s">
        <v>68</v>
      </c>
      <c r="E121" s="187" t="s">
        <v>261</v>
      </c>
      <c r="F121" s="187" t="s">
        <v>262</v>
      </c>
      <c r="G121" s="174"/>
      <c r="H121" s="174"/>
      <c r="I121" s="177"/>
      <c r="J121" s="188">
        <f>BK121</f>
        <v>0</v>
      </c>
      <c r="K121" s="174"/>
      <c r="L121" s="179"/>
      <c r="M121" s="180"/>
      <c r="N121" s="181"/>
      <c r="O121" s="181"/>
      <c r="P121" s="182">
        <f>SUM(P122:P128)</f>
        <v>0</v>
      </c>
      <c r="Q121" s="181"/>
      <c r="R121" s="182">
        <f>SUM(R122:R128)</f>
        <v>1.421E-2</v>
      </c>
      <c r="S121" s="181"/>
      <c r="T121" s="183">
        <f>SUM(T122:T128)</f>
        <v>0</v>
      </c>
      <c r="AR121" s="184" t="s">
        <v>16</v>
      </c>
      <c r="AT121" s="185" t="s">
        <v>68</v>
      </c>
      <c r="AU121" s="185" t="s">
        <v>77</v>
      </c>
      <c r="AY121" s="184" t="s">
        <v>132</v>
      </c>
      <c r="BK121" s="186">
        <f>SUM(BK122:BK128)</f>
        <v>0</v>
      </c>
    </row>
    <row r="122" spans="2:65" s="1" customFormat="1" ht="16.5" customHeight="1">
      <c r="B122" s="38"/>
      <c r="C122" s="189" t="s">
        <v>188</v>
      </c>
      <c r="D122" s="189" t="s">
        <v>135</v>
      </c>
      <c r="E122" s="190" t="s">
        <v>264</v>
      </c>
      <c r="F122" s="191" t="s">
        <v>265</v>
      </c>
      <c r="G122" s="192" t="s">
        <v>214</v>
      </c>
      <c r="H122" s="193">
        <v>15</v>
      </c>
      <c r="I122" s="194"/>
      <c r="J122" s="195">
        <f>ROUND(I122*H122,2)</f>
        <v>0</v>
      </c>
      <c r="K122" s="191" t="s">
        <v>139</v>
      </c>
      <c r="L122" s="58"/>
      <c r="M122" s="196" t="s">
        <v>21</v>
      </c>
      <c r="N122" s="197" t="s">
        <v>40</v>
      </c>
      <c r="O122" s="39"/>
      <c r="P122" s="198">
        <f>O122*H122</f>
        <v>0</v>
      </c>
      <c r="Q122" s="198">
        <v>5.5999999999999995E-4</v>
      </c>
      <c r="R122" s="198">
        <f>Q122*H122</f>
        <v>8.3999999999999995E-3</v>
      </c>
      <c r="S122" s="198">
        <v>0</v>
      </c>
      <c r="T122" s="199">
        <f>S122*H122</f>
        <v>0</v>
      </c>
      <c r="AR122" s="21" t="s">
        <v>140</v>
      </c>
      <c r="AT122" s="21" t="s">
        <v>135</v>
      </c>
      <c r="AU122" s="21" t="s">
        <v>16</v>
      </c>
      <c r="AY122" s="21" t="s">
        <v>132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21" t="s">
        <v>77</v>
      </c>
      <c r="BK122" s="200">
        <f>ROUND(I122*H122,2)</f>
        <v>0</v>
      </c>
      <c r="BL122" s="21" t="s">
        <v>140</v>
      </c>
      <c r="BM122" s="21" t="s">
        <v>548</v>
      </c>
    </row>
    <row r="123" spans="2:65" s="11" customFormat="1" ht="13.5">
      <c r="B123" s="201"/>
      <c r="C123" s="202"/>
      <c r="D123" s="203" t="s">
        <v>142</v>
      </c>
      <c r="E123" s="204" t="s">
        <v>21</v>
      </c>
      <c r="F123" s="205" t="s">
        <v>10</v>
      </c>
      <c r="G123" s="202"/>
      <c r="H123" s="206">
        <v>15</v>
      </c>
      <c r="I123" s="207"/>
      <c r="J123" s="202"/>
      <c r="K123" s="202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142</v>
      </c>
      <c r="AU123" s="212" t="s">
        <v>16</v>
      </c>
      <c r="AV123" s="11" t="s">
        <v>16</v>
      </c>
      <c r="AW123" s="11" t="s">
        <v>33</v>
      </c>
      <c r="AX123" s="11" t="s">
        <v>77</v>
      </c>
      <c r="AY123" s="212" t="s">
        <v>132</v>
      </c>
    </row>
    <row r="124" spans="2:65" s="1" customFormat="1" ht="16.5" customHeight="1">
      <c r="B124" s="38"/>
      <c r="C124" s="189" t="s">
        <v>192</v>
      </c>
      <c r="D124" s="189" t="s">
        <v>135</v>
      </c>
      <c r="E124" s="190" t="s">
        <v>269</v>
      </c>
      <c r="F124" s="191" t="s">
        <v>270</v>
      </c>
      <c r="G124" s="192" t="s">
        <v>214</v>
      </c>
      <c r="H124" s="193">
        <v>7</v>
      </c>
      <c r="I124" s="194"/>
      <c r="J124" s="195">
        <f>ROUND(I124*H124,2)</f>
        <v>0</v>
      </c>
      <c r="K124" s="191" t="s">
        <v>139</v>
      </c>
      <c r="L124" s="58"/>
      <c r="M124" s="196" t="s">
        <v>21</v>
      </c>
      <c r="N124" s="197" t="s">
        <v>40</v>
      </c>
      <c r="O124" s="39"/>
      <c r="P124" s="198">
        <f>O124*H124</f>
        <v>0</v>
      </c>
      <c r="Q124" s="198">
        <v>8.3000000000000001E-4</v>
      </c>
      <c r="R124" s="198">
        <f>Q124*H124</f>
        <v>5.8100000000000001E-3</v>
      </c>
      <c r="S124" s="198">
        <v>0</v>
      </c>
      <c r="T124" s="199">
        <f>S124*H124</f>
        <v>0</v>
      </c>
      <c r="AR124" s="21" t="s">
        <v>140</v>
      </c>
      <c r="AT124" s="21" t="s">
        <v>135</v>
      </c>
      <c r="AU124" s="21" t="s">
        <v>16</v>
      </c>
      <c r="AY124" s="21" t="s">
        <v>132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21" t="s">
        <v>77</v>
      </c>
      <c r="BK124" s="200">
        <f>ROUND(I124*H124,2)</f>
        <v>0</v>
      </c>
      <c r="BL124" s="21" t="s">
        <v>140</v>
      </c>
      <c r="BM124" s="21" t="s">
        <v>549</v>
      </c>
    </row>
    <row r="125" spans="2:65" s="11" customFormat="1" ht="13.5">
      <c r="B125" s="201"/>
      <c r="C125" s="202"/>
      <c r="D125" s="203" t="s">
        <v>142</v>
      </c>
      <c r="E125" s="204" t="s">
        <v>21</v>
      </c>
      <c r="F125" s="205" t="s">
        <v>167</v>
      </c>
      <c r="G125" s="202"/>
      <c r="H125" s="206">
        <v>7</v>
      </c>
      <c r="I125" s="207"/>
      <c r="J125" s="202"/>
      <c r="K125" s="202"/>
      <c r="L125" s="208"/>
      <c r="M125" s="209"/>
      <c r="N125" s="210"/>
      <c r="O125" s="210"/>
      <c r="P125" s="210"/>
      <c r="Q125" s="210"/>
      <c r="R125" s="210"/>
      <c r="S125" s="210"/>
      <c r="T125" s="211"/>
      <c r="AT125" s="212" t="s">
        <v>142</v>
      </c>
      <c r="AU125" s="212" t="s">
        <v>16</v>
      </c>
      <c r="AV125" s="11" t="s">
        <v>16</v>
      </c>
      <c r="AW125" s="11" t="s">
        <v>33</v>
      </c>
      <c r="AX125" s="11" t="s">
        <v>77</v>
      </c>
      <c r="AY125" s="212" t="s">
        <v>132</v>
      </c>
    </row>
    <row r="126" spans="2:65" s="1" customFormat="1" ht="16.5" customHeight="1">
      <c r="B126" s="38"/>
      <c r="C126" s="189" t="s">
        <v>198</v>
      </c>
      <c r="D126" s="189" t="s">
        <v>135</v>
      </c>
      <c r="E126" s="190" t="s">
        <v>274</v>
      </c>
      <c r="F126" s="191" t="s">
        <v>275</v>
      </c>
      <c r="G126" s="192" t="s">
        <v>214</v>
      </c>
      <c r="H126" s="193">
        <v>22</v>
      </c>
      <c r="I126" s="194"/>
      <c r="J126" s="195">
        <f>ROUND(I126*H126,2)</f>
        <v>0</v>
      </c>
      <c r="K126" s="191" t="s">
        <v>139</v>
      </c>
      <c r="L126" s="58"/>
      <c r="M126" s="196" t="s">
        <v>21</v>
      </c>
      <c r="N126" s="197" t="s">
        <v>40</v>
      </c>
      <c r="O126" s="39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AR126" s="21" t="s">
        <v>140</v>
      </c>
      <c r="AT126" s="21" t="s">
        <v>135</v>
      </c>
      <c r="AU126" s="21" t="s">
        <v>16</v>
      </c>
      <c r="AY126" s="21" t="s">
        <v>132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21" t="s">
        <v>77</v>
      </c>
      <c r="BK126" s="200">
        <f>ROUND(I126*H126,2)</f>
        <v>0</v>
      </c>
      <c r="BL126" s="21" t="s">
        <v>140</v>
      </c>
      <c r="BM126" s="21" t="s">
        <v>550</v>
      </c>
    </row>
    <row r="127" spans="2:65" s="11" customFormat="1" ht="13.5">
      <c r="B127" s="201"/>
      <c r="C127" s="202"/>
      <c r="D127" s="203" t="s">
        <v>142</v>
      </c>
      <c r="E127" s="204" t="s">
        <v>21</v>
      </c>
      <c r="F127" s="205" t="s">
        <v>243</v>
      </c>
      <c r="G127" s="202"/>
      <c r="H127" s="206">
        <v>22</v>
      </c>
      <c r="I127" s="207"/>
      <c r="J127" s="202"/>
      <c r="K127" s="202"/>
      <c r="L127" s="208"/>
      <c r="M127" s="209"/>
      <c r="N127" s="210"/>
      <c r="O127" s="210"/>
      <c r="P127" s="210"/>
      <c r="Q127" s="210"/>
      <c r="R127" s="210"/>
      <c r="S127" s="210"/>
      <c r="T127" s="211"/>
      <c r="AT127" s="212" t="s">
        <v>142</v>
      </c>
      <c r="AU127" s="212" t="s">
        <v>16</v>
      </c>
      <c r="AV127" s="11" t="s">
        <v>16</v>
      </c>
      <c r="AW127" s="11" t="s">
        <v>33</v>
      </c>
      <c r="AX127" s="11" t="s">
        <v>77</v>
      </c>
      <c r="AY127" s="212" t="s">
        <v>132</v>
      </c>
    </row>
    <row r="128" spans="2:65" s="1" customFormat="1" ht="16.5" customHeight="1">
      <c r="B128" s="38"/>
      <c r="C128" s="189" t="s">
        <v>203</v>
      </c>
      <c r="D128" s="189" t="s">
        <v>135</v>
      </c>
      <c r="E128" s="190" t="s">
        <v>278</v>
      </c>
      <c r="F128" s="191" t="s">
        <v>279</v>
      </c>
      <c r="G128" s="192" t="s">
        <v>231</v>
      </c>
      <c r="H128" s="193">
        <v>1.4E-2</v>
      </c>
      <c r="I128" s="194"/>
      <c r="J128" s="195">
        <f>ROUND(I128*H128,2)</f>
        <v>0</v>
      </c>
      <c r="K128" s="191" t="s">
        <v>139</v>
      </c>
      <c r="L128" s="58"/>
      <c r="M128" s="196" t="s">
        <v>21</v>
      </c>
      <c r="N128" s="197" t="s">
        <v>40</v>
      </c>
      <c r="O128" s="39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AR128" s="21" t="s">
        <v>140</v>
      </c>
      <c r="AT128" s="21" t="s">
        <v>135</v>
      </c>
      <c r="AU128" s="21" t="s">
        <v>16</v>
      </c>
      <c r="AY128" s="21" t="s">
        <v>132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21" t="s">
        <v>77</v>
      </c>
      <c r="BK128" s="200">
        <f>ROUND(I128*H128,2)</f>
        <v>0</v>
      </c>
      <c r="BL128" s="21" t="s">
        <v>140</v>
      </c>
      <c r="BM128" s="21" t="s">
        <v>551</v>
      </c>
    </row>
    <row r="129" spans="2:65" s="10" customFormat="1" ht="29.85" customHeight="1">
      <c r="B129" s="173"/>
      <c r="C129" s="174"/>
      <c r="D129" s="175" t="s">
        <v>68</v>
      </c>
      <c r="E129" s="187" t="s">
        <v>281</v>
      </c>
      <c r="F129" s="187" t="s">
        <v>282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SUM(P130:P138)</f>
        <v>0</v>
      </c>
      <c r="Q129" s="181"/>
      <c r="R129" s="182">
        <f>SUM(R130:R138)</f>
        <v>4.0340000000000008E-2</v>
      </c>
      <c r="S129" s="181"/>
      <c r="T129" s="183">
        <f>SUM(T130:T138)</f>
        <v>0</v>
      </c>
      <c r="AR129" s="184" t="s">
        <v>16</v>
      </c>
      <c r="AT129" s="185" t="s">
        <v>68</v>
      </c>
      <c r="AU129" s="185" t="s">
        <v>77</v>
      </c>
      <c r="AY129" s="184" t="s">
        <v>132</v>
      </c>
      <c r="BK129" s="186">
        <f>SUM(BK130:BK138)</f>
        <v>0</v>
      </c>
    </row>
    <row r="130" spans="2:65" s="1" customFormat="1" ht="16.5" customHeight="1">
      <c r="B130" s="38"/>
      <c r="C130" s="189" t="s">
        <v>10</v>
      </c>
      <c r="D130" s="189" t="s">
        <v>135</v>
      </c>
      <c r="E130" s="190" t="s">
        <v>284</v>
      </c>
      <c r="F130" s="191" t="s">
        <v>285</v>
      </c>
      <c r="G130" s="192" t="s">
        <v>214</v>
      </c>
      <c r="H130" s="193">
        <v>37</v>
      </c>
      <c r="I130" s="194"/>
      <c r="J130" s="195">
        <f>ROUND(I130*H130,2)</f>
        <v>0</v>
      </c>
      <c r="K130" s="191" t="s">
        <v>139</v>
      </c>
      <c r="L130" s="58"/>
      <c r="M130" s="196" t="s">
        <v>21</v>
      </c>
      <c r="N130" s="197" t="s">
        <v>40</v>
      </c>
      <c r="O130" s="39"/>
      <c r="P130" s="198">
        <f>O130*H130</f>
        <v>0</v>
      </c>
      <c r="Q130" s="198">
        <v>6.6E-4</v>
      </c>
      <c r="R130" s="198">
        <f>Q130*H130</f>
        <v>2.4420000000000001E-2</v>
      </c>
      <c r="S130" s="198">
        <v>0</v>
      </c>
      <c r="T130" s="199">
        <f>S130*H130</f>
        <v>0</v>
      </c>
      <c r="AR130" s="21" t="s">
        <v>140</v>
      </c>
      <c r="AT130" s="21" t="s">
        <v>135</v>
      </c>
      <c r="AU130" s="21" t="s">
        <v>16</v>
      </c>
      <c r="AY130" s="21" t="s">
        <v>132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21" t="s">
        <v>77</v>
      </c>
      <c r="BK130" s="200">
        <f>ROUND(I130*H130,2)</f>
        <v>0</v>
      </c>
      <c r="BL130" s="21" t="s">
        <v>140</v>
      </c>
      <c r="BM130" s="21" t="s">
        <v>552</v>
      </c>
    </row>
    <row r="131" spans="2:65" s="11" customFormat="1" ht="13.5">
      <c r="B131" s="201"/>
      <c r="C131" s="202"/>
      <c r="D131" s="203" t="s">
        <v>142</v>
      </c>
      <c r="E131" s="204" t="s">
        <v>21</v>
      </c>
      <c r="F131" s="205" t="s">
        <v>320</v>
      </c>
      <c r="G131" s="202"/>
      <c r="H131" s="206">
        <v>37</v>
      </c>
      <c r="I131" s="207"/>
      <c r="J131" s="202"/>
      <c r="K131" s="202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142</v>
      </c>
      <c r="AU131" s="212" t="s">
        <v>16</v>
      </c>
      <c r="AV131" s="11" t="s">
        <v>16</v>
      </c>
      <c r="AW131" s="11" t="s">
        <v>33</v>
      </c>
      <c r="AX131" s="11" t="s">
        <v>77</v>
      </c>
      <c r="AY131" s="212" t="s">
        <v>132</v>
      </c>
    </row>
    <row r="132" spans="2:65" s="1" customFormat="1" ht="25.5" customHeight="1">
      <c r="B132" s="38"/>
      <c r="C132" s="189" t="s">
        <v>140</v>
      </c>
      <c r="D132" s="189" t="s">
        <v>135</v>
      </c>
      <c r="E132" s="190" t="s">
        <v>293</v>
      </c>
      <c r="F132" s="191" t="s">
        <v>294</v>
      </c>
      <c r="G132" s="192" t="s">
        <v>214</v>
      </c>
      <c r="H132" s="193">
        <v>15</v>
      </c>
      <c r="I132" s="194"/>
      <c r="J132" s="195">
        <f>ROUND(I132*H132,2)</f>
        <v>0</v>
      </c>
      <c r="K132" s="191" t="s">
        <v>139</v>
      </c>
      <c r="L132" s="58"/>
      <c r="M132" s="196" t="s">
        <v>21</v>
      </c>
      <c r="N132" s="197" t="s">
        <v>40</v>
      </c>
      <c r="O132" s="39"/>
      <c r="P132" s="198">
        <f>O132*H132</f>
        <v>0</v>
      </c>
      <c r="Q132" s="198">
        <v>5.0000000000000002E-5</v>
      </c>
      <c r="R132" s="198">
        <f>Q132*H132</f>
        <v>7.5000000000000002E-4</v>
      </c>
      <c r="S132" s="198">
        <v>0</v>
      </c>
      <c r="T132" s="199">
        <f>S132*H132</f>
        <v>0</v>
      </c>
      <c r="AR132" s="21" t="s">
        <v>140</v>
      </c>
      <c r="AT132" s="21" t="s">
        <v>135</v>
      </c>
      <c r="AU132" s="21" t="s">
        <v>16</v>
      </c>
      <c r="AY132" s="21" t="s">
        <v>132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21" t="s">
        <v>77</v>
      </c>
      <c r="BK132" s="200">
        <f>ROUND(I132*H132,2)</f>
        <v>0</v>
      </c>
      <c r="BL132" s="21" t="s">
        <v>140</v>
      </c>
      <c r="BM132" s="21" t="s">
        <v>553</v>
      </c>
    </row>
    <row r="133" spans="2:65" s="11" customFormat="1" ht="13.5">
      <c r="B133" s="201"/>
      <c r="C133" s="202"/>
      <c r="D133" s="203" t="s">
        <v>142</v>
      </c>
      <c r="E133" s="204" t="s">
        <v>21</v>
      </c>
      <c r="F133" s="205" t="s">
        <v>10</v>
      </c>
      <c r="G133" s="202"/>
      <c r="H133" s="206">
        <v>15</v>
      </c>
      <c r="I133" s="207"/>
      <c r="J133" s="202"/>
      <c r="K133" s="202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142</v>
      </c>
      <c r="AU133" s="212" t="s">
        <v>16</v>
      </c>
      <c r="AV133" s="11" t="s">
        <v>16</v>
      </c>
      <c r="AW133" s="11" t="s">
        <v>33</v>
      </c>
      <c r="AX133" s="11" t="s">
        <v>77</v>
      </c>
      <c r="AY133" s="212" t="s">
        <v>132</v>
      </c>
    </row>
    <row r="134" spans="2:65" s="1" customFormat="1" ht="16.5" customHeight="1">
      <c r="B134" s="38"/>
      <c r="C134" s="189" t="s">
        <v>217</v>
      </c>
      <c r="D134" s="189" t="s">
        <v>135</v>
      </c>
      <c r="E134" s="190" t="s">
        <v>301</v>
      </c>
      <c r="F134" s="191" t="s">
        <v>302</v>
      </c>
      <c r="G134" s="192" t="s">
        <v>214</v>
      </c>
      <c r="H134" s="193">
        <v>37</v>
      </c>
      <c r="I134" s="194"/>
      <c r="J134" s="195">
        <f>ROUND(I134*H134,2)</f>
        <v>0</v>
      </c>
      <c r="K134" s="191" t="s">
        <v>139</v>
      </c>
      <c r="L134" s="58"/>
      <c r="M134" s="196" t="s">
        <v>21</v>
      </c>
      <c r="N134" s="197" t="s">
        <v>40</v>
      </c>
      <c r="O134" s="39"/>
      <c r="P134" s="198">
        <f>O134*H134</f>
        <v>0</v>
      </c>
      <c r="Q134" s="198">
        <v>4.0000000000000002E-4</v>
      </c>
      <c r="R134" s="198">
        <f>Q134*H134</f>
        <v>1.4800000000000001E-2</v>
      </c>
      <c r="S134" s="198">
        <v>0</v>
      </c>
      <c r="T134" s="199">
        <f>S134*H134</f>
        <v>0</v>
      </c>
      <c r="AR134" s="21" t="s">
        <v>140</v>
      </c>
      <c r="AT134" s="21" t="s">
        <v>135</v>
      </c>
      <c r="AU134" s="21" t="s">
        <v>16</v>
      </c>
      <c r="AY134" s="21" t="s">
        <v>132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21" t="s">
        <v>77</v>
      </c>
      <c r="BK134" s="200">
        <f>ROUND(I134*H134,2)</f>
        <v>0</v>
      </c>
      <c r="BL134" s="21" t="s">
        <v>140</v>
      </c>
      <c r="BM134" s="21" t="s">
        <v>554</v>
      </c>
    </row>
    <row r="135" spans="2:65" s="11" customFormat="1" ht="13.5">
      <c r="B135" s="201"/>
      <c r="C135" s="202"/>
      <c r="D135" s="203" t="s">
        <v>142</v>
      </c>
      <c r="E135" s="204" t="s">
        <v>21</v>
      </c>
      <c r="F135" s="205" t="s">
        <v>320</v>
      </c>
      <c r="G135" s="202"/>
      <c r="H135" s="206">
        <v>37</v>
      </c>
      <c r="I135" s="207"/>
      <c r="J135" s="202"/>
      <c r="K135" s="202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142</v>
      </c>
      <c r="AU135" s="212" t="s">
        <v>16</v>
      </c>
      <c r="AV135" s="11" t="s">
        <v>16</v>
      </c>
      <c r="AW135" s="11" t="s">
        <v>33</v>
      </c>
      <c r="AX135" s="11" t="s">
        <v>77</v>
      </c>
      <c r="AY135" s="212" t="s">
        <v>132</v>
      </c>
    </row>
    <row r="136" spans="2:65" s="1" customFormat="1" ht="16.5" customHeight="1">
      <c r="B136" s="38"/>
      <c r="C136" s="189" t="s">
        <v>221</v>
      </c>
      <c r="D136" s="189" t="s">
        <v>135</v>
      </c>
      <c r="E136" s="190" t="s">
        <v>305</v>
      </c>
      <c r="F136" s="191" t="s">
        <v>306</v>
      </c>
      <c r="G136" s="192" t="s">
        <v>214</v>
      </c>
      <c r="H136" s="193">
        <v>37</v>
      </c>
      <c r="I136" s="194"/>
      <c r="J136" s="195">
        <f>ROUND(I136*H136,2)</f>
        <v>0</v>
      </c>
      <c r="K136" s="191" t="s">
        <v>139</v>
      </c>
      <c r="L136" s="58"/>
      <c r="M136" s="196" t="s">
        <v>21</v>
      </c>
      <c r="N136" s="197" t="s">
        <v>40</v>
      </c>
      <c r="O136" s="39"/>
      <c r="P136" s="198">
        <f>O136*H136</f>
        <v>0</v>
      </c>
      <c r="Q136" s="198">
        <v>1.0000000000000001E-5</v>
      </c>
      <c r="R136" s="198">
        <f>Q136*H136</f>
        <v>3.7000000000000005E-4</v>
      </c>
      <c r="S136" s="198">
        <v>0</v>
      </c>
      <c r="T136" s="199">
        <f>S136*H136</f>
        <v>0</v>
      </c>
      <c r="AR136" s="21" t="s">
        <v>140</v>
      </c>
      <c r="AT136" s="21" t="s">
        <v>135</v>
      </c>
      <c r="AU136" s="21" t="s">
        <v>16</v>
      </c>
      <c r="AY136" s="21" t="s">
        <v>132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21" t="s">
        <v>77</v>
      </c>
      <c r="BK136" s="200">
        <f>ROUND(I136*H136,2)</f>
        <v>0</v>
      </c>
      <c r="BL136" s="21" t="s">
        <v>140</v>
      </c>
      <c r="BM136" s="21" t="s">
        <v>555</v>
      </c>
    </row>
    <row r="137" spans="2:65" s="11" customFormat="1" ht="13.5">
      <c r="B137" s="201"/>
      <c r="C137" s="202"/>
      <c r="D137" s="203" t="s">
        <v>142</v>
      </c>
      <c r="E137" s="204" t="s">
        <v>21</v>
      </c>
      <c r="F137" s="205" t="s">
        <v>320</v>
      </c>
      <c r="G137" s="202"/>
      <c r="H137" s="206">
        <v>37</v>
      </c>
      <c r="I137" s="207"/>
      <c r="J137" s="202"/>
      <c r="K137" s="202"/>
      <c r="L137" s="208"/>
      <c r="M137" s="209"/>
      <c r="N137" s="210"/>
      <c r="O137" s="210"/>
      <c r="P137" s="210"/>
      <c r="Q137" s="210"/>
      <c r="R137" s="210"/>
      <c r="S137" s="210"/>
      <c r="T137" s="211"/>
      <c r="AT137" s="212" t="s">
        <v>142</v>
      </c>
      <c r="AU137" s="212" t="s">
        <v>16</v>
      </c>
      <c r="AV137" s="11" t="s">
        <v>16</v>
      </c>
      <c r="AW137" s="11" t="s">
        <v>33</v>
      </c>
      <c r="AX137" s="11" t="s">
        <v>77</v>
      </c>
      <c r="AY137" s="212" t="s">
        <v>132</v>
      </c>
    </row>
    <row r="138" spans="2:65" s="1" customFormat="1" ht="16.5" customHeight="1">
      <c r="B138" s="38"/>
      <c r="C138" s="189" t="s">
        <v>228</v>
      </c>
      <c r="D138" s="189" t="s">
        <v>135</v>
      </c>
      <c r="E138" s="190" t="s">
        <v>310</v>
      </c>
      <c r="F138" s="191" t="s">
        <v>311</v>
      </c>
      <c r="G138" s="192" t="s">
        <v>231</v>
      </c>
      <c r="H138" s="193">
        <v>0.04</v>
      </c>
      <c r="I138" s="194"/>
      <c r="J138" s="195">
        <f>ROUND(I138*H138,2)</f>
        <v>0</v>
      </c>
      <c r="K138" s="191" t="s">
        <v>139</v>
      </c>
      <c r="L138" s="58"/>
      <c r="M138" s="196" t="s">
        <v>21</v>
      </c>
      <c r="N138" s="197" t="s">
        <v>40</v>
      </c>
      <c r="O138" s="3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AR138" s="21" t="s">
        <v>140</v>
      </c>
      <c r="AT138" s="21" t="s">
        <v>135</v>
      </c>
      <c r="AU138" s="21" t="s">
        <v>16</v>
      </c>
      <c r="AY138" s="21" t="s">
        <v>132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21" t="s">
        <v>77</v>
      </c>
      <c r="BK138" s="200">
        <f>ROUND(I138*H138,2)</f>
        <v>0</v>
      </c>
      <c r="BL138" s="21" t="s">
        <v>140</v>
      </c>
      <c r="BM138" s="21" t="s">
        <v>556</v>
      </c>
    </row>
    <row r="139" spans="2:65" s="10" customFormat="1" ht="29.85" customHeight="1">
      <c r="B139" s="173"/>
      <c r="C139" s="174"/>
      <c r="D139" s="175" t="s">
        <v>68</v>
      </c>
      <c r="E139" s="187" t="s">
        <v>313</v>
      </c>
      <c r="F139" s="187" t="s">
        <v>314</v>
      </c>
      <c r="G139" s="174"/>
      <c r="H139" s="174"/>
      <c r="I139" s="177"/>
      <c r="J139" s="188">
        <f>BK139</f>
        <v>0</v>
      </c>
      <c r="K139" s="174"/>
      <c r="L139" s="179"/>
      <c r="M139" s="180"/>
      <c r="N139" s="181"/>
      <c r="O139" s="181"/>
      <c r="P139" s="182">
        <f>SUM(P140:P162)</f>
        <v>0</v>
      </c>
      <c r="Q139" s="181"/>
      <c r="R139" s="182">
        <f>SUM(R140:R162)</f>
        <v>0.12615999999999999</v>
      </c>
      <c r="S139" s="181"/>
      <c r="T139" s="183">
        <f>SUM(T140:T162)</f>
        <v>0</v>
      </c>
      <c r="AR139" s="184" t="s">
        <v>16</v>
      </c>
      <c r="AT139" s="185" t="s">
        <v>68</v>
      </c>
      <c r="AU139" s="185" t="s">
        <v>77</v>
      </c>
      <c r="AY139" s="184" t="s">
        <v>132</v>
      </c>
      <c r="BK139" s="186">
        <f>SUM(BK140:BK162)</f>
        <v>0</v>
      </c>
    </row>
    <row r="140" spans="2:65" s="1" customFormat="1" ht="25.5" customHeight="1">
      <c r="B140" s="38"/>
      <c r="C140" s="189" t="s">
        <v>233</v>
      </c>
      <c r="D140" s="189" t="s">
        <v>135</v>
      </c>
      <c r="E140" s="190" t="s">
        <v>557</v>
      </c>
      <c r="F140" s="191" t="s">
        <v>558</v>
      </c>
      <c r="G140" s="192" t="s">
        <v>318</v>
      </c>
      <c r="H140" s="193">
        <v>2</v>
      </c>
      <c r="I140" s="194"/>
      <c r="J140" s="195">
        <f>ROUND(I140*H140,2)</f>
        <v>0</v>
      </c>
      <c r="K140" s="191" t="s">
        <v>21</v>
      </c>
      <c r="L140" s="58"/>
      <c r="M140" s="196" t="s">
        <v>21</v>
      </c>
      <c r="N140" s="197" t="s">
        <v>40</v>
      </c>
      <c r="O140" s="39"/>
      <c r="P140" s="198">
        <f>O140*H140</f>
        <v>0</v>
      </c>
      <c r="Q140" s="198">
        <v>1.4789999999999999E-2</v>
      </c>
      <c r="R140" s="198">
        <f>Q140*H140</f>
        <v>2.9579999999999999E-2</v>
      </c>
      <c r="S140" s="198">
        <v>0</v>
      </c>
      <c r="T140" s="199">
        <f>S140*H140</f>
        <v>0</v>
      </c>
      <c r="AR140" s="21" t="s">
        <v>140</v>
      </c>
      <c r="AT140" s="21" t="s">
        <v>135</v>
      </c>
      <c r="AU140" s="21" t="s">
        <v>16</v>
      </c>
      <c r="AY140" s="21" t="s">
        <v>132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21" t="s">
        <v>77</v>
      </c>
      <c r="BK140" s="200">
        <f>ROUND(I140*H140,2)</f>
        <v>0</v>
      </c>
      <c r="BL140" s="21" t="s">
        <v>140</v>
      </c>
      <c r="BM140" s="21" t="s">
        <v>559</v>
      </c>
    </row>
    <row r="141" spans="2:65" s="11" customFormat="1" ht="13.5">
      <c r="B141" s="201"/>
      <c r="C141" s="202"/>
      <c r="D141" s="203" t="s">
        <v>142</v>
      </c>
      <c r="E141" s="204" t="s">
        <v>21</v>
      </c>
      <c r="F141" s="205" t="s">
        <v>16</v>
      </c>
      <c r="G141" s="202"/>
      <c r="H141" s="206">
        <v>2</v>
      </c>
      <c r="I141" s="207"/>
      <c r="J141" s="202"/>
      <c r="K141" s="202"/>
      <c r="L141" s="208"/>
      <c r="M141" s="209"/>
      <c r="N141" s="210"/>
      <c r="O141" s="210"/>
      <c r="P141" s="210"/>
      <c r="Q141" s="210"/>
      <c r="R141" s="210"/>
      <c r="S141" s="210"/>
      <c r="T141" s="211"/>
      <c r="AT141" s="212" t="s">
        <v>142</v>
      </c>
      <c r="AU141" s="212" t="s">
        <v>16</v>
      </c>
      <c r="AV141" s="11" t="s">
        <v>16</v>
      </c>
      <c r="AW141" s="11" t="s">
        <v>33</v>
      </c>
      <c r="AX141" s="11" t="s">
        <v>77</v>
      </c>
      <c r="AY141" s="212" t="s">
        <v>132</v>
      </c>
    </row>
    <row r="142" spans="2:65" s="1" customFormat="1" ht="16.5" customHeight="1">
      <c r="B142" s="38"/>
      <c r="C142" s="189" t="s">
        <v>9</v>
      </c>
      <c r="D142" s="189" t="s">
        <v>135</v>
      </c>
      <c r="E142" s="190" t="s">
        <v>560</v>
      </c>
      <c r="F142" s="191" t="s">
        <v>561</v>
      </c>
      <c r="G142" s="192" t="s">
        <v>318</v>
      </c>
      <c r="H142" s="193">
        <v>2</v>
      </c>
      <c r="I142" s="194"/>
      <c r="J142" s="195">
        <f>ROUND(I142*H142,2)</f>
        <v>0</v>
      </c>
      <c r="K142" s="191" t="s">
        <v>21</v>
      </c>
      <c r="L142" s="58"/>
      <c r="M142" s="196" t="s">
        <v>21</v>
      </c>
      <c r="N142" s="197" t="s">
        <v>40</v>
      </c>
      <c r="O142" s="39"/>
      <c r="P142" s="198">
        <f>O142*H142</f>
        <v>0</v>
      </c>
      <c r="Q142" s="198">
        <v>2.4070000000000001E-2</v>
      </c>
      <c r="R142" s="198">
        <f>Q142*H142</f>
        <v>4.8140000000000002E-2</v>
      </c>
      <c r="S142" s="198">
        <v>0</v>
      </c>
      <c r="T142" s="199">
        <f>S142*H142</f>
        <v>0</v>
      </c>
      <c r="AR142" s="21" t="s">
        <v>140</v>
      </c>
      <c r="AT142" s="21" t="s">
        <v>135</v>
      </c>
      <c r="AU142" s="21" t="s">
        <v>16</v>
      </c>
      <c r="AY142" s="21" t="s">
        <v>132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21" t="s">
        <v>77</v>
      </c>
      <c r="BK142" s="200">
        <f>ROUND(I142*H142,2)</f>
        <v>0</v>
      </c>
      <c r="BL142" s="21" t="s">
        <v>140</v>
      </c>
      <c r="BM142" s="21" t="s">
        <v>562</v>
      </c>
    </row>
    <row r="143" spans="2:65" s="11" customFormat="1" ht="13.5">
      <c r="B143" s="201"/>
      <c r="C143" s="202"/>
      <c r="D143" s="203" t="s">
        <v>142</v>
      </c>
      <c r="E143" s="204" t="s">
        <v>21</v>
      </c>
      <c r="F143" s="205" t="s">
        <v>16</v>
      </c>
      <c r="G143" s="202"/>
      <c r="H143" s="206">
        <v>2</v>
      </c>
      <c r="I143" s="207"/>
      <c r="J143" s="202"/>
      <c r="K143" s="202"/>
      <c r="L143" s="208"/>
      <c r="M143" s="209"/>
      <c r="N143" s="210"/>
      <c r="O143" s="210"/>
      <c r="P143" s="210"/>
      <c r="Q143" s="210"/>
      <c r="R143" s="210"/>
      <c r="S143" s="210"/>
      <c r="T143" s="211"/>
      <c r="AT143" s="212" t="s">
        <v>142</v>
      </c>
      <c r="AU143" s="212" t="s">
        <v>16</v>
      </c>
      <c r="AV143" s="11" t="s">
        <v>16</v>
      </c>
      <c r="AW143" s="11" t="s">
        <v>33</v>
      </c>
      <c r="AX143" s="11" t="s">
        <v>77</v>
      </c>
      <c r="AY143" s="212" t="s">
        <v>132</v>
      </c>
    </row>
    <row r="144" spans="2:65" s="1" customFormat="1" ht="25.5" customHeight="1">
      <c r="B144" s="38"/>
      <c r="C144" s="189" t="s">
        <v>243</v>
      </c>
      <c r="D144" s="189" t="s">
        <v>135</v>
      </c>
      <c r="E144" s="190" t="s">
        <v>333</v>
      </c>
      <c r="F144" s="191" t="s">
        <v>563</v>
      </c>
      <c r="G144" s="192" t="s">
        <v>318</v>
      </c>
      <c r="H144" s="193">
        <v>2</v>
      </c>
      <c r="I144" s="194"/>
      <c r="J144" s="195">
        <f>ROUND(I144*H144,2)</f>
        <v>0</v>
      </c>
      <c r="K144" s="191" t="s">
        <v>21</v>
      </c>
      <c r="L144" s="58"/>
      <c r="M144" s="196" t="s">
        <v>21</v>
      </c>
      <c r="N144" s="197" t="s">
        <v>40</v>
      </c>
      <c r="O144" s="39"/>
      <c r="P144" s="198">
        <f>O144*H144</f>
        <v>0</v>
      </c>
      <c r="Q144" s="198">
        <v>1.8079999999999999E-2</v>
      </c>
      <c r="R144" s="198">
        <f>Q144*H144</f>
        <v>3.6159999999999998E-2</v>
      </c>
      <c r="S144" s="198">
        <v>0</v>
      </c>
      <c r="T144" s="199">
        <f>S144*H144</f>
        <v>0</v>
      </c>
      <c r="AR144" s="21" t="s">
        <v>140</v>
      </c>
      <c r="AT144" s="21" t="s">
        <v>135</v>
      </c>
      <c r="AU144" s="21" t="s">
        <v>16</v>
      </c>
      <c r="AY144" s="21" t="s">
        <v>132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21" t="s">
        <v>77</v>
      </c>
      <c r="BK144" s="200">
        <f>ROUND(I144*H144,2)</f>
        <v>0</v>
      </c>
      <c r="BL144" s="21" t="s">
        <v>140</v>
      </c>
      <c r="BM144" s="21" t="s">
        <v>564</v>
      </c>
    </row>
    <row r="145" spans="2:65" s="11" customFormat="1" ht="13.5">
      <c r="B145" s="201"/>
      <c r="C145" s="202"/>
      <c r="D145" s="203" t="s">
        <v>142</v>
      </c>
      <c r="E145" s="204" t="s">
        <v>21</v>
      </c>
      <c r="F145" s="205" t="s">
        <v>16</v>
      </c>
      <c r="G145" s="202"/>
      <c r="H145" s="206">
        <v>2</v>
      </c>
      <c r="I145" s="207"/>
      <c r="J145" s="202"/>
      <c r="K145" s="202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142</v>
      </c>
      <c r="AU145" s="212" t="s">
        <v>16</v>
      </c>
      <c r="AV145" s="11" t="s">
        <v>16</v>
      </c>
      <c r="AW145" s="11" t="s">
        <v>33</v>
      </c>
      <c r="AX145" s="11" t="s">
        <v>77</v>
      </c>
      <c r="AY145" s="212" t="s">
        <v>132</v>
      </c>
    </row>
    <row r="146" spans="2:65" s="1" customFormat="1" ht="25.5" customHeight="1">
      <c r="B146" s="38"/>
      <c r="C146" s="189" t="s">
        <v>252</v>
      </c>
      <c r="D146" s="189" t="s">
        <v>135</v>
      </c>
      <c r="E146" s="190" t="s">
        <v>325</v>
      </c>
      <c r="F146" s="191" t="s">
        <v>326</v>
      </c>
      <c r="G146" s="192" t="s">
        <v>318</v>
      </c>
      <c r="H146" s="193">
        <v>2</v>
      </c>
      <c r="I146" s="194"/>
      <c r="J146" s="195">
        <f>ROUND(I146*H146,2)</f>
        <v>0</v>
      </c>
      <c r="K146" s="191" t="s">
        <v>139</v>
      </c>
      <c r="L146" s="58"/>
      <c r="M146" s="196" t="s">
        <v>21</v>
      </c>
      <c r="N146" s="197" t="s">
        <v>40</v>
      </c>
      <c r="O146" s="39"/>
      <c r="P146" s="198">
        <f>O146*H146</f>
        <v>0</v>
      </c>
      <c r="Q146" s="198">
        <v>5.1999999999999995E-4</v>
      </c>
      <c r="R146" s="198">
        <f>Q146*H146</f>
        <v>1.0399999999999999E-3</v>
      </c>
      <c r="S146" s="198">
        <v>0</v>
      </c>
      <c r="T146" s="199">
        <f>S146*H146</f>
        <v>0</v>
      </c>
      <c r="AR146" s="21" t="s">
        <v>140</v>
      </c>
      <c r="AT146" s="21" t="s">
        <v>135</v>
      </c>
      <c r="AU146" s="21" t="s">
        <v>16</v>
      </c>
      <c r="AY146" s="21" t="s">
        <v>132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21" t="s">
        <v>77</v>
      </c>
      <c r="BK146" s="200">
        <f>ROUND(I146*H146,2)</f>
        <v>0</v>
      </c>
      <c r="BL146" s="21" t="s">
        <v>140</v>
      </c>
      <c r="BM146" s="21" t="s">
        <v>565</v>
      </c>
    </row>
    <row r="147" spans="2:65" s="11" customFormat="1" ht="13.5">
      <c r="B147" s="201"/>
      <c r="C147" s="202"/>
      <c r="D147" s="203" t="s">
        <v>142</v>
      </c>
      <c r="E147" s="204" t="s">
        <v>21</v>
      </c>
      <c r="F147" s="205" t="s">
        <v>16</v>
      </c>
      <c r="G147" s="202"/>
      <c r="H147" s="206">
        <v>2</v>
      </c>
      <c r="I147" s="207"/>
      <c r="J147" s="202"/>
      <c r="K147" s="202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142</v>
      </c>
      <c r="AU147" s="212" t="s">
        <v>16</v>
      </c>
      <c r="AV147" s="11" t="s">
        <v>16</v>
      </c>
      <c r="AW147" s="11" t="s">
        <v>33</v>
      </c>
      <c r="AX147" s="11" t="s">
        <v>77</v>
      </c>
      <c r="AY147" s="212" t="s">
        <v>132</v>
      </c>
    </row>
    <row r="148" spans="2:65" s="1" customFormat="1" ht="16.5" customHeight="1">
      <c r="B148" s="38"/>
      <c r="C148" s="189" t="s">
        <v>257</v>
      </c>
      <c r="D148" s="189" t="s">
        <v>135</v>
      </c>
      <c r="E148" s="190" t="s">
        <v>345</v>
      </c>
      <c r="F148" s="191" t="s">
        <v>346</v>
      </c>
      <c r="G148" s="192" t="s">
        <v>318</v>
      </c>
      <c r="H148" s="193">
        <v>2</v>
      </c>
      <c r="I148" s="194"/>
      <c r="J148" s="195">
        <f>ROUND(I148*H148,2)</f>
        <v>0</v>
      </c>
      <c r="K148" s="191" t="s">
        <v>139</v>
      </c>
      <c r="L148" s="58"/>
      <c r="M148" s="196" t="s">
        <v>21</v>
      </c>
      <c r="N148" s="197" t="s">
        <v>40</v>
      </c>
      <c r="O148" s="39"/>
      <c r="P148" s="198">
        <f>O148*H148</f>
        <v>0</v>
      </c>
      <c r="Q148" s="198">
        <v>5.1999999999999995E-4</v>
      </c>
      <c r="R148" s="198">
        <f>Q148*H148</f>
        <v>1.0399999999999999E-3</v>
      </c>
      <c r="S148" s="198">
        <v>0</v>
      </c>
      <c r="T148" s="199">
        <f>S148*H148</f>
        <v>0</v>
      </c>
      <c r="AR148" s="21" t="s">
        <v>140</v>
      </c>
      <c r="AT148" s="21" t="s">
        <v>135</v>
      </c>
      <c r="AU148" s="21" t="s">
        <v>16</v>
      </c>
      <c r="AY148" s="21" t="s">
        <v>132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21" t="s">
        <v>77</v>
      </c>
      <c r="BK148" s="200">
        <f>ROUND(I148*H148,2)</f>
        <v>0</v>
      </c>
      <c r="BL148" s="21" t="s">
        <v>140</v>
      </c>
      <c r="BM148" s="21" t="s">
        <v>566</v>
      </c>
    </row>
    <row r="149" spans="2:65" s="11" customFormat="1" ht="13.5">
      <c r="B149" s="201"/>
      <c r="C149" s="202"/>
      <c r="D149" s="203" t="s">
        <v>142</v>
      </c>
      <c r="E149" s="204" t="s">
        <v>21</v>
      </c>
      <c r="F149" s="205" t="s">
        <v>16</v>
      </c>
      <c r="G149" s="202"/>
      <c r="H149" s="206">
        <v>2</v>
      </c>
      <c r="I149" s="207"/>
      <c r="J149" s="202"/>
      <c r="K149" s="202"/>
      <c r="L149" s="208"/>
      <c r="M149" s="209"/>
      <c r="N149" s="210"/>
      <c r="O149" s="210"/>
      <c r="P149" s="210"/>
      <c r="Q149" s="210"/>
      <c r="R149" s="210"/>
      <c r="S149" s="210"/>
      <c r="T149" s="211"/>
      <c r="AT149" s="212" t="s">
        <v>142</v>
      </c>
      <c r="AU149" s="212" t="s">
        <v>16</v>
      </c>
      <c r="AV149" s="11" t="s">
        <v>16</v>
      </c>
      <c r="AW149" s="11" t="s">
        <v>33</v>
      </c>
      <c r="AX149" s="11" t="s">
        <v>77</v>
      </c>
      <c r="AY149" s="212" t="s">
        <v>132</v>
      </c>
    </row>
    <row r="150" spans="2:65" s="1" customFormat="1" ht="16.5" customHeight="1">
      <c r="B150" s="38"/>
      <c r="C150" s="189" t="s">
        <v>263</v>
      </c>
      <c r="D150" s="189" t="s">
        <v>135</v>
      </c>
      <c r="E150" s="190" t="s">
        <v>349</v>
      </c>
      <c r="F150" s="191" t="s">
        <v>350</v>
      </c>
      <c r="G150" s="192" t="s">
        <v>318</v>
      </c>
      <c r="H150" s="193">
        <v>2</v>
      </c>
      <c r="I150" s="194"/>
      <c r="J150" s="195">
        <f>ROUND(I150*H150,2)</f>
        <v>0</v>
      </c>
      <c r="K150" s="191" t="s">
        <v>139</v>
      </c>
      <c r="L150" s="58"/>
      <c r="M150" s="196" t="s">
        <v>21</v>
      </c>
      <c r="N150" s="197" t="s">
        <v>40</v>
      </c>
      <c r="O150" s="39"/>
      <c r="P150" s="198">
        <f>O150*H150</f>
        <v>0</v>
      </c>
      <c r="Q150" s="198">
        <v>5.1999999999999995E-4</v>
      </c>
      <c r="R150" s="198">
        <f>Q150*H150</f>
        <v>1.0399999999999999E-3</v>
      </c>
      <c r="S150" s="198">
        <v>0</v>
      </c>
      <c r="T150" s="199">
        <f>S150*H150</f>
        <v>0</v>
      </c>
      <c r="AR150" s="21" t="s">
        <v>140</v>
      </c>
      <c r="AT150" s="21" t="s">
        <v>135</v>
      </c>
      <c r="AU150" s="21" t="s">
        <v>16</v>
      </c>
      <c r="AY150" s="21" t="s">
        <v>132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21" t="s">
        <v>77</v>
      </c>
      <c r="BK150" s="200">
        <f>ROUND(I150*H150,2)</f>
        <v>0</v>
      </c>
      <c r="BL150" s="21" t="s">
        <v>140</v>
      </c>
      <c r="BM150" s="21" t="s">
        <v>567</v>
      </c>
    </row>
    <row r="151" spans="2:65" s="11" customFormat="1" ht="13.5">
      <c r="B151" s="201"/>
      <c r="C151" s="202"/>
      <c r="D151" s="203" t="s">
        <v>142</v>
      </c>
      <c r="E151" s="204" t="s">
        <v>21</v>
      </c>
      <c r="F151" s="205" t="s">
        <v>16</v>
      </c>
      <c r="G151" s="202"/>
      <c r="H151" s="206">
        <v>2</v>
      </c>
      <c r="I151" s="207"/>
      <c r="J151" s="202"/>
      <c r="K151" s="202"/>
      <c r="L151" s="208"/>
      <c r="M151" s="209"/>
      <c r="N151" s="210"/>
      <c r="O151" s="210"/>
      <c r="P151" s="210"/>
      <c r="Q151" s="210"/>
      <c r="R151" s="210"/>
      <c r="S151" s="210"/>
      <c r="T151" s="211"/>
      <c r="AT151" s="212" t="s">
        <v>142</v>
      </c>
      <c r="AU151" s="212" t="s">
        <v>16</v>
      </c>
      <c r="AV151" s="11" t="s">
        <v>16</v>
      </c>
      <c r="AW151" s="11" t="s">
        <v>33</v>
      </c>
      <c r="AX151" s="11" t="s">
        <v>77</v>
      </c>
      <c r="AY151" s="212" t="s">
        <v>132</v>
      </c>
    </row>
    <row r="152" spans="2:65" s="1" customFormat="1" ht="16.5" customHeight="1">
      <c r="B152" s="38"/>
      <c r="C152" s="189" t="s">
        <v>268</v>
      </c>
      <c r="D152" s="189" t="s">
        <v>135</v>
      </c>
      <c r="E152" s="190" t="s">
        <v>352</v>
      </c>
      <c r="F152" s="191" t="s">
        <v>353</v>
      </c>
      <c r="G152" s="192" t="s">
        <v>318</v>
      </c>
      <c r="H152" s="193">
        <v>2</v>
      </c>
      <c r="I152" s="194"/>
      <c r="J152" s="195">
        <f>ROUND(I152*H152,2)</f>
        <v>0</v>
      </c>
      <c r="K152" s="191" t="s">
        <v>139</v>
      </c>
      <c r="L152" s="58"/>
      <c r="M152" s="196" t="s">
        <v>21</v>
      </c>
      <c r="N152" s="197" t="s">
        <v>40</v>
      </c>
      <c r="O152" s="39"/>
      <c r="P152" s="198">
        <f>O152*H152</f>
        <v>0</v>
      </c>
      <c r="Q152" s="198">
        <v>5.0000000000000001E-4</v>
      </c>
      <c r="R152" s="198">
        <f>Q152*H152</f>
        <v>1E-3</v>
      </c>
      <c r="S152" s="198">
        <v>0</v>
      </c>
      <c r="T152" s="199">
        <f>S152*H152</f>
        <v>0</v>
      </c>
      <c r="AR152" s="21" t="s">
        <v>140</v>
      </c>
      <c r="AT152" s="21" t="s">
        <v>135</v>
      </c>
      <c r="AU152" s="21" t="s">
        <v>16</v>
      </c>
      <c r="AY152" s="21" t="s">
        <v>132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21" t="s">
        <v>77</v>
      </c>
      <c r="BK152" s="200">
        <f>ROUND(I152*H152,2)</f>
        <v>0</v>
      </c>
      <c r="BL152" s="21" t="s">
        <v>140</v>
      </c>
      <c r="BM152" s="21" t="s">
        <v>568</v>
      </c>
    </row>
    <row r="153" spans="2:65" s="11" customFormat="1" ht="13.5">
      <c r="B153" s="201"/>
      <c r="C153" s="202"/>
      <c r="D153" s="203" t="s">
        <v>142</v>
      </c>
      <c r="E153" s="204" t="s">
        <v>21</v>
      </c>
      <c r="F153" s="205" t="s">
        <v>16</v>
      </c>
      <c r="G153" s="202"/>
      <c r="H153" s="206">
        <v>2</v>
      </c>
      <c r="I153" s="207"/>
      <c r="J153" s="202"/>
      <c r="K153" s="202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142</v>
      </c>
      <c r="AU153" s="212" t="s">
        <v>16</v>
      </c>
      <c r="AV153" s="11" t="s">
        <v>16</v>
      </c>
      <c r="AW153" s="11" t="s">
        <v>33</v>
      </c>
      <c r="AX153" s="11" t="s">
        <v>77</v>
      </c>
      <c r="AY153" s="212" t="s">
        <v>132</v>
      </c>
    </row>
    <row r="154" spans="2:65" s="1" customFormat="1" ht="16.5" customHeight="1">
      <c r="B154" s="38"/>
      <c r="C154" s="189" t="s">
        <v>273</v>
      </c>
      <c r="D154" s="189" t="s">
        <v>135</v>
      </c>
      <c r="E154" s="190" t="s">
        <v>337</v>
      </c>
      <c r="F154" s="191" t="s">
        <v>338</v>
      </c>
      <c r="G154" s="192" t="s">
        <v>318</v>
      </c>
      <c r="H154" s="193">
        <v>2</v>
      </c>
      <c r="I154" s="194"/>
      <c r="J154" s="195">
        <f>ROUND(I154*H154,2)</f>
        <v>0</v>
      </c>
      <c r="K154" s="191" t="s">
        <v>21</v>
      </c>
      <c r="L154" s="58"/>
      <c r="M154" s="196" t="s">
        <v>21</v>
      </c>
      <c r="N154" s="197" t="s">
        <v>40</v>
      </c>
      <c r="O154" s="39"/>
      <c r="P154" s="198">
        <f>O154*H154</f>
        <v>0</v>
      </c>
      <c r="Q154" s="198">
        <v>1.0200000000000001E-3</v>
      </c>
      <c r="R154" s="198">
        <f>Q154*H154</f>
        <v>2.0400000000000001E-3</v>
      </c>
      <c r="S154" s="198">
        <v>0</v>
      </c>
      <c r="T154" s="199">
        <f>S154*H154</f>
        <v>0</v>
      </c>
      <c r="AR154" s="21" t="s">
        <v>140</v>
      </c>
      <c r="AT154" s="21" t="s">
        <v>135</v>
      </c>
      <c r="AU154" s="21" t="s">
        <v>16</v>
      </c>
      <c r="AY154" s="21" t="s">
        <v>132</v>
      </c>
      <c r="BE154" s="200">
        <f>IF(N154="základní",J154,0)</f>
        <v>0</v>
      </c>
      <c r="BF154" s="200">
        <f>IF(N154="snížená",J154,0)</f>
        <v>0</v>
      </c>
      <c r="BG154" s="200">
        <f>IF(N154="zákl. přenesená",J154,0)</f>
        <v>0</v>
      </c>
      <c r="BH154" s="200">
        <f>IF(N154="sníž. přenesená",J154,0)</f>
        <v>0</v>
      </c>
      <c r="BI154" s="200">
        <f>IF(N154="nulová",J154,0)</f>
        <v>0</v>
      </c>
      <c r="BJ154" s="21" t="s">
        <v>77</v>
      </c>
      <c r="BK154" s="200">
        <f>ROUND(I154*H154,2)</f>
        <v>0</v>
      </c>
      <c r="BL154" s="21" t="s">
        <v>140</v>
      </c>
      <c r="BM154" s="21" t="s">
        <v>569</v>
      </c>
    </row>
    <row r="155" spans="2:65" s="11" customFormat="1" ht="13.5">
      <c r="B155" s="201"/>
      <c r="C155" s="202"/>
      <c r="D155" s="203" t="s">
        <v>142</v>
      </c>
      <c r="E155" s="204" t="s">
        <v>21</v>
      </c>
      <c r="F155" s="205" t="s">
        <v>16</v>
      </c>
      <c r="G155" s="202"/>
      <c r="H155" s="206">
        <v>2</v>
      </c>
      <c r="I155" s="207"/>
      <c r="J155" s="202"/>
      <c r="K155" s="202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142</v>
      </c>
      <c r="AU155" s="212" t="s">
        <v>16</v>
      </c>
      <c r="AV155" s="11" t="s">
        <v>16</v>
      </c>
      <c r="AW155" s="11" t="s">
        <v>33</v>
      </c>
      <c r="AX155" s="11" t="s">
        <v>77</v>
      </c>
      <c r="AY155" s="212" t="s">
        <v>132</v>
      </c>
    </row>
    <row r="156" spans="2:65" s="1" customFormat="1" ht="16.5" customHeight="1">
      <c r="B156" s="38"/>
      <c r="C156" s="189" t="s">
        <v>277</v>
      </c>
      <c r="D156" s="189" t="s">
        <v>135</v>
      </c>
      <c r="E156" s="190" t="s">
        <v>341</v>
      </c>
      <c r="F156" s="191" t="s">
        <v>342</v>
      </c>
      <c r="G156" s="192" t="s">
        <v>318</v>
      </c>
      <c r="H156" s="193">
        <v>2</v>
      </c>
      <c r="I156" s="194"/>
      <c r="J156" s="195">
        <f>ROUND(I156*H156,2)</f>
        <v>0</v>
      </c>
      <c r="K156" s="191" t="s">
        <v>21</v>
      </c>
      <c r="L156" s="58"/>
      <c r="M156" s="196" t="s">
        <v>21</v>
      </c>
      <c r="N156" s="197" t="s">
        <v>40</v>
      </c>
      <c r="O156" s="39"/>
      <c r="P156" s="198">
        <f>O156*H156</f>
        <v>0</v>
      </c>
      <c r="Q156" s="198">
        <v>5.0000000000000001E-4</v>
      </c>
      <c r="R156" s="198">
        <f>Q156*H156</f>
        <v>1E-3</v>
      </c>
      <c r="S156" s="198">
        <v>0</v>
      </c>
      <c r="T156" s="199">
        <f>S156*H156</f>
        <v>0</v>
      </c>
      <c r="AR156" s="21" t="s">
        <v>140</v>
      </c>
      <c r="AT156" s="21" t="s">
        <v>135</v>
      </c>
      <c r="AU156" s="21" t="s">
        <v>16</v>
      </c>
      <c r="AY156" s="21" t="s">
        <v>132</v>
      </c>
      <c r="BE156" s="200">
        <f>IF(N156="základní",J156,0)</f>
        <v>0</v>
      </c>
      <c r="BF156" s="200">
        <f>IF(N156="snížená",J156,0)</f>
        <v>0</v>
      </c>
      <c r="BG156" s="200">
        <f>IF(N156="zákl. přenesená",J156,0)</f>
        <v>0</v>
      </c>
      <c r="BH156" s="200">
        <f>IF(N156="sníž. přenesená",J156,0)</f>
        <v>0</v>
      </c>
      <c r="BI156" s="200">
        <f>IF(N156="nulová",J156,0)</f>
        <v>0</v>
      </c>
      <c r="BJ156" s="21" t="s">
        <v>77</v>
      </c>
      <c r="BK156" s="200">
        <f>ROUND(I156*H156,2)</f>
        <v>0</v>
      </c>
      <c r="BL156" s="21" t="s">
        <v>140</v>
      </c>
      <c r="BM156" s="21" t="s">
        <v>570</v>
      </c>
    </row>
    <row r="157" spans="2:65" s="11" customFormat="1" ht="13.5">
      <c r="B157" s="201"/>
      <c r="C157" s="202"/>
      <c r="D157" s="203" t="s">
        <v>142</v>
      </c>
      <c r="E157" s="204" t="s">
        <v>21</v>
      </c>
      <c r="F157" s="205" t="s">
        <v>16</v>
      </c>
      <c r="G157" s="202"/>
      <c r="H157" s="206">
        <v>2</v>
      </c>
      <c r="I157" s="207"/>
      <c r="J157" s="202"/>
      <c r="K157" s="202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142</v>
      </c>
      <c r="AU157" s="212" t="s">
        <v>16</v>
      </c>
      <c r="AV157" s="11" t="s">
        <v>16</v>
      </c>
      <c r="AW157" s="11" t="s">
        <v>33</v>
      </c>
      <c r="AX157" s="11" t="s">
        <v>77</v>
      </c>
      <c r="AY157" s="212" t="s">
        <v>132</v>
      </c>
    </row>
    <row r="158" spans="2:65" s="1" customFormat="1" ht="16.5" customHeight="1">
      <c r="B158" s="38"/>
      <c r="C158" s="189" t="s">
        <v>283</v>
      </c>
      <c r="D158" s="189" t="s">
        <v>135</v>
      </c>
      <c r="E158" s="190" t="s">
        <v>356</v>
      </c>
      <c r="F158" s="191" t="s">
        <v>357</v>
      </c>
      <c r="G158" s="192" t="s">
        <v>318</v>
      </c>
      <c r="H158" s="193">
        <v>4</v>
      </c>
      <c r="I158" s="194"/>
      <c r="J158" s="195">
        <f>ROUND(I158*H158,2)</f>
        <v>0</v>
      </c>
      <c r="K158" s="191" t="s">
        <v>139</v>
      </c>
      <c r="L158" s="58"/>
      <c r="M158" s="196" t="s">
        <v>21</v>
      </c>
      <c r="N158" s="197" t="s">
        <v>40</v>
      </c>
      <c r="O158" s="39"/>
      <c r="P158" s="198">
        <f>O158*H158</f>
        <v>0</v>
      </c>
      <c r="Q158" s="198">
        <v>2.9999999999999997E-4</v>
      </c>
      <c r="R158" s="198">
        <f>Q158*H158</f>
        <v>1.1999999999999999E-3</v>
      </c>
      <c r="S158" s="198">
        <v>0</v>
      </c>
      <c r="T158" s="199">
        <f>S158*H158</f>
        <v>0</v>
      </c>
      <c r="AR158" s="21" t="s">
        <v>140</v>
      </c>
      <c r="AT158" s="21" t="s">
        <v>135</v>
      </c>
      <c r="AU158" s="21" t="s">
        <v>16</v>
      </c>
      <c r="AY158" s="21" t="s">
        <v>132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21" t="s">
        <v>77</v>
      </c>
      <c r="BK158" s="200">
        <f>ROUND(I158*H158,2)</f>
        <v>0</v>
      </c>
      <c r="BL158" s="21" t="s">
        <v>140</v>
      </c>
      <c r="BM158" s="21" t="s">
        <v>571</v>
      </c>
    </row>
    <row r="159" spans="2:65" s="11" customFormat="1" ht="13.5">
      <c r="B159" s="201"/>
      <c r="C159" s="202"/>
      <c r="D159" s="203" t="s">
        <v>142</v>
      </c>
      <c r="E159" s="204" t="s">
        <v>21</v>
      </c>
      <c r="F159" s="205" t="s">
        <v>152</v>
      </c>
      <c r="G159" s="202"/>
      <c r="H159" s="206">
        <v>4</v>
      </c>
      <c r="I159" s="207"/>
      <c r="J159" s="202"/>
      <c r="K159" s="202"/>
      <c r="L159" s="208"/>
      <c r="M159" s="209"/>
      <c r="N159" s="210"/>
      <c r="O159" s="210"/>
      <c r="P159" s="210"/>
      <c r="Q159" s="210"/>
      <c r="R159" s="210"/>
      <c r="S159" s="210"/>
      <c r="T159" s="211"/>
      <c r="AT159" s="212" t="s">
        <v>142</v>
      </c>
      <c r="AU159" s="212" t="s">
        <v>16</v>
      </c>
      <c r="AV159" s="11" t="s">
        <v>16</v>
      </c>
      <c r="AW159" s="11" t="s">
        <v>33</v>
      </c>
      <c r="AX159" s="11" t="s">
        <v>77</v>
      </c>
      <c r="AY159" s="212" t="s">
        <v>132</v>
      </c>
    </row>
    <row r="160" spans="2:65" s="1" customFormat="1" ht="25.5" customHeight="1">
      <c r="B160" s="38"/>
      <c r="C160" s="189" t="s">
        <v>288</v>
      </c>
      <c r="D160" s="189" t="s">
        <v>135</v>
      </c>
      <c r="E160" s="190" t="s">
        <v>572</v>
      </c>
      <c r="F160" s="191" t="s">
        <v>573</v>
      </c>
      <c r="G160" s="192" t="s">
        <v>318</v>
      </c>
      <c r="H160" s="193">
        <v>2</v>
      </c>
      <c r="I160" s="194"/>
      <c r="J160" s="195">
        <f>ROUND(I160*H160,2)</f>
        <v>0</v>
      </c>
      <c r="K160" s="191" t="s">
        <v>139</v>
      </c>
      <c r="L160" s="58"/>
      <c r="M160" s="196" t="s">
        <v>21</v>
      </c>
      <c r="N160" s="197" t="s">
        <v>40</v>
      </c>
      <c r="O160" s="39"/>
      <c r="P160" s="198">
        <f>O160*H160</f>
        <v>0</v>
      </c>
      <c r="Q160" s="198">
        <v>1.9599999999999999E-3</v>
      </c>
      <c r="R160" s="198">
        <f>Q160*H160</f>
        <v>3.9199999999999999E-3</v>
      </c>
      <c r="S160" s="198">
        <v>0</v>
      </c>
      <c r="T160" s="199">
        <f>S160*H160</f>
        <v>0</v>
      </c>
      <c r="AR160" s="21" t="s">
        <v>140</v>
      </c>
      <c r="AT160" s="21" t="s">
        <v>135</v>
      </c>
      <c r="AU160" s="21" t="s">
        <v>16</v>
      </c>
      <c r="AY160" s="21" t="s">
        <v>132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21" t="s">
        <v>77</v>
      </c>
      <c r="BK160" s="200">
        <f>ROUND(I160*H160,2)</f>
        <v>0</v>
      </c>
      <c r="BL160" s="21" t="s">
        <v>140</v>
      </c>
      <c r="BM160" s="21" t="s">
        <v>574</v>
      </c>
    </row>
    <row r="161" spans="2:65" s="11" customFormat="1" ht="13.5">
      <c r="B161" s="201"/>
      <c r="C161" s="202"/>
      <c r="D161" s="203" t="s">
        <v>142</v>
      </c>
      <c r="E161" s="204" t="s">
        <v>21</v>
      </c>
      <c r="F161" s="205" t="s">
        <v>16</v>
      </c>
      <c r="G161" s="202"/>
      <c r="H161" s="206">
        <v>2</v>
      </c>
      <c r="I161" s="207"/>
      <c r="J161" s="202"/>
      <c r="K161" s="202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142</v>
      </c>
      <c r="AU161" s="212" t="s">
        <v>16</v>
      </c>
      <c r="AV161" s="11" t="s">
        <v>16</v>
      </c>
      <c r="AW161" s="11" t="s">
        <v>33</v>
      </c>
      <c r="AX161" s="11" t="s">
        <v>77</v>
      </c>
      <c r="AY161" s="212" t="s">
        <v>132</v>
      </c>
    </row>
    <row r="162" spans="2:65" s="1" customFormat="1" ht="16.5" customHeight="1">
      <c r="B162" s="38"/>
      <c r="C162" s="189" t="s">
        <v>292</v>
      </c>
      <c r="D162" s="189" t="s">
        <v>135</v>
      </c>
      <c r="E162" s="190" t="s">
        <v>364</v>
      </c>
      <c r="F162" s="191" t="s">
        <v>365</v>
      </c>
      <c r="G162" s="192" t="s">
        <v>231</v>
      </c>
      <c r="H162" s="193">
        <v>0.126</v>
      </c>
      <c r="I162" s="194"/>
      <c r="J162" s="195">
        <f>ROUND(I162*H162,2)</f>
        <v>0</v>
      </c>
      <c r="K162" s="191" t="s">
        <v>139</v>
      </c>
      <c r="L162" s="58"/>
      <c r="M162" s="196" t="s">
        <v>21</v>
      </c>
      <c r="N162" s="197" t="s">
        <v>40</v>
      </c>
      <c r="O162" s="3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AR162" s="21" t="s">
        <v>140</v>
      </c>
      <c r="AT162" s="21" t="s">
        <v>135</v>
      </c>
      <c r="AU162" s="21" t="s">
        <v>16</v>
      </c>
      <c r="AY162" s="21" t="s">
        <v>132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21" t="s">
        <v>77</v>
      </c>
      <c r="BK162" s="200">
        <f>ROUND(I162*H162,2)</f>
        <v>0</v>
      </c>
      <c r="BL162" s="21" t="s">
        <v>140</v>
      </c>
      <c r="BM162" s="21" t="s">
        <v>575</v>
      </c>
    </row>
    <row r="163" spans="2:65" s="10" customFormat="1" ht="29.85" customHeight="1">
      <c r="B163" s="173"/>
      <c r="C163" s="174"/>
      <c r="D163" s="175" t="s">
        <v>68</v>
      </c>
      <c r="E163" s="187" t="s">
        <v>379</v>
      </c>
      <c r="F163" s="187" t="s">
        <v>380</v>
      </c>
      <c r="G163" s="174"/>
      <c r="H163" s="174"/>
      <c r="I163" s="177"/>
      <c r="J163" s="188">
        <f>BK163</f>
        <v>0</v>
      </c>
      <c r="K163" s="174"/>
      <c r="L163" s="179"/>
      <c r="M163" s="180"/>
      <c r="N163" s="181"/>
      <c r="O163" s="181"/>
      <c r="P163" s="182">
        <f>SUM(P164:P165)</f>
        <v>0</v>
      </c>
      <c r="Q163" s="181"/>
      <c r="R163" s="182">
        <f>SUM(R164:R165)</f>
        <v>0</v>
      </c>
      <c r="S163" s="181"/>
      <c r="T163" s="183">
        <f>SUM(T164:T165)</f>
        <v>0</v>
      </c>
      <c r="AR163" s="184" t="s">
        <v>16</v>
      </c>
      <c r="AT163" s="185" t="s">
        <v>68</v>
      </c>
      <c r="AU163" s="185" t="s">
        <v>77</v>
      </c>
      <c r="AY163" s="184" t="s">
        <v>132</v>
      </c>
      <c r="BK163" s="186">
        <f>SUM(BK164:BK165)</f>
        <v>0</v>
      </c>
    </row>
    <row r="164" spans="2:65" s="1" customFormat="1" ht="25.5" customHeight="1">
      <c r="B164" s="38"/>
      <c r="C164" s="189" t="s">
        <v>296</v>
      </c>
      <c r="D164" s="189" t="s">
        <v>135</v>
      </c>
      <c r="E164" s="190" t="s">
        <v>382</v>
      </c>
      <c r="F164" s="191" t="s">
        <v>383</v>
      </c>
      <c r="G164" s="192" t="s">
        <v>146</v>
      </c>
      <c r="H164" s="193">
        <v>2</v>
      </c>
      <c r="I164" s="194"/>
      <c r="J164" s="195">
        <f>ROUND(I164*H164,2)</f>
        <v>0</v>
      </c>
      <c r="K164" s="191" t="s">
        <v>21</v>
      </c>
      <c r="L164" s="58"/>
      <c r="M164" s="196" t="s">
        <v>21</v>
      </c>
      <c r="N164" s="197" t="s">
        <v>40</v>
      </c>
      <c r="O164" s="39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AR164" s="21" t="s">
        <v>140</v>
      </c>
      <c r="AT164" s="21" t="s">
        <v>135</v>
      </c>
      <c r="AU164" s="21" t="s">
        <v>16</v>
      </c>
      <c r="AY164" s="21" t="s">
        <v>132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21" t="s">
        <v>77</v>
      </c>
      <c r="BK164" s="200">
        <f>ROUND(I164*H164,2)</f>
        <v>0</v>
      </c>
      <c r="BL164" s="21" t="s">
        <v>140</v>
      </c>
      <c r="BM164" s="21" t="s">
        <v>576</v>
      </c>
    </row>
    <row r="165" spans="2:65" s="11" customFormat="1" ht="13.5">
      <c r="B165" s="201"/>
      <c r="C165" s="202"/>
      <c r="D165" s="203" t="s">
        <v>142</v>
      </c>
      <c r="E165" s="204" t="s">
        <v>21</v>
      </c>
      <c r="F165" s="205" t="s">
        <v>16</v>
      </c>
      <c r="G165" s="202"/>
      <c r="H165" s="206">
        <v>2</v>
      </c>
      <c r="I165" s="207"/>
      <c r="J165" s="202"/>
      <c r="K165" s="202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142</v>
      </c>
      <c r="AU165" s="212" t="s">
        <v>16</v>
      </c>
      <c r="AV165" s="11" t="s">
        <v>16</v>
      </c>
      <c r="AW165" s="11" t="s">
        <v>33</v>
      </c>
      <c r="AX165" s="11" t="s">
        <v>77</v>
      </c>
      <c r="AY165" s="212" t="s">
        <v>132</v>
      </c>
    </row>
    <row r="166" spans="2:65" s="10" customFormat="1" ht="29.85" customHeight="1">
      <c r="B166" s="173"/>
      <c r="C166" s="174"/>
      <c r="D166" s="175" t="s">
        <v>68</v>
      </c>
      <c r="E166" s="187" t="s">
        <v>385</v>
      </c>
      <c r="F166" s="187" t="s">
        <v>386</v>
      </c>
      <c r="G166" s="174"/>
      <c r="H166" s="174"/>
      <c r="I166" s="177"/>
      <c r="J166" s="188">
        <f>BK166</f>
        <v>0</v>
      </c>
      <c r="K166" s="174"/>
      <c r="L166" s="179"/>
      <c r="M166" s="180"/>
      <c r="N166" s="181"/>
      <c r="O166" s="181"/>
      <c r="P166" s="182">
        <f>SUM(P167:P168)</f>
        <v>0</v>
      </c>
      <c r="Q166" s="181"/>
      <c r="R166" s="182">
        <f>SUM(R167:R168)</f>
        <v>1.2800000000000001E-2</v>
      </c>
      <c r="S166" s="181"/>
      <c r="T166" s="183">
        <f>SUM(T167:T168)</f>
        <v>0</v>
      </c>
      <c r="AR166" s="184" t="s">
        <v>16</v>
      </c>
      <c r="AT166" s="185" t="s">
        <v>68</v>
      </c>
      <c r="AU166" s="185" t="s">
        <v>77</v>
      </c>
      <c r="AY166" s="184" t="s">
        <v>132</v>
      </c>
      <c r="BK166" s="186">
        <f>SUM(BK167:BK168)</f>
        <v>0</v>
      </c>
    </row>
    <row r="167" spans="2:65" s="1" customFormat="1" ht="16.5" customHeight="1">
      <c r="B167" s="38"/>
      <c r="C167" s="213" t="s">
        <v>300</v>
      </c>
      <c r="D167" s="213" t="s">
        <v>392</v>
      </c>
      <c r="E167" s="214" t="s">
        <v>393</v>
      </c>
      <c r="F167" s="215" t="s">
        <v>394</v>
      </c>
      <c r="G167" s="216" t="s">
        <v>146</v>
      </c>
      <c r="H167" s="217">
        <v>4</v>
      </c>
      <c r="I167" s="218"/>
      <c r="J167" s="219">
        <f>ROUND(I167*H167,2)</f>
        <v>0</v>
      </c>
      <c r="K167" s="215" t="s">
        <v>21</v>
      </c>
      <c r="L167" s="220"/>
      <c r="M167" s="221" t="s">
        <v>21</v>
      </c>
      <c r="N167" s="222" t="s">
        <v>40</v>
      </c>
      <c r="O167" s="39"/>
      <c r="P167" s="198">
        <f>O167*H167</f>
        <v>0</v>
      </c>
      <c r="Q167" s="198">
        <v>3.2000000000000002E-3</v>
      </c>
      <c r="R167" s="198">
        <f>Q167*H167</f>
        <v>1.2800000000000001E-2</v>
      </c>
      <c r="S167" s="198">
        <v>0</v>
      </c>
      <c r="T167" s="199">
        <f>S167*H167</f>
        <v>0</v>
      </c>
      <c r="AR167" s="21" t="s">
        <v>296</v>
      </c>
      <c r="AT167" s="21" t="s">
        <v>392</v>
      </c>
      <c r="AU167" s="21" t="s">
        <v>16</v>
      </c>
      <c r="AY167" s="21" t="s">
        <v>132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21" t="s">
        <v>77</v>
      </c>
      <c r="BK167" s="200">
        <f>ROUND(I167*H167,2)</f>
        <v>0</v>
      </c>
      <c r="BL167" s="21" t="s">
        <v>140</v>
      </c>
      <c r="BM167" s="21" t="s">
        <v>577</v>
      </c>
    </row>
    <row r="168" spans="2:65" s="11" customFormat="1" ht="13.5">
      <c r="B168" s="201"/>
      <c r="C168" s="202"/>
      <c r="D168" s="203" t="s">
        <v>142</v>
      </c>
      <c r="E168" s="204" t="s">
        <v>21</v>
      </c>
      <c r="F168" s="205" t="s">
        <v>152</v>
      </c>
      <c r="G168" s="202"/>
      <c r="H168" s="206">
        <v>4</v>
      </c>
      <c r="I168" s="207"/>
      <c r="J168" s="202"/>
      <c r="K168" s="202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142</v>
      </c>
      <c r="AU168" s="212" t="s">
        <v>16</v>
      </c>
      <c r="AV168" s="11" t="s">
        <v>16</v>
      </c>
      <c r="AW168" s="11" t="s">
        <v>33</v>
      </c>
      <c r="AX168" s="11" t="s">
        <v>77</v>
      </c>
      <c r="AY168" s="212" t="s">
        <v>132</v>
      </c>
    </row>
    <row r="169" spans="2:65" s="10" customFormat="1" ht="29.85" customHeight="1">
      <c r="B169" s="173"/>
      <c r="C169" s="174"/>
      <c r="D169" s="175" t="s">
        <v>68</v>
      </c>
      <c r="E169" s="187" t="s">
        <v>578</v>
      </c>
      <c r="F169" s="187" t="s">
        <v>579</v>
      </c>
      <c r="G169" s="174"/>
      <c r="H169" s="174"/>
      <c r="I169" s="177"/>
      <c r="J169" s="188">
        <f>BK169</f>
        <v>0</v>
      </c>
      <c r="K169" s="174"/>
      <c r="L169" s="179"/>
      <c r="M169" s="180"/>
      <c r="N169" s="181"/>
      <c r="O169" s="181"/>
      <c r="P169" s="182">
        <f>SUM(P170:P171)</f>
        <v>0</v>
      </c>
      <c r="Q169" s="181"/>
      <c r="R169" s="182">
        <f>SUM(R170:R171)</f>
        <v>0</v>
      </c>
      <c r="S169" s="181"/>
      <c r="T169" s="183">
        <f>SUM(T170:T171)</f>
        <v>0</v>
      </c>
      <c r="AR169" s="184" t="s">
        <v>16</v>
      </c>
      <c r="AT169" s="185" t="s">
        <v>68</v>
      </c>
      <c r="AU169" s="185" t="s">
        <v>77</v>
      </c>
      <c r="AY169" s="184" t="s">
        <v>132</v>
      </c>
      <c r="BK169" s="186">
        <f>SUM(BK170:BK171)</f>
        <v>0</v>
      </c>
    </row>
    <row r="170" spans="2:65" s="1" customFormat="1" ht="16.5" customHeight="1">
      <c r="B170" s="38"/>
      <c r="C170" s="189" t="s">
        <v>304</v>
      </c>
      <c r="D170" s="189" t="s">
        <v>135</v>
      </c>
      <c r="E170" s="190" t="s">
        <v>580</v>
      </c>
      <c r="F170" s="191" t="s">
        <v>581</v>
      </c>
      <c r="G170" s="192" t="s">
        <v>146</v>
      </c>
      <c r="H170" s="193">
        <v>2</v>
      </c>
      <c r="I170" s="194"/>
      <c r="J170" s="195">
        <f>ROUND(I170*H170,2)</f>
        <v>0</v>
      </c>
      <c r="K170" s="191" t="s">
        <v>21</v>
      </c>
      <c r="L170" s="58"/>
      <c r="M170" s="196" t="s">
        <v>21</v>
      </c>
      <c r="N170" s="197" t="s">
        <v>40</v>
      </c>
      <c r="O170" s="39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AR170" s="21" t="s">
        <v>140</v>
      </c>
      <c r="AT170" s="21" t="s">
        <v>135</v>
      </c>
      <c r="AU170" s="21" t="s">
        <v>16</v>
      </c>
      <c r="AY170" s="21" t="s">
        <v>132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21" t="s">
        <v>77</v>
      </c>
      <c r="BK170" s="200">
        <f>ROUND(I170*H170,2)</f>
        <v>0</v>
      </c>
      <c r="BL170" s="21" t="s">
        <v>140</v>
      </c>
      <c r="BM170" s="21" t="s">
        <v>582</v>
      </c>
    </row>
    <row r="171" spans="2:65" s="11" customFormat="1" ht="13.5">
      <c r="B171" s="201"/>
      <c r="C171" s="202"/>
      <c r="D171" s="203" t="s">
        <v>142</v>
      </c>
      <c r="E171" s="204" t="s">
        <v>21</v>
      </c>
      <c r="F171" s="205" t="s">
        <v>16</v>
      </c>
      <c r="G171" s="202"/>
      <c r="H171" s="206">
        <v>2</v>
      </c>
      <c r="I171" s="207"/>
      <c r="J171" s="202"/>
      <c r="K171" s="202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142</v>
      </c>
      <c r="AU171" s="212" t="s">
        <v>16</v>
      </c>
      <c r="AV171" s="11" t="s">
        <v>16</v>
      </c>
      <c r="AW171" s="11" t="s">
        <v>33</v>
      </c>
      <c r="AX171" s="11" t="s">
        <v>77</v>
      </c>
      <c r="AY171" s="212" t="s">
        <v>132</v>
      </c>
    </row>
    <row r="172" spans="2:65" s="10" customFormat="1" ht="29.85" customHeight="1">
      <c r="B172" s="173"/>
      <c r="C172" s="174"/>
      <c r="D172" s="175" t="s">
        <v>68</v>
      </c>
      <c r="E172" s="187" t="s">
        <v>396</v>
      </c>
      <c r="F172" s="187" t="s">
        <v>397</v>
      </c>
      <c r="G172" s="174"/>
      <c r="H172" s="174"/>
      <c r="I172" s="177"/>
      <c r="J172" s="188">
        <f>BK172</f>
        <v>0</v>
      </c>
      <c r="K172" s="174"/>
      <c r="L172" s="179"/>
      <c r="M172" s="180"/>
      <c r="N172" s="181"/>
      <c r="O172" s="181"/>
      <c r="P172" s="182">
        <f>SUM(P173:P179)</f>
        <v>0</v>
      </c>
      <c r="Q172" s="181"/>
      <c r="R172" s="182">
        <f>SUM(R173:R179)</f>
        <v>6.5799999999999997E-2</v>
      </c>
      <c r="S172" s="181"/>
      <c r="T172" s="183">
        <f>SUM(T173:T179)</f>
        <v>0</v>
      </c>
      <c r="AR172" s="184" t="s">
        <v>16</v>
      </c>
      <c r="AT172" s="185" t="s">
        <v>68</v>
      </c>
      <c r="AU172" s="185" t="s">
        <v>77</v>
      </c>
      <c r="AY172" s="184" t="s">
        <v>132</v>
      </c>
      <c r="BK172" s="186">
        <f>SUM(BK173:BK179)</f>
        <v>0</v>
      </c>
    </row>
    <row r="173" spans="2:65" s="1" customFormat="1" ht="25.5" customHeight="1">
      <c r="B173" s="38"/>
      <c r="C173" s="189" t="s">
        <v>309</v>
      </c>
      <c r="D173" s="189" t="s">
        <v>135</v>
      </c>
      <c r="E173" s="190" t="s">
        <v>402</v>
      </c>
      <c r="F173" s="191" t="s">
        <v>403</v>
      </c>
      <c r="G173" s="192" t="s">
        <v>146</v>
      </c>
      <c r="H173" s="193">
        <v>2</v>
      </c>
      <c r="I173" s="194"/>
      <c r="J173" s="195">
        <f>ROUND(I173*H173,2)</f>
        <v>0</v>
      </c>
      <c r="K173" s="191" t="s">
        <v>139</v>
      </c>
      <c r="L173" s="58"/>
      <c r="M173" s="196" t="s">
        <v>21</v>
      </c>
      <c r="N173" s="197" t="s">
        <v>40</v>
      </c>
      <c r="O173" s="39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AR173" s="21" t="s">
        <v>140</v>
      </c>
      <c r="AT173" s="21" t="s">
        <v>135</v>
      </c>
      <c r="AU173" s="21" t="s">
        <v>16</v>
      </c>
      <c r="AY173" s="21" t="s">
        <v>132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21" t="s">
        <v>77</v>
      </c>
      <c r="BK173" s="200">
        <f>ROUND(I173*H173,2)</f>
        <v>0</v>
      </c>
      <c r="BL173" s="21" t="s">
        <v>140</v>
      </c>
      <c r="BM173" s="21" t="s">
        <v>583</v>
      </c>
    </row>
    <row r="174" spans="2:65" s="11" customFormat="1" ht="13.5">
      <c r="B174" s="201"/>
      <c r="C174" s="202"/>
      <c r="D174" s="203" t="s">
        <v>142</v>
      </c>
      <c r="E174" s="204" t="s">
        <v>21</v>
      </c>
      <c r="F174" s="205" t="s">
        <v>16</v>
      </c>
      <c r="G174" s="202"/>
      <c r="H174" s="206">
        <v>2</v>
      </c>
      <c r="I174" s="207"/>
      <c r="J174" s="202"/>
      <c r="K174" s="202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142</v>
      </c>
      <c r="AU174" s="212" t="s">
        <v>16</v>
      </c>
      <c r="AV174" s="11" t="s">
        <v>16</v>
      </c>
      <c r="AW174" s="11" t="s">
        <v>33</v>
      </c>
      <c r="AX174" s="11" t="s">
        <v>77</v>
      </c>
      <c r="AY174" s="212" t="s">
        <v>132</v>
      </c>
    </row>
    <row r="175" spans="2:65" s="1" customFormat="1" ht="16.5" customHeight="1">
      <c r="B175" s="38"/>
      <c r="C175" s="213" t="s">
        <v>315</v>
      </c>
      <c r="D175" s="213" t="s">
        <v>392</v>
      </c>
      <c r="E175" s="214" t="s">
        <v>584</v>
      </c>
      <c r="F175" s="215" t="s">
        <v>585</v>
      </c>
      <c r="G175" s="216" t="s">
        <v>146</v>
      </c>
      <c r="H175" s="217">
        <v>2</v>
      </c>
      <c r="I175" s="218"/>
      <c r="J175" s="219">
        <f>ROUND(I175*H175,2)</f>
        <v>0</v>
      </c>
      <c r="K175" s="215" t="s">
        <v>139</v>
      </c>
      <c r="L175" s="220"/>
      <c r="M175" s="221" t="s">
        <v>21</v>
      </c>
      <c r="N175" s="222" t="s">
        <v>40</v>
      </c>
      <c r="O175" s="39"/>
      <c r="P175" s="198">
        <f>O175*H175</f>
        <v>0</v>
      </c>
      <c r="Q175" s="198">
        <v>1.14E-2</v>
      </c>
      <c r="R175" s="198">
        <f>Q175*H175</f>
        <v>2.2800000000000001E-2</v>
      </c>
      <c r="S175" s="198">
        <v>0</v>
      </c>
      <c r="T175" s="199">
        <f>S175*H175</f>
        <v>0</v>
      </c>
      <c r="AR175" s="21" t="s">
        <v>296</v>
      </c>
      <c r="AT175" s="21" t="s">
        <v>392</v>
      </c>
      <c r="AU175" s="21" t="s">
        <v>16</v>
      </c>
      <c r="AY175" s="21" t="s">
        <v>132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21" t="s">
        <v>77</v>
      </c>
      <c r="BK175" s="200">
        <f>ROUND(I175*H175,2)</f>
        <v>0</v>
      </c>
      <c r="BL175" s="21" t="s">
        <v>140</v>
      </c>
      <c r="BM175" s="21" t="s">
        <v>586</v>
      </c>
    </row>
    <row r="176" spans="2:65" s="11" customFormat="1" ht="13.5">
      <c r="B176" s="201"/>
      <c r="C176" s="202"/>
      <c r="D176" s="203" t="s">
        <v>142</v>
      </c>
      <c r="E176" s="204" t="s">
        <v>21</v>
      </c>
      <c r="F176" s="205" t="s">
        <v>16</v>
      </c>
      <c r="G176" s="202"/>
      <c r="H176" s="206">
        <v>2</v>
      </c>
      <c r="I176" s="207"/>
      <c r="J176" s="202"/>
      <c r="K176" s="202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142</v>
      </c>
      <c r="AU176" s="212" t="s">
        <v>16</v>
      </c>
      <c r="AV176" s="11" t="s">
        <v>16</v>
      </c>
      <c r="AW176" s="11" t="s">
        <v>33</v>
      </c>
      <c r="AX176" s="11" t="s">
        <v>77</v>
      </c>
      <c r="AY176" s="212" t="s">
        <v>132</v>
      </c>
    </row>
    <row r="177" spans="2:65" s="1" customFormat="1" ht="25.5" customHeight="1">
      <c r="B177" s="38"/>
      <c r="C177" s="213" t="s">
        <v>320</v>
      </c>
      <c r="D177" s="213" t="s">
        <v>392</v>
      </c>
      <c r="E177" s="214" t="s">
        <v>587</v>
      </c>
      <c r="F177" s="215" t="s">
        <v>588</v>
      </c>
      <c r="G177" s="216" t="s">
        <v>146</v>
      </c>
      <c r="H177" s="217">
        <v>2</v>
      </c>
      <c r="I177" s="218"/>
      <c r="J177" s="219">
        <f>ROUND(I177*H177,2)</f>
        <v>0</v>
      </c>
      <c r="K177" s="215" t="s">
        <v>21</v>
      </c>
      <c r="L177" s="220"/>
      <c r="M177" s="221" t="s">
        <v>21</v>
      </c>
      <c r="N177" s="222" t="s">
        <v>40</v>
      </c>
      <c r="O177" s="39"/>
      <c r="P177" s="198">
        <f>O177*H177</f>
        <v>0</v>
      </c>
      <c r="Q177" s="198">
        <v>2.1499999999999998E-2</v>
      </c>
      <c r="R177" s="198">
        <f>Q177*H177</f>
        <v>4.2999999999999997E-2</v>
      </c>
      <c r="S177" s="198">
        <v>0</v>
      </c>
      <c r="T177" s="199">
        <f>S177*H177</f>
        <v>0</v>
      </c>
      <c r="AR177" s="21" t="s">
        <v>296</v>
      </c>
      <c r="AT177" s="21" t="s">
        <v>392</v>
      </c>
      <c r="AU177" s="21" t="s">
        <v>16</v>
      </c>
      <c r="AY177" s="21" t="s">
        <v>132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21" t="s">
        <v>77</v>
      </c>
      <c r="BK177" s="200">
        <f>ROUND(I177*H177,2)</f>
        <v>0</v>
      </c>
      <c r="BL177" s="21" t="s">
        <v>140</v>
      </c>
      <c r="BM177" s="21" t="s">
        <v>589</v>
      </c>
    </row>
    <row r="178" spans="2:65" s="11" customFormat="1" ht="13.5">
      <c r="B178" s="201"/>
      <c r="C178" s="202"/>
      <c r="D178" s="203" t="s">
        <v>142</v>
      </c>
      <c r="E178" s="204" t="s">
        <v>21</v>
      </c>
      <c r="F178" s="205" t="s">
        <v>16</v>
      </c>
      <c r="G178" s="202"/>
      <c r="H178" s="206">
        <v>2</v>
      </c>
      <c r="I178" s="207"/>
      <c r="J178" s="202"/>
      <c r="K178" s="202"/>
      <c r="L178" s="208"/>
      <c r="M178" s="209"/>
      <c r="N178" s="210"/>
      <c r="O178" s="210"/>
      <c r="P178" s="210"/>
      <c r="Q178" s="210"/>
      <c r="R178" s="210"/>
      <c r="S178" s="210"/>
      <c r="T178" s="211"/>
      <c r="AT178" s="212" t="s">
        <v>142</v>
      </c>
      <c r="AU178" s="212" t="s">
        <v>16</v>
      </c>
      <c r="AV178" s="11" t="s">
        <v>16</v>
      </c>
      <c r="AW178" s="11" t="s">
        <v>33</v>
      </c>
      <c r="AX178" s="11" t="s">
        <v>77</v>
      </c>
      <c r="AY178" s="212" t="s">
        <v>132</v>
      </c>
    </row>
    <row r="179" spans="2:65" s="1" customFormat="1" ht="16.5" customHeight="1">
      <c r="B179" s="38"/>
      <c r="C179" s="189" t="s">
        <v>324</v>
      </c>
      <c r="D179" s="189" t="s">
        <v>135</v>
      </c>
      <c r="E179" s="190" t="s">
        <v>425</v>
      </c>
      <c r="F179" s="191" t="s">
        <v>426</v>
      </c>
      <c r="G179" s="192" t="s">
        <v>231</v>
      </c>
      <c r="H179" s="193">
        <v>6.6000000000000003E-2</v>
      </c>
      <c r="I179" s="194"/>
      <c r="J179" s="195">
        <f>ROUND(I179*H179,2)</f>
        <v>0</v>
      </c>
      <c r="K179" s="191" t="s">
        <v>139</v>
      </c>
      <c r="L179" s="58"/>
      <c r="M179" s="196" t="s">
        <v>21</v>
      </c>
      <c r="N179" s="197" t="s">
        <v>40</v>
      </c>
      <c r="O179" s="39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AR179" s="21" t="s">
        <v>140</v>
      </c>
      <c r="AT179" s="21" t="s">
        <v>135</v>
      </c>
      <c r="AU179" s="21" t="s">
        <v>16</v>
      </c>
      <c r="AY179" s="21" t="s">
        <v>132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21" t="s">
        <v>77</v>
      </c>
      <c r="BK179" s="200">
        <f>ROUND(I179*H179,2)</f>
        <v>0</v>
      </c>
      <c r="BL179" s="21" t="s">
        <v>140</v>
      </c>
      <c r="BM179" s="21" t="s">
        <v>590</v>
      </c>
    </row>
    <row r="180" spans="2:65" s="10" customFormat="1" ht="29.85" customHeight="1">
      <c r="B180" s="173"/>
      <c r="C180" s="174"/>
      <c r="D180" s="175" t="s">
        <v>68</v>
      </c>
      <c r="E180" s="187" t="s">
        <v>428</v>
      </c>
      <c r="F180" s="187" t="s">
        <v>429</v>
      </c>
      <c r="G180" s="174"/>
      <c r="H180" s="174"/>
      <c r="I180" s="177"/>
      <c r="J180" s="188">
        <f>BK180</f>
        <v>0</v>
      </c>
      <c r="K180" s="174"/>
      <c r="L180" s="179"/>
      <c r="M180" s="180"/>
      <c r="N180" s="181"/>
      <c r="O180" s="181"/>
      <c r="P180" s="182">
        <f>SUM(P181:P191)</f>
        <v>0</v>
      </c>
      <c r="Q180" s="181"/>
      <c r="R180" s="182">
        <f>SUM(R181:R191)</f>
        <v>0.28677399999999997</v>
      </c>
      <c r="S180" s="181"/>
      <c r="T180" s="183">
        <f>SUM(T181:T191)</f>
        <v>0</v>
      </c>
      <c r="AR180" s="184" t="s">
        <v>16</v>
      </c>
      <c r="AT180" s="185" t="s">
        <v>68</v>
      </c>
      <c r="AU180" s="185" t="s">
        <v>77</v>
      </c>
      <c r="AY180" s="184" t="s">
        <v>132</v>
      </c>
      <c r="BK180" s="186">
        <f>SUM(BK181:BK191)</f>
        <v>0</v>
      </c>
    </row>
    <row r="181" spans="2:65" s="1" customFormat="1" ht="16.5" customHeight="1">
      <c r="B181" s="38"/>
      <c r="C181" s="189" t="s">
        <v>328</v>
      </c>
      <c r="D181" s="189" t="s">
        <v>135</v>
      </c>
      <c r="E181" s="190" t="s">
        <v>445</v>
      </c>
      <c r="F181" s="191" t="s">
        <v>446</v>
      </c>
      <c r="G181" s="192" t="s">
        <v>138</v>
      </c>
      <c r="H181" s="193">
        <v>8.6</v>
      </c>
      <c r="I181" s="194"/>
      <c r="J181" s="195">
        <f>ROUND(I181*H181,2)</f>
        <v>0</v>
      </c>
      <c r="K181" s="191" t="s">
        <v>139</v>
      </c>
      <c r="L181" s="58"/>
      <c r="M181" s="196" t="s">
        <v>21</v>
      </c>
      <c r="N181" s="197" t="s">
        <v>40</v>
      </c>
      <c r="O181" s="39"/>
      <c r="P181" s="198">
        <f>O181*H181</f>
        <v>0</v>
      </c>
      <c r="Q181" s="198">
        <v>4.1700000000000001E-3</v>
      </c>
      <c r="R181" s="198">
        <f>Q181*H181</f>
        <v>3.5861999999999998E-2</v>
      </c>
      <c r="S181" s="198">
        <v>0</v>
      </c>
      <c r="T181" s="199">
        <f>S181*H181</f>
        <v>0</v>
      </c>
      <c r="AR181" s="21" t="s">
        <v>140</v>
      </c>
      <c r="AT181" s="21" t="s">
        <v>135</v>
      </c>
      <c r="AU181" s="21" t="s">
        <v>16</v>
      </c>
      <c r="AY181" s="21" t="s">
        <v>132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21" t="s">
        <v>77</v>
      </c>
      <c r="BK181" s="200">
        <f>ROUND(I181*H181,2)</f>
        <v>0</v>
      </c>
      <c r="BL181" s="21" t="s">
        <v>140</v>
      </c>
      <c r="BM181" s="21" t="s">
        <v>591</v>
      </c>
    </row>
    <row r="182" spans="2:65" s="11" customFormat="1" ht="13.5">
      <c r="B182" s="201"/>
      <c r="C182" s="202"/>
      <c r="D182" s="203" t="s">
        <v>142</v>
      </c>
      <c r="E182" s="204" t="s">
        <v>21</v>
      </c>
      <c r="F182" s="205" t="s">
        <v>540</v>
      </c>
      <c r="G182" s="202"/>
      <c r="H182" s="206">
        <v>8.6</v>
      </c>
      <c r="I182" s="207"/>
      <c r="J182" s="202"/>
      <c r="K182" s="202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142</v>
      </c>
      <c r="AU182" s="212" t="s">
        <v>16</v>
      </c>
      <c r="AV182" s="11" t="s">
        <v>16</v>
      </c>
      <c r="AW182" s="11" t="s">
        <v>33</v>
      </c>
      <c r="AX182" s="11" t="s">
        <v>77</v>
      </c>
      <c r="AY182" s="212" t="s">
        <v>132</v>
      </c>
    </row>
    <row r="183" spans="2:65" s="1" customFormat="1" ht="16.5" customHeight="1">
      <c r="B183" s="38"/>
      <c r="C183" s="213" t="s">
        <v>332</v>
      </c>
      <c r="D183" s="213" t="s">
        <v>392</v>
      </c>
      <c r="E183" s="214" t="s">
        <v>450</v>
      </c>
      <c r="F183" s="215" t="s">
        <v>451</v>
      </c>
      <c r="G183" s="216" t="s">
        <v>138</v>
      </c>
      <c r="H183" s="217">
        <v>9.4600000000000009</v>
      </c>
      <c r="I183" s="218"/>
      <c r="J183" s="219">
        <f>ROUND(I183*H183,2)</f>
        <v>0</v>
      </c>
      <c r="K183" s="215" t="s">
        <v>139</v>
      </c>
      <c r="L183" s="220"/>
      <c r="M183" s="221" t="s">
        <v>21</v>
      </c>
      <c r="N183" s="222" t="s">
        <v>40</v>
      </c>
      <c r="O183" s="39"/>
      <c r="P183" s="198">
        <f>O183*H183</f>
        <v>0</v>
      </c>
      <c r="Q183" s="198">
        <v>1.9199999999999998E-2</v>
      </c>
      <c r="R183" s="198">
        <f>Q183*H183</f>
        <v>0.18163199999999999</v>
      </c>
      <c r="S183" s="198">
        <v>0</v>
      </c>
      <c r="T183" s="199">
        <f>S183*H183</f>
        <v>0</v>
      </c>
      <c r="AR183" s="21" t="s">
        <v>296</v>
      </c>
      <c r="AT183" s="21" t="s">
        <v>392</v>
      </c>
      <c r="AU183" s="21" t="s">
        <v>16</v>
      </c>
      <c r="AY183" s="21" t="s">
        <v>132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21" t="s">
        <v>77</v>
      </c>
      <c r="BK183" s="200">
        <f>ROUND(I183*H183,2)</f>
        <v>0</v>
      </c>
      <c r="BL183" s="21" t="s">
        <v>140</v>
      </c>
      <c r="BM183" s="21" t="s">
        <v>592</v>
      </c>
    </row>
    <row r="184" spans="2:65" s="11" customFormat="1" ht="13.5">
      <c r="B184" s="201"/>
      <c r="C184" s="202"/>
      <c r="D184" s="203" t="s">
        <v>142</v>
      </c>
      <c r="E184" s="204" t="s">
        <v>21</v>
      </c>
      <c r="F184" s="205" t="s">
        <v>593</v>
      </c>
      <c r="G184" s="202"/>
      <c r="H184" s="206">
        <v>9.4600000000000009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142</v>
      </c>
      <c r="AU184" s="212" t="s">
        <v>16</v>
      </c>
      <c r="AV184" s="11" t="s">
        <v>16</v>
      </c>
      <c r="AW184" s="11" t="s">
        <v>33</v>
      </c>
      <c r="AX184" s="11" t="s">
        <v>77</v>
      </c>
      <c r="AY184" s="212" t="s">
        <v>132</v>
      </c>
    </row>
    <row r="185" spans="2:65" s="1" customFormat="1" ht="16.5" customHeight="1">
      <c r="B185" s="38"/>
      <c r="C185" s="189" t="s">
        <v>336</v>
      </c>
      <c r="D185" s="189" t="s">
        <v>135</v>
      </c>
      <c r="E185" s="190" t="s">
        <v>440</v>
      </c>
      <c r="F185" s="191" t="s">
        <v>441</v>
      </c>
      <c r="G185" s="192" t="s">
        <v>138</v>
      </c>
      <c r="H185" s="193">
        <v>8.6</v>
      </c>
      <c r="I185" s="194"/>
      <c r="J185" s="195">
        <f>ROUND(I185*H185,2)</f>
        <v>0</v>
      </c>
      <c r="K185" s="191" t="s">
        <v>139</v>
      </c>
      <c r="L185" s="58"/>
      <c r="M185" s="196" t="s">
        <v>21</v>
      </c>
      <c r="N185" s="197" t="s">
        <v>40</v>
      </c>
      <c r="O185" s="39"/>
      <c r="P185" s="198">
        <f>O185*H185</f>
        <v>0</v>
      </c>
      <c r="Q185" s="198">
        <v>2.9999999999999997E-4</v>
      </c>
      <c r="R185" s="198">
        <f>Q185*H185</f>
        <v>2.5799999999999998E-3</v>
      </c>
      <c r="S185" s="198">
        <v>0</v>
      </c>
      <c r="T185" s="199">
        <f>S185*H185</f>
        <v>0</v>
      </c>
      <c r="AR185" s="21" t="s">
        <v>140</v>
      </c>
      <c r="AT185" s="21" t="s">
        <v>135</v>
      </c>
      <c r="AU185" s="21" t="s">
        <v>16</v>
      </c>
      <c r="AY185" s="21" t="s">
        <v>132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21" t="s">
        <v>77</v>
      </c>
      <c r="BK185" s="200">
        <f>ROUND(I185*H185,2)</f>
        <v>0</v>
      </c>
      <c r="BL185" s="21" t="s">
        <v>140</v>
      </c>
      <c r="BM185" s="21" t="s">
        <v>594</v>
      </c>
    </row>
    <row r="186" spans="2:65" s="11" customFormat="1" ht="13.5">
      <c r="B186" s="201"/>
      <c r="C186" s="202"/>
      <c r="D186" s="203" t="s">
        <v>142</v>
      </c>
      <c r="E186" s="204" t="s">
        <v>21</v>
      </c>
      <c r="F186" s="205" t="s">
        <v>595</v>
      </c>
      <c r="G186" s="202"/>
      <c r="H186" s="206">
        <v>8.6</v>
      </c>
      <c r="I186" s="207"/>
      <c r="J186" s="202"/>
      <c r="K186" s="202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142</v>
      </c>
      <c r="AU186" s="212" t="s">
        <v>16</v>
      </c>
      <c r="AV186" s="11" t="s">
        <v>16</v>
      </c>
      <c r="AW186" s="11" t="s">
        <v>33</v>
      </c>
      <c r="AX186" s="11" t="s">
        <v>77</v>
      </c>
      <c r="AY186" s="212" t="s">
        <v>132</v>
      </c>
    </row>
    <row r="187" spans="2:65" s="1" customFormat="1" ht="16.5" customHeight="1">
      <c r="B187" s="38"/>
      <c r="C187" s="189" t="s">
        <v>340</v>
      </c>
      <c r="D187" s="189" t="s">
        <v>135</v>
      </c>
      <c r="E187" s="190" t="s">
        <v>455</v>
      </c>
      <c r="F187" s="191" t="s">
        <v>456</v>
      </c>
      <c r="G187" s="192" t="s">
        <v>214</v>
      </c>
      <c r="H187" s="193">
        <v>16</v>
      </c>
      <c r="I187" s="194"/>
      <c r="J187" s="195">
        <f>ROUND(I187*H187,2)</f>
        <v>0</v>
      </c>
      <c r="K187" s="191" t="s">
        <v>139</v>
      </c>
      <c r="L187" s="58"/>
      <c r="M187" s="196" t="s">
        <v>21</v>
      </c>
      <c r="N187" s="197" t="s">
        <v>40</v>
      </c>
      <c r="O187" s="39"/>
      <c r="P187" s="198">
        <f>O187*H187</f>
        <v>0</v>
      </c>
      <c r="Q187" s="198">
        <v>3.0000000000000001E-5</v>
      </c>
      <c r="R187" s="198">
        <f>Q187*H187</f>
        <v>4.8000000000000001E-4</v>
      </c>
      <c r="S187" s="198">
        <v>0</v>
      </c>
      <c r="T187" s="199">
        <f>S187*H187</f>
        <v>0</v>
      </c>
      <c r="AR187" s="21" t="s">
        <v>140</v>
      </c>
      <c r="AT187" s="21" t="s">
        <v>135</v>
      </c>
      <c r="AU187" s="21" t="s">
        <v>16</v>
      </c>
      <c r="AY187" s="21" t="s">
        <v>132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21" t="s">
        <v>77</v>
      </c>
      <c r="BK187" s="200">
        <f>ROUND(I187*H187,2)</f>
        <v>0</v>
      </c>
      <c r="BL187" s="21" t="s">
        <v>140</v>
      </c>
      <c r="BM187" s="21" t="s">
        <v>596</v>
      </c>
    </row>
    <row r="188" spans="2:65" s="11" customFormat="1" ht="13.5">
      <c r="B188" s="201"/>
      <c r="C188" s="202"/>
      <c r="D188" s="203" t="s">
        <v>142</v>
      </c>
      <c r="E188" s="204" t="s">
        <v>21</v>
      </c>
      <c r="F188" s="205" t="s">
        <v>140</v>
      </c>
      <c r="G188" s="202"/>
      <c r="H188" s="206">
        <v>16</v>
      </c>
      <c r="I188" s="207"/>
      <c r="J188" s="202"/>
      <c r="K188" s="202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142</v>
      </c>
      <c r="AU188" s="212" t="s">
        <v>16</v>
      </c>
      <c r="AV188" s="11" t="s">
        <v>16</v>
      </c>
      <c r="AW188" s="11" t="s">
        <v>33</v>
      </c>
      <c r="AX188" s="11" t="s">
        <v>77</v>
      </c>
      <c r="AY188" s="212" t="s">
        <v>132</v>
      </c>
    </row>
    <row r="189" spans="2:65" s="1" customFormat="1" ht="16.5" customHeight="1">
      <c r="B189" s="38"/>
      <c r="C189" s="189" t="s">
        <v>344</v>
      </c>
      <c r="D189" s="189" t="s">
        <v>135</v>
      </c>
      <c r="E189" s="190" t="s">
        <v>460</v>
      </c>
      <c r="F189" s="191" t="s">
        <v>461</v>
      </c>
      <c r="G189" s="192" t="s">
        <v>138</v>
      </c>
      <c r="H189" s="193">
        <v>8.6</v>
      </c>
      <c r="I189" s="194"/>
      <c r="J189" s="195">
        <f>ROUND(I189*H189,2)</f>
        <v>0</v>
      </c>
      <c r="K189" s="191" t="s">
        <v>139</v>
      </c>
      <c r="L189" s="58"/>
      <c r="M189" s="196" t="s">
        <v>21</v>
      </c>
      <c r="N189" s="197" t="s">
        <v>40</v>
      </c>
      <c r="O189" s="39"/>
      <c r="P189" s="198">
        <f>O189*H189</f>
        <v>0</v>
      </c>
      <c r="Q189" s="198">
        <v>7.7000000000000002E-3</v>
      </c>
      <c r="R189" s="198">
        <f>Q189*H189</f>
        <v>6.6220000000000001E-2</v>
      </c>
      <c r="S189" s="198">
        <v>0</v>
      </c>
      <c r="T189" s="199">
        <f>S189*H189</f>
        <v>0</v>
      </c>
      <c r="AR189" s="21" t="s">
        <v>140</v>
      </c>
      <c r="AT189" s="21" t="s">
        <v>135</v>
      </c>
      <c r="AU189" s="21" t="s">
        <v>16</v>
      </c>
      <c r="AY189" s="21" t="s">
        <v>132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21" t="s">
        <v>77</v>
      </c>
      <c r="BK189" s="200">
        <f>ROUND(I189*H189,2)</f>
        <v>0</v>
      </c>
      <c r="BL189" s="21" t="s">
        <v>140</v>
      </c>
      <c r="BM189" s="21" t="s">
        <v>597</v>
      </c>
    </row>
    <row r="190" spans="2:65" s="11" customFormat="1" ht="13.5">
      <c r="B190" s="201"/>
      <c r="C190" s="202"/>
      <c r="D190" s="203" t="s">
        <v>142</v>
      </c>
      <c r="E190" s="204" t="s">
        <v>21</v>
      </c>
      <c r="F190" s="205" t="s">
        <v>595</v>
      </c>
      <c r="G190" s="202"/>
      <c r="H190" s="206">
        <v>8.6</v>
      </c>
      <c r="I190" s="207"/>
      <c r="J190" s="202"/>
      <c r="K190" s="202"/>
      <c r="L190" s="208"/>
      <c r="M190" s="209"/>
      <c r="N190" s="210"/>
      <c r="O190" s="210"/>
      <c r="P190" s="210"/>
      <c r="Q190" s="210"/>
      <c r="R190" s="210"/>
      <c r="S190" s="210"/>
      <c r="T190" s="211"/>
      <c r="AT190" s="212" t="s">
        <v>142</v>
      </c>
      <c r="AU190" s="212" t="s">
        <v>16</v>
      </c>
      <c r="AV190" s="11" t="s">
        <v>16</v>
      </c>
      <c r="AW190" s="11" t="s">
        <v>33</v>
      </c>
      <c r="AX190" s="11" t="s">
        <v>77</v>
      </c>
      <c r="AY190" s="212" t="s">
        <v>132</v>
      </c>
    </row>
    <row r="191" spans="2:65" s="1" customFormat="1" ht="16.5" customHeight="1">
      <c r="B191" s="38"/>
      <c r="C191" s="189" t="s">
        <v>348</v>
      </c>
      <c r="D191" s="189" t="s">
        <v>135</v>
      </c>
      <c r="E191" s="190" t="s">
        <v>464</v>
      </c>
      <c r="F191" s="191" t="s">
        <v>465</v>
      </c>
      <c r="G191" s="192" t="s">
        <v>231</v>
      </c>
      <c r="H191" s="193">
        <v>0.28699999999999998</v>
      </c>
      <c r="I191" s="194"/>
      <c r="J191" s="195">
        <f>ROUND(I191*H191,2)</f>
        <v>0</v>
      </c>
      <c r="K191" s="191" t="s">
        <v>139</v>
      </c>
      <c r="L191" s="58"/>
      <c r="M191" s="196" t="s">
        <v>21</v>
      </c>
      <c r="N191" s="197" t="s">
        <v>40</v>
      </c>
      <c r="O191" s="39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AR191" s="21" t="s">
        <v>140</v>
      </c>
      <c r="AT191" s="21" t="s">
        <v>135</v>
      </c>
      <c r="AU191" s="21" t="s">
        <v>16</v>
      </c>
      <c r="AY191" s="21" t="s">
        <v>132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21" t="s">
        <v>77</v>
      </c>
      <c r="BK191" s="200">
        <f>ROUND(I191*H191,2)</f>
        <v>0</v>
      </c>
      <c r="BL191" s="21" t="s">
        <v>140</v>
      </c>
      <c r="BM191" s="21" t="s">
        <v>598</v>
      </c>
    </row>
    <row r="192" spans="2:65" s="10" customFormat="1" ht="29.85" customHeight="1">
      <c r="B192" s="173"/>
      <c r="C192" s="174"/>
      <c r="D192" s="175" t="s">
        <v>68</v>
      </c>
      <c r="E192" s="187" t="s">
        <v>467</v>
      </c>
      <c r="F192" s="187" t="s">
        <v>599</v>
      </c>
      <c r="G192" s="174"/>
      <c r="H192" s="174"/>
      <c r="I192" s="177"/>
      <c r="J192" s="188">
        <f>BK192</f>
        <v>0</v>
      </c>
      <c r="K192" s="174"/>
      <c r="L192" s="179"/>
      <c r="M192" s="180"/>
      <c r="N192" s="181"/>
      <c r="O192" s="181"/>
      <c r="P192" s="182">
        <f>SUM(P193:P197)</f>
        <v>0</v>
      </c>
      <c r="Q192" s="181"/>
      <c r="R192" s="182">
        <f>SUM(R193:R197)</f>
        <v>1.8440650399999998</v>
      </c>
      <c r="S192" s="181"/>
      <c r="T192" s="183">
        <f>SUM(T193:T197)</f>
        <v>0</v>
      </c>
      <c r="AR192" s="184" t="s">
        <v>16</v>
      </c>
      <c r="AT192" s="185" t="s">
        <v>68</v>
      </c>
      <c r="AU192" s="185" t="s">
        <v>77</v>
      </c>
      <c r="AY192" s="184" t="s">
        <v>132</v>
      </c>
      <c r="BK192" s="186">
        <f>SUM(BK193:BK197)</f>
        <v>0</v>
      </c>
    </row>
    <row r="193" spans="2:65" s="1" customFormat="1" ht="25.5" customHeight="1">
      <c r="B193" s="38"/>
      <c r="C193" s="189" t="s">
        <v>272</v>
      </c>
      <c r="D193" s="189" t="s">
        <v>135</v>
      </c>
      <c r="E193" s="190" t="s">
        <v>470</v>
      </c>
      <c r="F193" s="191" t="s">
        <v>471</v>
      </c>
      <c r="G193" s="192" t="s">
        <v>138</v>
      </c>
      <c r="H193" s="193">
        <v>49.253999999999998</v>
      </c>
      <c r="I193" s="194"/>
      <c r="J193" s="195">
        <f>ROUND(I193*H193,2)</f>
        <v>0</v>
      </c>
      <c r="K193" s="191" t="s">
        <v>139</v>
      </c>
      <c r="L193" s="58"/>
      <c r="M193" s="196" t="s">
        <v>21</v>
      </c>
      <c r="N193" s="197" t="s">
        <v>40</v>
      </c>
      <c r="O193" s="39"/>
      <c r="P193" s="198">
        <f>O193*H193</f>
        <v>0</v>
      </c>
      <c r="Q193" s="198">
        <v>2.4459999999999999E-2</v>
      </c>
      <c r="R193" s="198">
        <f>Q193*H193</f>
        <v>1.2047528399999998</v>
      </c>
      <c r="S193" s="198">
        <v>0</v>
      </c>
      <c r="T193" s="199">
        <f>S193*H193</f>
        <v>0</v>
      </c>
      <c r="AR193" s="21" t="s">
        <v>140</v>
      </c>
      <c r="AT193" s="21" t="s">
        <v>135</v>
      </c>
      <c r="AU193" s="21" t="s">
        <v>16</v>
      </c>
      <c r="AY193" s="21" t="s">
        <v>132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21" t="s">
        <v>77</v>
      </c>
      <c r="BK193" s="200">
        <f>ROUND(I193*H193,2)</f>
        <v>0</v>
      </c>
      <c r="BL193" s="21" t="s">
        <v>140</v>
      </c>
      <c r="BM193" s="21" t="s">
        <v>600</v>
      </c>
    </row>
    <row r="194" spans="2:65" s="11" customFormat="1" ht="13.5">
      <c r="B194" s="201"/>
      <c r="C194" s="202"/>
      <c r="D194" s="203" t="s">
        <v>142</v>
      </c>
      <c r="E194" s="204" t="s">
        <v>21</v>
      </c>
      <c r="F194" s="205" t="s">
        <v>601</v>
      </c>
      <c r="G194" s="202"/>
      <c r="H194" s="206">
        <v>49.253999999999998</v>
      </c>
      <c r="I194" s="207"/>
      <c r="J194" s="202"/>
      <c r="K194" s="202"/>
      <c r="L194" s="208"/>
      <c r="M194" s="209"/>
      <c r="N194" s="210"/>
      <c r="O194" s="210"/>
      <c r="P194" s="210"/>
      <c r="Q194" s="210"/>
      <c r="R194" s="210"/>
      <c r="S194" s="210"/>
      <c r="T194" s="211"/>
      <c r="AT194" s="212" t="s">
        <v>142</v>
      </c>
      <c r="AU194" s="212" t="s">
        <v>16</v>
      </c>
      <c r="AV194" s="11" t="s">
        <v>16</v>
      </c>
      <c r="AW194" s="11" t="s">
        <v>33</v>
      </c>
      <c r="AX194" s="11" t="s">
        <v>77</v>
      </c>
      <c r="AY194" s="212" t="s">
        <v>132</v>
      </c>
    </row>
    <row r="195" spans="2:65" s="1" customFormat="1" ht="16.5" customHeight="1">
      <c r="B195" s="38"/>
      <c r="C195" s="213" t="s">
        <v>355</v>
      </c>
      <c r="D195" s="213" t="s">
        <v>392</v>
      </c>
      <c r="E195" s="214" t="s">
        <v>475</v>
      </c>
      <c r="F195" s="215" t="s">
        <v>476</v>
      </c>
      <c r="G195" s="216" t="s">
        <v>138</v>
      </c>
      <c r="H195" s="217">
        <v>54.179000000000002</v>
      </c>
      <c r="I195" s="218"/>
      <c r="J195" s="219">
        <f>ROUND(I195*H195,2)</f>
        <v>0</v>
      </c>
      <c r="K195" s="215" t="s">
        <v>139</v>
      </c>
      <c r="L195" s="220"/>
      <c r="M195" s="221" t="s">
        <v>21</v>
      </c>
      <c r="N195" s="222" t="s">
        <v>40</v>
      </c>
      <c r="O195" s="39"/>
      <c r="P195" s="198">
        <f>O195*H195</f>
        <v>0</v>
      </c>
      <c r="Q195" s="198">
        <v>1.18E-2</v>
      </c>
      <c r="R195" s="198">
        <f>Q195*H195</f>
        <v>0.6393122</v>
      </c>
      <c r="S195" s="198">
        <v>0</v>
      </c>
      <c r="T195" s="199">
        <f>S195*H195</f>
        <v>0</v>
      </c>
      <c r="AR195" s="21" t="s">
        <v>296</v>
      </c>
      <c r="AT195" s="21" t="s">
        <v>392</v>
      </c>
      <c r="AU195" s="21" t="s">
        <v>16</v>
      </c>
      <c r="AY195" s="21" t="s">
        <v>132</v>
      </c>
      <c r="BE195" s="200">
        <f>IF(N195="základní",J195,0)</f>
        <v>0</v>
      </c>
      <c r="BF195" s="200">
        <f>IF(N195="snížená",J195,0)</f>
        <v>0</v>
      </c>
      <c r="BG195" s="200">
        <f>IF(N195="zákl. přenesená",J195,0)</f>
        <v>0</v>
      </c>
      <c r="BH195" s="200">
        <f>IF(N195="sníž. přenesená",J195,0)</f>
        <v>0</v>
      </c>
      <c r="BI195" s="200">
        <f>IF(N195="nulová",J195,0)</f>
        <v>0</v>
      </c>
      <c r="BJ195" s="21" t="s">
        <v>77</v>
      </c>
      <c r="BK195" s="200">
        <f>ROUND(I195*H195,2)</f>
        <v>0</v>
      </c>
      <c r="BL195" s="21" t="s">
        <v>140</v>
      </c>
      <c r="BM195" s="21" t="s">
        <v>602</v>
      </c>
    </row>
    <row r="196" spans="2:65" s="11" customFormat="1" ht="13.5">
      <c r="B196" s="201"/>
      <c r="C196" s="202"/>
      <c r="D196" s="203" t="s">
        <v>142</v>
      </c>
      <c r="E196" s="204" t="s">
        <v>21</v>
      </c>
      <c r="F196" s="205" t="s">
        <v>603</v>
      </c>
      <c r="G196" s="202"/>
      <c r="H196" s="206">
        <v>54.179000000000002</v>
      </c>
      <c r="I196" s="207"/>
      <c r="J196" s="202"/>
      <c r="K196" s="202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142</v>
      </c>
      <c r="AU196" s="212" t="s">
        <v>16</v>
      </c>
      <c r="AV196" s="11" t="s">
        <v>16</v>
      </c>
      <c r="AW196" s="11" t="s">
        <v>33</v>
      </c>
      <c r="AX196" s="11" t="s">
        <v>77</v>
      </c>
      <c r="AY196" s="212" t="s">
        <v>132</v>
      </c>
    </row>
    <row r="197" spans="2:65" s="1" customFormat="1" ht="16.5" customHeight="1">
      <c r="B197" s="38"/>
      <c r="C197" s="189" t="s">
        <v>359</v>
      </c>
      <c r="D197" s="189" t="s">
        <v>135</v>
      </c>
      <c r="E197" s="190" t="s">
        <v>480</v>
      </c>
      <c r="F197" s="191" t="s">
        <v>481</v>
      </c>
      <c r="G197" s="192" t="s">
        <v>231</v>
      </c>
      <c r="H197" s="193">
        <v>1.8440000000000001</v>
      </c>
      <c r="I197" s="194"/>
      <c r="J197" s="195">
        <f>ROUND(I197*H197,2)</f>
        <v>0</v>
      </c>
      <c r="K197" s="191" t="s">
        <v>139</v>
      </c>
      <c r="L197" s="58"/>
      <c r="M197" s="196" t="s">
        <v>21</v>
      </c>
      <c r="N197" s="197" t="s">
        <v>40</v>
      </c>
      <c r="O197" s="3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AR197" s="21" t="s">
        <v>140</v>
      </c>
      <c r="AT197" s="21" t="s">
        <v>135</v>
      </c>
      <c r="AU197" s="21" t="s">
        <v>16</v>
      </c>
      <c r="AY197" s="21" t="s">
        <v>132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21" t="s">
        <v>77</v>
      </c>
      <c r="BK197" s="200">
        <f>ROUND(I197*H197,2)</f>
        <v>0</v>
      </c>
      <c r="BL197" s="21" t="s">
        <v>140</v>
      </c>
      <c r="BM197" s="21" t="s">
        <v>604</v>
      </c>
    </row>
    <row r="198" spans="2:65" s="10" customFormat="1" ht="29.85" customHeight="1">
      <c r="B198" s="173"/>
      <c r="C198" s="174"/>
      <c r="D198" s="175" t="s">
        <v>68</v>
      </c>
      <c r="E198" s="187" t="s">
        <v>483</v>
      </c>
      <c r="F198" s="187" t="s">
        <v>484</v>
      </c>
      <c r="G198" s="174"/>
      <c r="H198" s="174"/>
      <c r="I198" s="177"/>
      <c r="J198" s="188">
        <f>BK198</f>
        <v>0</v>
      </c>
      <c r="K198" s="174"/>
      <c r="L198" s="179"/>
      <c r="M198" s="180"/>
      <c r="N198" s="181"/>
      <c r="O198" s="181"/>
      <c r="P198" s="182">
        <f>SUM(P199:P200)</f>
        <v>0</v>
      </c>
      <c r="Q198" s="181"/>
      <c r="R198" s="182">
        <f>SUM(R199:R200)</f>
        <v>1.6000000000000001E-3</v>
      </c>
      <c r="S198" s="181"/>
      <c r="T198" s="183">
        <f>SUM(T199:T200)</f>
        <v>0</v>
      </c>
      <c r="AR198" s="184" t="s">
        <v>16</v>
      </c>
      <c r="AT198" s="185" t="s">
        <v>68</v>
      </c>
      <c r="AU198" s="185" t="s">
        <v>77</v>
      </c>
      <c r="AY198" s="184" t="s">
        <v>132</v>
      </c>
      <c r="BK198" s="186">
        <f>SUM(BK199:BK200)</f>
        <v>0</v>
      </c>
    </row>
    <row r="199" spans="2:65" s="1" customFormat="1" ht="16.5" customHeight="1">
      <c r="B199" s="38"/>
      <c r="C199" s="189" t="s">
        <v>363</v>
      </c>
      <c r="D199" s="189" t="s">
        <v>135</v>
      </c>
      <c r="E199" s="190" t="s">
        <v>491</v>
      </c>
      <c r="F199" s="191" t="s">
        <v>492</v>
      </c>
      <c r="G199" s="192" t="s">
        <v>146</v>
      </c>
      <c r="H199" s="193">
        <v>2</v>
      </c>
      <c r="I199" s="194"/>
      <c r="J199" s="195">
        <f>ROUND(I199*H199,2)</f>
        <v>0</v>
      </c>
      <c r="K199" s="191" t="s">
        <v>21</v>
      </c>
      <c r="L199" s="58"/>
      <c r="M199" s="196" t="s">
        <v>21</v>
      </c>
      <c r="N199" s="197" t="s">
        <v>40</v>
      </c>
      <c r="O199" s="39"/>
      <c r="P199" s="198">
        <f>O199*H199</f>
        <v>0</v>
      </c>
      <c r="Q199" s="198">
        <v>8.0000000000000004E-4</v>
      </c>
      <c r="R199" s="198">
        <f>Q199*H199</f>
        <v>1.6000000000000001E-3</v>
      </c>
      <c r="S199" s="198">
        <v>0</v>
      </c>
      <c r="T199" s="199">
        <f>S199*H199</f>
        <v>0</v>
      </c>
      <c r="AR199" s="21" t="s">
        <v>140</v>
      </c>
      <c r="AT199" s="21" t="s">
        <v>135</v>
      </c>
      <c r="AU199" s="21" t="s">
        <v>16</v>
      </c>
      <c r="AY199" s="21" t="s">
        <v>132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21" t="s">
        <v>77</v>
      </c>
      <c r="BK199" s="200">
        <f>ROUND(I199*H199,2)</f>
        <v>0</v>
      </c>
      <c r="BL199" s="21" t="s">
        <v>140</v>
      </c>
      <c r="BM199" s="21" t="s">
        <v>605</v>
      </c>
    </row>
    <row r="200" spans="2:65" s="11" customFormat="1" ht="13.5">
      <c r="B200" s="201"/>
      <c r="C200" s="202"/>
      <c r="D200" s="203" t="s">
        <v>142</v>
      </c>
      <c r="E200" s="204" t="s">
        <v>21</v>
      </c>
      <c r="F200" s="205" t="s">
        <v>16</v>
      </c>
      <c r="G200" s="202"/>
      <c r="H200" s="206">
        <v>2</v>
      </c>
      <c r="I200" s="207"/>
      <c r="J200" s="202"/>
      <c r="K200" s="202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142</v>
      </c>
      <c r="AU200" s="212" t="s">
        <v>16</v>
      </c>
      <c r="AV200" s="11" t="s">
        <v>16</v>
      </c>
      <c r="AW200" s="11" t="s">
        <v>33</v>
      </c>
      <c r="AX200" s="11" t="s">
        <v>77</v>
      </c>
      <c r="AY200" s="212" t="s">
        <v>132</v>
      </c>
    </row>
    <row r="201" spans="2:65" s="10" customFormat="1" ht="29.85" customHeight="1">
      <c r="B201" s="173"/>
      <c r="C201" s="174"/>
      <c r="D201" s="175" t="s">
        <v>68</v>
      </c>
      <c r="E201" s="187" t="s">
        <v>499</v>
      </c>
      <c r="F201" s="187" t="s">
        <v>500</v>
      </c>
      <c r="G201" s="174"/>
      <c r="H201" s="174"/>
      <c r="I201" s="177"/>
      <c r="J201" s="188">
        <f>BK201</f>
        <v>0</v>
      </c>
      <c r="K201" s="174"/>
      <c r="L201" s="179"/>
      <c r="M201" s="180"/>
      <c r="N201" s="181"/>
      <c r="O201" s="181"/>
      <c r="P201" s="182">
        <f>SUM(P202:P209)</f>
        <v>0</v>
      </c>
      <c r="Q201" s="181"/>
      <c r="R201" s="182">
        <f>SUM(R202:R209)</f>
        <v>2.1830000000000002E-2</v>
      </c>
      <c r="S201" s="181"/>
      <c r="T201" s="183">
        <f>SUM(T202:T209)</f>
        <v>2.666E-3</v>
      </c>
      <c r="AR201" s="184" t="s">
        <v>16</v>
      </c>
      <c r="AT201" s="185" t="s">
        <v>68</v>
      </c>
      <c r="AU201" s="185" t="s">
        <v>77</v>
      </c>
      <c r="AY201" s="184" t="s">
        <v>132</v>
      </c>
      <c r="BK201" s="186">
        <f>SUM(BK202:BK209)</f>
        <v>0</v>
      </c>
    </row>
    <row r="202" spans="2:65" s="1" customFormat="1" ht="16.5" customHeight="1">
      <c r="B202" s="38"/>
      <c r="C202" s="189" t="s">
        <v>369</v>
      </c>
      <c r="D202" s="189" t="s">
        <v>135</v>
      </c>
      <c r="E202" s="190" t="s">
        <v>502</v>
      </c>
      <c r="F202" s="191" t="s">
        <v>503</v>
      </c>
      <c r="G202" s="192" t="s">
        <v>138</v>
      </c>
      <c r="H202" s="193">
        <v>8.6</v>
      </c>
      <c r="I202" s="194"/>
      <c r="J202" s="195">
        <f>ROUND(I202*H202,2)</f>
        <v>0</v>
      </c>
      <c r="K202" s="191" t="s">
        <v>139</v>
      </c>
      <c r="L202" s="58"/>
      <c r="M202" s="196" t="s">
        <v>21</v>
      </c>
      <c r="N202" s="197" t="s">
        <v>40</v>
      </c>
      <c r="O202" s="39"/>
      <c r="P202" s="198">
        <f>O202*H202</f>
        <v>0</v>
      </c>
      <c r="Q202" s="198">
        <v>1E-3</v>
      </c>
      <c r="R202" s="198">
        <f>Q202*H202</f>
        <v>8.6E-3</v>
      </c>
      <c r="S202" s="198">
        <v>3.1E-4</v>
      </c>
      <c r="T202" s="199">
        <f>S202*H202</f>
        <v>2.666E-3</v>
      </c>
      <c r="AR202" s="21" t="s">
        <v>140</v>
      </c>
      <c r="AT202" s="21" t="s">
        <v>135</v>
      </c>
      <c r="AU202" s="21" t="s">
        <v>16</v>
      </c>
      <c r="AY202" s="21" t="s">
        <v>132</v>
      </c>
      <c r="BE202" s="200">
        <f>IF(N202="základní",J202,0)</f>
        <v>0</v>
      </c>
      <c r="BF202" s="200">
        <f>IF(N202="snížená",J202,0)</f>
        <v>0</v>
      </c>
      <c r="BG202" s="200">
        <f>IF(N202="zákl. přenesená",J202,0)</f>
        <v>0</v>
      </c>
      <c r="BH202" s="200">
        <f>IF(N202="sníž. přenesená",J202,0)</f>
        <v>0</v>
      </c>
      <c r="BI202" s="200">
        <f>IF(N202="nulová",J202,0)</f>
        <v>0</v>
      </c>
      <c r="BJ202" s="21" t="s">
        <v>77</v>
      </c>
      <c r="BK202" s="200">
        <f>ROUND(I202*H202,2)</f>
        <v>0</v>
      </c>
      <c r="BL202" s="21" t="s">
        <v>140</v>
      </c>
      <c r="BM202" s="21" t="s">
        <v>606</v>
      </c>
    </row>
    <row r="203" spans="2:65" s="11" customFormat="1" ht="13.5">
      <c r="B203" s="201"/>
      <c r="C203" s="202"/>
      <c r="D203" s="203" t="s">
        <v>142</v>
      </c>
      <c r="E203" s="204" t="s">
        <v>21</v>
      </c>
      <c r="F203" s="205" t="s">
        <v>540</v>
      </c>
      <c r="G203" s="202"/>
      <c r="H203" s="206">
        <v>8.6</v>
      </c>
      <c r="I203" s="207"/>
      <c r="J203" s="202"/>
      <c r="K203" s="202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142</v>
      </c>
      <c r="AU203" s="212" t="s">
        <v>16</v>
      </c>
      <c r="AV203" s="11" t="s">
        <v>16</v>
      </c>
      <c r="AW203" s="11" t="s">
        <v>33</v>
      </c>
      <c r="AX203" s="11" t="s">
        <v>77</v>
      </c>
      <c r="AY203" s="212" t="s">
        <v>132</v>
      </c>
    </row>
    <row r="204" spans="2:65" s="1" customFormat="1" ht="16.5" customHeight="1">
      <c r="B204" s="38"/>
      <c r="C204" s="189" t="s">
        <v>375</v>
      </c>
      <c r="D204" s="189" t="s">
        <v>135</v>
      </c>
      <c r="E204" s="190" t="s">
        <v>507</v>
      </c>
      <c r="F204" s="191" t="s">
        <v>508</v>
      </c>
      <c r="G204" s="192" t="s">
        <v>138</v>
      </c>
      <c r="H204" s="193">
        <v>8.6</v>
      </c>
      <c r="I204" s="194"/>
      <c r="J204" s="195">
        <f>ROUND(I204*H204,2)</f>
        <v>0</v>
      </c>
      <c r="K204" s="191" t="s">
        <v>139</v>
      </c>
      <c r="L204" s="58"/>
      <c r="M204" s="196" t="s">
        <v>21</v>
      </c>
      <c r="N204" s="197" t="s">
        <v>40</v>
      </c>
      <c r="O204" s="39"/>
      <c r="P204" s="198">
        <f>O204*H204</f>
        <v>0</v>
      </c>
      <c r="Q204" s="198">
        <v>0</v>
      </c>
      <c r="R204" s="198">
        <f>Q204*H204</f>
        <v>0</v>
      </c>
      <c r="S204" s="198">
        <v>0</v>
      </c>
      <c r="T204" s="199">
        <f>S204*H204</f>
        <v>0</v>
      </c>
      <c r="AR204" s="21" t="s">
        <v>140</v>
      </c>
      <c r="AT204" s="21" t="s">
        <v>135</v>
      </c>
      <c r="AU204" s="21" t="s">
        <v>16</v>
      </c>
      <c r="AY204" s="21" t="s">
        <v>132</v>
      </c>
      <c r="BE204" s="200">
        <f>IF(N204="základní",J204,0)</f>
        <v>0</v>
      </c>
      <c r="BF204" s="200">
        <f>IF(N204="snížená",J204,0)</f>
        <v>0</v>
      </c>
      <c r="BG204" s="200">
        <f>IF(N204="zákl. přenesená",J204,0)</f>
        <v>0</v>
      </c>
      <c r="BH204" s="200">
        <f>IF(N204="sníž. přenesená",J204,0)</f>
        <v>0</v>
      </c>
      <c r="BI204" s="200">
        <f>IF(N204="nulová",J204,0)</f>
        <v>0</v>
      </c>
      <c r="BJ204" s="21" t="s">
        <v>77</v>
      </c>
      <c r="BK204" s="200">
        <f>ROUND(I204*H204,2)</f>
        <v>0</v>
      </c>
      <c r="BL204" s="21" t="s">
        <v>140</v>
      </c>
      <c r="BM204" s="21" t="s">
        <v>607</v>
      </c>
    </row>
    <row r="205" spans="2:65" s="11" customFormat="1" ht="13.5">
      <c r="B205" s="201"/>
      <c r="C205" s="202"/>
      <c r="D205" s="203" t="s">
        <v>142</v>
      </c>
      <c r="E205" s="204" t="s">
        <v>21</v>
      </c>
      <c r="F205" s="205" t="s">
        <v>540</v>
      </c>
      <c r="G205" s="202"/>
      <c r="H205" s="206">
        <v>8.6</v>
      </c>
      <c r="I205" s="207"/>
      <c r="J205" s="202"/>
      <c r="K205" s="202"/>
      <c r="L205" s="208"/>
      <c r="M205" s="209"/>
      <c r="N205" s="210"/>
      <c r="O205" s="210"/>
      <c r="P205" s="210"/>
      <c r="Q205" s="210"/>
      <c r="R205" s="210"/>
      <c r="S205" s="210"/>
      <c r="T205" s="211"/>
      <c r="AT205" s="212" t="s">
        <v>142</v>
      </c>
      <c r="AU205" s="212" t="s">
        <v>16</v>
      </c>
      <c r="AV205" s="11" t="s">
        <v>16</v>
      </c>
      <c r="AW205" s="11" t="s">
        <v>33</v>
      </c>
      <c r="AX205" s="11" t="s">
        <v>77</v>
      </c>
      <c r="AY205" s="212" t="s">
        <v>132</v>
      </c>
    </row>
    <row r="206" spans="2:65" s="1" customFormat="1" ht="25.5" customHeight="1">
      <c r="B206" s="38"/>
      <c r="C206" s="189" t="s">
        <v>381</v>
      </c>
      <c r="D206" s="189" t="s">
        <v>135</v>
      </c>
      <c r="E206" s="190" t="s">
        <v>512</v>
      </c>
      <c r="F206" s="191" t="s">
        <v>513</v>
      </c>
      <c r="G206" s="192" t="s">
        <v>138</v>
      </c>
      <c r="H206" s="193">
        <v>27</v>
      </c>
      <c r="I206" s="194"/>
      <c r="J206" s="195">
        <f>ROUND(I206*H206,2)</f>
        <v>0</v>
      </c>
      <c r="K206" s="191" t="s">
        <v>139</v>
      </c>
      <c r="L206" s="58"/>
      <c r="M206" s="196" t="s">
        <v>21</v>
      </c>
      <c r="N206" s="197" t="s">
        <v>40</v>
      </c>
      <c r="O206" s="39"/>
      <c r="P206" s="198">
        <f>O206*H206</f>
        <v>0</v>
      </c>
      <c r="Q206" s="198">
        <v>2.0000000000000001E-4</v>
      </c>
      <c r="R206" s="198">
        <f>Q206*H206</f>
        <v>5.4000000000000003E-3</v>
      </c>
      <c r="S206" s="198">
        <v>0</v>
      </c>
      <c r="T206" s="199">
        <f>S206*H206</f>
        <v>0</v>
      </c>
      <c r="AR206" s="21" t="s">
        <v>140</v>
      </c>
      <c r="AT206" s="21" t="s">
        <v>135</v>
      </c>
      <c r="AU206" s="21" t="s">
        <v>16</v>
      </c>
      <c r="AY206" s="21" t="s">
        <v>132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21" t="s">
        <v>77</v>
      </c>
      <c r="BK206" s="200">
        <f>ROUND(I206*H206,2)</f>
        <v>0</v>
      </c>
      <c r="BL206" s="21" t="s">
        <v>140</v>
      </c>
      <c r="BM206" s="21" t="s">
        <v>608</v>
      </c>
    </row>
    <row r="207" spans="2:65" s="11" customFormat="1" ht="13.5">
      <c r="B207" s="201"/>
      <c r="C207" s="202"/>
      <c r="D207" s="203" t="s">
        <v>142</v>
      </c>
      <c r="E207" s="204" t="s">
        <v>21</v>
      </c>
      <c r="F207" s="205" t="s">
        <v>609</v>
      </c>
      <c r="G207" s="202"/>
      <c r="H207" s="206">
        <v>27</v>
      </c>
      <c r="I207" s="207"/>
      <c r="J207" s="202"/>
      <c r="K207" s="202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142</v>
      </c>
      <c r="AU207" s="212" t="s">
        <v>16</v>
      </c>
      <c r="AV207" s="11" t="s">
        <v>16</v>
      </c>
      <c r="AW207" s="11" t="s">
        <v>33</v>
      </c>
      <c r="AX207" s="11" t="s">
        <v>77</v>
      </c>
      <c r="AY207" s="212" t="s">
        <v>132</v>
      </c>
    </row>
    <row r="208" spans="2:65" s="1" customFormat="1" ht="25.5" customHeight="1">
      <c r="B208" s="38"/>
      <c r="C208" s="189" t="s">
        <v>387</v>
      </c>
      <c r="D208" s="189" t="s">
        <v>135</v>
      </c>
      <c r="E208" s="190" t="s">
        <v>516</v>
      </c>
      <c r="F208" s="191" t="s">
        <v>517</v>
      </c>
      <c r="G208" s="192" t="s">
        <v>138</v>
      </c>
      <c r="H208" s="193">
        <v>27</v>
      </c>
      <c r="I208" s="194"/>
      <c r="J208" s="195">
        <f>ROUND(I208*H208,2)</f>
        <v>0</v>
      </c>
      <c r="K208" s="191" t="s">
        <v>139</v>
      </c>
      <c r="L208" s="58"/>
      <c r="M208" s="196" t="s">
        <v>21</v>
      </c>
      <c r="N208" s="197" t="s">
        <v>40</v>
      </c>
      <c r="O208" s="39"/>
      <c r="P208" s="198">
        <f>O208*H208</f>
        <v>0</v>
      </c>
      <c r="Q208" s="198">
        <v>2.9E-4</v>
      </c>
      <c r="R208" s="198">
        <f>Q208*H208</f>
        <v>7.8300000000000002E-3</v>
      </c>
      <c r="S208" s="198">
        <v>0</v>
      </c>
      <c r="T208" s="199">
        <f>S208*H208</f>
        <v>0</v>
      </c>
      <c r="AR208" s="21" t="s">
        <v>140</v>
      </c>
      <c r="AT208" s="21" t="s">
        <v>135</v>
      </c>
      <c r="AU208" s="21" t="s">
        <v>16</v>
      </c>
      <c r="AY208" s="21" t="s">
        <v>132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21" t="s">
        <v>77</v>
      </c>
      <c r="BK208" s="200">
        <f>ROUND(I208*H208,2)</f>
        <v>0</v>
      </c>
      <c r="BL208" s="21" t="s">
        <v>140</v>
      </c>
      <c r="BM208" s="21" t="s">
        <v>610</v>
      </c>
    </row>
    <row r="209" spans="2:65" s="11" customFormat="1" ht="13.5">
      <c r="B209" s="201"/>
      <c r="C209" s="202"/>
      <c r="D209" s="203" t="s">
        <v>142</v>
      </c>
      <c r="E209" s="204" t="s">
        <v>21</v>
      </c>
      <c r="F209" s="205" t="s">
        <v>273</v>
      </c>
      <c r="G209" s="202"/>
      <c r="H209" s="206">
        <v>27</v>
      </c>
      <c r="I209" s="207"/>
      <c r="J209" s="202"/>
      <c r="K209" s="202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142</v>
      </c>
      <c r="AU209" s="212" t="s">
        <v>16</v>
      </c>
      <c r="AV209" s="11" t="s">
        <v>16</v>
      </c>
      <c r="AW209" s="11" t="s">
        <v>33</v>
      </c>
      <c r="AX209" s="11" t="s">
        <v>77</v>
      </c>
      <c r="AY209" s="212" t="s">
        <v>132</v>
      </c>
    </row>
    <row r="210" spans="2:65" s="10" customFormat="1" ht="37.35" customHeight="1">
      <c r="B210" s="173"/>
      <c r="C210" s="174"/>
      <c r="D210" s="175" t="s">
        <v>68</v>
      </c>
      <c r="E210" s="176" t="s">
        <v>611</v>
      </c>
      <c r="F210" s="176" t="s">
        <v>612</v>
      </c>
      <c r="G210" s="174"/>
      <c r="H210" s="174"/>
      <c r="I210" s="177"/>
      <c r="J210" s="178">
        <f>BK210</f>
        <v>0</v>
      </c>
      <c r="K210" s="174"/>
      <c r="L210" s="179"/>
      <c r="M210" s="180"/>
      <c r="N210" s="181"/>
      <c r="O210" s="181"/>
      <c r="P210" s="182">
        <f>SUM(P211:P212)</f>
        <v>0</v>
      </c>
      <c r="Q210" s="181"/>
      <c r="R210" s="182">
        <f>SUM(R211:R212)</f>
        <v>0</v>
      </c>
      <c r="S210" s="181"/>
      <c r="T210" s="183">
        <f>SUM(T211:T212)</f>
        <v>0</v>
      </c>
      <c r="AR210" s="184" t="s">
        <v>152</v>
      </c>
      <c r="AT210" s="185" t="s">
        <v>68</v>
      </c>
      <c r="AU210" s="185" t="s">
        <v>69</v>
      </c>
      <c r="AY210" s="184" t="s">
        <v>132</v>
      </c>
      <c r="BK210" s="186">
        <f>SUM(BK211:BK212)</f>
        <v>0</v>
      </c>
    </row>
    <row r="211" spans="2:65" s="1" customFormat="1" ht="25.5" customHeight="1">
      <c r="B211" s="38"/>
      <c r="C211" s="189" t="s">
        <v>391</v>
      </c>
      <c r="D211" s="189" t="s">
        <v>135</v>
      </c>
      <c r="E211" s="190" t="s">
        <v>522</v>
      </c>
      <c r="F211" s="191" t="s">
        <v>523</v>
      </c>
      <c r="G211" s="192" t="s">
        <v>524</v>
      </c>
      <c r="H211" s="193">
        <v>20</v>
      </c>
      <c r="I211" s="194"/>
      <c r="J211" s="195">
        <f>ROUND(I211*H211,2)</f>
        <v>0</v>
      </c>
      <c r="K211" s="191" t="s">
        <v>139</v>
      </c>
      <c r="L211" s="58"/>
      <c r="M211" s="196" t="s">
        <v>21</v>
      </c>
      <c r="N211" s="197" t="s">
        <v>40</v>
      </c>
      <c r="O211" s="3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AR211" s="21" t="s">
        <v>140</v>
      </c>
      <c r="AT211" s="21" t="s">
        <v>135</v>
      </c>
      <c r="AU211" s="21" t="s">
        <v>77</v>
      </c>
      <c r="AY211" s="21" t="s">
        <v>132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21" t="s">
        <v>77</v>
      </c>
      <c r="BK211" s="200">
        <f>ROUND(I211*H211,2)</f>
        <v>0</v>
      </c>
      <c r="BL211" s="21" t="s">
        <v>140</v>
      </c>
      <c r="BM211" s="21" t="s">
        <v>613</v>
      </c>
    </row>
    <row r="212" spans="2:65" s="11" customFormat="1" ht="13.5">
      <c r="B212" s="201"/>
      <c r="C212" s="202"/>
      <c r="D212" s="203" t="s">
        <v>142</v>
      </c>
      <c r="E212" s="204" t="s">
        <v>21</v>
      </c>
      <c r="F212" s="205" t="s">
        <v>233</v>
      </c>
      <c r="G212" s="202"/>
      <c r="H212" s="206">
        <v>20</v>
      </c>
      <c r="I212" s="207"/>
      <c r="J212" s="202"/>
      <c r="K212" s="202"/>
      <c r="L212" s="208"/>
      <c r="M212" s="223"/>
      <c r="N212" s="224"/>
      <c r="O212" s="224"/>
      <c r="P212" s="224"/>
      <c r="Q212" s="224"/>
      <c r="R212" s="224"/>
      <c r="S212" s="224"/>
      <c r="T212" s="225"/>
      <c r="AT212" s="212" t="s">
        <v>142</v>
      </c>
      <c r="AU212" s="212" t="s">
        <v>77</v>
      </c>
      <c r="AV212" s="11" t="s">
        <v>16</v>
      </c>
      <c r="AW212" s="11" t="s">
        <v>33</v>
      </c>
      <c r="AX212" s="11" t="s">
        <v>77</v>
      </c>
      <c r="AY212" s="212" t="s">
        <v>132</v>
      </c>
    </row>
    <row r="213" spans="2:65" s="1" customFormat="1" ht="6.95" customHeight="1">
      <c r="B213" s="53"/>
      <c r="C213" s="54"/>
      <c r="D213" s="54"/>
      <c r="E213" s="54"/>
      <c r="F213" s="54"/>
      <c r="G213" s="54"/>
      <c r="H213" s="54"/>
      <c r="I213" s="136"/>
      <c r="J213" s="54"/>
      <c r="K213" s="54"/>
      <c r="L213" s="58"/>
    </row>
  </sheetData>
  <sheetProtection algorithmName="SHA-512" hashValue="n5rbRwGimKepxLTF1vRZCP2aTiwiOT975qSvv5sCVp+9tCo5/+FLOqRwA46V6oAaAxULcb8zmMrvt3ml2oserQ==" saltValue="ivI5/V4aBSuFtH3rMBbtku/fT0Ctvttid6GUu0OmOOMrIOBRG2kItAiFkAIPY2nGek26D+rfHEvyu31kYXxPqg==" spinCount="100000" sheet="1" objects="1" scenarios="1" formatColumns="0" formatRows="0" autoFilter="0"/>
  <autoFilter ref="C94:K212"/>
  <mergeCells count="10">
    <mergeCell ref="J51:J52"/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6" customWidth="1"/>
    <col min="2" max="2" width="1.6640625" style="226" customWidth="1"/>
    <col min="3" max="4" width="5" style="226" customWidth="1"/>
    <col min="5" max="5" width="11.6640625" style="226" customWidth="1"/>
    <col min="6" max="6" width="9.1640625" style="226" customWidth="1"/>
    <col min="7" max="7" width="5" style="226" customWidth="1"/>
    <col min="8" max="8" width="77.83203125" style="226" customWidth="1"/>
    <col min="9" max="10" width="20" style="226" customWidth="1"/>
    <col min="11" max="11" width="1.6640625" style="226" customWidth="1"/>
  </cols>
  <sheetData>
    <row r="1" spans="2:11" ht="37.5" customHeight="1"/>
    <row r="2" spans="2:11" ht="7.5" customHeight="1">
      <c r="B2" s="227"/>
      <c r="C2" s="228"/>
      <c r="D2" s="228"/>
      <c r="E2" s="228"/>
      <c r="F2" s="228"/>
      <c r="G2" s="228"/>
      <c r="H2" s="228"/>
      <c r="I2" s="228"/>
      <c r="J2" s="228"/>
      <c r="K2" s="229"/>
    </row>
    <row r="3" spans="2:11" s="12" customFormat="1" ht="45" customHeight="1">
      <c r="B3" s="230"/>
      <c r="C3" s="354" t="s">
        <v>614</v>
      </c>
      <c r="D3" s="354"/>
      <c r="E3" s="354"/>
      <c r="F3" s="354"/>
      <c r="G3" s="354"/>
      <c r="H3" s="354"/>
      <c r="I3" s="354"/>
      <c r="J3" s="354"/>
      <c r="K3" s="231"/>
    </row>
    <row r="4" spans="2:11" ht="25.5" customHeight="1">
      <c r="B4" s="232"/>
      <c r="C4" s="358" t="s">
        <v>615</v>
      </c>
      <c r="D4" s="358"/>
      <c r="E4" s="358"/>
      <c r="F4" s="358"/>
      <c r="G4" s="358"/>
      <c r="H4" s="358"/>
      <c r="I4" s="358"/>
      <c r="J4" s="358"/>
      <c r="K4" s="233"/>
    </row>
    <row r="5" spans="2:11" ht="5.25" customHeight="1">
      <c r="B5" s="232"/>
      <c r="C5" s="234"/>
      <c r="D5" s="234"/>
      <c r="E5" s="234"/>
      <c r="F5" s="234"/>
      <c r="G5" s="234"/>
      <c r="H5" s="234"/>
      <c r="I5" s="234"/>
      <c r="J5" s="234"/>
      <c r="K5" s="233"/>
    </row>
    <row r="6" spans="2:11" ht="15" customHeight="1">
      <c r="B6" s="232"/>
      <c r="C6" s="356" t="s">
        <v>616</v>
      </c>
      <c r="D6" s="356"/>
      <c r="E6" s="356"/>
      <c r="F6" s="356"/>
      <c r="G6" s="356"/>
      <c r="H6" s="356"/>
      <c r="I6" s="356"/>
      <c r="J6" s="356"/>
      <c r="K6" s="233"/>
    </row>
    <row r="7" spans="2:11" ht="15" customHeight="1">
      <c r="B7" s="236"/>
      <c r="C7" s="356" t="s">
        <v>617</v>
      </c>
      <c r="D7" s="356"/>
      <c r="E7" s="356"/>
      <c r="F7" s="356"/>
      <c r="G7" s="356"/>
      <c r="H7" s="356"/>
      <c r="I7" s="356"/>
      <c r="J7" s="356"/>
      <c r="K7" s="233"/>
    </row>
    <row r="8" spans="2:11" ht="12.75" customHeight="1">
      <c r="B8" s="236"/>
      <c r="C8" s="235"/>
      <c r="D8" s="235"/>
      <c r="E8" s="235"/>
      <c r="F8" s="235"/>
      <c r="G8" s="235"/>
      <c r="H8" s="235"/>
      <c r="I8" s="235"/>
      <c r="J8" s="235"/>
      <c r="K8" s="233"/>
    </row>
    <row r="9" spans="2:11" ht="15" customHeight="1">
      <c r="B9" s="236"/>
      <c r="C9" s="356" t="s">
        <v>618</v>
      </c>
      <c r="D9" s="356"/>
      <c r="E9" s="356"/>
      <c r="F9" s="356"/>
      <c r="G9" s="356"/>
      <c r="H9" s="356"/>
      <c r="I9" s="356"/>
      <c r="J9" s="356"/>
      <c r="K9" s="233"/>
    </row>
    <row r="10" spans="2:11" ht="15" customHeight="1">
      <c r="B10" s="236"/>
      <c r="C10" s="235"/>
      <c r="D10" s="356" t="s">
        <v>619</v>
      </c>
      <c r="E10" s="356"/>
      <c r="F10" s="356"/>
      <c r="G10" s="356"/>
      <c r="H10" s="356"/>
      <c r="I10" s="356"/>
      <c r="J10" s="356"/>
      <c r="K10" s="233"/>
    </row>
    <row r="11" spans="2:11" ht="15" customHeight="1">
      <c r="B11" s="236"/>
      <c r="C11" s="237"/>
      <c r="D11" s="356" t="s">
        <v>620</v>
      </c>
      <c r="E11" s="356"/>
      <c r="F11" s="356"/>
      <c r="G11" s="356"/>
      <c r="H11" s="356"/>
      <c r="I11" s="356"/>
      <c r="J11" s="356"/>
      <c r="K11" s="233"/>
    </row>
    <row r="12" spans="2:11" ht="12.75" customHeight="1">
      <c r="B12" s="236"/>
      <c r="C12" s="237"/>
      <c r="D12" s="237"/>
      <c r="E12" s="237"/>
      <c r="F12" s="237"/>
      <c r="G12" s="237"/>
      <c r="H12" s="237"/>
      <c r="I12" s="237"/>
      <c r="J12" s="237"/>
      <c r="K12" s="233"/>
    </row>
    <row r="13" spans="2:11" ht="15" customHeight="1">
      <c r="B13" s="236"/>
      <c r="C13" s="237"/>
      <c r="D13" s="356" t="s">
        <v>621</v>
      </c>
      <c r="E13" s="356"/>
      <c r="F13" s="356"/>
      <c r="G13" s="356"/>
      <c r="H13" s="356"/>
      <c r="I13" s="356"/>
      <c r="J13" s="356"/>
      <c r="K13" s="233"/>
    </row>
    <row r="14" spans="2:11" ht="15" customHeight="1">
      <c r="B14" s="236"/>
      <c r="C14" s="237"/>
      <c r="D14" s="356" t="s">
        <v>622</v>
      </c>
      <c r="E14" s="356"/>
      <c r="F14" s="356"/>
      <c r="G14" s="356"/>
      <c r="H14" s="356"/>
      <c r="I14" s="356"/>
      <c r="J14" s="356"/>
      <c r="K14" s="233"/>
    </row>
    <row r="15" spans="2:11" ht="15" customHeight="1">
      <c r="B15" s="236"/>
      <c r="C15" s="237"/>
      <c r="D15" s="356" t="s">
        <v>623</v>
      </c>
      <c r="E15" s="356"/>
      <c r="F15" s="356"/>
      <c r="G15" s="356"/>
      <c r="H15" s="356"/>
      <c r="I15" s="356"/>
      <c r="J15" s="356"/>
      <c r="K15" s="233"/>
    </row>
    <row r="16" spans="2:11" ht="15" customHeight="1">
      <c r="B16" s="236"/>
      <c r="C16" s="237"/>
      <c r="D16" s="237"/>
      <c r="E16" s="238" t="s">
        <v>76</v>
      </c>
      <c r="F16" s="356" t="s">
        <v>624</v>
      </c>
      <c r="G16" s="356"/>
      <c r="H16" s="356"/>
      <c r="I16" s="356"/>
      <c r="J16" s="356"/>
      <c r="K16" s="233"/>
    </row>
    <row r="17" spans="2:11" ht="15" customHeight="1">
      <c r="B17" s="236"/>
      <c r="C17" s="237"/>
      <c r="D17" s="237"/>
      <c r="E17" s="238" t="s">
        <v>625</v>
      </c>
      <c r="F17" s="356" t="s">
        <v>626</v>
      </c>
      <c r="G17" s="356"/>
      <c r="H17" s="356"/>
      <c r="I17" s="356"/>
      <c r="J17" s="356"/>
      <c r="K17" s="233"/>
    </row>
    <row r="18" spans="2:11" ht="15" customHeight="1">
      <c r="B18" s="236"/>
      <c r="C18" s="237"/>
      <c r="D18" s="237"/>
      <c r="E18" s="238" t="s">
        <v>627</v>
      </c>
      <c r="F18" s="356" t="s">
        <v>628</v>
      </c>
      <c r="G18" s="356"/>
      <c r="H18" s="356"/>
      <c r="I18" s="356"/>
      <c r="J18" s="356"/>
      <c r="K18" s="233"/>
    </row>
    <row r="19" spans="2:11" ht="15" customHeight="1">
      <c r="B19" s="236"/>
      <c r="C19" s="237"/>
      <c r="D19" s="237"/>
      <c r="E19" s="238" t="s">
        <v>629</v>
      </c>
      <c r="F19" s="356" t="s">
        <v>630</v>
      </c>
      <c r="G19" s="356"/>
      <c r="H19" s="356"/>
      <c r="I19" s="356"/>
      <c r="J19" s="356"/>
      <c r="K19" s="233"/>
    </row>
    <row r="20" spans="2:11" ht="15" customHeight="1">
      <c r="B20" s="236"/>
      <c r="C20" s="237"/>
      <c r="D20" s="237"/>
      <c r="E20" s="238" t="s">
        <v>631</v>
      </c>
      <c r="F20" s="356" t="s">
        <v>632</v>
      </c>
      <c r="G20" s="356"/>
      <c r="H20" s="356"/>
      <c r="I20" s="356"/>
      <c r="J20" s="356"/>
      <c r="K20" s="233"/>
    </row>
    <row r="21" spans="2:11" ht="15" customHeight="1">
      <c r="B21" s="236"/>
      <c r="C21" s="237"/>
      <c r="D21" s="237"/>
      <c r="E21" s="238" t="s">
        <v>633</v>
      </c>
      <c r="F21" s="356" t="s">
        <v>634</v>
      </c>
      <c r="G21" s="356"/>
      <c r="H21" s="356"/>
      <c r="I21" s="356"/>
      <c r="J21" s="356"/>
      <c r="K21" s="233"/>
    </row>
    <row r="22" spans="2:11" ht="12.75" customHeight="1">
      <c r="B22" s="236"/>
      <c r="C22" s="237"/>
      <c r="D22" s="237"/>
      <c r="E22" s="237"/>
      <c r="F22" s="237"/>
      <c r="G22" s="237"/>
      <c r="H22" s="237"/>
      <c r="I22" s="237"/>
      <c r="J22" s="237"/>
      <c r="K22" s="233"/>
    </row>
    <row r="23" spans="2:11" ht="15" customHeight="1">
      <c r="B23" s="236"/>
      <c r="C23" s="356" t="s">
        <v>635</v>
      </c>
      <c r="D23" s="356"/>
      <c r="E23" s="356"/>
      <c r="F23" s="356"/>
      <c r="G23" s="356"/>
      <c r="H23" s="356"/>
      <c r="I23" s="356"/>
      <c r="J23" s="356"/>
      <c r="K23" s="233"/>
    </row>
    <row r="24" spans="2:11" ht="15" customHeight="1">
      <c r="B24" s="236"/>
      <c r="C24" s="356" t="s">
        <v>636</v>
      </c>
      <c r="D24" s="356"/>
      <c r="E24" s="356"/>
      <c r="F24" s="356"/>
      <c r="G24" s="356"/>
      <c r="H24" s="356"/>
      <c r="I24" s="356"/>
      <c r="J24" s="356"/>
      <c r="K24" s="233"/>
    </row>
    <row r="25" spans="2:11" ht="15" customHeight="1">
      <c r="B25" s="236"/>
      <c r="C25" s="235"/>
      <c r="D25" s="356" t="s">
        <v>637</v>
      </c>
      <c r="E25" s="356"/>
      <c r="F25" s="356"/>
      <c r="G25" s="356"/>
      <c r="H25" s="356"/>
      <c r="I25" s="356"/>
      <c r="J25" s="356"/>
      <c r="K25" s="233"/>
    </row>
    <row r="26" spans="2:11" ht="15" customHeight="1">
      <c r="B26" s="236"/>
      <c r="C26" s="237"/>
      <c r="D26" s="356" t="s">
        <v>638</v>
      </c>
      <c r="E26" s="356"/>
      <c r="F26" s="356"/>
      <c r="G26" s="356"/>
      <c r="H26" s="356"/>
      <c r="I26" s="356"/>
      <c r="J26" s="356"/>
      <c r="K26" s="233"/>
    </row>
    <row r="27" spans="2:11" ht="12.75" customHeight="1">
      <c r="B27" s="236"/>
      <c r="C27" s="237"/>
      <c r="D27" s="237"/>
      <c r="E27" s="237"/>
      <c r="F27" s="237"/>
      <c r="G27" s="237"/>
      <c r="H27" s="237"/>
      <c r="I27" s="237"/>
      <c r="J27" s="237"/>
      <c r="K27" s="233"/>
    </row>
    <row r="28" spans="2:11" ht="15" customHeight="1">
      <c r="B28" s="236"/>
      <c r="C28" s="237"/>
      <c r="D28" s="356" t="s">
        <v>639</v>
      </c>
      <c r="E28" s="356"/>
      <c r="F28" s="356"/>
      <c r="G28" s="356"/>
      <c r="H28" s="356"/>
      <c r="I28" s="356"/>
      <c r="J28" s="356"/>
      <c r="K28" s="233"/>
    </row>
    <row r="29" spans="2:11" ht="15" customHeight="1">
      <c r="B29" s="236"/>
      <c r="C29" s="237"/>
      <c r="D29" s="356" t="s">
        <v>640</v>
      </c>
      <c r="E29" s="356"/>
      <c r="F29" s="356"/>
      <c r="G29" s="356"/>
      <c r="H29" s="356"/>
      <c r="I29" s="356"/>
      <c r="J29" s="356"/>
      <c r="K29" s="233"/>
    </row>
    <row r="30" spans="2:11" ht="12.75" customHeight="1">
      <c r="B30" s="236"/>
      <c r="C30" s="237"/>
      <c r="D30" s="237"/>
      <c r="E30" s="237"/>
      <c r="F30" s="237"/>
      <c r="G30" s="237"/>
      <c r="H30" s="237"/>
      <c r="I30" s="237"/>
      <c r="J30" s="237"/>
      <c r="K30" s="233"/>
    </row>
    <row r="31" spans="2:11" ht="15" customHeight="1">
      <c r="B31" s="236"/>
      <c r="C31" s="237"/>
      <c r="D31" s="356" t="s">
        <v>641</v>
      </c>
      <c r="E31" s="356"/>
      <c r="F31" s="356"/>
      <c r="G31" s="356"/>
      <c r="H31" s="356"/>
      <c r="I31" s="356"/>
      <c r="J31" s="356"/>
      <c r="K31" s="233"/>
    </row>
    <row r="32" spans="2:11" ht="15" customHeight="1">
      <c r="B32" s="236"/>
      <c r="C32" s="237"/>
      <c r="D32" s="356" t="s">
        <v>642</v>
      </c>
      <c r="E32" s="356"/>
      <c r="F32" s="356"/>
      <c r="G32" s="356"/>
      <c r="H32" s="356"/>
      <c r="I32" s="356"/>
      <c r="J32" s="356"/>
      <c r="K32" s="233"/>
    </row>
    <row r="33" spans="2:11" ht="15" customHeight="1">
      <c r="B33" s="236"/>
      <c r="C33" s="237"/>
      <c r="D33" s="356" t="s">
        <v>643</v>
      </c>
      <c r="E33" s="356"/>
      <c r="F33" s="356"/>
      <c r="G33" s="356"/>
      <c r="H33" s="356"/>
      <c r="I33" s="356"/>
      <c r="J33" s="356"/>
      <c r="K33" s="233"/>
    </row>
    <row r="34" spans="2:11" ht="15" customHeight="1">
      <c r="B34" s="236"/>
      <c r="C34" s="237"/>
      <c r="D34" s="235"/>
      <c r="E34" s="239" t="s">
        <v>117</v>
      </c>
      <c r="F34" s="235"/>
      <c r="G34" s="356" t="s">
        <v>644</v>
      </c>
      <c r="H34" s="356"/>
      <c r="I34" s="356"/>
      <c r="J34" s="356"/>
      <c r="K34" s="233"/>
    </row>
    <row r="35" spans="2:11" ht="30.75" customHeight="1">
      <c r="B35" s="236"/>
      <c r="C35" s="237"/>
      <c r="D35" s="235"/>
      <c r="E35" s="239" t="s">
        <v>645</v>
      </c>
      <c r="F35" s="235"/>
      <c r="G35" s="356" t="s">
        <v>646</v>
      </c>
      <c r="H35" s="356"/>
      <c r="I35" s="356"/>
      <c r="J35" s="356"/>
      <c r="K35" s="233"/>
    </row>
    <row r="36" spans="2:11" ht="15" customHeight="1">
      <c r="B36" s="236"/>
      <c r="C36" s="237"/>
      <c r="D36" s="235"/>
      <c r="E36" s="239" t="s">
        <v>50</v>
      </c>
      <c r="F36" s="235"/>
      <c r="G36" s="356" t="s">
        <v>647</v>
      </c>
      <c r="H36" s="356"/>
      <c r="I36" s="356"/>
      <c r="J36" s="356"/>
      <c r="K36" s="233"/>
    </row>
    <row r="37" spans="2:11" ht="15" customHeight="1">
      <c r="B37" s="236"/>
      <c r="C37" s="237"/>
      <c r="D37" s="235"/>
      <c r="E37" s="239" t="s">
        <v>118</v>
      </c>
      <c r="F37" s="235"/>
      <c r="G37" s="356" t="s">
        <v>648</v>
      </c>
      <c r="H37" s="356"/>
      <c r="I37" s="356"/>
      <c r="J37" s="356"/>
      <c r="K37" s="233"/>
    </row>
    <row r="38" spans="2:11" ht="15" customHeight="1">
      <c r="B38" s="236"/>
      <c r="C38" s="237"/>
      <c r="D38" s="235"/>
      <c r="E38" s="239" t="s">
        <v>119</v>
      </c>
      <c r="F38" s="235"/>
      <c r="G38" s="356" t="s">
        <v>649</v>
      </c>
      <c r="H38" s="356"/>
      <c r="I38" s="356"/>
      <c r="J38" s="356"/>
      <c r="K38" s="233"/>
    </row>
    <row r="39" spans="2:11" ht="15" customHeight="1">
      <c r="B39" s="236"/>
      <c r="C39" s="237"/>
      <c r="D39" s="235"/>
      <c r="E39" s="239" t="s">
        <v>120</v>
      </c>
      <c r="F39" s="235"/>
      <c r="G39" s="356" t="s">
        <v>650</v>
      </c>
      <c r="H39" s="356"/>
      <c r="I39" s="356"/>
      <c r="J39" s="356"/>
      <c r="K39" s="233"/>
    </row>
    <row r="40" spans="2:11" ht="15" customHeight="1">
      <c r="B40" s="236"/>
      <c r="C40" s="237"/>
      <c r="D40" s="235"/>
      <c r="E40" s="239" t="s">
        <v>651</v>
      </c>
      <c r="F40" s="235"/>
      <c r="G40" s="356" t="s">
        <v>652</v>
      </c>
      <c r="H40" s="356"/>
      <c r="I40" s="356"/>
      <c r="J40" s="356"/>
      <c r="K40" s="233"/>
    </row>
    <row r="41" spans="2:11" ht="15" customHeight="1">
      <c r="B41" s="236"/>
      <c r="C41" s="237"/>
      <c r="D41" s="235"/>
      <c r="E41" s="239"/>
      <c r="F41" s="235"/>
      <c r="G41" s="356" t="s">
        <v>653</v>
      </c>
      <c r="H41" s="356"/>
      <c r="I41" s="356"/>
      <c r="J41" s="356"/>
      <c r="K41" s="233"/>
    </row>
    <row r="42" spans="2:11" ht="15" customHeight="1">
      <c r="B42" s="236"/>
      <c r="C42" s="237"/>
      <c r="D42" s="235"/>
      <c r="E42" s="239" t="s">
        <v>654</v>
      </c>
      <c r="F42" s="235"/>
      <c r="G42" s="356" t="s">
        <v>655</v>
      </c>
      <c r="H42" s="356"/>
      <c r="I42" s="356"/>
      <c r="J42" s="356"/>
      <c r="K42" s="233"/>
    </row>
    <row r="43" spans="2:11" ht="15" customHeight="1">
      <c r="B43" s="236"/>
      <c r="C43" s="237"/>
      <c r="D43" s="235"/>
      <c r="E43" s="239" t="s">
        <v>122</v>
      </c>
      <c r="F43" s="235"/>
      <c r="G43" s="356" t="s">
        <v>656</v>
      </c>
      <c r="H43" s="356"/>
      <c r="I43" s="356"/>
      <c r="J43" s="356"/>
      <c r="K43" s="233"/>
    </row>
    <row r="44" spans="2:11" ht="12.75" customHeight="1">
      <c r="B44" s="236"/>
      <c r="C44" s="237"/>
      <c r="D44" s="235"/>
      <c r="E44" s="235"/>
      <c r="F44" s="235"/>
      <c r="G44" s="235"/>
      <c r="H44" s="235"/>
      <c r="I44" s="235"/>
      <c r="J44" s="235"/>
      <c r="K44" s="233"/>
    </row>
    <row r="45" spans="2:11" ht="15" customHeight="1">
      <c r="B45" s="236"/>
      <c r="C45" s="237"/>
      <c r="D45" s="356" t="s">
        <v>657</v>
      </c>
      <c r="E45" s="356"/>
      <c r="F45" s="356"/>
      <c r="G45" s="356"/>
      <c r="H45" s="356"/>
      <c r="I45" s="356"/>
      <c r="J45" s="356"/>
      <c r="K45" s="233"/>
    </row>
    <row r="46" spans="2:11" ht="15" customHeight="1">
      <c r="B46" s="236"/>
      <c r="C46" s="237"/>
      <c r="D46" s="237"/>
      <c r="E46" s="356" t="s">
        <v>658</v>
      </c>
      <c r="F46" s="356"/>
      <c r="G46" s="356"/>
      <c r="H46" s="356"/>
      <c r="I46" s="356"/>
      <c r="J46" s="356"/>
      <c r="K46" s="233"/>
    </row>
    <row r="47" spans="2:11" ht="15" customHeight="1">
      <c r="B47" s="236"/>
      <c r="C47" s="237"/>
      <c r="D47" s="237"/>
      <c r="E47" s="356" t="s">
        <v>659</v>
      </c>
      <c r="F47" s="356"/>
      <c r="G47" s="356"/>
      <c r="H47" s="356"/>
      <c r="I47" s="356"/>
      <c r="J47" s="356"/>
      <c r="K47" s="233"/>
    </row>
    <row r="48" spans="2:11" ht="15" customHeight="1">
      <c r="B48" s="236"/>
      <c r="C48" s="237"/>
      <c r="D48" s="237"/>
      <c r="E48" s="356" t="s">
        <v>660</v>
      </c>
      <c r="F48" s="356"/>
      <c r="G48" s="356"/>
      <c r="H48" s="356"/>
      <c r="I48" s="356"/>
      <c r="J48" s="356"/>
      <c r="K48" s="233"/>
    </row>
    <row r="49" spans="2:11" ht="15" customHeight="1">
      <c r="B49" s="236"/>
      <c r="C49" s="237"/>
      <c r="D49" s="356" t="s">
        <v>661</v>
      </c>
      <c r="E49" s="356"/>
      <c r="F49" s="356"/>
      <c r="G49" s="356"/>
      <c r="H49" s="356"/>
      <c r="I49" s="356"/>
      <c r="J49" s="356"/>
      <c r="K49" s="233"/>
    </row>
    <row r="50" spans="2:11" ht="25.5" customHeight="1">
      <c r="B50" s="232"/>
      <c r="C50" s="358" t="s">
        <v>662</v>
      </c>
      <c r="D50" s="358"/>
      <c r="E50" s="358"/>
      <c r="F50" s="358"/>
      <c r="G50" s="358"/>
      <c r="H50" s="358"/>
      <c r="I50" s="358"/>
      <c r="J50" s="358"/>
      <c r="K50" s="233"/>
    </row>
    <row r="51" spans="2:11" ht="5.25" customHeight="1">
      <c r="B51" s="232"/>
      <c r="C51" s="234"/>
      <c r="D51" s="234"/>
      <c r="E51" s="234"/>
      <c r="F51" s="234"/>
      <c r="G51" s="234"/>
      <c r="H51" s="234"/>
      <c r="I51" s="234"/>
      <c r="J51" s="234"/>
      <c r="K51" s="233"/>
    </row>
    <row r="52" spans="2:11" ht="15" customHeight="1">
      <c r="B52" s="232"/>
      <c r="C52" s="356" t="s">
        <v>663</v>
      </c>
      <c r="D52" s="356"/>
      <c r="E52" s="356"/>
      <c r="F52" s="356"/>
      <c r="G52" s="356"/>
      <c r="H52" s="356"/>
      <c r="I52" s="356"/>
      <c r="J52" s="356"/>
      <c r="K52" s="233"/>
    </row>
    <row r="53" spans="2:11" ht="15" customHeight="1">
      <c r="B53" s="232"/>
      <c r="C53" s="356" t="s">
        <v>664</v>
      </c>
      <c r="D53" s="356"/>
      <c r="E53" s="356"/>
      <c r="F53" s="356"/>
      <c r="G53" s="356"/>
      <c r="H53" s="356"/>
      <c r="I53" s="356"/>
      <c r="J53" s="356"/>
      <c r="K53" s="233"/>
    </row>
    <row r="54" spans="2:11" ht="12.75" customHeight="1">
      <c r="B54" s="232"/>
      <c r="C54" s="235"/>
      <c r="D54" s="235"/>
      <c r="E54" s="235"/>
      <c r="F54" s="235"/>
      <c r="G54" s="235"/>
      <c r="H54" s="235"/>
      <c r="I54" s="235"/>
      <c r="J54" s="235"/>
      <c r="K54" s="233"/>
    </row>
    <row r="55" spans="2:11" ht="15" customHeight="1">
      <c r="B55" s="232"/>
      <c r="C55" s="356" t="s">
        <v>665</v>
      </c>
      <c r="D55" s="356"/>
      <c r="E55" s="356"/>
      <c r="F55" s="356"/>
      <c r="G55" s="356"/>
      <c r="H55" s="356"/>
      <c r="I55" s="356"/>
      <c r="J55" s="356"/>
      <c r="K55" s="233"/>
    </row>
    <row r="56" spans="2:11" ht="15" customHeight="1">
      <c r="B56" s="232"/>
      <c r="C56" s="237"/>
      <c r="D56" s="356" t="s">
        <v>666</v>
      </c>
      <c r="E56" s="356"/>
      <c r="F56" s="356"/>
      <c r="G56" s="356"/>
      <c r="H56" s="356"/>
      <c r="I56" s="356"/>
      <c r="J56" s="356"/>
      <c r="K56" s="233"/>
    </row>
    <row r="57" spans="2:11" ht="15" customHeight="1">
      <c r="B57" s="232"/>
      <c r="C57" s="237"/>
      <c r="D57" s="356" t="s">
        <v>667</v>
      </c>
      <c r="E57" s="356"/>
      <c r="F57" s="356"/>
      <c r="G57" s="356"/>
      <c r="H57" s="356"/>
      <c r="I57" s="356"/>
      <c r="J57" s="356"/>
      <c r="K57" s="233"/>
    </row>
    <row r="58" spans="2:11" ht="15" customHeight="1">
      <c r="B58" s="232"/>
      <c r="C58" s="237"/>
      <c r="D58" s="356" t="s">
        <v>668</v>
      </c>
      <c r="E58" s="356"/>
      <c r="F58" s="356"/>
      <c r="G58" s="356"/>
      <c r="H58" s="356"/>
      <c r="I58" s="356"/>
      <c r="J58" s="356"/>
      <c r="K58" s="233"/>
    </row>
    <row r="59" spans="2:11" ht="15" customHeight="1">
      <c r="B59" s="232"/>
      <c r="C59" s="237"/>
      <c r="D59" s="356" t="s">
        <v>669</v>
      </c>
      <c r="E59" s="356"/>
      <c r="F59" s="356"/>
      <c r="G59" s="356"/>
      <c r="H59" s="356"/>
      <c r="I59" s="356"/>
      <c r="J59" s="356"/>
      <c r="K59" s="233"/>
    </row>
    <row r="60" spans="2:11" ht="15" customHeight="1">
      <c r="B60" s="232"/>
      <c r="C60" s="237"/>
      <c r="D60" s="357" t="s">
        <v>670</v>
      </c>
      <c r="E60" s="357"/>
      <c r="F60" s="357"/>
      <c r="G60" s="357"/>
      <c r="H60" s="357"/>
      <c r="I60" s="357"/>
      <c r="J60" s="357"/>
      <c r="K60" s="233"/>
    </row>
    <row r="61" spans="2:11" ht="15" customHeight="1">
      <c r="B61" s="232"/>
      <c r="C61" s="237"/>
      <c r="D61" s="356" t="s">
        <v>671</v>
      </c>
      <c r="E61" s="356"/>
      <c r="F61" s="356"/>
      <c r="G61" s="356"/>
      <c r="H61" s="356"/>
      <c r="I61" s="356"/>
      <c r="J61" s="356"/>
      <c r="K61" s="233"/>
    </row>
    <row r="62" spans="2:11" ht="12.75" customHeight="1">
      <c r="B62" s="232"/>
      <c r="C62" s="237"/>
      <c r="D62" s="237"/>
      <c r="E62" s="240"/>
      <c r="F62" s="237"/>
      <c r="G62" s="237"/>
      <c r="H62" s="237"/>
      <c r="I62" s="237"/>
      <c r="J62" s="237"/>
      <c r="K62" s="233"/>
    </row>
    <row r="63" spans="2:11" ht="15" customHeight="1">
      <c r="B63" s="232"/>
      <c r="C63" s="237"/>
      <c r="D63" s="356" t="s">
        <v>672</v>
      </c>
      <c r="E63" s="356"/>
      <c r="F63" s="356"/>
      <c r="G63" s="356"/>
      <c r="H63" s="356"/>
      <c r="I63" s="356"/>
      <c r="J63" s="356"/>
      <c r="K63" s="233"/>
    </row>
    <row r="64" spans="2:11" ht="15" customHeight="1">
      <c r="B64" s="232"/>
      <c r="C64" s="237"/>
      <c r="D64" s="357" t="s">
        <v>673</v>
      </c>
      <c r="E64" s="357"/>
      <c r="F64" s="357"/>
      <c r="G64" s="357"/>
      <c r="H64" s="357"/>
      <c r="I64" s="357"/>
      <c r="J64" s="357"/>
      <c r="K64" s="233"/>
    </row>
    <row r="65" spans="2:11" ht="15" customHeight="1">
      <c r="B65" s="232"/>
      <c r="C65" s="237"/>
      <c r="D65" s="356" t="s">
        <v>674</v>
      </c>
      <c r="E65" s="356"/>
      <c r="F65" s="356"/>
      <c r="G65" s="356"/>
      <c r="H65" s="356"/>
      <c r="I65" s="356"/>
      <c r="J65" s="356"/>
      <c r="K65" s="233"/>
    </row>
    <row r="66" spans="2:11" ht="15" customHeight="1">
      <c r="B66" s="232"/>
      <c r="C66" s="237"/>
      <c r="D66" s="356" t="s">
        <v>675</v>
      </c>
      <c r="E66" s="356"/>
      <c r="F66" s="356"/>
      <c r="G66" s="356"/>
      <c r="H66" s="356"/>
      <c r="I66" s="356"/>
      <c r="J66" s="356"/>
      <c r="K66" s="233"/>
    </row>
    <row r="67" spans="2:11" ht="15" customHeight="1">
      <c r="B67" s="232"/>
      <c r="C67" s="237"/>
      <c r="D67" s="356" t="s">
        <v>676</v>
      </c>
      <c r="E67" s="356"/>
      <c r="F67" s="356"/>
      <c r="G67" s="356"/>
      <c r="H67" s="356"/>
      <c r="I67" s="356"/>
      <c r="J67" s="356"/>
      <c r="K67" s="233"/>
    </row>
    <row r="68" spans="2:11" ht="15" customHeight="1">
      <c r="B68" s="232"/>
      <c r="C68" s="237"/>
      <c r="D68" s="356" t="s">
        <v>677</v>
      </c>
      <c r="E68" s="356"/>
      <c r="F68" s="356"/>
      <c r="G68" s="356"/>
      <c r="H68" s="356"/>
      <c r="I68" s="356"/>
      <c r="J68" s="356"/>
      <c r="K68" s="233"/>
    </row>
    <row r="69" spans="2:11" ht="12.75" customHeight="1">
      <c r="B69" s="241"/>
      <c r="C69" s="242"/>
      <c r="D69" s="242"/>
      <c r="E69" s="242"/>
      <c r="F69" s="242"/>
      <c r="G69" s="242"/>
      <c r="H69" s="242"/>
      <c r="I69" s="242"/>
      <c r="J69" s="242"/>
      <c r="K69" s="243"/>
    </row>
    <row r="70" spans="2:11" ht="18.75" customHeight="1">
      <c r="B70" s="244"/>
      <c r="C70" s="244"/>
      <c r="D70" s="244"/>
      <c r="E70" s="244"/>
      <c r="F70" s="244"/>
      <c r="G70" s="244"/>
      <c r="H70" s="244"/>
      <c r="I70" s="244"/>
      <c r="J70" s="244"/>
      <c r="K70" s="245"/>
    </row>
    <row r="71" spans="2:11" ht="18.75" customHeight="1">
      <c r="B71" s="245"/>
      <c r="C71" s="245"/>
      <c r="D71" s="245"/>
      <c r="E71" s="245"/>
      <c r="F71" s="245"/>
      <c r="G71" s="245"/>
      <c r="H71" s="245"/>
      <c r="I71" s="245"/>
      <c r="J71" s="245"/>
      <c r="K71" s="245"/>
    </row>
    <row r="72" spans="2:11" ht="7.5" customHeight="1">
      <c r="B72" s="246"/>
      <c r="C72" s="247"/>
      <c r="D72" s="247"/>
      <c r="E72" s="247"/>
      <c r="F72" s="247"/>
      <c r="G72" s="247"/>
      <c r="H72" s="247"/>
      <c r="I72" s="247"/>
      <c r="J72" s="247"/>
      <c r="K72" s="248"/>
    </row>
    <row r="73" spans="2:11" ht="45" customHeight="1">
      <c r="B73" s="249"/>
      <c r="C73" s="355" t="s">
        <v>86</v>
      </c>
      <c r="D73" s="355"/>
      <c r="E73" s="355"/>
      <c r="F73" s="355"/>
      <c r="G73" s="355"/>
      <c r="H73" s="355"/>
      <c r="I73" s="355"/>
      <c r="J73" s="355"/>
      <c r="K73" s="250"/>
    </row>
    <row r="74" spans="2:11" ht="17.25" customHeight="1">
      <c r="B74" s="249"/>
      <c r="C74" s="251" t="s">
        <v>678</v>
      </c>
      <c r="D74" s="251"/>
      <c r="E74" s="251"/>
      <c r="F74" s="251" t="s">
        <v>679</v>
      </c>
      <c r="G74" s="252"/>
      <c r="H74" s="251" t="s">
        <v>118</v>
      </c>
      <c r="I74" s="251" t="s">
        <v>54</v>
      </c>
      <c r="J74" s="251" t="s">
        <v>680</v>
      </c>
      <c r="K74" s="250"/>
    </row>
    <row r="75" spans="2:11" ht="17.25" customHeight="1">
      <c r="B75" s="249"/>
      <c r="C75" s="253" t="s">
        <v>681</v>
      </c>
      <c r="D75" s="253"/>
      <c r="E75" s="253"/>
      <c r="F75" s="254" t="s">
        <v>682</v>
      </c>
      <c r="G75" s="255"/>
      <c r="H75" s="253"/>
      <c r="I75" s="253"/>
      <c r="J75" s="253" t="s">
        <v>683</v>
      </c>
      <c r="K75" s="250"/>
    </row>
    <row r="76" spans="2:11" ht="5.25" customHeight="1">
      <c r="B76" s="249"/>
      <c r="C76" s="256"/>
      <c r="D76" s="256"/>
      <c r="E76" s="256"/>
      <c r="F76" s="256"/>
      <c r="G76" s="257"/>
      <c r="H76" s="256"/>
      <c r="I76" s="256"/>
      <c r="J76" s="256"/>
      <c r="K76" s="250"/>
    </row>
    <row r="77" spans="2:11" ht="15" customHeight="1">
      <c r="B77" s="249"/>
      <c r="C77" s="239" t="s">
        <v>50</v>
      </c>
      <c r="D77" s="256"/>
      <c r="E77" s="256"/>
      <c r="F77" s="258" t="s">
        <v>684</v>
      </c>
      <c r="G77" s="257"/>
      <c r="H77" s="239" t="s">
        <v>685</v>
      </c>
      <c r="I77" s="239" t="s">
        <v>686</v>
      </c>
      <c r="J77" s="239">
        <v>20</v>
      </c>
      <c r="K77" s="250"/>
    </row>
    <row r="78" spans="2:11" ht="15" customHeight="1">
      <c r="B78" s="249"/>
      <c r="C78" s="239" t="s">
        <v>687</v>
      </c>
      <c r="D78" s="239"/>
      <c r="E78" s="239"/>
      <c r="F78" s="258" t="s">
        <v>684</v>
      </c>
      <c r="G78" s="257"/>
      <c r="H78" s="239" t="s">
        <v>688</v>
      </c>
      <c r="I78" s="239" t="s">
        <v>686</v>
      </c>
      <c r="J78" s="239">
        <v>120</v>
      </c>
      <c r="K78" s="250"/>
    </row>
    <row r="79" spans="2:11" ht="15" customHeight="1">
      <c r="B79" s="259"/>
      <c r="C79" s="239" t="s">
        <v>689</v>
      </c>
      <c r="D79" s="239"/>
      <c r="E79" s="239"/>
      <c r="F79" s="258" t="s">
        <v>690</v>
      </c>
      <c r="G79" s="257"/>
      <c r="H79" s="239" t="s">
        <v>691</v>
      </c>
      <c r="I79" s="239" t="s">
        <v>686</v>
      </c>
      <c r="J79" s="239">
        <v>50</v>
      </c>
      <c r="K79" s="250"/>
    </row>
    <row r="80" spans="2:11" ht="15" customHeight="1">
      <c r="B80" s="259"/>
      <c r="C80" s="239" t="s">
        <v>692</v>
      </c>
      <c r="D80" s="239"/>
      <c r="E80" s="239"/>
      <c r="F80" s="258" t="s">
        <v>684</v>
      </c>
      <c r="G80" s="257"/>
      <c r="H80" s="239" t="s">
        <v>693</v>
      </c>
      <c r="I80" s="239" t="s">
        <v>694</v>
      </c>
      <c r="J80" s="239"/>
      <c r="K80" s="250"/>
    </row>
    <row r="81" spans="2:11" ht="15" customHeight="1">
      <c r="B81" s="259"/>
      <c r="C81" s="260" t="s">
        <v>695</v>
      </c>
      <c r="D81" s="260"/>
      <c r="E81" s="260"/>
      <c r="F81" s="261" t="s">
        <v>690</v>
      </c>
      <c r="G81" s="260"/>
      <c r="H81" s="260" t="s">
        <v>696</v>
      </c>
      <c r="I81" s="260" t="s">
        <v>686</v>
      </c>
      <c r="J81" s="260">
        <v>15</v>
      </c>
      <c r="K81" s="250"/>
    </row>
    <row r="82" spans="2:11" ht="15" customHeight="1">
      <c r="B82" s="259"/>
      <c r="C82" s="260" t="s">
        <v>697</v>
      </c>
      <c r="D82" s="260"/>
      <c r="E82" s="260"/>
      <c r="F82" s="261" t="s">
        <v>690</v>
      </c>
      <c r="G82" s="260"/>
      <c r="H82" s="260" t="s">
        <v>698</v>
      </c>
      <c r="I82" s="260" t="s">
        <v>686</v>
      </c>
      <c r="J82" s="260">
        <v>15</v>
      </c>
      <c r="K82" s="250"/>
    </row>
    <row r="83" spans="2:11" ht="15" customHeight="1">
      <c r="B83" s="259"/>
      <c r="C83" s="260" t="s">
        <v>699</v>
      </c>
      <c r="D83" s="260"/>
      <c r="E83" s="260"/>
      <c r="F83" s="261" t="s">
        <v>690</v>
      </c>
      <c r="G83" s="260"/>
      <c r="H83" s="260" t="s">
        <v>700</v>
      </c>
      <c r="I83" s="260" t="s">
        <v>686</v>
      </c>
      <c r="J83" s="260">
        <v>20</v>
      </c>
      <c r="K83" s="250"/>
    </row>
    <row r="84" spans="2:11" ht="15" customHeight="1">
      <c r="B84" s="259"/>
      <c r="C84" s="260" t="s">
        <v>701</v>
      </c>
      <c r="D84" s="260"/>
      <c r="E84" s="260"/>
      <c r="F84" s="261" t="s">
        <v>690</v>
      </c>
      <c r="G84" s="260"/>
      <c r="H84" s="260" t="s">
        <v>702</v>
      </c>
      <c r="I84" s="260" t="s">
        <v>686</v>
      </c>
      <c r="J84" s="260">
        <v>20</v>
      </c>
      <c r="K84" s="250"/>
    </row>
    <row r="85" spans="2:11" ht="15" customHeight="1">
      <c r="B85" s="259"/>
      <c r="C85" s="239" t="s">
        <v>703</v>
      </c>
      <c r="D85" s="239"/>
      <c r="E85" s="239"/>
      <c r="F85" s="258" t="s">
        <v>690</v>
      </c>
      <c r="G85" s="257"/>
      <c r="H85" s="239" t="s">
        <v>704</v>
      </c>
      <c r="I85" s="239" t="s">
        <v>686</v>
      </c>
      <c r="J85" s="239">
        <v>50</v>
      </c>
      <c r="K85" s="250"/>
    </row>
    <row r="86" spans="2:11" ht="15" customHeight="1">
      <c r="B86" s="259"/>
      <c r="C86" s="239" t="s">
        <v>705</v>
      </c>
      <c r="D86" s="239"/>
      <c r="E86" s="239"/>
      <c r="F86" s="258" t="s">
        <v>690</v>
      </c>
      <c r="G86" s="257"/>
      <c r="H86" s="239" t="s">
        <v>706</v>
      </c>
      <c r="I86" s="239" t="s">
        <v>686</v>
      </c>
      <c r="J86" s="239">
        <v>20</v>
      </c>
      <c r="K86" s="250"/>
    </row>
    <row r="87" spans="2:11" ht="15" customHeight="1">
      <c r="B87" s="259"/>
      <c r="C87" s="239" t="s">
        <v>707</v>
      </c>
      <c r="D87" s="239"/>
      <c r="E87" s="239"/>
      <c r="F87" s="258" t="s">
        <v>690</v>
      </c>
      <c r="G87" s="257"/>
      <c r="H87" s="239" t="s">
        <v>708</v>
      </c>
      <c r="I87" s="239" t="s">
        <v>686</v>
      </c>
      <c r="J87" s="239">
        <v>20</v>
      </c>
      <c r="K87" s="250"/>
    </row>
    <row r="88" spans="2:11" ht="15" customHeight="1">
      <c r="B88" s="259"/>
      <c r="C88" s="239" t="s">
        <v>709</v>
      </c>
      <c r="D88" s="239"/>
      <c r="E88" s="239"/>
      <c r="F88" s="258" t="s">
        <v>690</v>
      </c>
      <c r="G88" s="257"/>
      <c r="H88" s="239" t="s">
        <v>710</v>
      </c>
      <c r="I88" s="239" t="s">
        <v>686</v>
      </c>
      <c r="J88" s="239">
        <v>50</v>
      </c>
      <c r="K88" s="250"/>
    </row>
    <row r="89" spans="2:11" ht="15" customHeight="1">
      <c r="B89" s="259"/>
      <c r="C89" s="239" t="s">
        <v>711</v>
      </c>
      <c r="D89" s="239"/>
      <c r="E89" s="239"/>
      <c r="F89" s="258" t="s">
        <v>690</v>
      </c>
      <c r="G89" s="257"/>
      <c r="H89" s="239" t="s">
        <v>711</v>
      </c>
      <c r="I89" s="239" t="s">
        <v>686</v>
      </c>
      <c r="J89" s="239">
        <v>50</v>
      </c>
      <c r="K89" s="250"/>
    </row>
    <row r="90" spans="2:11" ht="15" customHeight="1">
      <c r="B90" s="259"/>
      <c r="C90" s="239" t="s">
        <v>123</v>
      </c>
      <c r="D90" s="239"/>
      <c r="E90" s="239"/>
      <c r="F90" s="258" t="s">
        <v>690</v>
      </c>
      <c r="G90" s="257"/>
      <c r="H90" s="239" t="s">
        <v>712</v>
      </c>
      <c r="I90" s="239" t="s">
        <v>686</v>
      </c>
      <c r="J90" s="239">
        <v>255</v>
      </c>
      <c r="K90" s="250"/>
    </row>
    <row r="91" spans="2:11" ht="15" customHeight="1">
      <c r="B91" s="259"/>
      <c r="C91" s="239" t="s">
        <v>713</v>
      </c>
      <c r="D91" s="239"/>
      <c r="E91" s="239"/>
      <c r="F91" s="258" t="s">
        <v>684</v>
      </c>
      <c r="G91" s="257"/>
      <c r="H91" s="239" t="s">
        <v>714</v>
      </c>
      <c r="I91" s="239" t="s">
        <v>715</v>
      </c>
      <c r="J91" s="239"/>
      <c r="K91" s="250"/>
    </row>
    <row r="92" spans="2:11" ht="15" customHeight="1">
      <c r="B92" s="259"/>
      <c r="C92" s="239" t="s">
        <v>716</v>
      </c>
      <c r="D92" s="239"/>
      <c r="E92" s="239"/>
      <c r="F92" s="258" t="s">
        <v>684</v>
      </c>
      <c r="G92" s="257"/>
      <c r="H92" s="239" t="s">
        <v>717</v>
      </c>
      <c r="I92" s="239" t="s">
        <v>718</v>
      </c>
      <c r="J92" s="239"/>
      <c r="K92" s="250"/>
    </row>
    <row r="93" spans="2:11" ht="15" customHeight="1">
      <c r="B93" s="259"/>
      <c r="C93" s="239" t="s">
        <v>719</v>
      </c>
      <c r="D93" s="239"/>
      <c r="E93" s="239"/>
      <c r="F93" s="258" t="s">
        <v>684</v>
      </c>
      <c r="G93" s="257"/>
      <c r="H93" s="239" t="s">
        <v>719</v>
      </c>
      <c r="I93" s="239" t="s">
        <v>718</v>
      </c>
      <c r="J93" s="239"/>
      <c r="K93" s="250"/>
    </row>
    <row r="94" spans="2:11" ht="15" customHeight="1">
      <c r="B94" s="259"/>
      <c r="C94" s="239" t="s">
        <v>35</v>
      </c>
      <c r="D94" s="239"/>
      <c r="E94" s="239"/>
      <c r="F94" s="258" t="s">
        <v>684</v>
      </c>
      <c r="G94" s="257"/>
      <c r="H94" s="239" t="s">
        <v>720</v>
      </c>
      <c r="I94" s="239" t="s">
        <v>718</v>
      </c>
      <c r="J94" s="239"/>
      <c r="K94" s="250"/>
    </row>
    <row r="95" spans="2:11" ht="15" customHeight="1">
      <c r="B95" s="259"/>
      <c r="C95" s="239" t="s">
        <v>45</v>
      </c>
      <c r="D95" s="239"/>
      <c r="E95" s="239"/>
      <c r="F95" s="258" t="s">
        <v>684</v>
      </c>
      <c r="G95" s="257"/>
      <c r="H95" s="239" t="s">
        <v>721</v>
      </c>
      <c r="I95" s="239" t="s">
        <v>718</v>
      </c>
      <c r="J95" s="239"/>
      <c r="K95" s="250"/>
    </row>
    <row r="96" spans="2:11" ht="15" customHeight="1">
      <c r="B96" s="262"/>
      <c r="C96" s="263"/>
      <c r="D96" s="263"/>
      <c r="E96" s="263"/>
      <c r="F96" s="263"/>
      <c r="G96" s="263"/>
      <c r="H96" s="263"/>
      <c r="I96" s="263"/>
      <c r="J96" s="263"/>
      <c r="K96" s="264"/>
    </row>
    <row r="97" spans="2:11" ht="18.75" customHeight="1">
      <c r="B97" s="265"/>
      <c r="C97" s="266"/>
      <c r="D97" s="266"/>
      <c r="E97" s="266"/>
      <c r="F97" s="266"/>
      <c r="G97" s="266"/>
      <c r="H97" s="266"/>
      <c r="I97" s="266"/>
      <c r="J97" s="266"/>
      <c r="K97" s="265"/>
    </row>
    <row r="98" spans="2:11" ht="18.75" customHeight="1">
      <c r="B98" s="245"/>
      <c r="C98" s="245"/>
      <c r="D98" s="245"/>
      <c r="E98" s="245"/>
      <c r="F98" s="245"/>
      <c r="G98" s="245"/>
      <c r="H98" s="245"/>
      <c r="I98" s="245"/>
      <c r="J98" s="245"/>
      <c r="K98" s="245"/>
    </row>
    <row r="99" spans="2:11" ht="7.5" customHeight="1">
      <c r="B99" s="246"/>
      <c r="C99" s="247"/>
      <c r="D99" s="247"/>
      <c r="E99" s="247"/>
      <c r="F99" s="247"/>
      <c r="G99" s="247"/>
      <c r="H99" s="247"/>
      <c r="I99" s="247"/>
      <c r="J99" s="247"/>
      <c r="K99" s="248"/>
    </row>
    <row r="100" spans="2:11" ht="45" customHeight="1">
      <c r="B100" s="249"/>
      <c r="C100" s="355" t="s">
        <v>722</v>
      </c>
      <c r="D100" s="355"/>
      <c r="E100" s="355"/>
      <c r="F100" s="355"/>
      <c r="G100" s="355"/>
      <c r="H100" s="355"/>
      <c r="I100" s="355"/>
      <c r="J100" s="355"/>
      <c r="K100" s="250"/>
    </row>
    <row r="101" spans="2:11" ht="17.25" customHeight="1">
      <c r="B101" s="249"/>
      <c r="C101" s="251" t="s">
        <v>678</v>
      </c>
      <c r="D101" s="251"/>
      <c r="E101" s="251"/>
      <c r="F101" s="251" t="s">
        <v>679</v>
      </c>
      <c r="G101" s="252"/>
      <c r="H101" s="251" t="s">
        <v>118</v>
      </c>
      <c r="I101" s="251" t="s">
        <v>54</v>
      </c>
      <c r="J101" s="251" t="s">
        <v>680</v>
      </c>
      <c r="K101" s="250"/>
    </row>
    <row r="102" spans="2:11" ht="17.25" customHeight="1">
      <c r="B102" s="249"/>
      <c r="C102" s="253" t="s">
        <v>681</v>
      </c>
      <c r="D102" s="253"/>
      <c r="E102" s="253"/>
      <c r="F102" s="254" t="s">
        <v>682</v>
      </c>
      <c r="G102" s="255"/>
      <c r="H102" s="253"/>
      <c r="I102" s="253"/>
      <c r="J102" s="253" t="s">
        <v>683</v>
      </c>
      <c r="K102" s="250"/>
    </row>
    <row r="103" spans="2:11" ht="5.25" customHeight="1">
      <c r="B103" s="249"/>
      <c r="C103" s="251"/>
      <c r="D103" s="251"/>
      <c r="E103" s="251"/>
      <c r="F103" s="251"/>
      <c r="G103" s="267"/>
      <c r="H103" s="251"/>
      <c r="I103" s="251"/>
      <c r="J103" s="251"/>
      <c r="K103" s="250"/>
    </row>
    <row r="104" spans="2:11" ht="15" customHeight="1">
      <c r="B104" s="249"/>
      <c r="C104" s="239" t="s">
        <v>50</v>
      </c>
      <c r="D104" s="256"/>
      <c r="E104" s="256"/>
      <c r="F104" s="258" t="s">
        <v>684</v>
      </c>
      <c r="G104" s="267"/>
      <c r="H104" s="239" t="s">
        <v>723</v>
      </c>
      <c r="I104" s="239" t="s">
        <v>686</v>
      </c>
      <c r="J104" s="239">
        <v>20</v>
      </c>
      <c r="K104" s="250"/>
    </row>
    <row r="105" spans="2:11" ht="15" customHeight="1">
      <c r="B105" s="249"/>
      <c r="C105" s="239" t="s">
        <v>687</v>
      </c>
      <c r="D105" s="239"/>
      <c r="E105" s="239"/>
      <c r="F105" s="258" t="s">
        <v>684</v>
      </c>
      <c r="G105" s="239"/>
      <c r="H105" s="239" t="s">
        <v>723</v>
      </c>
      <c r="I105" s="239" t="s">
        <v>686</v>
      </c>
      <c r="J105" s="239">
        <v>120</v>
      </c>
      <c r="K105" s="250"/>
    </row>
    <row r="106" spans="2:11" ht="15" customHeight="1">
      <c r="B106" s="259"/>
      <c r="C106" s="239" t="s">
        <v>689</v>
      </c>
      <c r="D106" s="239"/>
      <c r="E106" s="239"/>
      <c r="F106" s="258" t="s">
        <v>690</v>
      </c>
      <c r="G106" s="239"/>
      <c r="H106" s="239" t="s">
        <v>723</v>
      </c>
      <c r="I106" s="239" t="s">
        <v>686</v>
      </c>
      <c r="J106" s="239">
        <v>50</v>
      </c>
      <c r="K106" s="250"/>
    </row>
    <row r="107" spans="2:11" ht="15" customHeight="1">
      <c r="B107" s="259"/>
      <c r="C107" s="239" t="s">
        <v>692</v>
      </c>
      <c r="D107" s="239"/>
      <c r="E107" s="239"/>
      <c r="F107" s="258" t="s">
        <v>684</v>
      </c>
      <c r="G107" s="239"/>
      <c r="H107" s="239" t="s">
        <v>723</v>
      </c>
      <c r="I107" s="239" t="s">
        <v>694</v>
      </c>
      <c r="J107" s="239"/>
      <c r="K107" s="250"/>
    </row>
    <row r="108" spans="2:11" ht="15" customHeight="1">
      <c r="B108" s="259"/>
      <c r="C108" s="239" t="s">
        <v>703</v>
      </c>
      <c r="D108" s="239"/>
      <c r="E108" s="239"/>
      <c r="F108" s="258" t="s">
        <v>690</v>
      </c>
      <c r="G108" s="239"/>
      <c r="H108" s="239" t="s">
        <v>723</v>
      </c>
      <c r="I108" s="239" t="s">
        <v>686</v>
      </c>
      <c r="J108" s="239">
        <v>50</v>
      </c>
      <c r="K108" s="250"/>
    </row>
    <row r="109" spans="2:11" ht="15" customHeight="1">
      <c r="B109" s="259"/>
      <c r="C109" s="239" t="s">
        <v>711</v>
      </c>
      <c r="D109" s="239"/>
      <c r="E109" s="239"/>
      <c r="F109" s="258" t="s">
        <v>690</v>
      </c>
      <c r="G109" s="239"/>
      <c r="H109" s="239" t="s">
        <v>723</v>
      </c>
      <c r="I109" s="239" t="s">
        <v>686</v>
      </c>
      <c r="J109" s="239">
        <v>50</v>
      </c>
      <c r="K109" s="250"/>
    </row>
    <row r="110" spans="2:11" ht="15" customHeight="1">
      <c r="B110" s="259"/>
      <c r="C110" s="239" t="s">
        <v>709</v>
      </c>
      <c r="D110" s="239"/>
      <c r="E110" s="239"/>
      <c r="F110" s="258" t="s">
        <v>690</v>
      </c>
      <c r="G110" s="239"/>
      <c r="H110" s="239" t="s">
        <v>723</v>
      </c>
      <c r="I110" s="239" t="s">
        <v>686</v>
      </c>
      <c r="J110" s="239">
        <v>50</v>
      </c>
      <c r="K110" s="250"/>
    </row>
    <row r="111" spans="2:11" ht="15" customHeight="1">
      <c r="B111" s="259"/>
      <c r="C111" s="239" t="s">
        <v>50</v>
      </c>
      <c r="D111" s="239"/>
      <c r="E111" s="239"/>
      <c r="F111" s="258" t="s">
        <v>684</v>
      </c>
      <c r="G111" s="239"/>
      <c r="H111" s="239" t="s">
        <v>724</v>
      </c>
      <c r="I111" s="239" t="s">
        <v>686</v>
      </c>
      <c r="J111" s="239">
        <v>20</v>
      </c>
      <c r="K111" s="250"/>
    </row>
    <row r="112" spans="2:11" ht="15" customHeight="1">
      <c r="B112" s="259"/>
      <c r="C112" s="239" t="s">
        <v>725</v>
      </c>
      <c r="D112" s="239"/>
      <c r="E112" s="239"/>
      <c r="F112" s="258" t="s">
        <v>684</v>
      </c>
      <c r="G112" s="239"/>
      <c r="H112" s="239" t="s">
        <v>726</v>
      </c>
      <c r="I112" s="239" t="s">
        <v>686</v>
      </c>
      <c r="J112" s="239">
        <v>120</v>
      </c>
      <c r="K112" s="250"/>
    </row>
    <row r="113" spans="2:11" ht="15" customHeight="1">
      <c r="B113" s="259"/>
      <c r="C113" s="239" t="s">
        <v>35</v>
      </c>
      <c r="D113" s="239"/>
      <c r="E113" s="239"/>
      <c r="F113" s="258" t="s">
        <v>684</v>
      </c>
      <c r="G113" s="239"/>
      <c r="H113" s="239" t="s">
        <v>727</v>
      </c>
      <c r="I113" s="239" t="s">
        <v>718</v>
      </c>
      <c r="J113" s="239"/>
      <c r="K113" s="250"/>
    </row>
    <row r="114" spans="2:11" ht="15" customHeight="1">
      <c r="B114" s="259"/>
      <c r="C114" s="239" t="s">
        <v>45</v>
      </c>
      <c r="D114" s="239"/>
      <c r="E114" s="239"/>
      <c r="F114" s="258" t="s">
        <v>684</v>
      </c>
      <c r="G114" s="239"/>
      <c r="H114" s="239" t="s">
        <v>728</v>
      </c>
      <c r="I114" s="239" t="s">
        <v>718</v>
      </c>
      <c r="J114" s="239"/>
      <c r="K114" s="250"/>
    </row>
    <row r="115" spans="2:11" ht="15" customHeight="1">
      <c r="B115" s="259"/>
      <c r="C115" s="239" t="s">
        <v>54</v>
      </c>
      <c r="D115" s="239"/>
      <c r="E115" s="239"/>
      <c r="F115" s="258" t="s">
        <v>684</v>
      </c>
      <c r="G115" s="239"/>
      <c r="H115" s="239" t="s">
        <v>729</v>
      </c>
      <c r="I115" s="239" t="s">
        <v>730</v>
      </c>
      <c r="J115" s="239"/>
      <c r="K115" s="250"/>
    </row>
    <row r="116" spans="2:11" ht="15" customHeight="1">
      <c r="B116" s="262"/>
      <c r="C116" s="268"/>
      <c r="D116" s="268"/>
      <c r="E116" s="268"/>
      <c r="F116" s="268"/>
      <c r="G116" s="268"/>
      <c r="H116" s="268"/>
      <c r="I116" s="268"/>
      <c r="J116" s="268"/>
      <c r="K116" s="264"/>
    </row>
    <row r="117" spans="2:11" ht="18.75" customHeight="1">
      <c r="B117" s="269"/>
      <c r="C117" s="235"/>
      <c r="D117" s="235"/>
      <c r="E117" s="235"/>
      <c r="F117" s="270"/>
      <c r="G117" s="235"/>
      <c r="H117" s="235"/>
      <c r="I117" s="235"/>
      <c r="J117" s="235"/>
      <c r="K117" s="269"/>
    </row>
    <row r="118" spans="2:11" ht="18.75" customHeight="1"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</row>
    <row r="119" spans="2:11" ht="7.5" customHeight="1">
      <c r="B119" s="271"/>
      <c r="C119" s="272"/>
      <c r="D119" s="272"/>
      <c r="E119" s="272"/>
      <c r="F119" s="272"/>
      <c r="G119" s="272"/>
      <c r="H119" s="272"/>
      <c r="I119" s="272"/>
      <c r="J119" s="272"/>
      <c r="K119" s="273"/>
    </row>
    <row r="120" spans="2:11" ht="45" customHeight="1">
      <c r="B120" s="274"/>
      <c r="C120" s="354" t="s">
        <v>731</v>
      </c>
      <c r="D120" s="354"/>
      <c r="E120" s="354"/>
      <c r="F120" s="354"/>
      <c r="G120" s="354"/>
      <c r="H120" s="354"/>
      <c r="I120" s="354"/>
      <c r="J120" s="354"/>
      <c r="K120" s="275"/>
    </row>
    <row r="121" spans="2:11" ht="17.25" customHeight="1">
      <c r="B121" s="276"/>
      <c r="C121" s="251" t="s">
        <v>678</v>
      </c>
      <c r="D121" s="251"/>
      <c r="E121" s="251"/>
      <c r="F121" s="251" t="s">
        <v>679</v>
      </c>
      <c r="G121" s="252"/>
      <c r="H121" s="251" t="s">
        <v>118</v>
      </c>
      <c r="I121" s="251" t="s">
        <v>54</v>
      </c>
      <c r="J121" s="251" t="s">
        <v>680</v>
      </c>
      <c r="K121" s="277"/>
    </row>
    <row r="122" spans="2:11" ht="17.25" customHeight="1">
      <c r="B122" s="276"/>
      <c r="C122" s="253" t="s">
        <v>681</v>
      </c>
      <c r="D122" s="253"/>
      <c r="E122" s="253"/>
      <c r="F122" s="254" t="s">
        <v>682</v>
      </c>
      <c r="G122" s="255"/>
      <c r="H122" s="253"/>
      <c r="I122" s="253"/>
      <c r="J122" s="253" t="s">
        <v>683</v>
      </c>
      <c r="K122" s="277"/>
    </row>
    <row r="123" spans="2:11" ht="5.25" customHeight="1">
      <c r="B123" s="278"/>
      <c r="C123" s="256"/>
      <c r="D123" s="256"/>
      <c r="E123" s="256"/>
      <c r="F123" s="256"/>
      <c r="G123" s="239"/>
      <c r="H123" s="256"/>
      <c r="I123" s="256"/>
      <c r="J123" s="256"/>
      <c r="K123" s="279"/>
    </row>
    <row r="124" spans="2:11" ht="15" customHeight="1">
      <c r="B124" s="278"/>
      <c r="C124" s="239" t="s">
        <v>687</v>
      </c>
      <c r="D124" s="256"/>
      <c r="E124" s="256"/>
      <c r="F124" s="258" t="s">
        <v>684</v>
      </c>
      <c r="G124" s="239"/>
      <c r="H124" s="239" t="s">
        <v>723</v>
      </c>
      <c r="I124" s="239" t="s">
        <v>686</v>
      </c>
      <c r="J124" s="239">
        <v>120</v>
      </c>
      <c r="K124" s="280"/>
    </row>
    <row r="125" spans="2:11" ht="15" customHeight="1">
      <c r="B125" s="278"/>
      <c r="C125" s="239" t="s">
        <v>732</v>
      </c>
      <c r="D125" s="239"/>
      <c r="E125" s="239"/>
      <c r="F125" s="258" t="s">
        <v>684</v>
      </c>
      <c r="G125" s="239"/>
      <c r="H125" s="239" t="s">
        <v>733</v>
      </c>
      <c r="I125" s="239" t="s">
        <v>686</v>
      </c>
      <c r="J125" s="239" t="s">
        <v>734</v>
      </c>
      <c r="K125" s="280"/>
    </row>
    <row r="126" spans="2:11" ht="15" customHeight="1">
      <c r="B126" s="278"/>
      <c r="C126" s="239" t="s">
        <v>633</v>
      </c>
      <c r="D126" s="239"/>
      <c r="E126" s="239"/>
      <c r="F126" s="258" t="s">
        <v>684</v>
      </c>
      <c r="G126" s="239"/>
      <c r="H126" s="239" t="s">
        <v>735</v>
      </c>
      <c r="I126" s="239" t="s">
        <v>686</v>
      </c>
      <c r="J126" s="239" t="s">
        <v>734</v>
      </c>
      <c r="K126" s="280"/>
    </row>
    <row r="127" spans="2:11" ht="15" customHeight="1">
      <c r="B127" s="278"/>
      <c r="C127" s="239" t="s">
        <v>695</v>
      </c>
      <c r="D127" s="239"/>
      <c r="E127" s="239"/>
      <c r="F127" s="258" t="s">
        <v>690</v>
      </c>
      <c r="G127" s="239"/>
      <c r="H127" s="239" t="s">
        <v>696</v>
      </c>
      <c r="I127" s="239" t="s">
        <v>686</v>
      </c>
      <c r="J127" s="239">
        <v>15</v>
      </c>
      <c r="K127" s="280"/>
    </row>
    <row r="128" spans="2:11" ht="15" customHeight="1">
      <c r="B128" s="278"/>
      <c r="C128" s="260" t="s">
        <v>697</v>
      </c>
      <c r="D128" s="260"/>
      <c r="E128" s="260"/>
      <c r="F128" s="261" t="s">
        <v>690</v>
      </c>
      <c r="G128" s="260"/>
      <c r="H128" s="260" t="s">
        <v>698</v>
      </c>
      <c r="I128" s="260" t="s">
        <v>686</v>
      </c>
      <c r="J128" s="260">
        <v>15</v>
      </c>
      <c r="K128" s="280"/>
    </row>
    <row r="129" spans="2:11" ht="15" customHeight="1">
      <c r="B129" s="278"/>
      <c r="C129" s="260" t="s">
        <v>699</v>
      </c>
      <c r="D129" s="260"/>
      <c r="E129" s="260"/>
      <c r="F129" s="261" t="s">
        <v>690</v>
      </c>
      <c r="G129" s="260"/>
      <c r="H129" s="260" t="s">
        <v>700</v>
      </c>
      <c r="I129" s="260" t="s">
        <v>686</v>
      </c>
      <c r="J129" s="260">
        <v>20</v>
      </c>
      <c r="K129" s="280"/>
    </row>
    <row r="130" spans="2:11" ht="15" customHeight="1">
      <c r="B130" s="278"/>
      <c r="C130" s="260" t="s">
        <v>701</v>
      </c>
      <c r="D130" s="260"/>
      <c r="E130" s="260"/>
      <c r="F130" s="261" t="s">
        <v>690</v>
      </c>
      <c r="G130" s="260"/>
      <c r="H130" s="260" t="s">
        <v>702</v>
      </c>
      <c r="I130" s="260" t="s">
        <v>686</v>
      </c>
      <c r="J130" s="260">
        <v>20</v>
      </c>
      <c r="K130" s="280"/>
    </row>
    <row r="131" spans="2:11" ht="15" customHeight="1">
      <c r="B131" s="278"/>
      <c r="C131" s="239" t="s">
        <v>689</v>
      </c>
      <c r="D131" s="239"/>
      <c r="E131" s="239"/>
      <c r="F131" s="258" t="s">
        <v>690</v>
      </c>
      <c r="G131" s="239"/>
      <c r="H131" s="239" t="s">
        <v>723</v>
      </c>
      <c r="I131" s="239" t="s">
        <v>686</v>
      </c>
      <c r="J131" s="239">
        <v>50</v>
      </c>
      <c r="K131" s="280"/>
    </row>
    <row r="132" spans="2:11" ht="15" customHeight="1">
      <c r="B132" s="278"/>
      <c r="C132" s="239" t="s">
        <v>703</v>
      </c>
      <c r="D132" s="239"/>
      <c r="E132" s="239"/>
      <c r="F132" s="258" t="s">
        <v>690</v>
      </c>
      <c r="G132" s="239"/>
      <c r="H132" s="239" t="s">
        <v>723</v>
      </c>
      <c r="I132" s="239" t="s">
        <v>686</v>
      </c>
      <c r="J132" s="239">
        <v>50</v>
      </c>
      <c r="K132" s="280"/>
    </row>
    <row r="133" spans="2:11" ht="15" customHeight="1">
      <c r="B133" s="278"/>
      <c r="C133" s="239" t="s">
        <v>709</v>
      </c>
      <c r="D133" s="239"/>
      <c r="E133" s="239"/>
      <c r="F133" s="258" t="s">
        <v>690</v>
      </c>
      <c r="G133" s="239"/>
      <c r="H133" s="239" t="s">
        <v>723</v>
      </c>
      <c r="I133" s="239" t="s">
        <v>686</v>
      </c>
      <c r="J133" s="239">
        <v>50</v>
      </c>
      <c r="K133" s="280"/>
    </row>
    <row r="134" spans="2:11" ht="15" customHeight="1">
      <c r="B134" s="278"/>
      <c r="C134" s="239" t="s">
        <v>711</v>
      </c>
      <c r="D134" s="239"/>
      <c r="E134" s="239"/>
      <c r="F134" s="258" t="s">
        <v>690</v>
      </c>
      <c r="G134" s="239"/>
      <c r="H134" s="239" t="s">
        <v>723</v>
      </c>
      <c r="I134" s="239" t="s">
        <v>686</v>
      </c>
      <c r="J134" s="239">
        <v>50</v>
      </c>
      <c r="K134" s="280"/>
    </row>
    <row r="135" spans="2:11" ht="15" customHeight="1">
      <c r="B135" s="278"/>
      <c r="C135" s="239" t="s">
        <v>123</v>
      </c>
      <c r="D135" s="239"/>
      <c r="E135" s="239"/>
      <c r="F135" s="258" t="s">
        <v>690</v>
      </c>
      <c r="G135" s="239"/>
      <c r="H135" s="239" t="s">
        <v>736</v>
      </c>
      <c r="I135" s="239" t="s">
        <v>686</v>
      </c>
      <c r="J135" s="239">
        <v>255</v>
      </c>
      <c r="K135" s="280"/>
    </row>
    <row r="136" spans="2:11" ht="15" customHeight="1">
      <c r="B136" s="278"/>
      <c r="C136" s="239" t="s">
        <v>713</v>
      </c>
      <c r="D136" s="239"/>
      <c r="E136" s="239"/>
      <c r="F136" s="258" t="s">
        <v>684</v>
      </c>
      <c r="G136" s="239"/>
      <c r="H136" s="239" t="s">
        <v>737</v>
      </c>
      <c r="I136" s="239" t="s">
        <v>715</v>
      </c>
      <c r="J136" s="239"/>
      <c r="K136" s="280"/>
    </row>
    <row r="137" spans="2:11" ht="15" customHeight="1">
      <c r="B137" s="278"/>
      <c r="C137" s="239" t="s">
        <v>716</v>
      </c>
      <c r="D137" s="239"/>
      <c r="E137" s="239"/>
      <c r="F137" s="258" t="s">
        <v>684</v>
      </c>
      <c r="G137" s="239"/>
      <c r="H137" s="239" t="s">
        <v>738</v>
      </c>
      <c r="I137" s="239" t="s">
        <v>718</v>
      </c>
      <c r="J137" s="239"/>
      <c r="K137" s="280"/>
    </row>
    <row r="138" spans="2:11" ht="15" customHeight="1">
      <c r="B138" s="278"/>
      <c r="C138" s="239" t="s">
        <v>719</v>
      </c>
      <c r="D138" s="239"/>
      <c r="E138" s="239"/>
      <c r="F138" s="258" t="s">
        <v>684</v>
      </c>
      <c r="G138" s="239"/>
      <c r="H138" s="239" t="s">
        <v>719</v>
      </c>
      <c r="I138" s="239" t="s">
        <v>718</v>
      </c>
      <c r="J138" s="239"/>
      <c r="K138" s="280"/>
    </row>
    <row r="139" spans="2:11" ht="15" customHeight="1">
      <c r="B139" s="278"/>
      <c r="C139" s="239" t="s">
        <v>35</v>
      </c>
      <c r="D139" s="239"/>
      <c r="E139" s="239"/>
      <c r="F139" s="258" t="s">
        <v>684</v>
      </c>
      <c r="G139" s="239"/>
      <c r="H139" s="239" t="s">
        <v>739</v>
      </c>
      <c r="I139" s="239" t="s">
        <v>718</v>
      </c>
      <c r="J139" s="239"/>
      <c r="K139" s="280"/>
    </row>
    <row r="140" spans="2:11" ht="15" customHeight="1">
      <c r="B140" s="278"/>
      <c r="C140" s="239" t="s">
        <v>740</v>
      </c>
      <c r="D140" s="239"/>
      <c r="E140" s="239"/>
      <c r="F140" s="258" t="s">
        <v>684</v>
      </c>
      <c r="G140" s="239"/>
      <c r="H140" s="239" t="s">
        <v>741</v>
      </c>
      <c r="I140" s="239" t="s">
        <v>718</v>
      </c>
      <c r="J140" s="239"/>
      <c r="K140" s="280"/>
    </row>
    <row r="141" spans="2:11" ht="15" customHeight="1">
      <c r="B141" s="281"/>
      <c r="C141" s="282"/>
      <c r="D141" s="282"/>
      <c r="E141" s="282"/>
      <c r="F141" s="282"/>
      <c r="G141" s="282"/>
      <c r="H141" s="282"/>
      <c r="I141" s="282"/>
      <c r="J141" s="282"/>
      <c r="K141" s="283"/>
    </row>
    <row r="142" spans="2:11" ht="18.75" customHeight="1">
      <c r="B142" s="235"/>
      <c r="C142" s="235"/>
      <c r="D142" s="235"/>
      <c r="E142" s="235"/>
      <c r="F142" s="270"/>
      <c r="G142" s="235"/>
      <c r="H142" s="235"/>
      <c r="I142" s="235"/>
      <c r="J142" s="235"/>
      <c r="K142" s="235"/>
    </row>
    <row r="143" spans="2:11" ht="18.75" customHeight="1"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</row>
    <row r="144" spans="2:11" ht="7.5" customHeight="1">
      <c r="B144" s="246"/>
      <c r="C144" s="247"/>
      <c r="D144" s="247"/>
      <c r="E144" s="247"/>
      <c r="F144" s="247"/>
      <c r="G144" s="247"/>
      <c r="H144" s="247"/>
      <c r="I144" s="247"/>
      <c r="J144" s="247"/>
      <c r="K144" s="248"/>
    </row>
    <row r="145" spans="2:11" ht="45" customHeight="1">
      <c r="B145" s="249"/>
      <c r="C145" s="355" t="s">
        <v>742</v>
      </c>
      <c r="D145" s="355"/>
      <c r="E145" s="355"/>
      <c r="F145" s="355"/>
      <c r="G145" s="355"/>
      <c r="H145" s="355"/>
      <c r="I145" s="355"/>
      <c r="J145" s="355"/>
      <c r="K145" s="250"/>
    </row>
    <row r="146" spans="2:11" ht="17.25" customHeight="1">
      <c r="B146" s="249"/>
      <c r="C146" s="251" t="s">
        <v>678</v>
      </c>
      <c r="D146" s="251"/>
      <c r="E146" s="251"/>
      <c r="F146" s="251" t="s">
        <v>679</v>
      </c>
      <c r="G146" s="252"/>
      <c r="H146" s="251" t="s">
        <v>118</v>
      </c>
      <c r="I146" s="251" t="s">
        <v>54</v>
      </c>
      <c r="J146" s="251" t="s">
        <v>680</v>
      </c>
      <c r="K146" s="250"/>
    </row>
    <row r="147" spans="2:11" ht="17.25" customHeight="1">
      <c r="B147" s="249"/>
      <c r="C147" s="253" t="s">
        <v>681</v>
      </c>
      <c r="D147" s="253"/>
      <c r="E147" s="253"/>
      <c r="F147" s="254" t="s">
        <v>682</v>
      </c>
      <c r="G147" s="255"/>
      <c r="H147" s="253"/>
      <c r="I147" s="253"/>
      <c r="J147" s="253" t="s">
        <v>683</v>
      </c>
      <c r="K147" s="250"/>
    </row>
    <row r="148" spans="2:11" ht="5.25" customHeight="1">
      <c r="B148" s="259"/>
      <c r="C148" s="256"/>
      <c r="D148" s="256"/>
      <c r="E148" s="256"/>
      <c r="F148" s="256"/>
      <c r="G148" s="257"/>
      <c r="H148" s="256"/>
      <c r="I148" s="256"/>
      <c r="J148" s="256"/>
      <c r="K148" s="280"/>
    </row>
    <row r="149" spans="2:11" ht="15" customHeight="1">
      <c r="B149" s="259"/>
      <c r="C149" s="284" t="s">
        <v>687</v>
      </c>
      <c r="D149" s="239"/>
      <c r="E149" s="239"/>
      <c r="F149" s="285" t="s">
        <v>684</v>
      </c>
      <c r="G149" s="239"/>
      <c r="H149" s="284" t="s">
        <v>723</v>
      </c>
      <c r="I149" s="284" t="s">
        <v>686</v>
      </c>
      <c r="J149" s="284">
        <v>120</v>
      </c>
      <c r="K149" s="280"/>
    </row>
    <row r="150" spans="2:11" ht="15" customHeight="1">
      <c r="B150" s="259"/>
      <c r="C150" s="284" t="s">
        <v>732</v>
      </c>
      <c r="D150" s="239"/>
      <c r="E150" s="239"/>
      <c r="F150" s="285" t="s">
        <v>684</v>
      </c>
      <c r="G150" s="239"/>
      <c r="H150" s="284" t="s">
        <v>743</v>
      </c>
      <c r="I150" s="284" t="s">
        <v>686</v>
      </c>
      <c r="J150" s="284" t="s">
        <v>734</v>
      </c>
      <c r="K150" s="280"/>
    </row>
    <row r="151" spans="2:11" ht="15" customHeight="1">
      <c r="B151" s="259"/>
      <c r="C151" s="284" t="s">
        <v>633</v>
      </c>
      <c r="D151" s="239"/>
      <c r="E151" s="239"/>
      <c r="F151" s="285" t="s">
        <v>684</v>
      </c>
      <c r="G151" s="239"/>
      <c r="H151" s="284" t="s">
        <v>744</v>
      </c>
      <c r="I151" s="284" t="s">
        <v>686</v>
      </c>
      <c r="J151" s="284" t="s">
        <v>734</v>
      </c>
      <c r="K151" s="280"/>
    </row>
    <row r="152" spans="2:11" ht="15" customHeight="1">
      <c r="B152" s="259"/>
      <c r="C152" s="284" t="s">
        <v>689</v>
      </c>
      <c r="D152" s="239"/>
      <c r="E152" s="239"/>
      <c r="F152" s="285" t="s">
        <v>690</v>
      </c>
      <c r="G152" s="239"/>
      <c r="H152" s="284" t="s">
        <v>723</v>
      </c>
      <c r="I152" s="284" t="s">
        <v>686</v>
      </c>
      <c r="J152" s="284">
        <v>50</v>
      </c>
      <c r="K152" s="280"/>
    </row>
    <row r="153" spans="2:11" ht="15" customHeight="1">
      <c r="B153" s="259"/>
      <c r="C153" s="284" t="s">
        <v>692</v>
      </c>
      <c r="D153" s="239"/>
      <c r="E153" s="239"/>
      <c r="F153" s="285" t="s">
        <v>684</v>
      </c>
      <c r="G153" s="239"/>
      <c r="H153" s="284" t="s">
        <v>723</v>
      </c>
      <c r="I153" s="284" t="s">
        <v>694</v>
      </c>
      <c r="J153" s="284"/>
      <c r="K153" s="280"/>
    </row>
    <row r="154" spans="2:11" ht="15" customHeight="1">
      <c r="B154" s="259"/>
      <c r="C154" s="284" t="s">
        <v>703</v>
      </c>
      <c r="D154" s="239"/>
      <c r="E154" s="239"/>
      <c r="F154" s="285" t="s">
        <v>690</v>
      </c>
      <c r="G154" s="239"/>
      <c r="H154" s="284" t="s">
        <v>723</v>
      </c>
      <c r="I154" s="284" t="s">
        <v>686</v>
      </c>
      <c r="J154" s="284">
        <v>50</v>
      </c>
      <c r="K154" s="280"/>
    </row>
    <row r="155" spans="2:11" ht="15" customHeight="1">
      <c r="B155" s="259"/>
      <c r="C155" s="284" t="s">
        <v>711</v>
      </c>
      <c r="D155" s="239"/>
      <c r="E155" s="239"/>
      <c r="F155" s="285" t="s">
        <v>690</v>
      </c>
      <c r="G155" s="239"/>
      <c r="H155" s="284" t="s">
        <v>723</v>
      </c>
      <c r="I155" s="284" t="s">
        <v>686</v>
      </c>
      <c r="J155" s="284">
        <v>50</v>
      </c>
      <c r="K155" s="280"/>
    </row>
    <row r="156" spans="2:11" ht="15" customHeight="1">
      <c r="B156" s="259"/>
      <c r="C156" s="284" t="s">
        <v>709</v>
      </c>
      <c r="D156" s="239"/>
      <c r="E156" s="239"/>
      <c r="F156" s="285" t="s">
        <v>690</v>
      </c>
      <c r="G156" s="239"/>
      <c r="H156" s="284" t="s">
        <v>723</v>
      </c>
      <c r="I156" s="284" t="s">
        <v>686</v>
      </c>
      <c r="J156" s="284">
        <v>50</v>
      </c>
      <c r="K156" s="280"/>
    </row>
    <row r="157" spans="2:11" ht="15" customHeight="1">
      <c r="B157" s="259"/>
      <c r="C157" s="284" t="s">
        <v>91</v>
      </c>
      <c r="D157" s="239"/>
      <c r="E157" s="239"/>
      <c r="F157" s="285" t="s">
        <v>684</v>
      </c>
      <c r="G157" s="239"/>
      <c r="H157" s="284" t="s">
        <v>745</v>
      </c>
      <c r="I157" s="284" t="s">
        <v>686</v>
      </c>
      <c r="J157" s="284" t="s">
        <v>746</v>
      </c>
      <c r="K157" s="280"/>
    </row>
    <row r="158" spans="2:11" ht="15" customHeight="1">
      <c r="B158" s="259"/>
      <c r="C158" s="284" t="s">
        <v>747</v>
      </c>
      <c r="D158" s="239"/>
      <c r="E158" s="239"/>
      <c r="F158" s="285" t="s">
        <v>684</v>
      </c>
      <c r="G158" s="239"/>
      <c r="H158" s="284" t="s">
        <v>748</v>
      </c>
      <c r="I158" s="284" t="s">
        <v>718</v>
      </c>
      <c r="J158" s="284"/>
      <c r="K158" s="280"/>
    </row>
    <row r="159" spans="2:11" ht="15" customHeight="1">
      <c r="B159" s="286"/>
      <c r="C159" s="268"/>
      <c r="D159" s="268"/>
      <c r="E159" s="268"/>
      <c r="F159" s="268"/>
      <c r="G159" s="268"/>
      <c r="H159" s="268"/>
      <c r="I159" s="268"/>
      <c r="J159" s="268"/>
      <c r="K159" s="287"/>
    </row>
    <row r="160" spans="2:11" ht="18.75" customHeight="1">
      <c r="B160" s="235"/>
      <c r="C160" s="239"/>
      <c r="D160" s="239"/>
      <c r="E160" s="239"/>
      <c r="F160" s="258"/>
      <c r="G160" s="239"/>
      <c r="H160" s="239"/>
      <c r="I160" s="239"/>
      <c r="J160" s="239"/>
      <c r="K160" s="235"/>
    </row>
    <row r="161" spans="2:11" ht="18.75" customHeight="1"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</row>
    <row r="162" spans="2:11" ht="7.5" customHeight="1">
      <c r="B162" s="227"/>
      <c r="C162" s="228"/>
      <c r="D162" s="228"/>
      <c r="E162" s="228"/>
      <c r="F162" s="228"/>
      <c r="G162" s="228"/>
      <c r="H162" s="228"/>
      <c r="I162" s="228"/>
      <c r="J162" s="228"/>
      <c r="K162" s="229"/>
    </row>
    <row r="163" spans="2:11" ht="45" customHeight="1">
      <c r="B163" s="230"/>
      <c r="C163" s="354" t="s">
        <v>749</v>
      </c>
      <c r="D163" s="354"/>
      <c r="E163" s="354"/>
      <c r="F163" s="354"/>
      <c r="G163" s="354"/>
      <c r="H163" s="354"/>
      <c r="I163" s="354"/>
      <c r="J163" s="354"/>
      <c r="K163" s="231"/>
    </row>
    <row r="164" spans="2:11" ht="17.25" customHeight="1">
      <c r="B164" s="230"/>
      <c r="C164" s="251" t="s">
        <v>678</v>
      </c>
      <c r="D164" s="251"/>
      <c r="E164" s="251"/>
      <c r="F164" s="251" t="s">
        <v>679</v>
      </c>
      <c r="G164" s="288"/>
      <c r="H164" s="289" t="s">
        <v>118</v>
      </c>
      <c r="I164" s="289" t="s">
        <v>54</v>
      </c>
      <c r="J164" s="251" t="s">
        <v>680</v>
      </c>
      <c r="K164" s="231"/>
    </row>
    <row r="165" spans="2:11" ht="17.25" customHeight="1">
      <c r="B165" s="232"/>
      <c r="C165" s="253" t="s">
        <v>681</v>
      </c>
      <c r="D165" s="253"/>
      <c r="E165" s="253"/>
      <c r="F165" s="254" t="s">
        <v>682</v>
      </c>
      <c r="G165" s="290"/>
      <c r="H165" s="291"/>
      <c r="I165" s="291"/>
      <c r="J165" s="253" t="s">
        <v>683</v>
      </c>
      <c r="K165" s="233"/>
    </row>
    <row r="166" spans="2:11" ht="5.25" customHeight="1">
      <c r="B166" s="259"/>
      <c r="C166" s="256"/>
      <c r="D166" s="256"/>
      <c r="E166" s="256"/>
      <c r="F166" s="256"/>
      <c r="G166" s="257"/>
      <c r="H166" s="256"/>
      <c r="I166" s="256"/>
      <c r="J166" s="256"/>
      <c r="K166" s="280"/>
    </row>
    <row r="167" spans="2:11" ht="15" customHeight="1">
      <c r="B167" s="259"/>
      <c r="C167" s="239" t="s">
        <v>687</v>
      </c>
      <c r="D167" s="239"/>
      <c r="E167" s="239"/>
      <c r="F167" s="258" t="s">
        <v>684</v>
      </c>
      <c r="G167" s="239"/>
      <c r="H167" s="239" t="s">
        <v>723</v>
      </c>
      <c r="I167" s="239" t="s">
        <v>686</v>
      </c>
      <c r="J167" s="239">
        <v>120</v>
      </c>
      <c r="K167" s="280"/>
    </row>
    <row r="168" spans="2:11" ht="15" customHeight="1">
      <c r="B168" s="259"/>
      <c r="C168" s="239" t="s">
        <v>732</v>
      </c>
      <c r="D168" s="239"/>
      <c r="E168" s="239"/>
      <c r="F168" s="258" t="s">
        <v>684</v>
      </c>
      <c r="G168" s="239"/>
      <c r="H168" s="239" t="s">
        <v>733</v>
      </c>
      <c r="I168" s="239" t="s">
        <v>686</v>
      </c>
      <c r="J168" s="239" t="s">
        <v>734</v>
      </c>
      <c r="K168" s="280"/>
    </row>
    <row r="169" spans="2:11" ht="15" customHeight="1">
      <c r="B169" s="259"/>
      <c r="C169" s="239" t="s">
        <v>633</v>
      </c>
      <c r="D169" s="239"/>
      <c r="E169" s="239"/>
      <c r="F169" s="258" t="s">
        <v>684</v>
      </c>
      <c r="G169" s="239"/>
      <c r="H169" s="239" t="s">
        <v>750</v>
      </c>
      <c r="I169" s="239" t="s">
        <v>686</v>
      </c>
      <c r="J169" s="239" t="s">
        <v>734</v>
      </c>
      <c r="K169" s="280"/>
    </row>
    <row r="170" spans="2:11" ht="15" customHeight="1">
      <c r="B170" s="259"/>
      <c r="C170" s="239" t="s">
        <v>689</v>
      </c>
      <c r="D170" s="239"/>
      <c r="E170" s="239"/>
      <c r="F170" s="258" t="s">
        <v>690</v>
      </c>
      <c r="G170" s="239"/>
      <c r="H170" s="239" t="s">
        <v>750</v>
      </c>
      <c r="I170" s="239" t="s">
        <v>686</v>
      </c>
      <c r="J170" s="239">
        <v>50</v>
      </c>
      <c r="K170" s="280"/>
    </row>
    <row r="171" spans="2:11" ht="15" customHeight="1">
      <c r="B171" s="259"/>
      <c r="C171" s="239" t="s">
        <v>692</v>
      </c>
      <c r="D171" s="239"/>
      <c r="E171" s="239"/>
      <c r="F171" s="258" t="s">
        <v>684</v>
      </c>
      <c r="G171" s="239"/>
      <c r="H171" s="239" t="s">
        <v>750</v>
      </c>
      <c r="I171" s="239" t="s">
        <v>694</v>
      </c>
      <c r="J171" s="239"/>
      <c r="K171" s="280"/>
    </row>
    <row r="172" spans="2:11" ht="15" customHeight="1">
      <c r="B172" s="259"/>
      <c r="C172" s="239" t="s">
        <v>703</v>
      </c>
      <c r="D172" s="239"/>
      <c r="E172" s="239"/>
      <c r="F172" s="258" t="s">
        <v>690</v>
      </c>
      <c r="G172" s="239"/>
      <c r="H172" s="239" t="s">
        <v>750</v>
      </c>
      <c r="I172" s="239" t="s">
        <v>686</v>
      </c>
      <c r="J172" s="239">
        <v>50</v>
      </c>
      <c r="K172" s="280"/>
    </row>
    <row r="173" spans="2:11" ht="15" customHeight="1">
      <c r="B173" s="259"/>
      <c r="C173" s="239" t="s">
        <v>711</v>
      </c>
      <c r="D173" s="239"/>
      <c r="E173" s="239"/>
      <c r="F173" s="258" t="s">
        <v>690</v>
      </c>
      <c r="G173" s="239"/>
      <c r="H173" s="239" t="s">
        <v>750</v>
      </c>
      <c r="I173" s="239" t="s">
        <v>686</v>
      </c>
      <c r="J173" s="239">
        <v>50</v>
      </c>
      <c r="K173" s="280"/>
    </row>
    <row r="174" spans="2:11" ht="15" customHeight="1">
      <c r="B174" s="259"/>
      <c r="C174" s="239" t="s">
        <v>709</v>
      </c>
      <c r="D174" s="239"/>
      <c r="E174" s="239"/>
      <c r="F174" s="258" t="s">
        <v>690</v>
      </c>
      <c r="G174" s="239"/>
      <c r="H174" s="239" t="s">
        <v>750</v>
      </c>
      <c r="I174" s="239" t="s">
        <v>686</v>
      </c>
      <c r="J174" s="239">
        <v>50</v>
      </c>
      <c r="K174" s="280"/>
    </row>
    <row r="175" spans="2:11" ht="15" customHeight="1">
      <c r="B175" s="259"/>
      <c r="C175" s="239" t="s">
        <v>117</v>
      </c>
      <c r="D175" s="239"/>
      <c r="E175" s="239"/>
      <c r="F175" s="258" t="s">
        <v>684</v>
      </c>
      <c r="G175" s="239"/>
      <c r="H175" s="239" t="s">
        <v>751</v>
      </c>
      <c r="I175" s="239" t="s">
        <v>752</v>
      </c>
      <c r="J175" s="239"/>
      <c r="K175" s="280"/>
    </row>
    <row r="176" spans="2:11" ht="15" customHeight="1">
      <c r="B176" s="259"/>
      <c r="C176" s="239" t="s">
        <v>54</v>
      </c>
      <c r="D176" s="239"/>
      <c r="E176" s="239"/>
      <c r="F176" s="258" t="s">
        <v>684</v>
      </c>
      <c r="G176" s="239"/>
      <c r="H176" s="239" t="s">
        <v>753</v>
      </c>
      <c r="I176" s="239" t="s">
        <v>754</v>
      </c>
      <c r="J176" s="239">
        <v>1</v>
      </c>
      <c r="K176" s="280"/>
    </row>
    <row r="177" spans="2:11" ht="15" customHeight="1">
      <c r="B177" s="259"/>
      <c r="C177" s="239" t="s">
        <v>50</v>
      </c>
      <c r="D177" s="239"/>
      <c r="E177" s="239"/>
      <c r="F177" s="258" t="s">
        <v>684</v>
      </c>
      <c r="G177" s="239"/>
      <c r="H177" s="239" t="s">
        <v>755</v>
      </c>
      <c r="I177" s="239" t="s">
        <v>686</v>
      </c>
      <c r="J177" s="239">
        <v>20</v>
      </c>
      <c r="K177" s="280"/>
    </row>
    <row r="178" spans="2:11" ht="15" customHeight="1">
      <c r="B178" s="259"/>
      <c r="C178" s="239" t="s">
        <v>118</v>
      </c>
      <c r="D178" s="239"/>
      <c r="E178" s="239"/>
      <c r="F178" s="258" t="s">
        <v>684</v>
      </c>
      <c r="G178" s="239"/>
      <c r="H178" s="239" t="s">
        <v>756</v>
      </c>
      <c r="I178" s="239" t="s">
        <v>686</v>
      </c>
      <c r="J178" s="239">
        <v>255</v>
      </c>
      <c r="K178" s="280"/>
    </row>
    <row r="179" spans="2:11" ht="15" customHeight="1">
      <c r="B179" s="259"/>
      <c r="C179" s="239" t="s">
        <v>119</v>
      </c>
      <c r="D179" s="239"/>
      <c r="E179" s="239"/>
      <c r="F179" s="258" t="s">
        <v>684</v>
      </c>
      <c r="G179" s="239"/>
      <c r="H179" s="239" t="s">
        <v>649</v>
      </c>
      <c r="I179" s="239" t="s">
        <v>686</v>
      </c>
      <c r="J179" s="239">
        <v>10</v>
      </c>
      <c r="K179" s="280"/>
    </row>
    <row r="180" spans="2:11" ht="15" customHeight="1">
      <c r="B180" s="259"/>
      <c r="C180" s="239" t="s">
        <v>120</v>
      </c>
      <c r="D180" s="239"/>
      <c r="E180" s="239"/>
      <c r="F180" s="258" t="s">
        <v>684</v>
      </c>
      <c r="G180" s="239"/>
      <c r="H180" s="239" t="s">
        <v>757</v>
      </c>
      <c r="I180" s="239" t="s">
        <v>718</v>
      </c>
      <c r="J180" s="239"/>
      <c r="K180" s="280"/>
    </row>
    <row r="181" spans="2:11" ht="15" customHeight="1">
      <c r="B181" s="259"/>
      <c r="C181" s="239" t="s">
        <v>758</v>
      </c>
      <c r="D181" s="239"/>
      <c r="E181" s="239"/>
      <c r="F181" s="258" t="s">
        <v>684</v>
      </c>
      <c r="G181" s="239"/>
      <c r="H181" s="239" t="s">
        <v>759</v>
      </c>
      <c r="I181" s="239" t="s">
        <v>718</v>
      </c>
      <c r="J181" s="239"/>
      <c r="K181" s="280"/>
    </row>
    <row r="182" spans="2:11" ht="15" customHeight="1">
      <c r="B182" s="259"/>
      <c r="C182" s="239" t="s">
        <v>747</v>
      </c>
      <c r="D182" s="239"/>
      <c r="E182" s="239"/>
      <c r="F182" s="258" t="s">
        <v>684</v>
      </c>
      <c r="G182" s="239"/>
      <c r="H182" s="239" t="s">
        <v>760</v>
      </c>
      <c r="I182" s="239" t="s">
        <v>718</v>
      </c>
      <c r="J182" s="239"/>
      <c r="K182" s="280"/>
    </row>
    <row r="183" spans="2:11" ht="15" customHeight="1">
      <c r="B183" s="259"/>
      <c r="C183" s="239" t="s">
        <v>122</v>
      </c>
      <c r="D183" s="239"/>
      <c r="E183" s="239"/>
      <c r="F183" s="258" t="s">
        <v>690</v>
      </c>
      <c r="G183" s="239"/>
      <c r="H183" s="239" t="s">
        <v>761</v>
      </c>
      <c r="I183" s="239" t="s">
        <v>686</v>
      </c>
      <c r="J183" s="239">
        <v>50</v>
      </c>
      <c r="K183" s="280"/>
    </row>
    <row r="184" spans="2:11" ht="15" customHeight="1">
      <c r="B184" s="259"/>
      <c r="C184" s="239" t="s">
        <v>762</v>
      </c>
      <c r="D184" s="239"/>
      <c r="E184" s="239"/>
      <c r="F184" s="258" t="s">
        <v>690</v>
      </c>
      <c r="G184" s="239"/>
      <c r="H184" s="239" t="s">
        <v>763</v>
      </c>
      <c r="I184" s="239" t="s">
        <v>764</v>
      </c>
      <c r="J184" s="239"/>
      <c r="K184" s="280"/>
    </row>
    <row r="185" spans="2:11" ht="15" customHeight="1">
      <c r="B185" s="259"/>
      <c r="C185" s="239" t="s">
        <v>765</v>
      </c>
      <c r="D185" s="239"/>
      <c r="E185" s="239"/>
      <c r="F185" s="258" t="s">
        <v>690</v>
      </c>
      <c r="G185" s="239"/>
      <c r="H185" s="239" t="s">
        <v>766</v>
      </c>
      <c r="I185" s="239" t="s">
        <v>764</v>
      </c>
      <c r="J185" s="239"/>
      <c r="K185" s="280"/>
    </row>
    <row r="186" spans="2:11" ht="15" customHeight="1">
      <c r="B186" s="259"/>
      <c r="C186" s="239" t="s">
        <v>767</v>
      </c>
      <c r="D186" s="239"/>
      <c r="E186" s="239"/>
      <c r="F186" s="258" t="s">
        <v>690</v>
      </c>
      <c r="G186" s="239"/>
      <c r="H186" s="239" t="s">
        <v>768</v>
      </c>
      <c r="I186" s="239" t="s">
        <v>764</v>
      </c>
      <c r="J186" s="239"/>
      <c r="K186" s="280"/>
    </row>
    <row r="187" spans="2:11" ht="15" customHeight="1">
      <c r="B187" s="259"/>
      <c r="C187" s="292" t="s">
        <v>769</v>
      </c>
      <c r="D187" s="239"/>
      <c r="E187" s="239"/>
      <c r="F187" s="258" t="s">
        <v>690</v>
      </c>
      <c r="G187" s="239"/>
      <c r="H187" s="239" t="s">
        <v>770</v>
      </c>
      <c r="I187" s="239" t="s">
        <v>771</v>
      </c>
      <c r="J187" s="293" t="s">
        <v>772</v>
      </c>
      <c r="K187" s="280"/>
    </row>
    <row r="188" spans="2:11" ht="15" customHeight="1">
      <c r="B188" s="259"/>
      <c r="C188" s="244" t="s">
        <v>39</v>
      </c>
      <c r="D188" s="239"/>
      <c r="E188" s="239"/>
      <c r="F188" s="258" t="s">
        <v>684</v>
      </c>
      <c r="G188" s="239"/>
      <c r="H188" s="235" t="s">
        <v>773</v>
      </c>
      <c r="I188" s="239" t="s">
        <v>774</v>
      </c>
      <c r="J188" s="239"/>
      <c r="K188" s="280"/>
    </row>
    <row r="189" spans="2:11" ht="15" customHeight="1">
      <c r="B189" s="259"/>
      <c r="C189" s="244" t="s">
        <v>775</v>
      </c>
      <c r="D189" s="239"/>
      <c r="E189" s="239"/>
      <c r="F189" s="258" t="s">
        <v>684</v>
      </c>
      <c r="G189" s="239"/>
      <c r="H189" s="239" t="s">
        <v>776</v>
      </c>
      <c r="I189" s="239" t="s">
        <v>718</v>
      </c>
      <c r="J189" s="239"/>
      <c r="K189" s="280"/>
    </row>
    <row r="190" spans="2:11" ht="15" customHeight="1">
      <c r="B190" s="259"/>
      <c r="C190" s="244" t="s">
        <v>777</v>
      </c>
      <c r="D190" s="239"/>
      <c r="E190" s="239"/>
      <c r="F190" s="258" t="s">
        <v>684</v>
      </c>
      <c r="G190" s="239"/>
      <c r="H190" s="239" t="s">
        <v>778</v>
      </c>
      <c r="I190" s="239" t="s">
        <v>718</v>
      </c>
      <c r="J190" s="239"/>
      <c r="K190" s="280"/>
    </row>
    <row r="191" spans="2:11" ht="15" customHeight="1">
      <c r="B191" s="259"/>
      <c r="C191" s="244" t="s">
        <v>779</v>
      </c>
      <c r="D191" s="239"/>
      <c r="E191" s="239"/>
      <c r="F191" s="258" t="s">
        <v>690</v>
      </c>
      <c r="G191" s="239"/>
      <c r="H191" s="239" t="s">
        <v>780</v>
      </c>
      <c r="I191" s="239" t="s">
        <v>718</v>
      </c>
      <c r="J191" s="239"/>
      <c r="K191" s="280"/>
    </row>
    <row r="192" spans="2:11" ht="15" customHeight="1">
      <c r="B192" s="286"/>
      <c r="C192" s="294"/>
      <c r="D192" s="268"/>
      <c r="E192" s="268"/>
      <c r="F192" s="268"/>
      <c r="G192" s="268"/>
      <c r="H192" s="268"/>
      <c r="I192" s="268"/>
      <c r="J192" s="268"/>
      <c r="K192" s="287"/>
    </row>
    <row r="193" spans="2:11" ht="18.75" customHeight="1">
      <c r="B193" s="235"/>
      <c r="C193" s="239"/>
      <c r="D193" s="239"/>
      <c r="E193" s="239"/>
      <c r="F193" s="258"/>
      <c r="G193" s="239"/>
      <c r="H193" s="239"/>
      <c r="I193" s="239"/>
      <c r="J193" s="239"/>
      <c r="K193" s="235"/>
    </row>
    <row r="194" spans="2:11" ht="18.75" customHeight="1">
      <c r="B194" s="235"/>
      <c r="C194" s="239"/>
      <c r="D194" s="239"/>
      <c r="E194" s="239"/>
      <c r="F194" s="258"/>
      <c r="G194" s="239"/>
      <c r="H194" s="239"/>
      <c r="I194" s="239"/>
      <c r="J194" s="239"/>
      <c r="K194" s="235"/>
    </row>
    <row r="195" spans="2:11" ht="18.75" customHeight="1"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</row>
    <row r="196" spans="2:11">
      <c r="B196" s="227"/>
      <c r="C196" s="228"/>
      <c r="D196" s="228"/>
      <c r="E196" s="228"/>
      <c r="F196" s="228"/>
      <c r="G196" s="228"/>
      <c r="H196" s="228"/>
      <c r="I196" s="228"/>
      <c r="J196" s="228"/>
      <c r="K196" s="229"/>
    </row>
    <row r="197" spans="2:11" ht="21">
      <c r="B197" s="230"/>
      <c r="C197" s="354" t="s">
        <v>781</v>
      </c>
      <c r="D197" s="354"/>
      <c r="E197" s="354"/>
      <c r="F197" s="354"/>
      <c r="G197" s="354"/>
      <c r="H197" s="354"/>
      <c r="I197" s="354"/>
      <c r="J197" s="354"/>
      <c r="K197" s="231"/>
    </row>
    <row r="198" spans="2:11" ht="25.5" customHeight="1">
      <c r="B198" s="230"/>
      <c r="C198" s="295" t="s">
        <v>782</v>
      </c>
      <c r="D198" s="295"/>
      <c r="E198" s="295"/>
      <c r="F198" s="295" t="s">
        <v>783</v>
      </c>
      <c r="G198" s="296"/>
      <c r="H198" s="353" t="s">
        <v>784</v>
      </c>
      <c r="I198" s="353"/>
      <c r="J198" s="353"/>
      <c r="K198" s="231"/>
    </row>
    <row r="199" spans="2:11" ht="5.25" customHeight="1">
      <c r="B199" s="259"/>
      <c r="C199" s="256"/>
      <c r="D199" s="256"/>
      <c r="E199" s="256"/>
      <c r="F199" s="256"/>
      <c r="G199" s="239"/>
      <c r="H199" s="256"/>
      <c r="I199" s="256"/>
      <c r="J199" s="256"/>
      <c r="K199" s="280"/>
    </row>
    <row r="200" spans="2:11" ht="15" customHeight="1">
      <c r="B200" s="259"/>
      <c r="C200" s="239" t="s">
        <v>774</v>
      </c>
      <c r="D200" s="239"/>
      <c r="E200" s="239"/>
      <c r="F200" s="258" t="s">
        <v>40</v>
      </c>
      <c r="G200" s="239"/>
      <c r="H200" s="352" t="s">
        <v>785</v>
      </c>
      <c r="I200" s="352"/>
      <c r="J200" s="352"/>
      <c r="K200" s="280"/>
    </row>
    <row r="201" spans="2:11" ht="15" customHeight="1">
      <c r="B201" s="259"/>
      <c r="C201" s="265"/>
      <c r="D201" s="239"/>
      <c r="E201" s="239"/>
      <c r="F201" s="258" t="s">
        <v>41</v>
      </c>
      <c r="G201" s="239"/>
      <c r="H201" s="352" t="s">
        <v>786</v>
      </c>
      <c r="I201" s="352"/>
      <c r="J201" s="352"/>
      <c r="K201" s="280"/>
    </row>
    <row r="202" spans="2:11" ht="15" customHeight="1">
      <c r="B202" s="259"/>
      <c r="C202" s="265"/>
      <c r="D202" s="239"/>
      <c r="E202" s="239"/>
      <c r="F202" s="258" t="s">
        <v>44</v>
      </c>
      <c r="G202" s="239"/>
      <c r="H202" s="352" t="s">
        <v>787</v>
      </c>
      <c r="I202" s="352"/>
      <c r="J202" s="352"/>
      <c r="K202" s="280"/>
    </row>
    <row r="203" spans="2:11" ht="15" customHeight="1">
      <c r="B203" s="259"/>
      <c r="C203" s="239"/>
      <c r="D203" s="239"/>
      <c r="E203" s="239"/>
      <c r="F203" s="258" t="s">
        <v>42</v>
      </c>
      <c r="G203" s="239"/>
      <c r="H203" s="352" t="s">
        <v>788</v>
      </c>
      <c r="I203" s="352"/>
      <c r="J203" s="352"/>
      <c r="K203" s="280"/>
    </row>
    <row r="204" spans="2:11" ht="15" customHeight="1">
      <c r="B204" s="259"/>
      <c r="C204" s="239"/>
      <c r="D204" s="239"/>
      <c r="E204" s="239"/>
      <c r="F204" s="258" t="s">
        <v>43</v>
      </c>
      <c r="G204" s="239"/>
      <c r="H204" s="352" t="s">
        <v>789</v>
      </c>
      <c r="I204" s="352"/>
      <c r="J204" s="352"/>
      <c r="K204" s="280"/>
    </row>
    <row r="205" spans="2:11" ht="15" customHeight="1">
      <c r="B205" s="259"/>
      <c r="C205" s="239"/>
      <c r="D205" s="239"/>
      <c r="E205" s="239"/>
      <c r="F205" s="258"/>
      <c r="G205" s="239"/>
      <c r="H205" s="239"/>
      <c r="I205" s="239"/>
      <c r="J205" s="239"/>
      <c r="K205" s="280"/>
    </row>
    <row r="206" spans="2:11" ht="15" customHeight="1">
      <c r="B206" s="259"/>
      <c r="C206" s="239" t="s">
        <v>730</v>
      </c>
      <c r="D206" s="239"/>
      <c r="E206" s="239"/>
      <c r="F206" s="258" t="s">
        <v>76</v>
      </c>
      <c r="G206" s="239"/>
      <c r="H206" s="352" t="s">
        <v>790</v>
      </c>
      <c r="I206" s="352"/>
      <c r="J206" s="352"/>
      <c r="K206" s="280"/>
    </row>
    <row r="207" spans="2:11" ht="15" customHeight="1">
      <c r="B207" s="259"/>
      <c r="C207" s="265"/>
      <c r="D207" s="239"/>
      <c r="E207" s="239"/>
      <c r="F207" s="258" t="s">
        <v>627</v>
      </c>
      <c r="G207" s="239"/>
      <c r="H207" s="352" t="s">
        <v>628</v>
      </c>
      <c r="I207" s="352"/>
      <c r="J207" s="352"/>
      <c r="K207" s="280"/>
    </row>
    <row r="208" spans="2:11" ht="15" customHeight="1">
      <c r="B208" s="259"/>
      <c r="C208" s="239"/>
      <c r="D208" s="239"/>
      <c r="E208" s="239"/>
      <c r="F208" s="258" t="s">
        <v>625</v>
      </c>
      <c r="G208" s="239"/>
      <c r="H208" s="352" t="s">
        <v>791</v>
      </c>
      <c r="I208" s="352"/>
      <c r="J208" s="352"/>
      <c r="K208" s="280"/>
    </row>
    <row r="209" spans="2:11" ht="15" customHeight="1">
      <c r="B209" s="297"/>
      <c r="C209" s="265"/>
      <c r="D209" s="265"/>
      <c r="E209" s="265"/>
      <c r="F209" s="258" t="s">
        <v>629</v>
      </c>
      <c r="G209" s="244"/>
      <c r="H209" s="351" t="s">
        <v>630</v>
      </c>
      <c r="I209" s="351"/>
      <c r="J209" s="351"/>
      <c r="K209" s="298"/>
    </row>
    <row r="210" spans="2:11" ht="15" customHeight="1">
      <c r="B210" s="297"/>
      <c r="C210" s="265"/>
      <c r="D210" s="265"/>
      <c r="E210" s="265"/>
      <c r="F210" s="258" t="s">
        <v>631</v>
      </c>
      <c r="G210" s="244"/>
      <c r="H210" s="351" t="s">
        <v>792</v>
      </c>
      <c r="I210" s="351"/>
      <c r="J210" s="351"/>
      <c r="K210" s="298"/>
    </row>
    <row r="211" spans="2:11" ht="15" customHeight="1">
      <c r="B211" s="297"/>
      <c r="C211" s="265"/>
      <c r="D211" s="265"/>
      <c r="E211" s="265"/>
      <c r="F211" s="299"/>
      <c r="G211" s="244"/>
      <c r="H211" s="300"/>
      <c r="I211" s="300"/>
      <c r="J211" s="300"/>
      <c r="K211" s="298"/>
    </row>
    <row r="212" spans="2:11" ht="15" customHeight="1">
      <c r="B212" s="297"/>
      <c r="C212" s="239" t="s">
        <v>754</v>
      </c>
      <c r="D212" s="265"/>
      <c r="E212" s="265"/>
      <c r="F212" s="258">
        <v>1</v>
      </c>
      <c r="G212" s="244"/>
      <c r="H212" s="351" t="s">
        <v>793</v>
      </c>
      <c r="I212" s="351"/>
      <c r="J212" s="351"/>
      <c r="K212" s="298"/>
    </row>
    <row r="213" spans="2:11" ht="15" customHeight="1">
      <c r="B213" s="297"/>
      <c r="C213" s="265"/>
      <c r="D213" s="265"/>
      <c r="E213" s="265"/>
      <c r="F213" s="258">
        <v>2</v>
      </c>
      <c r="G213" s="244"/>
      <c r="H213" s="351" t="s">
        <v>794</v>
      </c>
      <c r="I213" s="351"/>
      <c r="J213" s="351"/>
      <c r="K213" s="298"/>
    </row>
    <row r="214" spans="2:11" ht="15" customHeight="1">
      <c r="B214" s="297"/>
      <c r="C214" s="265"/>
      <c r="D214" s="265"/>
      <c r="E214" s="265"/>
      <c r="F214" s="258">
        <v>3</v>
      </c>
      <c r="G214" s="244"/>
      <c r="H214" s="351" t="s">
        <v>795</v>
      </c>
      <c r="I214" s="351"/>
      <c r="J214" s="351"/>
      <c r="K214" s="298"/>
    </row>
    <row r="215" spans="2:11" ht="15" customHeight="1">
      <c r="B215" s="297"/>
      <c r="C215" s="265"/>
      <c r="D215" s="265"/>
      <c r="E215" s="265"/>
      <c r="F215" s="258">
        <v>4</v>
      </c>
      <c r="G215" s="244"/>
      <c r="H215" s="351" t="s">
        <v>796</v>
      </c>
      <c r="I215" s="351"/>
      <c r="J215" s="351"/>
      <c r="K215" s="298"/>
    </row>
    <row r="216" spans="2:11" ht="12.75" customHeight="1">
      <c r="B216" s="301"/>
      <c r="C216" s="302"/>
      <c r="D216" s="302"/>
      <c r="E216" s="302"/>
      <c r="F216" s="302"/>
      <c r="G216" s="302"/>
      <c r="H216" s="302"/>
      <c r="I216" s="302"/>
      <c r="J216" s="302"/>
      <c r="K216" s="303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SO01 - WC dívky</vt:lpstr>
      <vt:lpstr>SO02 - WC imobilní</vt:lpstr>
      <vt:lpstr>Pokyny pro vyplnění</vt:lpstr>
      <vt:lpstr>'Rekapitulace stavby'!Názvy_tisku</vt:lpstr>
      <vt:lpstr>'SO01 - WC dívky'!Názvy_tisku</vt:lpstr>
      <vt:lpstr>'SO02 - WC imobilní'!Názvy_tisku</vt:lpstr>
      <vt:lpstr>'Pokyny pro vyplnění'!Oblast_tisku</vt:lpstr>
      <vt:lpstr>'Rekapitulace stavby'!Oblast_tisku</vt:lpstr>
      <vt:lpstr>'SO01 - WC dívky'!Oblast_tisku</vt:lpstr>
      <vt:lpstr>'SO02 - WC imobilní'!Oblast_tisku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Aleš</dc:creator>
  <cp:lastModifiedBy>Lada Aleš</cp:lastModifiedBy>
  <dcterms:created xsi:type="dcterms:W3CDTF">2019-05-13T14:18:31Z</dcterms:created>
  <dcterms:modified xsi:type="dcterms:W3CDTF">2019-05-13T15:47:18Z</dcterms:modified>
</cp:coreProperties>
</file>