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19740" windowHeight="7620"/>
  </bookViews>
  <sheets>
    <sheet name="SO 02 02 KL" sheetId="5" r:id="rId1"/>
    <sheet name="SO 02 02 Rek" sheetId="6" r:id="rId2"/>
    <sheet name="SO 02 02 Pol" sheetId="7" r:id="rId3"/>
  </sheets>
  <definedNames>
    <definedName name="_xlnm.Print_Titles" localSheetId="2">'SO 02 02 Pol'!$1:$6</definedName>
    <definedName name="_xlnm.Print_Titles" localSheetId="1">'SO 02 02 Rek'!$1:$6</definedName>
    <definedName name="_xlnm.Print_Area" localSheetId="0">'SO 02 02 KL'!$A$1:$G$45</definedName>
    <definedName name="_xlnm.Print_Area" localSheetId="2">'SO 02 02 Pol'!$A$1:$K$108</definedName>
    <definedName name="_xlnm.Print_Area" localSheetId="1">'SO 02 02 Rek'!$A$1:$I$34</definedName>
    <definedName name="solver_lin" localSheetId="2" hidden="1">0</definedName>
    <definedName name="solver_num" localSheetId="2" hidden="1">0</definedName>
    <definedName name="solver_opt" localSheetId="2" hidden="1">'SO 02 02 Pol'!#REF!</definedName>
    <definedName name="solver_typ" localSheetId="2" hidden="1">1</definedName>
    <definedName name="solver_val" localSheetId="2" hidden="1">0</definedName>
  </definedNames>
  <calcPr calcId="145621"/>
</workbook>
</file>

<file path=xl/calcChain.xml><?xml version="1.0" encoding="utf-8"?>
<calcChain xmlns="http://schemas.openxmlformats.org/spreadsheetml/2006/main">
  <c r="I25" i="6" l="1"/>
  <c r="G42" i="7"/>
  <c r="K42" i="7"/>
  <c r="G57" i="7"/>
  <c r="K57" i="7"/>
  <c r="I32" i="6" l="1"/>
  <c r="D21" i="5"/>
  <c r="I31" i="6"/>
  <c r="G21" i="5" s="1"/>
  <c r="D20" i="5"/>
  <c r="I30" i="6"/>
  <c r="G20" i="5"/>
  <c r="D19" i="5"/>
  <c r="I29" i="6"/>
  <c r="G19" i="5" s="1"/>
  <c r="D18" i="5"/>
  <c r="I28" i="6"/>
  <c r="D17" i="5"/>
  <c r="I27" i="6"/>
  <c r="G17" i="5"/>
  <c r="D16" i="5"/>
  <c r="I26" i="6"/>
  <c r="G16" i="5"/>
  <c r="D15" i="5"/>
  <c r="G15" i="5"/>
  <c r="BE107" i="7"/>
  <c r="BD107" i="7"/>
  <c r="BC107" i="7"/>
  <c r="BB107" i="7"/>
  <c r="K107" i="7"/>
  <c r="I107" i="7"/>
  <c r="G107" i="7"/>
  <c r="BA107" i="7" s="1"/>
  <c r="BE106" i="7"/>
  <c r="BD106" i="7"/>
  <c r="BC106" i="7"/>
  <c r="BB106" i="7"/>
  <c r="K106" i="7"/>
  <c r="I106" i="7"/>
  <c r="G106" i="7"/>
  <c r="BA106" i="7" s="1"/>
  <c r="BE105" i="7"/>
  <c r="BD105" i="7"/>
  <c r="BC105" i="7"/>
  <c r="BB105" i="7"/>
  <c r="BB108" i="7" s="1"/>
  <c r="F19" i="6" s="1"/>
  <c r="K105" i="7"/>
  <c r="I105" i="7"/>
  <c r="G105" i="7"/>
  <c r="BA105" i="7"/>
  <c r="B19" i="6"/>
  <c r="A19" i="6"/>
  <c r="BE102" i="7"/>
  <c r="BD102" i="7"/>
  <c r="BC102" i="7"/>
  <c r="BB102" i="7"/>
  <c r="K102" i="7"/>
  <c r="I102" i="7"/>
  <c r="I103" i="7" s="1"/>
  <c r="G102" i="7"/>
  <c r="BA102" i="7" s="1"/>
  <c r="BE101" i="7"/>
  <c r="BD101" i="7"/>
  <c r="BC101" i="7"/>
  <c r="BB101" i="7"/>
  <c r="K101" i="7"/>
  <c r="I101" i="7"/>
  <c r="G101" i="7"/>
  <c r="B18" i="6"/>
  <c r="A18" i="6"/>
  <c r="BE98" i="7"/>
  <c r="BD98" i="7"/>
  <c r="BC98" i="7"/>
  <c r="BA98" i="7"/>
  <c r="K98" i="7"/>
  <c r="I98" i="7"/>
  <c r="G98" i="7"/>
  <c r="BB98" i="7" s="1"/>
  <c r="BE97" i="7"/>
  <c r="BD97" i="7"/>
  <c r="BC97" i="7"/>
  <c r="BA97" i="7"/>
  <c r="K97" i="7"/>
  <c r="I97" i="7"/>
  <c r="G97" i="7"/>
  <c r="BB97" i="7" s="1"/>
  <c r="BE96" i="7"/>
  <c r="BD96" i="7"/>
  <c r="BC96" i="7"/>
  <c r="BA96" i="7"/>
  <c r="K96" i="7"/>
  <c r="I96" i="7"/>
  <c r="G96" i="7"/>
  <c r="BB96" i="7" s="1"/>
  <c r="BE95" i="7"/>
  <c r="BD95" i="7"/>
  <c r="BC95" i="7"/>
  <c r="BA95" i="7"/>
  <c r="K95" i="7"/>
  <c r="I95" i="7"/>
  <c r="G95" i="7"/>
  <c r="BB95" i="7" s="1"/>
  <c r="BE94" i="7"/>
  <c r="BD94" i="7"/>
  <c r="BC94" i="7"/>
  <c r="BA94" i="7"/>
  <c r="K94" i="7"/>
  <c r="I94" i="7"/>
  <c r="G94" i="7"/>
  <c r="BB94" i="7" s="1"/>
  <c r="BE93" i="7"/>
  <c r="BD93" i="7"/>
  <c r="BC93" i="7"/>
  <c r="BA93" i="7"/>
  <c r="K93" i="7"/>
  <c r="I93" i="7"/>
  <c r="G93" i="7"/>
  <c r="BB93" i="7" s="1"/>
  <c r="BE92" i="7"/>
  <c r="BD92" i="7"/>
  <c r="BC92" i="7"/>
  <c r="BA92" i="7"/>
  <c r="K92" i="7"/>
  <c r="I92" i="7"/>
  <c r="G92" i="7"/>
  <c r="BB92" i="7" s="1"/>
  <c r="BE91" i="7"/>
  <c r="BD91" i="7"/>
  <c r="BC91" i="7"/>
  <c r="BA91" i="7"/>
  <c r="K91" i="7"/>
  <c r="I91" i="7"/>
  <c r="G91" i="7"/>
  <c r="BB91" i="7" s="1"/>
  <c r="BE90" i="7"/>
  <c r="BD90" i="7"/>
  <c r="BC90" i="7"/>
  <c r="BA90" i="7"/>
  <c r="K90" i="7"/>
  <c r="I90" i="7"/>
  <c r="I99" i="7" s="1"/>
  <c r="G90" i="7"/>
  <c r="BB90" i="7" s="1"/>
  <c r="B17" i="6"/>
  <c r="A17" i="6"/>
  <c r="BE87" i="7"/>
  <c r="BE88" i="7" s="1"/>
  <c r="I16" i="6" s="1"/>
  <c r="BD87" i="7"/>
  <c r="BD88" i="7" s="1"/>
  <c r="H16" i="6" s="1"/>
  <c r="BC87" i="7"/>
  <c r="BC88" i="7" s="1"/>
  <c r="G16" i="6" s="1"/>
  <c r="BA87" i="7"/>
  <c r="BA88" i="7" s="1"/>
  <c r="E16" i="6" s="1"/>
  <c r="K87" i="7"/>
  <c r="K88" i="7" s="1"/>
  <c r="I87" i="7"/>
  <c r="I88" i="7"/>
  <c r="G87" i="7"/>
  <c r="B16" i="6"/>
  <c r="A16" i="6"/>
  <c r="BE84" i="7"/>
  <c r="BD84" i="7"/>
  <c r="BC84" i="7"/>
  <c r="BA84" i="7"/>
  <c r="K84" i="7"/>
  <c r="I84" i="7"/>
  <c r="G84" i="7"/>
  <c r="BB84" i="7" s="1"/>
  <c r="BE83" i="7"/>
  <c r="BD83" i="7"/>
  <c r="BC83" i="7"/>
  <c r="BA83" i="7"/>
  <c r="K83" i="7"/>
  <c r="I83" i="7"/>
  <c r="G83" i="7"/>
  <c r="BB83" i="7" s="1"/>
  <c r="BE82" i="7"/>
  <c r="BD82" i="7"/>
  <c r="BC82" i="7"/>
  <c r="BA82" i="7"/>
  <c r="K82" i="7"/>
  <c r="I82" i="7"/>
  <c r="G82" i="7"/>
  <c r="BB82" i="7" s="1"/>
  <c r="BE81" i="7"/>
  <c r="BD81" i="7"/>
  <c r="BC81" i="7"/>
  <c r="BA81" i="7"/>
  <c r="K81" i="7"/>
  <c r="I81" i="7"/>
  <c r="G81" i="7"/>
  <c r="BB81" i="7" s="1"/>
  <c r="BE80" i="7"/>
  <c r="BD80" i="7"/>
  <c r="BC80" i="7"/>
  <c r="BA80" i="7"/>
  <c r="K80" i="7"/>
  <c r="I80" i="7"/>
  <c r="G80" i="7"/>
  <c r="BB80" i="7" s="1"/>
  <c r="BE79" i="7"/>
  <c r="BD79" i="7"/>
  <c r="BC79" i="7"/>
  <c r="BA79" i="7"/>
  <c r="K79" i="7"/>
  <c r="I79" i="7"/>
  <c r="G79" i="7"/>
  <c r="BB79" i="7" s="1"/>
  <c r="BE78" i="7"/>
  <c r="BD78" i="7"/>
  <c r="BC78" i="7"/>
  <c r="BA78" i="7"/>
  <c r="K78" i="7"/>
  <c r="I78" i="7"/>
  <c r="G78" i="7"/>
  <c r="BB78" i="7" s="1"/>
  <c r="BE77" i="7"/>
  <c r="BD77" i="7"/>
  <c r="BC77" i="7"/>
  <c r="BA77" i="7"/>
  <c r="K77" i="7"/>
  <c r="I77" i="7"/>
  <c r="G77" i="7"/>
  <c r="BB77" i="7" s="1"/>
  <c r="BE76" i="7"/>
  <c r="BD76" i="7"/>
  <c r="BC76" i="7"/>
  <c r="BA76" i="7"/>
  <c r="K76" i="7"/>
  <c r="I76" i="7"/>
  <c r="G76" i="7"/>
  <c r="BB76" i="7" s="1"/>
  <c r="BE75" i="7"/>
  <c r="BE85" i="7" s="1"/>
  <c r="I15" i="6" s="1"/>
  <c r="BD75" i="7"/>
  <c r="BC75" i="7"/>
  <c r="BA75" i="7"/>
  <c r="K75" i="7"/>
  <c r="K85" i="7" s="1"/>
  <c r="I75" i="7"/>
  <c r="G75" i="7"/>
  <c r="BB75" i="7" s="1"/>
  <c r="B15" i="6"/>
  <c r="A15" i="6"/>
  <c r="BE72" i="7"/>
  <c r="BD72" i="7"/>
  <c r="BC72" i="7"/>
  <c r="BC73" i="7" s="1"/>
  <c r="G14" i="6" s="1"/>
  <c r="BA72" i="7"/>
  <c r="K72" i="7"/>
  <c r="I72" i="7"/>
  <c r="G72" i="7"/>
  <c r="BB72" i="7" s="1"/>
  <c r="BE71" i="7"/>
  <c r="BD71" i="7"/>
  <c r="BC71" i="7"/>
  <c r="BA71" i="7"/>
  <c r="K71" i="7"/>
  <c r="I71" i="7"/>
  <c r="G71" i="7"/>
  <c r="BB71" i="7" s="1"/>
  <c r="BE70" i="7"/>
  <c r="BD70" i="7"/>
  <c r="BC70" i="7"/>
  <c r="BA70" i="7"/>
  <c r="K70" i="7"/>
  <c r="K73" i="7" s="1"/>
  <c r="I70" i="7"/>
  <c r="G70" i="7"/>
  <c r="BB70" i="7" s="1"/>
  <c r="BE69" i="7"/>
  <c r="BD69" i="7"/>
  <c r="BD73" i="7" s="1"/>
  <c r="H14" i="6" s="1"/>
  <c r="BC69" i="7"/>
  <c r="BA69" i="7"/>
  <c r="K69" i="7"/>
  <c r="I69" i="7"/>
  <c r="I73" i="7" s="1"/>
  <c r="G69" i="7"/>
  <c r="B14" i="6"/>
  <c r="A14" i="6"/>
  <c r="BE66" i="7"/>
  <c r="BD66" i="7"/>
  <c r="BC66" i="7"/>
  <c r="BA66" i="7"/>
  <c r="K66" i="7"/>
  <c r="I66" i="7"/>
  <c r="G66" i="7"/>
  <c r="BB66" i="7" s="1"/>
  <c r="BE65" i="7"/>
  <c r="BD65" i="7"/>
  <c r="BC65" i="7"/>
  <c r="BA65" i="7"/>
  <c r="K65" i="7"/>
  <c r="I65" i="7"/>
  <c r="G65" i="7"/>
  <c r="BB65" i="7" s="1"/>
  <c r="BE64" i="7"/>
  <c r="BD64" i="7"/>
  <c r="BC64" i="7"/>
  <c r="BA64" i="7"/>
  <c r="K64" i="7"/>
  <c r="I64" i="7"/>
  <c r="G64" i="7"/>
  <c r="BB64" i="7" s="1"/>
  <c r="BE63" i="7"/>
  <c r="BD63" i="7"/>
  <c r="BC63" i="7"/>
  <c r="BA63" i="7"/>
  <c r="K63" i="7"/>
  <c r="I63" i="7"/>
  <c r="G63" i="7"/>
  <c r="BB63" i="7" s="1"/>
  <c r="BE62" i="7"/>
  <c r="BD62" i="7"/>
  <c r="BC62" i="7"/>
  <c r="BA62" i="7"/>
  <c r="K62" i="7"/>
  <c r="I62" i="7"/>
  <c r="G62" i="7"/>
  <c r="BB62" i="7"/>
  <c r="BE61" i="7"/>
  <c r="BD61" i="7"/>
  <c r="BC61" i="7"/>
  <c r="BA61" i="7"/>
  <c r="K61" i="7"/>
  <c r="K67" i="7" s="1"/>
  <c r="I61" i="7"/>
  <c r="G61" i="7"/>
  <c r="BB61" i="7"/>
  <c r="B13" i="6"/>
  <c r="A13" i="6"/>
  <c r="BE58" i="7"/>
  <c r="BD58" i="7"/>
  <c r="BC58" i="7"/>
  <c r="BA58" i="7"/>
  <c r="K58" i="7"/>
  <c r="I58" i="7"/>
  <c r="G58" i="7"/>
  <c r="BB58" i="7" s="1"/>
  <c r="BE56" i="7"/>
  <c r="BD56" i="7"/>
  <c r="BC56" i="7"/>
  <c r="BA56" i="7"/>
  <c r="K56" i="7"/>
  <c r="I56" i="7"/>
  <c r="G56" i="7"/>
  <c r="BB56" i="7" s="1"/>
  <c r="BE55" i="7"/>
  <c r="BD55" i="7"/>
  <c r="BC55" i="7"/>
  <c r="BA55" i="7"/>
  <c r="K55" i="7"/>
  <c r="I55" i="7"/>
  <c r="G55" i="7"/>
  <c r="BB55" i="7" s="1"/>
  <c r="BE54" i="7"/>
  <c r="BD54" i="7"/>
  <c r="BC54" i="7"/>
  <c r="BA54" i="7"/>
  <c r="K54" i="7"/>
  <c r="I54" i="7"/>
  <c r="G54" i="7"/>
  <c r="BB54" i="7" s="1"/>
  <c r="BE53" i="7"/>
  <c r="BD53" i="7"/>
  <c r="BC53" i="7"/>
  <c r="BA53" i="7"/>
  <c r="K53" i="7"/>
  <c r="I53" i="7"/>
  <c r="G53" i="7"/>
  <c r="BB53" i="7" s="1"/>
  <c r="BE52" i="7"/>
  <c r="BD52" i="7"/>
  <c r="BC52" i="7"/>
  <c r="BA52" i="7"/>
  <c r="K52" i="7"/>
  <c r="I52" i="7"/>
  <c r="G52" i="7"/>
  <c r="BB52" i="7" s="1"/>
  <c r="BE51" i="7"/>
  <c r="BD51" i="7"/>
  <c r="BC51" i="7"/>
  <c r="BA51" i="7"/>
  <c r="K51" i="7"/>
  <c r="I51" i="7"/>
  <c r="G51" i="7"/>
  <c r="BB51" i="7" s="1"/>
  <c r="BE50" i="7"/>
  <c r="BD50" i="7"/>
  <c r="BC50" i="7"/>
  <c r="BA50" i="7"/>
  <c r="K50" i="7"/>
  <c r="I50" i="7"/>
  <c r="G50" i="7"/>
  <c r="BB50" i="7" s="1"/>
  <c r="BE49" i="7"/>
  <c r="BD49" i="7"/>
  <c r="BC49" i="7"/>
  <c r="BA49" i="7"/>
  <c r="K49" i="7"/>
  <c r="I49" i="7"/>
  <c r="G49" i="7"/>
  <c r="BB49" i="7" s="1"/>
  <c r="BE48" i="7"/>
  <c r="BD48" i="7"/>
  <c r="BC48" i="7"/>
  <c r="BA48" i="7"/>
  <c r="BA59" i="7" s="1"/>
  <c r="E12" i="6" s="1"/>
  <c r="K48" i="7"/>
  <c r="I48" i="7"/>
  <c r="G48" i="7"/>
  <c r="BB48" i="7" s="1"/>
  <c r="BE47" i="7"/>
  <c r="BE59" i="7" s="1"/>
  <c r="I12" i="6" s="1"/>
  <c r="BD47" i="7"/>
  <c r="BC47" i="7"/>
  <c r="BA47" i="7"/>
  <c r="K47" i="7"/>
  <c r="K59" i="7" s="1"/>
  <c r="I47" i="7"/>
  <c r="G47" i="7"/>
  <c r="BB47" i="7" s="1"/>
  <c r="BE46" i="7"/>
  <c r="BD46" i="7"/>
  <c r="BD59" i="7" s="1"/>
  <c r="H12" i="6" s="1"/>
  <c r="BC46" i="7"/>
  <c r="BA46" i="7"/>
  <c r="K46" i="7"/>
  <c r="I46" i="7"/>
  <c r="I59" i="7" s="1"/>
  <c r="G46" i="7"/>
  <c r="B12" i="6"/>
  <c r="A12" i="6"/>
  <c r="BE43" i="7"/>
  <c r="BD43" i="7"/>
  <c r="BC43" i="7"/>
  <c r="BA43" i="7"/>
  <c r="K43" i="7"/>
  <c r="I43" i="7"/>
  <c r="G43" i="7"/>
  <c r="BB43" i="7" s="1"/>
  <c r="BE41" i="7"/>
  <c r="BD41" i="7"/>
  <c r="BC41" i="7"/>
  <c r="BA41" i="7"/>
  <c r="K41" i="7"/>
  <c r="I41" i="7"/>
  <c r="G41" i="7"/>
  <c r="BB41" i="7" s="1"/>
  <c r="BE40" i="7"/>
  <c r="BD40" i="7"/>
  <c r="BC40" i="7"/>
  <c r="BA40" i="7"/>
  <c r="K40" i="7"/>
  <c r="I40" i="7"/>
  <c r="G40" i="7"/>
  <c r="BB40" i="7" s="1"/>
  <c r="BE39" i="7"/>
  <c r="BD39" i="7"/>
  <c r="BC39" i="7"/>
  <c r="BA39" i="7"/>
  <c r="K39" i="7"/>
  <c r="I39" i="7"/>
  <c r="G39" i="7"/>
  <c r="BB39" i="7"/>
  <c r="BE38" i="7"/>
  <c r="BD38" i="7"/>
  <c r="BC38" i="7"/>
  <c r="BA38" i="7"/>
  <c r="K38" i="7"/>
  <c r="I38" i="7"/>
  <c r="G38" i="7"/>
  <c r="BB38" i="7"/>
  <c r="BE37" i="7"/>
  <c r="BD37" i="7"/>
  <c r="BC37" i="7"/>
  <c r="BA37" i="7"/>
  <c r="K37" i="7"/>
  <c r="I37" i="7"/>
  <c r="G37" i="7"/>
  <c r="BB37" i="7"/>
  <c r="BE36" i="7"/>
  <c r="BD36" i="7"/>
  <c r="BC36" i="7"/>
  <c r="BA36" i="7"/>
  <c r="K36" i="7"/>
  <c r="I36" i="7"/>
  <c r="G36" i="7"/>
  <c r="BB36" i="7"/>
  <c r="BE35" i="7"/>
  <c r="BD35" i="7"/>
  <c r="BC35" i="7"/>
  <c r="BA35" i="7"/>
  <c r="K35" i="7"/>
  <c r="I35" i="7"/>
  <c r="G35" i="7"/>
  <c r="BB35" i="7"/>
  <c r="BE34" i="7"/>
  <c r="BD34" i="7"/>
  <c r="BC34" i="7"/>
  <c r="BA34" i="7"/>
  <c r="K34" i="7"/>
  <c r="I34" i="7"/>
  <c r="G34" i="7"/>
  <c r="BB34" i="7"/>
  <c r="BE33" i="7"/>
  <c r="BD33" i="7"/>
  <c r="BC33" i="7"/>
  <c r="BA33" i="7"/>
  <c r="K33" i="7"/>
  <c r="I33" i="7"/>
  <c r="G33" i="7"/>
  <c r="BB33" i="7"/>
  <c r="BE32" i="7"/>
  <c r="BD32" i="7"/>
  <c r="BC32" i="7"/>
  <c r="BA32" i="7"/>
  <c r="K32" i="7"/>
  <c r="I32" i="7"/>
  <c r="G32" i="7"/>
  <c r="BB32" i="7"/>
  <c r="BE31" i="7"/>
  <c r="BD31" i="7"/>
  <c r="BC31" i="7"/>
  <c r="BA31" i="7"/>
  <c r="K31" i="7"/>
  <c r="I31" i="7"/>
  <c r="G31" i="7"/>
  <c r="BB31" i="7"/>
  <c r="BE30" i="7"/>
  <c r="BD30" i="7"/>
  <c r="BC30" i="7"/>
  <c r="BA30" i="7"/>
  <c r="K30" i="7"/>
  <c r="I30" i="7"/>
  <c r="G30" i="7"/>
  <c r="BB30" i="7"/>
  <c r="BE29" i="7"/>
  <c r="BD29" i="7"/>
  <c r="BC29" i="7"/>
  <c r="BA29" i="7"/>
  <c r="K29" i="7"/>
  <c r="I29" i="7"/>
  <c r="G29" i="7"/>
  <c r="BB29" i="7"/>
  <c r="BE28" i="7"/>
  <c r="BD28" i="7"/>
  <c r="BC28" i="7"/>
  <c r="BA28" i="7"/>
  <c r="K28" i="7"/>
  <c r="I28" i="7"/>
  <c r="G28" i="7"/>
  <c r="BB28" i="7"/>
  <c r="BE27" i="7"/>
  <c r="BE44" i="7" s="1"/>
  <c r="I11" i="6" s="1"/>
  <c r="BD27" i="7"/>
  <c r="BC27" i="7"/>
  <c r="BA27" i="7"/>
  <c r="K27" i="7"/>
  <c r="K44" i="7" s="1"/>
  <c r="I27" i="7"/>
  <c r="I44" i="7" s="1"/>
  <c r="G27" i="7"/>
  <c r="B11" i="6"/>
  <c r="A11" i="6"/>
  <c r="BE24" i="7"/>
  <c r="BD24" i="7"/>
  <c r="BC24" i="7"/>
  <c r="BA24" i="7"/>
  <c r="K24" i="7"/>
  <c r="I24" i="7"/>
  <c r="G24" i="7"/>
  <c r="BB24" i="7"/>
  <c r="BE23" i="7"/>
  <c r="BD23" i="7"/>
  <c r="BD25" i="7" s="1"/>
  <c r="H10" i="6" s="1"/>
  <c r="BC23" i="7"/>
  <c r="BA23" i="7"/>
  <c r="K23" i="7"/>
  <c r="I23" i="7"/>
  <c r="G23" i="7"/>
  <c r="BB23" i="7"/>
  <c r="BE22" i="7"/>
  <c r="BD22" i="7"/>
  <c r="BC22" i="7"/>
  <c r="BC25" i="7" s="1"/>
  <c r="G10" i="6" s="1"/>
  <c r="BA22" i="7"/>
  <c r="BA25" i="7" s="1"/>
  <c r="E10" i="6" s="1"/>
  <c r="K22" i="7"/>
  <c r="K25" i="7" s="1"/>
  <c r="I22" i="7"/>
  <c r="I25" i="7"/>
  <c r="G22" i="7"/>
  <c r="G25" i="7" s="1"/>
  <c r="B10" i="6"/>
  <c r="A10" i="6"/>
  <c r="BE19" i="7"/>
  <c r="BE20" i="7" s="1"/>
  <c r="I9" i="6" s="1"/>
  <c r="BD19" i="7"/>
  <c r="BD20" i="7" s="1"/>
  <c r="H9" i="6" s="1"/>
  <c r="BC19" i="7"/>
  <c r="BC20" i="7"/>
  <c r="G9" i="6" s="1"/>
  <c r="BB19" i="7"/>
  <c r="BB20" i="7" s="1"/>
  <c r="F9" i="6" s="1"/>
  <c r="K19" i="7"/>
  <c r="K20" i="7" s="1"/>
  <c r="I19" i="7"/>
  <c r="I20" i="7" s="1"/>
  <c r="G19" i="7"/>
  <c r="G20" i="7" s="1"/>
  <c r="B9" i="6"/>
  <c r="A9" i="6"/>
  <c r="BE16" i="7"/>
  <c r="BD16" i="7"/>
  <c r="BC16" i="7"/>
  <c r="BB16" i="7"/>
  <c r="K16" i="7"/>
  <c r="I16" i="7"/>
  <c r="G16" i="7"/>
  <c r="BA16" i="7" s="1"/>
  <c r="BE15" i="7"/>
  <c r="BD15" i="7"/>
  <c r="BD17" i="7" s="1"/>
  <c r="H8" i="6" s="1"/>
  <c r="BC15" i="7"/>
  <c r="BB15" i="7"/>
  <c r="K15" i="7"/>
  <c r="K17" i="7" s="1"/>
  <c r="I15" i="7"/>
  <c r="I17" i="7" s="1"/>
  <c r="G15" i="7"/>
  <c r="BA15" i="7" s="1"/>
  <c r="B8" i="6"/>
  <c r="A8" i="6"/>
  <c r="BE12" i="7"/>
  <c r="BD12" i="7"/>
  <c r="BC12" i="7"/>
  <c r="BB12" i="7"/>
  <c r="K12" i="7"/>
  <c r="I12" i="7"/>
  <c r="G12" i="7"/>
  <c r="BA12" i="7" s="1"/>
  <c r="BE11" i="7"/>
  <c r="BD11" i="7"/>
  <c r="BC11" i="7"/>
  <c r="BB11" i="7"/>
  <c r="K11" i="7"/>
  <c r="I11" i="7"/>
  <c r="G11" i="7"/>
  <c r="BA11" i="7" s="1"/>
  <c r="BE10" i="7"/>
  <c r="BD10" i="7"/>
  <c r="BC10" i="7"/>
  <c r="BB10" i="7"/>
  <c r="K10" i="7"/>
  <c r="I10" i="7"/>
  <c r="G10" i="7"/>
  <c r="BA10" i="7" s="1"/>
  <c r="BE9" i="7"/>
  <c r="BD9" i="7"/>
  <c r="BC9" i="7"/>
  <c r="BB9" i="7"/>
  <c r="BB13" i="7" s="1"/>
  <c r="F7" i="6" s="1"/>
  <c r="K9" i="7"/>
  <c r="I9" i="7"/>
  <c r="G9" i="7"/>
  <c r="BA9" i="7" s="1"/>
  <c r="BE8" i="7"/>
  <c r="BD8" i="7"/>
  <c r="BC8" i="7"/>
  <c r="BB8" i="7"/>
  <c r="K8" i="7"/>
  <c r="K13" i="7" s="1"/>
  <c r="I8" i="7"/>
  <c r="G8" i="7"/>
  <c r="BA8" i="7" s="1"/>
  <c r="B7" i="6"/>
  <c r="A7" i="6"/>
  <c r="E4" i="7"/>
  <c r="F3" i="7"/>
  <c r="C33" i="5"/>
  <c r="F33" i="5" s="1"/>
  <c r="C31" i="5"/>
  <c r="BC44" i="7"/>
  <c r="G11" i="6" s="1"/>
  <c r="BD44" i="7"/>
  <c r="H11" i="6" s="1"/>
  <c r="BC67" i="7"/>
  <c r="G13" i="6" s="1"/>
  <c r="I13" i="7"/>
  <c r="BC17" i="7"/>
  <c r="G8" i="6" s="1"/>
  <c r="G44" i="7"/>
  <c r="BE25" i="7"/>
  <c r="I10" i="6" s="1"/>
  <c r="BD67" i="7"/>
  <c r="H13" i="6" s="1"/>
  <c r="BA85" i="7"/>
  <c r="E15" i="6" s="1"/>
  <c r="BA44" i="7"/>
  <c r="E11" i="6" s="1"/>
  <c r="BE67" i="7"/>
  <c r="I13" i="6" s="1"/>
  <c r="I85" i="7"/>
  <c r="BB27" i="7"/>
  <c r="G99" i="7"/>
  <c r="G67" i="7"/>
  <c r="BA73" i="7"/>
  <c r="E14" i="6" s="1"/>
  <c r="BD85" i="7"/>
  <c r="H15" i="6" s="1"/>
  <c r="BD99" i="7"/>
  <c r="H17" i="6" s="1"/>
  <c r="BA99" i="7"/>
  <c r="E17" i="6" s="1"/>
  <c r="K103" i="7"/>
  <c r="BE103" i="7"/>
  <c r="I18" i="6" s="1"/>
  <c r="I67" i="7"/>
  <c r="BC85" i="7"/>
  <c r="G15" i="6" s="1"/>
  <c r="BC99" i="7"/>
  <c r="G17" i="6" s="1"/>
  <c r="BE13" i="7"/>
  <c r="I7" i="6" s="1"/>
  <c r="BE73" i="7"/>
  <c r="I14" i="6" s="1"/>
  <c r="BB87" i="7"/>
  <c r="BB88" i="7" s="1"/>
  <c r="F16" i="6" s="1"/>
  <c r="G88" i="7"/>
  <c r="BA101" i="7"/>
  <c r="BB103" i="7"/>
  <c r="F18" i="6" s="1"/>
  <c r="BA67" i="7"/>
  <c r="E13" i="6" s="1"/>
  <c r="K99" i="7"/>
  <c r="G85" i="7"/>
  <c r="BE99" i="7"/>
  <c r="I17" i="6" s="1"/>
  <c r="H33" i="6" l="1"/>
  <c r="G23" i="5" s="1"/>
  <c r="G22" i="5" s="1"/>
  <c r="BC13" i="7"/>
  <c r="G7" i="6" s="1"/>
  <c r="BD13" i="7"/>
  <c r="H7" i="6" s="1"/>
  <c r="BB99" i="7"/>
  <c r="F17" i="6" s="1"/>
  <c r="BA13" i="7"/>
  <c r="E7" i="6" s="1"/>
  <c r="BB67" i="7"/>
  <c r="F13" i="6" s="1"/>
  <c r="BB85" i="7"/>
  <c r="F15" i="6" s="1"/>
  <c r="BB17" i="7"/>
  <c r="F8" i="6" s="1"/>
  <c r="BA17" i="7"/>
  <c r="E8" i="6" s="1"/>
  <c r="BD103" i="7"/>
  <c r="H18" i="6" s="1"/>
  <c r="BE108" i="7"/>
  <c r="I19" i="6" s="1"/>
  <c r="G13" i="7"/>
  <c r="BB44" i="7"/>
  <c r="F11" i="6" s="1"/>
  <c r="BC59" i="7"/>
  <c r="G12" i="6" s="1"/>
  <c r="G20" i="6" s="1"/>
  <c r="C18" i="5" s="1"/>
  <c r="I108" i="7"/>
  <c r="BD108" i="7"/>
  <c r="H19" i="6" s="1"/>
  <c r="BB22" i="7"/>
  <c r="BB25" i="7" s="1"/>
  <c r="F10" i="6" s="1"/>
  <c r="BE17" i="7"/>
  <c r="I8" i="6" s="1"/>
  <c r="I20" i="6" s="1"/>
  <c r="C21" i="5" s="1"/>
  <c r="BB46" i="7"/>
  <c r="BB59" i="7" s="1"/>
  <c r="F12" i="6" s="1"/>
  <c r="G59" i="7"/>
  <c r="BC103" i="7"/>
  <c r="G18" i="6" s="1"/>
  <c r="BC108" i="7"/>
  <c r="G19" i="6" s="1"/>
  <c r="K108" i="7"/>
  <c r="G103" i="7"/>
  <c r="G17" i="7"/>
  <c r="G108" i="7"/>
  <c r="BA19" i="7"/>
  <c r="BA20" i="7" s="1"/>
  <c r="E9" i="6" s="1"/>
  <c r="BB69" i="7"/>
  <c r="BB73" i="7" s="1"/>
  <c r="F14" i="6" s="1"/>
  <c r="G73" i="7"/>
  <c r="G18" i="5"/>
  <c r="BA103" i="7"/>
  <c r="E18" i="6" s="1"/>
  <c r="BA108" i="7"/>
  <c r="E19" i="6" s="1"/>
  <c r="H20" i="6" l="1"/>
  <c r="C17" i="5" s="1"/>
  <c r="F20" i="6"/>
  <c r="C16" i="5" s="1"/>
  <c r="E20" i="6"/>
  <c r="C15" i="5" s="1"/>
  <c r="C19" i="5" l="1"/>
  <c r="C22" i="5" s="1"/>
  <c r="C23" i="5" s="1"/>
  <c r="F30" i="5" s="1"/>
  <c r="F31" i="5" s="1"/>
  <c r="F34" i="5" s="1"/>
</calcChain>
</file>

<file path=xl/sharedStrings.xml><?xml version="1.0" encoding="utf-8"?>
<sst xmlns="http://schemas.openxmlformats.org/spreadsheetml/2006/main" count="415" uniqueCount="294">
  <si>
    <t xml:space="preserve"> </t>
  </si>
  <si>
    <t>Stavba :</t>
  </si>
  <si>
    <t>Základ pro DPH</t>
  </si>
  <si>
    <t>%</t>
  </si>
  <si>
    <t>HSV</t>
  </si>
  <si>
    <t>PSV</t>
  </si>
  <si>
    <t>Dodávka</t>
  </si>
  <si>
    <t>Montáž</t>
  </si>
  <si>
    <t>HZS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</si>
  <si>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</si>
  <si>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</si>
  <si>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</si>
  <si>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</si>
  <si>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</si>
  <si>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</si>
  <si>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</si>
  <si>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</si>
  <si>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</si>
  <si>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</si>
  <si>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</si>
  <si>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</si>
  <si>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</si>
  <si>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</si>
  <si>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</si>
  <si>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</si>
  <si>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</si>
  <si>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</si>
  <si>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</si>
  <si>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</si>
  <si>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</si>
  <si>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</si>
  <si>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</si>
  <si>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</si>
  <si>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</si>
  <si>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</si>
  <si>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</si>
  <si>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</si>
  <si>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</si>
  <si>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</si>
  <si>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</si>
  <si>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</si>
  <si>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</si>
  <si>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</si>
  <si>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</si>
  <si>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</si>
  <si>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</si>
  <si>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</si>
  <si>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</si>
  <si>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</si>
  <si>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</si>
  <si>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</si>
  <si>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</si>
  <si>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</si>
  <si>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</si>
  <si>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</si>
  <si>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</si>
  <si>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</si>
  <si>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</si>
  <si>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</si>
  <si>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</si>
  <si>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</si>
  <si>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</si>
  <si>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</si>
  <si>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</si>
  <si>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</si>
  <si>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</si>
  <si>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</si>
  <si>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</si>
  <si>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</si>
  <si>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</si>
  <si>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</si>
  <si>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</si>
  <si>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</si>
  <si>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</si>
  <si>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</si>
  <si>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</si>
  <si>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</si>
  <si>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</si>
  <si>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</si>
  <si>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</si>
  <si>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</si>
  <si>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TP/07</t>
  </si>
  <si>
    <t>SO 02</t>
  </si>
  <si>
    <t>Etapa 2</t>
  </si>
  <si>
    <t>SO 02 Etapa 2</t>
  </si>
  <si>
    <t>1 Zemní práce</t>
  </si>
  <si>
    <t>m2</t>
  </si>
  <si>
    <t>m3</t>
  </si>
  <si>
    <t>5</t>
  </si>
  <si>
    <t>Komunikace</t>
  </si>
  <si>
    <t>5 Komunikace</t>
  </si>
  <si>
    <t>596811111</t>
  </si>
  <si>
    <t>m</t>
  </si>
  <si>
    <t>t</t>
  </si>
  <si>
    <t>69366198</t>
  </si>
  <si>
    <t>Netkaná geotextilie zpevněná vpichováním 300 g/m2</t>
  </si>
  <si>
    <t>99</t>
  </si>
  <si>
    <t>Staveništní přesun hmot</t>
  </si>
  <si>
    <t>99 Staveništní přesun hmot</t>
  </si>
  <si>
    <t>998011035</t>
  </si>
  <si>
    <t xml:space="preserve">Přesun hmot pro budovy z bloků výšky do 45 m </t>
  </si>
  <si>
    <t>762</t>
  </si>
  <si>
    <t>Konstrukce tesařské</t>
  </si>
  <si>
    <t>762 Konstrukce tesařské</t>
  </si>
  <si>
    <t>998762104</t>
  </si>
  <si>
    <t>799</t>
  </si>
  <si>
    <t>Ostatní</t>
  </si>
  <si>
    <t>799 Ostatní</t>
  </si>
  <si>
    <t>799-POL01</t>
  </si>
  <si>
    <t>799-POL02</t>
  </si>
  <si>
    <t>kus</t>
  </si>
  <si>
    <t>soubor</t>
  </si>
  <si>
    <t>999</t>
  </si>
  <si>
    <t>Poplatky za skládky</t>
  </si>
  <si>
    <t>999 Poplatky za skládky</t>
  </si>
  <si>
    <t>D96</t>
  </si>
  <si>
    <t>Přesuny suti a vybouraných hmot</t>
  </si>
  <si>
    <t>D96 Přesuny suti a vybouraných hmot</t>
  </si>
  <si>
    <t>97901111R</t>
  </si>
  <si>
    <t xml:space="preserve">Svislá doprava suti a vybour. hmot </t>
  </si>
  <si>
    <t>97908211R</t>
  </si>
  <si>
    <t xml:space="preserve">Vnitrostaveništní doprava suti </t>
  </si>
  <si>
    <t>979082313</t>
  </si>
  <si>
    <t>Vodorovná doprava suti a hmot po suchu na skládku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</si>
  <si>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</si>
  <si>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</si>
  <si>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</si>
  <si>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</si>
  <si>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</si>
  <si>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</si>
  <si>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</si>
  <si>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</si>
  <si>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 xml:space="preserve">Výkaz výměr / rozpočet slouží jako podklad pro výběrové řízení. Rozpočet je sestaven na základě katalogu stavebních prací RTS. Výkaz výměr / rozpočet neslouží ke stanovení skutečné ceny díla. Předpokládá se, že oslovené realizační firmy provedou vlastní ověření výkazu výměr a případně vlastní zaměření předmětných konstrukcí, na základě kterého stanoví skutečnou cenu díla.
Vzhledem k tomu, že se jedná o rekonstrukci,bude stav některých konstrukcí ověřen až po jejich odhalení, v návaznosti na zjištěný stav konstrukcí může dojít ke změně objemu bouracích prací. </t>
  </si>
  <si>
    <t>Střecha</t>
  </si>
  <si>
    <t>16220120R</t>
  </si>
  <si>
    <t>Vodorovné přemístění kameniva v rámci střechy</t>
  </si>
  <si>
    <t>167111000</t>
  </si>
  <si>
    <t xml:space="preserve">Naložení kameniva ručně </t>
  </si>
  <si>
    <t>181201101</t>
  </si>
  <si>
    <t xml:space="preserve">Úprava pláně v násypech v hor. 1-4, bez zhutnění </t>
  </si>
  <si>
    <t>181301102</t>
  </si>
  <si>
    <t xml:space="preserve">Rozprostření kameniva, rovina, tl. 10 cm, do 500m2 </t>
  </si>
  <si>
    <t>Kladení dlaždic kom.pro pěší, do kameniva včetně dlaždic betonových 50/50/5 cm</t>
  </si>
  <si>
    <t>596811111X</t>
  </si>
  <si>
    <t>Kladení dlaždic kom.pro pěší, na sucho včetně dlaždic betonových 50/50/5 cm</t>
  </si>
  <si>
    <t>711</t>
  </si>
  <si>
    <t>Izolace proti vodě</t>
  </si>
  <si>
    <t>711 Izolace proti vodě</t>
  </si>
  <si>
    <t>711141559</t>
  </si>
  <si>
    <t>Izolace proti vlhkosti vodorovná pásy přitavením vyrovnání + vyspravení odhad 10% plochy</t>
  </si>
  <si>
    <t>62852265</t>
  </si>
  <si>
    <t>Pás hydroizolační z modifikovaného asfaltu vložka skleněná tkanina, tl. 4 mm</t>
  </si>
  <si>
    <t>998711103</t>
  </si>
  <si>
    <t xml:space="preserve">Přesun hmot pro izolace proti vodě, výšky do 48 m </t>
  </si>
  <si>
    <t>712a</t>
  </si>
  <si>
    <t>Povlakové krytiny</t>
  </si>
  <si>
    <t>712a Povlakové krytiny</t>
  </si>
  <si>
    <t>712371801</t>
  </si>
  <si>
    <t>Povlaková krytina střech do 10°, fólií PVC, volně 1 vrstva - materiál ve specifikaci</t>
  </si>
  <si>
    <t>712378003</t>
  </si>
  <si>
    <t>Okapnice RŠ 250 mm včetně kotvící techniky</t>
  </si>
  <si>
    <t>712378004</t>
  </si>
  <si>
    <t>Závětrná lišta RŠ 250 mm včetně kotevní techniky</t>
  </si>
  <si>
    <t>712378005</t>
  </si>
  <si>
    <t>Stěnová lišta vyhnutá RŠ 70 mm včetně kotevní techniky</t>
  </si>
  <si>
    <t>712378006</t>
  </si>
  <si>
    <t>Rohová lišta vnější RŠ 100 mm včetně kotevní techniky</t>
  </si>
  <si>
    <t>712378007</t>
  </si>
  <si>
    <t>Rohová lišta vnitřní RŠ 100 mm včetně kotevní techniky</t>
  </si>
  <si>
    <t>712391171</t>
  </si>
  <si>
    <t>Povlaková krytina střech do 10°, podklad. textilie 1 vrstva - materiál ve specifikaci</t>
  </si>
  <si>
    <t>712391172</t>
  </si>
  <si>
    <t>Povlaková krytina střech do 10°, ochran. textilie 1 vrstva - materiál ve specifikaci</t>
  </si>
  <si>
    <t>712472101</t>
  </si>
  <si>
    <t>Povlaková krytina střech do 10°, fólií PVC kotvením, 1 vrstva - materiál ve specifikaci</t>
  </si>
  <si>
    <t>713391192</t>
  </si>
  <si>
    <t xml:space="preserve">Těsnění spojů trvale plastickým tmelem </t>
  </si>
  <si>
    <t>223MAT01</t>
  </si>
  <si>
    <t>Polyuretanový tmel PU - (310ml/bal.)</t>
  </si>
  <si>
    <t>28322010</t>
  </si>
  <si>
    <t>Fólie PVC-P pro mechanické kotvení tl. 1,5 mm</t>
  </si>
  <si>
    <t>28322017</t>
  </si>
  <si>
    <t>Fólie PVC-P pro přitížení tl. 1,5 mm</t>
  </si>
  <si>
    <t>712MAT91</t>
  </si>
  <si>
    <t>Kotevní technika PVC-P fólie</t>
  </si>
  <si>
    <t>998712105</t>
  </si>
  <si>
    <t xml:space="preserve">Přesun hmot pro povlakové krytiny, výšky do 48 m </t>
  </si>
  <si>
    <t>713</t>
  </si>
  <si>
    <t>Izolace tepelné</t>
  </si>
  <si>
    <t>713 Izolace tepelné</t>
  </si>
  <si>
    <t>713100813</t>
  </si>
  <si>
    <t>713141151</t>
  </si>
  <si>
    <t xml:space="preserve">Izolace tepelná střech,  desky na sucho, 1 vrstva </t>
  </si>
  <si>
    <t>713141311</t>
  </si>
  <si>
    <t>Izolace tepelná střech, EPS, na kotvy včetně kotev</t>
  </si>
  <si>
    <t>713191100</t>
  </si>
  <si>
    <t xml:space="preserve">Položení ochranné textilie </t>
  </si>
  <si>
    <t>28375869</t>
  </si>
  <si>
    <t>Deska polystyren EPS 100 S Stabil tl. 60 mm</t>
  </si>
  <si>
    <t>28375871</t>
  </si>
  <si>
    <t>Deska polystyren EPS 100 S Stabil tl. 100 mm</t>
  </si>
  <si>
    <t>28375971</t>
  </si>
  <si>
    <t>Deska - klín spádový EPS 100 S Stabil sklon 0,5%, prům. tl. 50 mm</t>
  </si>
  <si>
    <t>28375972</t>
  </si>
  <si>
    <t>Deska - klín spádový EPS 150 S Stabil sklon 3°, prům tl. 50 mm</t>
  </si>
  <si>
    <t>283763403</t>
  </si>
  <si>
    <t>Deska XPS tl. 60 mm</t>
  </si>
  <si>
    <t>283763407</t>
  </si>
  <si>
    <t>Deska XPS tl. 140 mm</t>
  </si>
  <si>
    <t>69366199</t>
  </si>
  <si>
    <t>Netkaná geotextilie zpevněná vpichováním 500 g/m2</t>
  </si>
  <si>
    <t>998713105</t>
  </si>
  <si>
    <t xml:space="preserve">Přesun hmot pro izolace tepelné, výšky do 48 m </t>
  </si>
  <si>
    <t>721</t>
  </si>
  <si>
    <t>Vnitřní kanalizace</t>
  </si>
  <si>
    <t>721 Vnitřní kanalizace</t>
  </si>
  <si>
    <t>721171808</t>
  </si>
  <si>
    <t xml:space="preserve">Demontáž potrubí </t>
  </si>
  <si>
    <t>721176145</t>
  </si>
  <si>
    <t>Potrubí HT dešťové (svislé) DN 100 x 2,7 mm včetně tvarovek</t>
  </si>
  <si>
    <t>721234101</t>
  </si>
  <si>
    <t>Vtok střešní PP pro plochou střechu živičný pás, DN 125</t>
  </si>
  <si>
    <t>721239106</t>
  </si>
  <si>
    <t>Kus prodlužovací s mřížkou 150x150 mm nerez s rámem pro připojení PVC-P krytiny</t>
  </si>
  <si>
    <t>721-POL01</t>
  </si>
  <si>
    <t>Stavební přípomoce nutné k osazení vtoku včetně demontáží</t>
  </si>
  <si>
    <t>998721105</t>
  </si>
  <si>
    <t xml:space="preserve">Přesun hmot pro vnitřní kanalizaci, výšky do 48 m </t>
  </si>
  <si>
    <t>762341630</t>
  </si>
  <si>
    <t xml:space="preserve">Bednění říms z desek tvrdých </t>
  </si>
  <si>
    <t>60726014.A</t>
  </si>
  <si>
    <t>Deska dřevoštěpková OSB 3  tl. 18 mm</t>
  </si>
  <si>
    <t>762MAT01</t>
  </si>
  <si>
    <t>Kotevní technika tesařských konstrukcí</t>
  </si>
  <si>
    <t xml:space="preserve">Přesun hmot pro tesařské konstrukce, výšky do 48 m </t>
  </si>
  <si>
    <t>764</t>
  </si>
  <si>
    <t>Konstrukce klempířské</t>
  </si>
  <si>
    <t>764 Konstrukce klempířské</t>
  </si>
  <si>
    <t>764252403</t>
  </si>
  <si>
    <t>Žlaby Ti Zn plech, podokapní půlkruhové, rš 280 mm včetně háků, čel, rohů, rovných hrdel, dilatací</t>
  </si>
  <si>
    <t>764259411</t>
  </si>
  <si>
    <t>Kotlík kónický z TiZn plechu pro potrubí DN 100 mm</t>
  </si>
  <si>
    <t>764351836</t>
  </si>
  <si>
    <t xml:space="preserve">Demontáž háků </t>
  </si>
  <si>
    <t>764352800</t>
  </si>
  <si>
    <t>Demontáž žlabů půlkruh. rovných, rš 250 mm včetně háků</t>
  </si>
  <si>
    <t>76442126R</t>
  </si>
  <si>
    <t>Oplechování říms z Pz plechu, rš 400 mm včetně kotevní techniky</t>
  </si>
  <si>
    <t>764430850</t>
  </si>
  <si>
    <t xml:space="preserve">Demontáž oplechování atiky </t>
  </si>
  <si>
    <t>764454802</t>
  </si>
  <si>
    <t>Demontáž okap trub kruhových,D 120 mm včetně kolen, odboček, příslušenství</t>
  </si>
  <si>
    <t>76453041R</t>
  </si>
  <si>
    <t>Lemování zdí z Ti Zn plechu, rš 250 mm včetně rohů a kotevní techniky</t>
  </si>
  <si>
    <t>764554402</t>
  </si>
  <si>
    <t>Okapní potrubí z Ti Zn plechu, kruhové, D 100 mm vč.zděří, manžet, odboček, kolen, odskoků, výpustí</t>
  </si>
  <si>
    <t>998764105</t>
  </si>
  <si>
    <t xml:space="preserve">Přesun hmot pro klempířské konstr., výšky do 48 m </t>
  </si>
  <si>
    <t>767</t>
  </si>
  <si>
    <t>Konstrukce zámečnické</t>
  </si>
  <si>
    <t>767 Konstrukce zámečnické</t>
  </si>
  <si>
    <t>767-POL02</t>
  </si>
  <si>
    <t>Schodiště demontáž + dodávka + montáž</t>
  </si>
  <si>
    <t>VZT komora - úprava dle popisu v TZ typ 1</t>
  </si>
  <si>
    <t>VZT komora - úprava dle popisu v TZ typ 2</t>
  </si>
  <si>
    <t>799-POL03</t>
  </si>
  <si>
    <t>Prvky kotvené nebo osazené na střeše demontáž + případná zpětná montáž</t>
  </si>
  <si>
    <t>799-POL04</t>
  </si>
  <si>
    <t>Elektroinstalace demontáž + případná zpětná montáž</t>
  </si>
  <si>
    <t>799-POL05</t>
  </si>
  <si>
    <t>Obklad na fasádě strojovny demontáž + zkrácení na 1/2 + zpětná montáž</t>
  </si>
  <si>
    <t>799-POL06</t>
  </si>
  <si>
    <t>799-POL07</t>
  </si>
  <si>
    <t>799-POL09</t>
  </si>
  <si>
    <t xml:space="preserve">Uzavření profilů I pro opracování hydroizolací </t>
  </si>
  <si>
    <t>799-POL10</t>
  </si>
  <si>
    <t>979098148</t>
  </si>
  <si>
    <t xml:space="preserve">Poplatek za skládku suti - plech </t>
  </si>
  <si>
    <t>979990143</t>
  </si>
  <si>
    <t xml:space="preserve">Poplatek za skládku suti - polystyren + textilie </t>
  </si>
  <si>
    <t>Pavel Soukup</t>
  </si>
  <si>
    <t>R01</t>
  </si>
  <si>
    <t>Proplach kameniva + 50% výměna kameniva</t>
  </si>
  <si>
    <t xml:space="preserve">Demontáž tepelné izolace, XPS tl. 60 mm </t>
  </si>
  <si>
    <t>Záchytný systém dodávka + montáž</t>
  </si>
  <si>
    <t>hod</t>
  </si>
  <si>
    <t>Blíže nespecifikované pomocné práce nutné k řádnému dokončení díla</t>
  </si>
  <si>
    <t>BD Mezilesí 2056-2057, Praha 20 - Horní Počernice</t>
  </si>
  <si>
    <t>TP/07 BD Mezilesí 2056-2057, Praha 20 - Horní Počernice</t>
  </si>
  <si>
    <t>Bleskosvod demontáž + dodávka a montáž nového vč. všech doplňků + revize</t>
  </si>
  <si>
    <t>713-POL01</t>
  </si>
  <si>
    <t>Příplatek za ztížené pracovní při provedení zateplení pod stanicí Tmobile</t>
  </si>
  <si>
    <t>712-POL01</t>
  </si>
  <si>
    <t>Příplatek za ztížené pracovní podmínky při provedenípovlakokové krytinypod stanicí Tmobile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</si>
</sst>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.0"/>
    <numFmt numFmtId="166" formatCode="dd/mm/yy"/>
    <numFmt numFmtId="167" formatCode="#,##0\ &quot;Kč&quot;"/>
    <numFmt numFmtId="168" formatCode="0.00000"/>
  </numFmts>
  <fonts count="16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8" fillId="0" borderId="0"/>
  </cellStyleXfs>
  <cellXfs count="22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/>
    <xf numFmtId="4" fontId="1" fillId="0" borderId="0" xfId="0" applyNumberFormat="1" applyFont="1"/>
    <xf numFmtId="0" fontId="3" fillId="0" borderId="0" xfId="0" applyFont="1" applyBorder="1"/>
    <xf numFmtId="0" fontId="2" fillId="0" borderId="8" xfId="0" applyFont="1" applyBorder="1" applyAlignment="1">
      <alignment horizontal="centerContinuous" vertical="top"/>
    </xf>
    <xf numFmtId="0" fontId="1" fillId="0" borderId="8" xfId="0" applyFont="1" applyBorder="1" applyAlignment="1">
      <alignment horizontal="centerContinuous"/>
    </xf>
    <xf numFmtId="0" fontId="6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Continuous"/>
    </xf>
    <xf numFmtId="0" fontId="4" fillId="2" borderId="17" xfId="0" applyFont="1" applyFill="1" applyBorder="1" applyAlignment="1">
      <alignment horizontal="left"/>
    </xf>
    <xf numFmtId="0" fontId="3" fillId="0" borderId="18" xfId="0" applyFont="1" applyBorder="1"/>
    <xf numFmtId="49" fontId="3" fillId="0" borderId="19" xfId="0" applyNumberFormat="1" applyFont="1" applyBorder="1" applyAlignment="1">
      <alignment horizontal="left"/>
    </xf>
    <xf numFmtId="0" fontId="1" fillId="0" borderId="20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1" xfId="0" applyFont="1" applyBorder="1"/>
    <xf numFmtId="0" fontId="3" fillId="0" borderId="21" xfId="0" applyFont="1" applyBorder="1" applyAlignment="1">
      <alignment horizontal="left"/>
    </xf>
    <xf numFmtId="0" fontId="6" fillId="0" borderId="20" xfId="0" applyFont="1" applyBorder="1"/>
    <xf numFmtId="49" fontId="3" fillId="0" borderId="21" xfId="0" applyNumberFormat="1" applyFont="1" applyBorder="1" applyAlignment="1">
      <alignment horizontal="left"/>
    </xf>
    <xf numFmtId="49" fontId="6" fillId="2" borderId="20" xfId="0" applyNumberFormat="1" applyFont="1" applyFill="1" applyBorder="1"/>
    <xf numFmtId="49" fontId="1" fillId="2" borderId="3" xfId="0" applyNumberFormat="1" applyFont="1" applyFill="1" applyBorder="1"/>
    <xf numFmtId="0" fontId="6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11" xfId="0" applyFont="1" applyFill="1" applyBorder="1"/>
    <xf numFmtId="3" fontId="3" fillId="0" borderId="21" xfId="0" applyNumberFormat="1" applyFont="1" applyBorder="1" applyAlignment="1">
      <alignment horizontal="left"/>
    </xf>
    <xf numFmtId="0" fontId="1" fillId="0" borderId="0" xfId="0" applyFont="1" applyFill="1"/>
    <xf numFmtId="49" fontId="6" fillId="2" borderId="22" xfId="0" applyNumberFormat="1" applyFont="1" applyFill="1" applyBorder="1"/>
    <xf numFmtId="49" fontId="1" fillId="2" borderId="5" xfId="0" applyNumberFormat="1" applyFont="1" applyFill="1" applyBorder="1"/>
    <xf numFmtId="0" fontId="6" fillId="2" borderId="0" xfId="0" applyFont="1" applyFill="1" applyBorder="1"/>
    <xf numFmtId="0" fontId="1" fillId="2" borderId="0" xfId="0" applyFont="1" applyFill="1" applyBorder="1"/>
    <xf numFmtId="49" fontId="3" fillId="0" borderId="11" xfId="0" applyNumberFormat="1" applyFont="1" applyBorder="1" applyAlignment="1">
      <alignment horizontal="left"/>
    </xf>
    <xf numFmtId="0" fontId="3" fillId="0" borderId="23" xfId="0" applyFont="1" applyBorder="1"/>
    <xf numFmtId="0" fontId="3" fillId="0" borderId="11" xfId="0" applyNumberFormat="1" applyFont="1" applyBorder="1"/>
    <xf numFmtId="0" fontId="3" fillId="0" borderId="24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24" xfId="0" applyFont="1" applyBorder="1" applyAlignment="1">
      <alignment horizontal="left"/>
    </xf>
    <xf numFmtId="0" fontId="1" fillId="0" borderId="0" xfId="0" applyFont="1" applyBorder="1"/>
    <xf numFmtId="0" fontId="3" fillId="0" borderId="11" xfId="0" applyFont="1" applyFill="1" applyBorder="1" applyAlignment="1"/>
    <xf numFmtId="0" fontId="3" fillId="0" borderId="24" xfId="0" applyFont="1" applyFill="1" applyBorder="1" applyAlignment="1"/>
    <xf numFmtId="0" fontId="1" fillId="0" borderId="0" xfId="0" applyFont="1" applyFill="1" applyBorder="1" applyAlignment="1"/>
    <xf numFmtId="0" fontId="3" fillId="0" borderId="11" xfId="0" applyFont="1" applyBorder="1" applyAlignment="1"/>
    <xf numFmtId="0" fontId="3" fillId="0" borderId="24" xfId="0" applyFont="1" applyBorder="1" applyAlignment="1"/>
    <xf numFmtId="3" fontId="1" fillId="0" borderId="0" xfId="0" applyNumberFormat="1" applyFont="1"/>
    <xf numFmtId="0" fontId="3" fillId="0" borderId="20" xfId="0" applyFont="1" applyBorder="1"/>
    <xf numFmtId="0" fontId="3" fillId="0" borderId="18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2" fillId="0" borderId="26" xfId="0" applyFont="1" applyBorder="1" applyAlignment="1">
      <alignment horizontal="centerContinuous" vertical="center"/>
    </xf>
    <xf numFmtId="0" fontId="5" fillId="0" borderId="27" xfId="0" applyFont="1" applyBorder="1" applyAlignment="1">
      <alignment horizontal="centerContinuous" vertical="center"/>
    </xf>
    <xf numFmtId="0" fontId="1" fillId="0" borderId="27" xfId="0" applyFont="1" applyBorder="1" applyAlignment="1">
      <alignment horizontal="centerContinuous" vertical="center"/>
    </xf>
    <xf numFmtId="0" fontId="1" fillId="0" borderId="28" xfId="0" applyFont="1" applyBorder="1" applyAlignment="1">
      <alignment horizontal="centerContinuous" vertical="center"/>
    </xf>
    <xf numFmtId="0" fontId="6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centerContinuous"/>
    </xf>
    <xf numFmtId="0" fontId="6" fillId="2" borderId="10" xfId="0" applyFont="1" applyFill="1" applyBorder="1" applyAlignment="1">
      <alignment horizontal="centerContinuous"/>
    </xf>
    <xf numFmtId="0" fontId="1" fillId="2" borderId="10" xfId="0" applyFont="1" applyFill="1" applyBorder="1" applyAlignment="1">
      <alignment horizontal="centerContinuous"/>
    </xf>
    <xf numFmtId="0" fontId="1" fillId="0" borderId="30" xfId="0" applyFont="1" applyBorder="1"/>
    <xf numFmtId="0" fontId="1" fillId="0" borderId="31" xfId="0" applyFont="1" applyBorder="1"/>
    <xf numFmtId="3" fontId="1" fillId="0" borderId="19" xfId="0" applyNumberFormat="1" applyFont="1" applyBorder="1"/>
    <xf numFmtId="0" fontId="1" fillId="0" borderId="15" xfId="0" applyFont="1" applyBorder="1"/>
    <xf numFmtId="3" fontId="1" fillId="0" borderId="17" xfId="0" applyNumberFormat="1" applyFont="1" applyBorder="1"/>
    <xf numFmtId="0" fontId="1" fillId="0" borderId="16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2" xfId="0" applyFont="1" applyBorder="1"/>
    <xf numFmtId="0" fontId="1" fillId="0" borderId="31" xfId="0" applyFont="1" applyBorder="1" applyAlignment="1">
      <alignment shrinkToFit="1"/>
    </xf>
    <xf numFmtId="0" fontId="1" fillId="0" borderId="33" xfId="0" applyFont="1" applyBorder="1"/>
    <xf numFmtId="0" fontId="1" fillId="0" borderId="22" xfId="0" applyFont="1" applyBorder="1"/>
    <xf numFmtId="3" fontId="1" fillId="0" borderId="34" xfId="0" applyNumberFormat="1" applyFont="1" applyBorder="1"/>
    <xf numFmtId="0" fontId="1" fillId="0" borderId="35" xfId="0" applyFont="1" applyBorder="1"/>
    <xf numFmtId="3" fontId="1" fillId="0" borderId="36" xfId="0" applyNumberFormat="1" applyFont="1" applyBorder="1"/>
    <xf numFmtId="0" fontId="1" fillId="0" borderId="37" xfId="0" applyFont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16" xfId="0" applyFont="1" applyFill="1" applyBorder="1"/>
    <xf numFmtId="0" fontId="6" fillId="2" borderId="38" xfId="0" applyFont="1" applyFill="1" applyBorder="1"/>
    <xf numFmtId="0" fontId="6" fillId="2" borderId="39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0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41" xfId="0" applyFont="1" applyBorder="1"/>
    <xf numFmtId="0" fontId="1" fillId="0" borderId="42" xfId="0" applyFont="1" applyBorder="1"/>
    <xf numFmtId="0" fontId="1" fillId="0" borderId="43" xfId="0" applyFont="1" applyBorder="1"/>
    <xf numFmtId="0" fontId="1" fillId="0" borderId="7" xfId="0" applyFont="1" applyBorder="1"/>
    <xf numFmtId="165" fontId="1" fillId="0" borderId="12" xfId="0" applyNumberFormat="1" applyFont="1" applyBorder="1" applyAlignment="1">
      <alignment horizontal="right"/>
    </xf>
    <xf numFmtId="0" fontId="1" fillId="0" borderId="12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5" fillId="2" borderId="35" xfId="0" applyFont="1" applyFill="1" applyBorder="1"/>
    <xf numFmtId="0" fontId="5" fillId="2" borderId="36" xfId="0" applyFont="1" applyFill="1" applyBorder="1"/>
    <xf numFmtId="0" fontId="5" fillId="2" borderId="37" xfId="0" applyFont="1" applyFill="1" applyBorder="1"/>
    <xf numFmtId="0" fontId="5" fillId="0" borderId="0" xfId="0" applyFont="1"/>
    <xf numFmtId="0" fontId="1" fillId="0" borderId="0" xfId="0" applyFont="1" applyAlignment="1">
      <alignment vertical="justify"/>
    </xf>
    <xf numFmtId="0" fontId="6" fillId="0" borderId="44" xfId="1" applyFont="1" applyBorder="1"/>
    <xf numFmtId="0" fontId="1" fillId="0" borderId="44" xfId="1" applyFont="1" applyBorder="1"/>
    <xf numFmtId="0" fontId="1" fillId="0" borderId="44" xfId="1" applyFont="1" applyBorder="1" applyAlignment="1">
      <alignment horizontal="right"/>
    </xf>
    <xf numFmtId="0" fontId="1" fillId="0" borderId="45" xfId="1" applyFont="1" applyBorder="1"/>
    <xf numFmtId="0" fontId="1" fillId="0" borderId="44" xfId="0" applyNumberFormat="1" applyFont="1" applyBorder="1" applyAlignment="1">
      <alignment horizontal="left"/>
    </xf>
    <xf numFmtId="0" fontId="1" fillId="0" borderId="46" xfId="0" applyNumberFormat="1" applyFont="1" applyBorder="1"/>
    <xf numFmtId="0" fontId="6" fillId="0" borderId="47" xfId="1" applyFont="1" applyBorder="1"/>
    <xf numFmtId="0" fontId="1" fillId="0" borderId="47" xfId="1" applyFont="1" applyBorder="1"/>
    <xf numFmtId="0" fontId="1" fillId="0" borderId="47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3" fontId="1" fillId="0" borderId="40" xfId="0" applyNumberFormat="1" applyFont="1" applyBorder="1"/>
    <xf numFmtId="0" fontId="6" fillId="2" borderId="9" xfId="0" applyFont="1" applyFill="1" applyBorder="1"/>
    <xf numFmtId="0" fontId="6" fillId="2" borderId="10" xfId="0" applyFont="1" applyFill="1" applyBorder="1"/>
    <xf numFmtId="3" fontId="6" fillId="2" borderId="29" xfId="0" applyNumberFormat="1" applyFont="1" applyFill="1" applyBorder="1"/>
    <xf numFmtId="3" fontId="6" fillId="2" borderId="48" xfId="0" applyNumberFormat="1" applyFont="1" applyFill="1" applyBorder="1"/>
    <xf numFmtId="3" fontId="6" fillId="2" borderId="49" xfId="0" applyNumberFormat="1" applyFont="1" applyFill="1" applyBorder="1"/>
    <xf numFmtId="3" fontId="6" fillId="2" borderId="5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39" xfId="0" applyFont="1" applyFill="1" applyBorder="1"/>
    <xf numFmtId="0" fontId="6" fillId="2" borderId="51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center"/>
    </xf>
    <xf numFmtId="4" fontId="4" fillId="2" borderId="17" xfId="0" applyNumberFormat="1" applyFont="1" applyFill="1" applyBorder="1" applyAlignment="1">
      <alignment horizontal="right"/>
    </xf>
    <xf numFmtId="4" fontId="4" fillId="2" borderId="39" xfId="0" applyNumberFormat="1" applyFont="1" applyFill="1" applyBorder="1" applyAlignment="1">
      <alignment horizontal="right"/>
    </xf>
    <xf numFmtId="0" fontId="1" fillId="0" borderId="25" xfId="0" applyFont="1" applyBorder="1"/>
    <xf numFmtId="3" fontId="1" fillId="0" borderId="32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3" fontId="1" fillId="0" borderId="41" xfId="0" applyNumberFormat="1" applyFont="1" applyBorder="1" applyAlignment="1">
      <alignment horizontal="right"/>
    </xf>
    <xf numFmtId="4" fontId="1" fillId="0" borderId="31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0" fontId="1" fillId="2" borderId="35" xfId="0" applyFont="1" applyFill="1" applyBorder="1"/>
    <xf numFmtId="0" fontId="6" fillId="2" borderId="36" xfId="0" applyFont="1" applyFill="1" applyBorder="1"/>
    <xf numFmtId="0" fontId="1" fillId="2" borderId="36" xfId="0" applyFont="1" applyFill="1" applyBorder="1"/>
    <xf numFmtId="4" fontId="1" fillId="2" borderId="52" xfId="0" applyNumberFormat="1" applyFont="1" applyFill="1" applyBorder="1"/>
    <xf numFmtId="4" fontId="1" fillId="2" borderId="35" xfId="0" applyNumberFormat="1" applyFont="1" applyFill="1" applyBorder="1"/>
    <xf numFmtId="4" fontId="1" fillId="2" borderId="36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3" fillId="0" borderId="45" xfId="1" applyFont="1" applyBorder="1" applyAlignment="1">
      <alignment horizontal="right"/>
    </xf>
    <xf numFmtId="0" fontId="1" fillId="0" borderId="44" xfId="1" applyFont="1" applyBorder="1" applyAlignment="1">
      <alignment horizontal="left"/>
    </xf>
    <xf numFmtId="0" fontId="1" fillId="0" borderId="4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1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 wrapText="1"/>
    </xf>
    <xf numFmtId="0" fontId="6" fillId="0" borderId="14" xfId="1" applyFont="1" applyBorder="1" applyAlignment="1">
      <alignment horizontal="center"/>
    </xf>
    <xf numFmtId="49" fontId="6" fillId="0" borderId="14" xfId="1" applyNumberFormat="1" applyFont="1" applyBorder="1" applyAlignment="1">
      <alignment horizontal="left"/>
    </xf>
    <xf numFmtId="0" fontId="6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12" xfId="1" applyNumberFormat="1" applyFont="1" applyFill="1" applyBorder="1"/>
    <xf numFmtId="0" fontId="1" fillId="0" borderId="6" xfId="1" applyFont="1" applyFill="1" applyBorder="1"/>
    <xf numFmtId="0" fontId="1" fillId="0" borderId="12" xfId="1" applyFont="1" applyFill="1" applyBorder="1"/>
    <xf numFmtId="0" fontId="12" fillId="0" borderId="0" xfId="1" applyFont="1"/>
    <xf numFmtId="0" fontId="7" fillId="0" borderId="13" xfId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top"/>
    </xf>
    <xf numFmtId="0" fontId="7" fillId="0" borderId="13" xfId="1" applyFont="1" applyBorder="1" applyAlignment="1">
      <alignment vertical="top" wrapText="1"/>
    </xf>
    <xf numFmtId="49" fontId="7" fillId="0" borderId="13" xfId="1" applyNumberFormat="1" applyFont="1" applyBorder="1" applyAlignment="1">
      <alignment horizontal="center" shrinkToFit="1"/>
    </xf>
    <xf numFmtId="4" fontId="7" fillId="0" borderId="13" xfId="1" applyNumberFormat="1" applyFont="1" applyBorder="1" applyAlignment="1">
      <alignment horizontal="right"/>
    </xf>
    <xf numFmtId="4" fontId="7" fillId="0" borderId="13" xfId="1" applyNumberFormat="1" applyFont="1" applyBorder="1"/>
    <xf numFmtId="168" fontId="7" fillId="0" borderId="13" xfId="1" applyNumberFormat="1" applyFont="1" applyBorder="1"/>
    <xf numFmtId="4" fontId="7" fillId="0" borderId="12" xfId="1" applyNumberFormat="1" applyFont="1" applyBorder="1"/>
    <xf numFmtId="0" fontId="1" fillId="0" borderId="0" xfId="1" applyFont="1" applyBorder="1"/>
    <xf numFmtId="0" fontId="1" fillId="2" borderId="11" xfId="1" applyFont="1" applyFill="1" applyBorder="1" applyAlignment="1">
      <alignment horizontal="center"/>
    </xf>
    <xf numFmtId="49" fontId="13" fillId="2" borderId="11" xfId="1" applyNumberFormat="1" applyFont="1" applyFill="1" applyBorder="1" applyAlignment="1">
      <alignment horizontal="left"/>
    </xf>
    <xf numFmtId="0" fontId="13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6" fillId="2" borderId="11" xfId="1" applyNumberFormat="1" applyFont="1" applyFill="1" applyBorder="1"/>
    <xf numFmtId="0" fontId="1" fillId="2" borderId="2" xfId="1" applyFont="1" applyFill="1" applyBorder="1"/>
    <xf numFmtId="4" fontId="6" fillId="2" borderId="3" xfId="1" applyNumberFormat="1" applyFont="1" applyFill="1" applyBorder="1"/>
    <xf numFmtId="3" fontId="1" fillId="0" borderId="0" xfId="1" applyNumberFormat="1" applyFont="1"/>
    <xf numFmtId="0" fontId="14" fillId="0" borderId="0" xfId="1" applyFont="1" applyAlignment="1"/>
    <xf numFmtId="0" fontId="15" fillId="0" borderId="0" xfId="1" applyFont="1" applyBorder="1"/>
    <xf numFmtId="3" fontId="15" fillId="0" borderId="0" xfId="1" applyNumberFormat="1" applyFont="1" applyBorder="1" applyAlignment="1">
      <alignment horizontal="right"/>
    </xf>
    <xf numFmtId="4" fontId="15" fillId="0" borderId="0" xfId="1" applyNumberFormat="1" applyFont="1" applyBorder="1"/>
    <xf numFmtId="0" fontId="14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2" xfId="0" applyNumberFormat="1" applyFont="1" applyBorder="1"/>
    <xf numFmtId="3" fontId="1" fillId="0" borderId="5" xfId="0" applyNumberFormat="1" applyFont="1" applyBorder="1"/>
    <xf numFmtId="3" fontId="1" fillId="0" borderId="14" xfId="0" applyNumberFormat="1" applyFont="1" applyBorder="1"/>
    <xf numFmtId="3" fontId="1" fillId="0" borderId="53" xfId="0" applyNumberFormat="1" applyFont="1" applyBorder="1"/>
    <xf numFmtId="0" fontId="1" fillId="0" borderId="5" xfId="0" applyFont="1" applyBorder="1" applyAlignment="1">
      <alignment horizontal="right"/>
    </xf>
    <xf numFmtId="14" fontId="1" fillId="0" borderId="5" xfId="0" applyNumberFormat="1" applyFont="1" applyBorder="1" applyAlignment="1">
      <alignment horizontal="right"/>
    </xf>
    <xf numFmtId="0" fontId="1" fillId="0" borderId="35" xfId="0" applyFont="1" applyBorder="1" applyAlignment="1">
      <alignment horizontal="center" shrinkToFit="1"/>
    </xf>
    <xf numFmtId="0" fontId="1" fillId="0" borderId="37" xfId="0" applyFont="1" applyBorder="1" applyAlignment="1">
      <alignment horizontal="center" shrinkToFit="1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24" xfId="0" applyNumberFormat="1" applyFont="1" applyBorder="1" applyAlignment="1">
      <alignment horizontal="right" indent="2"/>
    </xf>
    <xf numFmtId="167" fontId="5" fillId="2" borderId="54" xfId="0" applyNumberFormat="1" applyFont="1" applyFill="1" applyBorder="1" applyAlignment="1">
      <alignment horizontal="right" indent="2"/>
    </xf>
    <xf numFmtId="167" fontId="5" fillId="2" borderId="52" xfId="0" applyNumberFormat="1" applyFont="1" applyFill="1" applyBorder="1" applyAlignment="1">
      <alignment horizontal="right" indent="2"/>
    </xf>
    <xf numFmtId="0" fontId="7" fillId="0" borderId="0" xfId="0" applyFont="1" applyAlignment="1">
      <alignment horizontal="left" vertical="top" wrapText="1"/>
    </xf>
    <xf numFmtId="0" fontId="1" fillId="0" borderId="55" xfId="1" applyFont="1" applyBorder="1" applyAlignment="1">
      <alignment horizontal="center"/>
    </xf>
    <xf numFmtId="0" fontId="1" fillId="0" borderId="56" xfId="1" applyFont="1" applyBorder="1" applyAlignment="1">
      <alignment horizontal="center"/>
    </xf>
    <xf numFmtId="0" fontId="1" fillId="0" borderId="57" xfId="1" applyFont="1" applyBorder="1" applyAlignment="1">
      <alignment horizontal="center"/>
    </xf>
    <xf numFmtId="0" fontId="1" fillId="0" borderId="58" xfId="1" applyFont="1" applyBorder="1" applyAlignment="1">
      <alignment horizontal="center"/>
    </xf>
    <xf numFmtId="0" fontId="1" fillId="0" borderId="59" xfId="1" applyFont="1" applyBorder="1" applyAlignment="1">
      <alignment horizontal="left"/>
    </xf>
    <xf numFmtId="0" fontId="1" fillId="0" borderId="47" xfId="1" applyFont="1" applyBorder="1" applyAlignment="1">
      <alignment horizontal="left"/>
    </xf>
    <xf numFmtId="0" fontId="1" fillId="0" borderId="60" xfId="1" applyFont="1" applyBorder="1" applyAlignment="1">
      <alignment horizontal="left"/>
    </xf>
    <xf numFmtId="3" fontId="6" fillId="2" borderId="36" xfId="0" applyNumberFormat="1" applyFont="1" applyFill="1" applyBorder="1" applyAlignment="1">
      <alignment horizontal="right"/>
    </xf>
    <xf numFmtId="3" fontId="6" fillId="2" borderId="52" xfId="0" applyNumberFormat="1" applyFont="1" applyFill="1" applyBorder="1" applyAlignment="1">
      <alignment horizontal="right"/>
    </xf>
    <xf numFmtId="0" fontId="9" fillId="0" borderId="0" xfId="1" applyFont="1" applyAlignment="1">
      <alignment horizontal="center"/>
    </xf>
    <xf numFmtId="49" fontId="1" fillId="0" borderId="57" xfId="1" applyNumberFormat="1" applyFont="1" applyBorder="1" applyAlignment="1">
      <alignment horizontal="center"/>
    </xf>
    <xf numFmtId="0" fontId="1" fillId="0" borderId="59" xfId="1" applyFont="1" applyBorder="1" applyAlignment="1">
      <alignment horizontal="center" shrinkToFit="1"/>
    </xf>
    <xf numFmtId="0" fontId="1" fillId="0" borderId="47" xfId="1" applyFont="1" applyBorder="1" applyAlignment="1">
      <alignment horizontal="center" shrinkToFit="1"/>
    </xf>
    <xf numFmtId="0" fontId="1" fillId="0" borderId="60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1:BE51"/>
  <sheetViews>
    <sheetView tabSelected="1" zoomScaleNormal="100" workbookViewId="0">
      <selection activeCell="G21" sqref="G21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5.285156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6" t="s">
        <v>9</v>
      </c>
      <c r="B1" s="7"/>
      <c r="C1" s="7"/>
      <c r="D1" s="7"/>
      <c r="E1" s="7"/>
      <c r="F1" s="7"/>
      <c r="G1" s="7"/>
    </row>
    <row r="2" spans="1:57" ht="12.75" customHeight="1" x14ac:dyDescent="0.2">
      <c r="A2" s="8" t="s">
        <v>10</v>
      </c>
      <c r="B2" s="9"/>
      <c r="C2" s="10">
        <v>2</v>
      </c>
      <c r="D2" s="10" t="s">
        <v>133</v>
      </c>
      <c r="E2" s="9"/>
      <c r="F2" s="11" t="s">
        <v>11</v>
      </c>
      <c r="G2" s="12"/>
    </row>
    <row r="3" spans="1:57" ht="3" hidden="1" customHeight="1" x14ac:dyDescent="0.2">
      <c r="A3" s="13"/>
      <c r="B3" s="14"/>
      <c r="C3" s="15"/>
      <c r="D3" s="15"/>
      <c r="E3" s="14"/>
      <c r="F3" s="16"/>
      <c r="G3" s="17"/>
    </row>
    <row r="4" spans="1:57" ht="12" customHeight="1" x14ac:dyDescent="0.2">
      <c r="A4" s="18" t="s">
        <v>12</v>
      </c>
      <c r="B4" s="14"/>
      <c r="C4" s="15"/>
      <c r="D4" s="15"/>
      <c r="E4" s="14"/>
      <c r="F4" s="16" t="s">
        <v>13</v>
      </c>
      <c r="G4" s="19"/>
    </row>
    <row r="5" spans="1:57" ht="12.95" customHeight="1" x14ac:dyDescent="0.2">
      <c r="A5" s="20" t="s">
        <v>82</v>
      </c>
      <c r="B5" s="21"/>
      <c r="C5" s="22" t="s">
        <v>83</v>
      </c>
      <c r="D5" s="23"/>
      <c r="E5" s="24"/>
      <c r="F5" s="16" t="s">
        <v>14</v>
      </c>
      <c r="G5" s="17"/>
    </row>
    <row r="6" spans="1:57" ht="12.95" customHeight="1" x14ac:dyDescent="0.2">
      <c r="A6" s="18" t="s">
        <v>15</v>
      </c>
      <c r="B6" s="14"/>
      <c r="C6" s="15"/>
      <c r="D6" s="15"/>
      <c r="E6" s="14"/>
      <c r="F6" s="25" t="s">
        <v>16</v>
      </c>
      <c r="G6" s="26"/>
      <c r="O6" s="27"/>
    </row>
    <row r="7" spans="1:57" ht="12.95" customHeight="1" x14ac:dyDescent="0.2">
      <c r="A7" s="28" t="s">
        <v>81</v>
      </c>
      <c r="B7" s="29"/>
      <c r="C7" s="30" t="s">
        <v>287</v>
      </c>
      <c r="D7" s="31"/>
      <c r="E7" s="31"/>
      <c r="F7" s="32" t="s">
        <v>17</v>
      </c>
      <c r="G7" s="26"/>
    </row>
    <row r="8" spans="1:57" x14ac:dyDescent="0.2">
      <c r="A8" s="33" t="s">
        <v>18</v>
      </c>
      <c r="B8" s="16"/>
      <c r="C8" s="203"/>
      <c r="D8" s="203"/>
      <c r="E8" s="204"/>
      <c r="F8" s="34" t="s">
        <v>19</v>
      </c>
      <c r="G8" s="35"/>
      <c r="H8" s="36"/>
      <c r="I8" s="37"/>
    </row>
    <row r="9" spans="1:57" x14ac:dyDescent="0.2">
      <c r="A9" s="33" t="s">
        <v>20</v>
      </c>
      <c r="B9" s="16"/>
      <c r="C9" s="203"/>
      <c r="D9" s="203"/>
      <c r="E9" s="204"/>
      <c r="F9" s="16"/>
      <c r="G9" s="38"/>
      <c r="H9" s="39"/>
    </row>
    <row r="10" spans="1:57" x14ac:dyDescent="0.2">
      <c r="A10" s="33" t="s">
        <v>21</v>
      </c>
      <c r="B10" s="16"/>
      <c r="C10" s="203"/>
      <c r="D10" s="203"/>
      <c r="E10" s="203"/>
      <c r="F10" s="40"/>
      <c r="G10" s="41"/>
      <c r="H10" s="42"/>
    </row>
    <row r="11" spans="1:57" ht="13.5" customHeight="1" x14ac:dyDescent="0.2">
      <c r="A11" s="33" t="s">
        <v>22</v>
      </c>
      <c r="B11" s="16"/>
      <c r="C11" s="203"/>
      <c r="D11" s="203"/>
      <c r="E11" s="203"/>
      <c r="F11" s="43" t="s">
        <v>23</v>
      </c>
      <c r="G11" s="44"/>
      <c r="H11" s="39"/>
      <c r="BA11" s="45"/>
      <c r="BB11" s="45"/>
      <c r="BC11" s="45"/>
      <c r="BD11" s="45"/>
      <c r="BE11" s="45"/>
    </row>
    <row r="12" spans="1:57" ht="12.75" customHeight="1" x14ac:dyDescent="0.2">
      <c r="A12" s="46" t="s">
        <v>24</v>
      </c>
      <c r="B12" s="14"/>
      <c r="C12" s="205"/>
      <c r="D12" s="205"/>
      <c r="E12" s="205"/>
      <c r="F12" s="47" t="s">
        <v>25</v>
      </c>
      <c r="G12" s="48"/>
      <c r="H12" s="39"/>
    </row>
    <row r="13" spans="1:57" ht="28.5" customHeight="1" thickBot="1" x14ac:dyDescent="0.25">
      <c r="A13" s="49" t="s">
        <v>26</v>
      </c>
      <c r="B13" s="50"/>
      <c r="C13" s="50"/>
      <c r="D13" s="50"/>
      <c r="E13" s="51"/>
      <c r="F13" s="51"/>
      <c r="G13" s="52"/>
      <c r="H13" s="39"/>
    </row>
    <row r="14" spans="1:57" ht="17.25" customHeight="1" thickBot="1" x14ac:dyDescent="0.25">
      <c r="A14" s="53" t="s">
        <v>27</v>
      </c>
      <c r="B14" s="54"/>
      <c r="C14" s="55"/>
      <c r="D14" s="56" t="s">
        <v>28</v>
      </c>
      <c r="E14" s="57"/>
      <c r="F14" s="57"/>
      <c r="G14" s="55"/>
    </row>
    <row r="15" spans="1:57" ht="15.95" customHeight="1" x14ac:dyDescent="0.2">
      <c r="A15" s="58"/>
      <c r="B15" s="59" t="s">
        <v>29</v>
      </c>
      <c r="C15" s="60">
        <f>'SO 02 02 Rek'!E20</f>
        <v>0</v>
      </c>
      <c r="D15" s="61" t="str">
        <f>'SO 02 02 Rek'!A25</f>
        <v>Ztížené výrobní podmínky</v>
      </c>
      <c r="E15" s="62"/>
      <c r="F15" s="63"/>
      <c r="G15" s="60">
        <f>'SO 02 02 Rek'!I25</f>
        <v>0</v>
      </c>
    </row>
    <row r="16" spans="1:57" ht="15.95" customHeight="1" x14ac:dyDescent="0.2">
      <c r="A16" s="58" t="s">
        <v>30</v>
      </c>
      <c r="B16" s="59" t="s">
        <v>31</v>
      </c>
      <c r="C16" s="60">
        <f>'SO 02 02 Rek'!F20</f>
        <v>0</v>
      </c>
      <c r="D16" s="13" t="str">
        <f>'SO 02 02 Rek'!A26</f>
        <v>Oborová přirážka</v>
      </c>
      <c r="E16" s="64"/>
      <c r="F16" s="65"/>
      <c r="G16" s="60">
        <f>'SO 02 02 Rek'!I26</f>
        <v>0</v>
      </c>
    </row>
    <row r="17" spans="1:7" ht="15.95" customHeight="1" x14ac:dyDescent="0.2">
      <c r="A17" s="58" t="s">
        <v>32</v>
      </c>
      <c r="B17" s="59" t="s">
        <v>33</v>
      </c>
      <c r="C17" s="60">
        <f>'SO 02 02 Rek'!H20</f>
        <v>0</v>
      </c>
      <c r="D17" s="13" t="str">
        <f>'SO 02 02 Rek'!A27</f>
        <v>Přesun stavebních kapacit</v>
      </c>
      <c r="E17" s="64"/>
      <c r="F17" s="65"/>
      <c r="G17" s="60">
        <f>'SO 02 02 Rek'!I27</f>
        <v>0</v>
      </c>
    </row>
    <row r="18" spans="1:7" ht="15.95" customHeight="1" x14ac:dyDescent="0.2">
      <c r="A18" s="66" t="s">
        <v>34</v>
      </c>
      <c r="B18" s="67" t="s">
        <v>35</v>
      </c>
      <c r="C18" s="60">
        <f>'SO 02 02 Rek'!G20</f>
        <v>0</v>
      </c>
      <c r="D18" s="13" t="str">
        <f>'SO 02 02 Rek'!A28</f>
        <v>Mimostaveništní doprava</v>
      </c>
      <c r="E18" s="64"/>
      <c r="F18" s="65"/>
      <c r="G18" s="60">
        <f>'SO 02 02 Rek'!I28</f>
        <v>0</v>
      </c>
    </row>
    <row r="19" spans="1:7" ht="15.95" customHeight="1" x14ac:dyDescent="0.2">
      <c r="A19" s="68" t="s">
        <v>36</v>
      </c>
      <c r="B19" s="59"/>
      <c r="C19" s="60">
        <f>SUM(C15:C18)</f>
        <v>0</v>
      </c>
      <c r="D19" s="13" t="str">
        <f>'SO 02 02 Rek'!A29</f>
        <v>Zařízení staveniště</v>
      </c>
      <c r="E19" s="64"/>
      <c r="F19" s="65"/>
      <c r="G19" s="60">
        <f>'SO 02 02 Rek'!I29</f>
        <v>0</v>
      </c>
    </row>
    <row r="20" spans="1:7" ht="15.95" customHeight="1" x14ac:dyDescent="0.2">
      <c r="A20" s="68"/>
      <c r="B20" s="59"/>
      <c r="C20" s="60"/>
      <c r="D20" s="13" t="str">
        <f>'SO 02 02 Rek'!A30</f>
        <v>Provoz investora</v>
      </c>
      <c r="E20" s="64"/>
      <c r="F20" s="65"/>
      <c r="G20" s="60">
        <f>'SO 02 02 Rek'!I30</f>
        <v>0</v>
      </c>
    </row>
    <row r="21" spans="1:7" ht="15.95" customHeight="1" x14ac:dyDescent="0.2">
      <c r="A21" s="68" t="s">
        <v>8</v>
      </c>
      <c r="B21" s="59"/>
      <c r="C21" s="60">
        <f>'SO 02 02 Rek'!I20</f>
        <v>0</v>
      </c>
      <c r="D21" s="13" t="str">
        <f>'SO 02 02 Rek'!A31</f>
        <v>Kompletační činnost (IČD)</v>
      </c>
      <c r="E21" s="64"/>
      <c r="F21" s="65"/>
      <c r="G21" s="60">
        <f>'SO 02 02 Rek'!I31</f>
        <v>0</v>
      </c>
    </row>
    <row r="22" spans="1:7" ht="15.95" customHeight="1" x14ac:dyDescent="0.2">
      <c r="A22" s="69" t="s">
        <v>37</v>
      </c>
      <c r="B22" s="39"/>
      <c r="C22" s="60">
        <f>C19+C21</f>
        <v>0</v>
      </c>
      <c r="D22" s="13" t="s">
        <v>38</v>
      </c>
      <c r="E22" s="64"/>
      <c r="F22" s="65"/>
      <c r="G22" s="60">
        <f>G23-SUM(G15:G21)</f>
        <v>0</v>
      </c>
    </row>
    <row r="23" spans="1:7" ht="15.95" customHeight="1" thickBot="1" x14ac:dyDescent="0.25">
      <c r="A23" s="201" t="s">
        <v>39</v>
      </c>
      <c r="B23" s="202"/>
      <c r="C23" s="70">
        <f>C22+G23</f>
        <v>0</v>
      </c>
      <c r="D23" s="71" t="s">
        <v>40</v>
      </c>
      <c r="E23" s="72"/>
      <c r="F23" s="73"/>
      <c r="G23" s="60">
        <f>'SO 02 02 Rek'!H33</f>
        <v>0</v>
      </c>
    </row>
    <row r="24" spans="1:7" x14ac:dyDescent="0.2">
      <c r="A24" s="74" t="s">
        <v>41</v>
      </c>
      <c r="B24" s="75"/>
      <c r="C24" s="76"/>
      <c r="D24" s="75" t="s">
        <v>42</v>
      </c>
      <c r="E24" s="75"/>
      <c r="F24" s="77" t="s">
        <v>43</v>
      </c>
      <c r="G24" s="78"/>
    </row>
    <row r="25" spans="1:7" x14ac:dyDescent="0.2">
      <c r="A25" s="69" t="s">
        <v>44</v>
      </c>
      <c r="B25" s="39"/>
      <c r="C25" s="199" t="s">
        <v>280</v>
      </c>
      <c r="D25" s="39" t="s">
        <v>44</v>
      </c>
      <c r="F25" s="80" t="s">
        <v>44</v>
      </c>
      <c r="G25" s="81"/>
    </row>
    <row r="26" spans="1:7" ht="37.5" customHeight="1" x14ac:dyDescent="0.2">
      <c r="A26" s="69" t="s">
        <v>45</v>
      </c>
      <c r="B26" s="82"/>
      <c r="C26" s="200"/>
      <c r="D26" s="39" t="s">
        <v>45</v>
      </c>
      <c r="F26" s="80" t="s">
        <v>45</v>
      </c>
      <c r="G26" s="81"/>
    </row>
    <row r="27" spans="1:7" x14ac:dyDescent="0.2">
      <c r="A27" s="69"/>
      <c r="B27" s="83"/>
      <c r="C27" s="79"/>
      <c r="D27" s="39"/>
      <c r="F27" s="80"/>
      <c r="G27" s="81"/>
    </row>
    <row r="28" spans="1:7" x14ac:dyDescent="0.2">
      <c r="A28" s="69" t="s">
        <v>46</v>
      </c>
      <c r="B28" s="39"/>
      <c r="C28" s="79"/>
      <c r="D28" s="80" t="s">
        <v>47</v>
      </c>
      <c r="E28" s="79"/>
      <c r="F28" s="84" t="s">
        <v>47</v>
      </c>
      <c r="G28" s="81"/>
    </row>
    <row r="29" spans="1:7" ht="69" customHeight="1" x14ac:dyDescent="0.2">
      <c r="A29" s="69"/>
      <c r="B29" s="39"/>
      <c r="C29" s="85"/>
      <c r="D29" s="86"/>
      <c r="E29" s="85"/>
      <c r="F29" s="39"/>
      <c r="G29" s="81"/>
    </row>
    <row r="30" spans="1:7" x14ac:dyDescent="0.2">
      <c r="A30" s="87" t="s">
        <v>2</v>
      </c>
      <c r="B30" s="88"/>
      <c r="C30" s="89">
        <v>15</v>
      </c>
      <c r="D30" s="88" t="s">
        <v>48</v>
      </c>
      <c r="E30" s="90"/>
      <c r="F30" s="207">
        <f>C23-F32</f>
        <v>0</v>
      </c>
      <c r="G30" s="208"/>
    </row>
    <row r="31" spans="1:7" x14ac:dyDescent="0.2">
      <c r="A31" s="87" t="s">
        <v>49</v>
      </c>
      <c r="B31" s="88"/>
      <c r="C31" s="89">
        <f>C30</f>
        <v>15</v>
      </c>
      <c r="D31" s="88" t="s">
        <v>50</v>
      </c>
      <c r="E31" s="90"/>
      <c r="F31" s="207">
        <f>ROUND(PRODUCT(F30,C31/100),0)</f>
        <v>0</v>
      </c>
      <c r="G31" s="208"/>
    </row>
    <row r="32" spans="1:7" x14ac:dyDescent="0.2">
      <c r="A32" s="87" t="s">
        <v>2</v>
      </c>
      <c r="B32" s="88"/>
      <c r="C32" s="89">
        <v>0</v>
      </c>
      <c r="D32" s="88" t="s">
        <v>50</v>
      </c>
      <c r="E32" s="90"/>
      <c r="F32" s="207">
        <v>0</v>
      </c>
      <c r="G32" s="208"/>
    </row>
    <row r="33" spans="1:8" x14ac:dyDescent="0.2">
      <c r="A33" s="87" t="s">
        <v>49</v>
      </c>
      <c r="B33" s="91"/>
      <c r="C33" s="92">
        <f>C32</f>
        <v>0</v>
      </c>
      <c r="D33" s="88" t="s">
        <v>50</v>
      </c>
      <c r="E33" s="65"/>
      <c r="F33" s="207">
        <f>ROUND(PRODUCT(F32,C33/100),0)</f>
        <v>0</v>
      </c>
      <c r="G33" s="208"/>
    </row>
    <row r="34" spans="1:8" s="96" customFormat="1" ht="19.5" customHeight="1" thickBot="1" x14ac:dyDescent="0.3">
      <c r="A34" s="93" t="s">
        <v>51</v>
      </c>
      <c r="B34" s="94"/>
      <c r="C34" s="94"/>
      <c r="D34" s="94"/>
      <c r="E34" s="95"/>
      <c r="F34" s="209">
        <f>ROUND(SUM(F30:F33),0)</f>
        <v>0</v>
      </c>
      <c r="G34" s="210"/>
    </row>
    <row r="36" spans="1:8" x14ac:dyDescent="0.2">
      <c r="A36" s="2" t="s">
        <v>52</v>
      </c>
      <c r="B36" s="2"/>
      <c r="C36" s="2"/>
      <c r="D36" s="2"/>
      <c r="E36" s="2"/>
      <c r="F36" s="2"/>
      <c r="G36" s="2"/>
      <c r="H36" s="1" t="s">
        <v>0</v>
      </c>
    </row>
    <row r="37" spans="1:8" ht="14.25" customHeight="1" x14ac:dyDescent="0.2">
      <c r="A37" s="2"/>
      <c r="B37" s="211" t="s">
        <v>132</v>
      </c>
      <c r="C37" s="211"/>
      <c r="D37" s="211"/>
      <c r="E37" s="211"/>
      <c r="F37" s="211"/>
      <c r="G37" s="211"/>
      <c r="H37" s="1" t="s">
        <v>0</v>
      </c>
    </row>
    <row r="38" spans="1:8" ht="12.75" customHeight="1" x14ac:dyDescent="0.2">
      <c r="A38" s="97"/>
      <c r="B38" s="211"/>
      <c r="C38" s="211"/>
      <c r="D38" s="211"/>
      <c r="E38" s="211"/>
      <c r="F38" s="211"/>
      <c r="G38" s="211"/>
      <c r="H38" s="1" t="s">
        <v>0</v>
      </c>
    </row>
    <row r="39" spans="1:8" x14ac:dyDescent="0.2">
      <c r="A39" s="97"/>
      <c r="B39" s="211"/>
      <c r="C39" s="211"/>
      <c r="D39" s="211"/>
      <c r="E39" s="211"/>
      <c r="F39" s="211"/>
      <c r="G39" s="211"/>
      <c r="H39" s="1" t="s">
        <v>0</v>
      </c>
    </row>
    <row r="40" spans="1:8" x14ac:dyDescent="0.2">
      <c r="A40" s="97"/>
      <c r="B40" s="211"/>
      <c r="C40" s="211"/>
      <c r="D40" s="211"/>
      <c r="E40" s="211"/>
      <c r="F40" s="211"/>
      <c r="G40" s="211"/>
      <c r="H40" s="1" t="s">
        <v>0</v>
      </c>
    </row>
    <row r="41" spans="1:8" x14ac:dyDescent="0.2">
      <c r="A41" s="97"/>
      <c r="B41" s="211"/>
      <c r="C41" s="211"/>
      <c r="D41" s="211"/>
      <c r="E41" s="211"/>
      <c r="F41" s="211"/>
      <c r="G41" s="211"/>
      <c r="H41" s="1" t="s">
        <v>0</v>
      </c>
    </row>
    <row r="42" spans="1:8" x14ac:dyDescent="0.2">
      <c r="A42" s="97"/>
      <c r="B42" s="211"/>
      <c r="C42" s="211"/>
      <c r="D42" s="211"/>
      <c r="E42" s="211"/>
      <c r="F42" s="211"/>
      <c r="G42" s="211"/>
      <c r="H42" s="1" t="s">
        <v>0</v>
      </c>
    </row>
    <row r="43" spans="1:8" x14ac:dyDescent="0.2">
      <c r="A43" s="97"/>
      <c r="B43" s="211"/>
      <c r="C43" s="211"/>
      <c r="D43" s="211"/>
      <c r="E43" s="211"/>
      <c r="F43" s="211"/>
      <c r="G43" s="211"/>
      <c r="H43" s="1" t="s">
        <v>0</v>
      </c>
    </row>
    <row r="44" spans="1:8" ht="12.75" customHeight="1" x14ac:dyDescent="0.2">
      <c r="A44" s="97"/>
      <c r="B44" s="211"/>
      <c r="C44" s="211"/>
      <c r="D44" s="211"/>
      <c r="E44" s="211"/>
      <c r="F44" s="211"/>
      <c r="G44" s="211"/>
      <c r="H44" s="1" t="s">
        <v>0</v>
      </c>
    </row>
    <row r="45" spans="1:8" ht="12.75" customHeight="1" x14ac:dyDescent="0.2">
      <c r="A45" s="97"/>
      <c r="B45" s="211"/>
      <c r="C45" s="211"/>
      <c r="D45" s="211"/>
      <c r="E45" s="211"/>
      <c r="F45" s="211"/>
      <c r="G45" s="211"/>
      <c r="H45" s="1" t="s">
        <v>0</v>
      </c>
    </row>
    <row r="46" spans="1:8" x14ac:dyDescent="0.2">
      <c r="B46" s="206"/>
      <c r="C46" s="206"/>
      <c r="D46" s="206"/>
      <c r="E46" s="206"/>
      <c r="F46" s="206"/>
      <c r="G46" s="206"/>
    </row>
    <row r="47" spans="1:8" x14ac:dyDescent="0.2">
      <c r="B47" s="206"/>
      <c r="C47" s="206"/>
      <c r="D47" s="206"/>
      <c r="E47" s="206"/>
      <c r="F47" s="206"/>
      <c r="G47" s="206"/>
    </row>
    <row r="48" spans="1:8" x14ac:dyDescent="0.2">
      <c r="B48" s="206"/>
      <c r="C48" s="206"/>
      <c r="D48" s="206"/>
      <c r="E48" s="206"/>
      <c r="F48" s="206"/>
      <c r="G48" s="206"/>
    </row>
    <row r="49" spans="2:7" x14ac:dyDescent="0.2">
      <c r="B49" s="206"/>
      <c r="C49" s="206"/>
      <c r="D49" s="206"/>
      <c r="E49" s="206"/>
      <c r="F49" s="206"/>
      <c r="G49" s="206"/>
    </row>
    <row r="50" spans="2:7" x14ac:dyDescent="0.2">
      <c r="B50" s="206"/>
      <c r="C50" s="206"/>
      <c r="D50" s="206"/>
      <c r="E50" s="206"/>
      <c r="F50" s="206"/>
      <c r="G50" s="206"/>
    </row>
    <row r="51" spans="2:7" x14ac:dyDescent="0.2">
      <c r="B51" s="206"/>
      <c r="C51" s="206"/>
      <c r="D51" s="206"/>
      <c r="E51" s="206"/>
      <c r="F51" s="206"/>
      <c r="G51" s="206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pageSetUpPr fitToPage="1"/>
  </sheetPr>
  <dimension ref="A1:BE84"/>
  <sheetViews>
    <sheetView workbookViewId="0">
      <selection activeCell="O16" sqref="O16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7.71093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212" t="s">
        <v>1</v>
      </c>
      <c r="B1" s="213"/>
      <c r="C1" s="98" t="s">
        <v>288</v>
      </c>
      <c r="D1" s="99"/>
      <c r="E1" s="100"/>
      <c r="F1" s="99"/>
      <c r="G1" s="101" t="s">
        <v>53</v>
      </c>
      <c r="H1" s="102">
        <v>2</v>
      </c>
      <c r="I1" s="103"/>
    </row>
    <row r="2" spans="1:9" ht="13.5" thickBot="1" x14ac:dyDescent="0.25">
      <c r="A2" s="214" t="s">
        <v>54</v>
      </c>
      <c r="B2" s="215"/>
      <c r="C2" s="104" t="s">
        <v>84</v>
      </c>
      <c r="D2" s="105"/>
      <c r="E2" s="106"/>
      <c r="F2" s="105"/>
      <c r="G2" s="216" t="s">
        <v>133</v>
      </c>
      <c r="H2" s="217"/>
      <c r="I2" s="218"/>
    </row>
    <row r="3" spans="1:9" ht="13.5" thickTop="1" x14ac:dyDescent="0.2">
      <c r="F3" s="39"/>
    </row>
    <row r="4" spans="1:9" ht="19.5" customHeight="1" x14ac:dyDescent="0.25">
      <c r="A4" s="107" t="s">
        <v>55</v>
      </c>
      <c r="B4" s="108"/>
      <c r="C4" s="108"/>
      <c r="D4" s="108"/>
      <c r="E4" s="109"/>
      <c r="F4" s="108"/>
      <c r="G4" s="108"/>
      <c r="H4" s="108"/>
      <c r="I4" s="108"/>
    </row>
    <row r="5" spans="1:9" ht="13.5" thickBot="1" x14ac:dyDescent="0.25"/>
    <row r="6" spans="1:9" s="39" customFormat="1" ht="13.5" thickBot="1" x14ac:dyDescent="0.25">
      <c r="A6" s="110"/>
      <c r="B6" s="111" t="s">
        <v>56</v>
      </c>
      <c r="C6" s="111"/>
      <c r="D6" s="112"/>
      <c r="E6" s="113" t="s">
        <v>4</v>
      </c>
      <c r="F6" s="114" t="s">
        <v>5</v>
      </c>
      <c r="G6" s="114" t="s">
        <v>6</v>
      </c>
      <c r="H6" s="114" t="s">
        <v>7</v>
      </c>
      <c r="I6" s="115" t="s">
        <v>8</v>
      </c>
    </row>
    <row r="7" spans="1:9" s="39" customFormat="1" x14ac:dyDescent="0.2">
      <c r="A7" s="195" t="str">
        <f>'SO 02 02 Pol'!B7</f>
        <v>1</v>
      </c>
      <c r="B7" s="5" t="str">
        <f>'SO 02 02 Pol'!C7</f>
        <v>Zemní práce</v>
      </c>
      <c r="D7" s="116"/>
      <c r="E7" s="196">
        <f>'SO 02 02 Pol'!BA13</f>
        <v>0</v>
      </c>
      <c r="F7" s="197">
        <f>'SO 02 02 Pol'!BB13</f>
        <v>0</v>
      </c>
      <c r="G7" s="197">
        <f>'SO 02 02 Pol'!BC13</f>
        <v>0</v>
      </c>
      <c r="H7" s="197">
        <f>'SO 02 02 Pol'!BD13</f>
        <v>0</v>
      </c>
      <c r="I7" s="198">
        <f>'SO 02 02 Pol'!BE13</f>
        <v>0</v>
      </c>
    </row>
    <row r="8" spans="1:9" s="39" customFormat="1" x14ac:dyDescent="0.2">
      <c r="A8" s="195" t="str">
        <f>'SO 02 02 Pol'!B14</f>
        <v>5</v>
      </c>
      <c r="B8" s="5" t="str">
        <f>'SO 02 02 Pol'!C14</f>
        <v>Komunikace</v>
      </c>
      <c r="D8" s="116"/>
      <c r="E8" s="196">
        <f>'SO 02 02 Pol'!BA17</f>
        <v>0</v>
      </c>
      <c r="F8" s="197">
        <f>'SO 02 02 Pol'!BB17</f>
        <v>0</v>
      </c>
      <c r="G8" s="197">
        <f>'SO 02 02 Pol'!BC17</f>
        <v>0</v>
      </c>
      <c r="H8" s="197">
        <f>'SO 02 02 Pol'!BD17</f>
        <v>0</v>
      </c>
      <c r="I8" s="198">
        <f>'SO 02 02 Pol'!BE17</f>
        <v>0</v>
      </c>
    </row>
    <row r="9" spans="1:9" s="39" customFormat="1" x14ac:dyDescent="0.2">
      <c r="A9" s="195" t="str">
        <f>'SO 02 02 Pol'!B18</f>
        <v>99</v>
      </c>
      <c r="B9" s="5" t="str">
        <f>'SO 02 02 Pol'!C18</f>
        <v>Staveništní přesun hmot</v>
      </c>
      <c r="D9" s="116"/>
      <c r="E9" s="196">
        <f>'SO 02 02 Pol'!BA20</f>
        <v>0</v>
      </c>
      <c r="F9" s="197">
        <f>'SO 02 02 Pol'!BB20</f>
        <v>0</v>
      </c>
      <c r="G9" s="197">
        <f>'SO 02 02 Pol'!BC20</f>
        <v>0</v>
      </c>
      <c r="H9" s="197">
        <f>'SO 02 02 Pol'!BD20</f>
        <v>0</v>
      </c>
      <c r="I9" s="198">
        <f>'SO 02 02 Pol'!BE20</f>
        <v>0</v>
      </c>
    </row>
    <row r="10" spans="1:9" s="39" customFormat="1" x14ac:dyDescent="0.2">
      <c r="A10" s="195" t="str">
        <f>'SO 02 02 Pol'!B21</f>
        <v>711</v>
      </c>
      <c r="B10" s="5" t="str">
        <f>'SO 02 02 Pol'!C21</f>
        <v>Izolace proti vodě</v>
      </c>
      <c r="D10" s="116"/>
      <c r="E10" s="196">
        <f>'SO 02 02 Pol'!BA25</f>
        <v>0</v>
      </c>
      <c r="F10" s="197">
        <f>'SO 02 02 Pol'!BB25</f>
        <v>0</v>
      </c>
      <c r="G10" s="197">
        <f>'SO 02 02 Pol'!BC25</f>
        <v>0</v>
      </c>
      <c r="H10" s="197">
        <f>'SO 02 02 Pol'!BD25</f>
        <v>0</v>
      </c>
      <c r="I10" s="198">
        <f>'SO 02 02 Pol'!BE25</f>
        <v>0</v>
      </c>
    </row>
    <row r="11" spans="1:9" s="39" customFormat="1" x14ac:dyDescent="0.2">
      <c r="A11" s="195" t="str">
        <f>'SO 02 02 Pol'!B26</f>
        <v>712a</v>
      </c>
      <c r="B11" s="5" t="str">
        <f>'SO 02 02 Pol'!C26</f>
        <v>Povlakové krytiny</v>
      </c>
      <c r="D11" s="116"/>
      <c r="E11" s="196">
        <f>'SO 02 02 Pol'!BA44</f>
        <v>0</v>
      </c>
      <c r="F11" s="197">
        <f>'SO 02 02 Pol'!BB44</f>
        <v>0</v>
      </c>
      <c r="G11" s="197">
        <f>'SO 02 02 Pol'!BC44</f>
        <v>0</v>
      </c>
      <c r="H11" s="197">
        <f>'SO 02 02 Pol'!BD44</f>
        <v>0</v>
      </c>
      <c r="I11" s="198">
        <f>'SO 02 02 Pol'!BE44</f>
        <v>0</v>
      </c>
    </row>
    <row r="12" spans="1:9" s="39" customFormat="1" x14ac:dyDescent="0.2">
      <c r="A12" s="195" t="str">
        <f>'SO 02 02 Pol'!B45</f>
        <v>713</v>
      </c>
      <c r="B12" s="5" t="str">
        <f>'SO 02 02 Pol'!C45</f>
        <v>Izolace tepelné</v>
      </c>
      <c r="D12" s="116"/>
      <c r="E12" s="196">
        <f>'SO 02 02 Pol'!BA59</f>
        <v>0</v>
      </c>
      <c r="F12" s="197">
        <f>'SO 02 02 Pol'!BB59</f>
        <v>0</v>
      </c>
      <c r="G12" s="197">
        <f>'SO 02 02 Pol'!BC59</f>
        <v>0</v>
      </c>
      <c r="H12" s="197">
        <f>'SO 02 02 Pol'!BD59</f>
        <v>0</v>
      </c>
      <c r="I12" s="198">
        <f>'SO 02 02 Pol'!BE59</f>
        <v>0</v>
      </c>
    </row>
    <row r="13" spans="1:9" s="39" customFormat="1" x14ac:dyDescent="0.2">
      <c r="A13" s="195" t="str">
        <f>'SO 02 02 Pol'!B60</f>
        <v>721</v>
      </c>
      <c r="B13" s="5" t="str">
        <f>'SO 02 02 Pol'!C60</f>
        <v>Vnitřní kanalizace</v>
      </c>
      <c r="D13" s="116"/>
      <c r="E13" s="196">
        <f>'SO 02 02 Pol'!BA67</f>
        <v>0</v>
      </c>
      <c r="F13" s="197">
        <f>'SO 02 02 Pol'!BB67</f>
        <v>0</v>
      </c>
      <c r="G13" s="197">
        <f>'SO 02 02 Pol'!BC67</f>
        <v>0</v>
      </c>
      <c r="H13" s="197">
        <f>'SO 02 02 Pol'!BD67</f>
        <v>0</v>
      </c>
      <c r="I13" s="198">
        <f>'SO 02 02 Pol'!BE67</f>
        <v>0</v>
      </c>
    </row>
    <row r="14" spans="1:9" s="39" customFormat="1" x14ac:dyDescent="0.2">
      <c r="A14" s="195" t="str">
        <f>'SO 02 02 Pol'!B68</f>
        <v>762</v>
      </c>
      <c r="B14" s="5" t="str">
        <f>'SO 02 02 Pol'!C68</f>
        <v>Konstrukce tesařské</v>
      </c>
      <c r="D14" s="116"/>
      <c r="E14" s="196">
        <f>'SO 02 02 Pol'!BA73</f>
        <v>0</v>
      </c>
      <c r="F14" s="197">
        <f>'SO 02 02 Pol'!BB73</f>
        <v>0</v>
      </c>
      <c r="G14" s="197">
        <f>'SO 02 02 Pol'!BC73</f>
        <v>0</v>
      </c>
      <c r="H14" s="197">
        <f>'SO 02 02 Pol'!BD73</f>
        <v>0</v>
      </c>
      <c r="I14" s="198">
        <f>'SO 02 02 Pol'!BE73</f>
        <v>0</v>
      </c>
    </row>
    <row r="15" spans="1:9" s="39" customFormat="1" x14ac:dyDescent="0.2">
      <c r="A15" s="195" t="str">
        <f>'SO 02 02 Pol'!B74</f>
        <v>764</v>
      </c>
      <c r="B15" s="5" t="str">
        <f>'SO 02 02 Pol'!C74</f>
        <v>Konstrukce klempířské</v>
      </c>
      <c r="D15" s="116"/>
      <c r="E15" s="196">
        <f>'SO 02 02 Pol'!BA85</f>
        <v>0</v>
      </c>
      <c r="F15" s="197">
        <f>'SO 02 02 Pol'!BB85</f>
        <v>0</v>
      </c>
      <c r="G15" s="197">
        <f>'SO 02 02 Pol'!BC85</f>
        <v>0</v>
      </c>
      <c r="H15" s="197">
        <f>'SO 02 02 Pol'!BD85</f>
        <v>0</v>
      </c>
      <c r="I15" s="198">
        <f>'SO 02 02 Pol'!BE85</f>
        <v>0</v>
      </c>
    </row>
    <row r="16" spans="1:9" s="39" customFormat="1" x14ac:dyDescent="0.2">
      <c r="A16" s="195" t="str">
        <f>'SO 02 02 Pol'!B86</f>
        <v>767</v>
      </c>
      <c r="B16" s="5" t="str">
        <f>'SO 02 02 Pol'!C86</f>
        <v>Konstrukce zámečnické</v>
      </c>
      <c r="D16" s="116"/>
      <c r="E16" s="196">
        <f>'SO 02 02 Pol'!BA88</f>
        <v>0</v>
      </c>
      <c r="F16" s="197">
        <f>'SO 02 02 Pol'!BB88</f>
        <v>0</v>
      </c>
      <c r="G16" s="197">
        <f>'SO 02 02 Pol'!BC88</f>
        <v>0</v>
      </c>
      <c r="H16" s="197">
        <f>'SO 02 02 Pol'!BD88</f>
        <v>0</v>
      </c>
      <c r="I16" s="198">
        <f>'SO 02 02 Pol'!BE88</f>
        <v>0</v>
      </c>
    </row>
    <row r="17" spans="1:57" s="39" customFormat="1" x14ac:dyDescent="0.2">
      <c r="A17" s="195" t="str">
        <f>'SO 02 02 Pol'!B89</f>
        <v>799</v>
      </c>
      <c r="B17" s="5" t="str">
        <f>'SO 02 02 Pol'!C89</f>
        <v>Ostatní</v>
      </c>
      <c r="D17" s="116"/>
      <c r="E17" s="196">
        <f>'SO 02 02 Pol'!BA99</f>
        <v>0</v>
      </c>
      <c r="F17" s="197">
        <f>'SO 02 02 Pol'!BB99</f>
        <v>0</v>
      </c>
      <c r="G17" s="197">
        <f>'SO 02 02 Pol'!BC99</f>
        <v>0</v>
      </c>
      <c r="H17" s="197">
        <f>'SO 02 02 Pol'!BD99</f>
        <v>0</v>
      </c>
      <c r="I17" s="198">
        <f>'SO 02 02 Pol'!BE99</f>
        <v>0</v>
      </c>
    </row>
    <row r="18" spans="1:57" s="39" customFormat="1" x14ac:dyDescent="0.2">
      <c r="A18" s="195" t="str">
        <f>'SO 02 02 Pol'!B100</f>
        <v>999</v>
      </c>
      <c r="B18" s="5" t="str">
        <f>'SO 02 02 Pol'!C100</f>
        <v>Poplatky za skládky</v>
      </c>
      <c r="D18" s="116"/>
      <c r="E18" s="196">
        <f>'SO 02 02 Pol'!BA103</f>
        <v>0</v>
      </c>
      <c r="F18" s="197">
        <f>'SO 02 02 Pol'!BB103</f>
        <v>0</v>
      </c>
      <c r="G18" s="197">
        <f>'SO 02 02 Pol'!BC103</f>
        <v>0</v>
      </c>
      <c r="H18" s="197">
        <f>'SO 02 02 Pol'!BD103</f>
        <v>0</v>
      </c>
      <c r="I18" s="198">
        <f>'SO 02 02 Pol'!BE103</f>
        <v>0</v>
      </c>
    </row>
    <row r="19" spans="1:57" s="39" customFormat="1" ht="13.5" thickBot="1" x14ac:dyDescent="0.25">
      <c r="A19" s="195" t="str">
        <f>'SO 02 02 Pol'!B104</f>
        <v>D96</v>
      </c>
      <c r="B19" s="5" t="str">
        <f>'SO 02 02 Pol'!C104</f>
        <v>Přesuny suti a vybouraných hmot</v>
      </c>
      <c r="D19" s="116"/>
      <c r="E19" s="196">
        <f>'SO 02 02 Pol'!BA108</f>
        <v>0</v>
      </c>
      <c r="F19" s="197">
        <f>'SO 02 02 Pol'!BB108</f>
        <v>0</v>
      </c>
      <c r="G19" s="197">
        <f>'SO 02 02 Pol'!BC108</f>
        <v>0</v>
      </c>
      <c r="H19" s="197">
        <f>'SO 02 02 Pol'!BD108</f>
        <v>0</v>
      </c>
      <c r="I19" s="198">
        <f>'SO 02 02 Pol'!BE108</f>
        <v>0</v>
      </c>
    </row>
    <row r="20" spans="1:57" s="3" customFormat="1" ht="13.5" thickBot="1" x14ac:dyDescent="0.25">
      <c r="A20" s="117"/>
      <c r="B20" s="118" t="s">
        <v>57</v>
      </c>
      <c r="C20" s="118"/>
      <c r="D20" s="119"/>
      <c r="E20" s="120">
        <f>SUM(E7:E19)</f>
        <v>0</v>
      </c>
      <c r="F20" s="121">
        <f>SUM(F7:F19)</f>
        <v>0</v>
      </c>
      <c r="G20" s="121">
        <f>SUM(G7:G19)</f>
        <v>0</v>
      </c>
      <c r="H20" s="121">
        <f>SUM(H7:H19)</f>
        <v>0</v>
      </c>
      <c r="I20" s="122">
        <f>SUM(I7:I19)</f>
        <v>0</v>
      </c>
    </row>
    <row r="21" spans="1:57" x14ac:dyDescent="0.2">
      <c r="A21" s="39"/>
      <c r="B21" s="39"/>
      <c r="C21" s="39"/>
      <c r="D21" s="39"/>
      <c r="E21" s="39"/>
      <c r="F21" s="39"/>
      <c r="G21" s="39"/>
      <c r="H21" s="39"/>
      <c r="I21" s="39"/>
    </row>
    <row r="22" spans="1:57" ht="19.5" customHeight="1" x14ac:dyDescent="0.25">
      <c r="A22" s="108" t="s">
        <v>58</v>
      </c>
      <c r="B22" s="108"/>
      <c r="C22" s="108"/>
      <c r="D22" s="108"/>
      <c r="E22" s="108"/>
      <c r="F22" s="108"/>
      <c r="G22" s="123"/>
      <c r="H22" s="108"/>
      <c r="I22" s="108"/>
      <c r="BA22" s="45"/>
      <c r="BB22" s="45"/>
      <c r="BC22" s="45"/>
      <c r="BD22" s="45"/>
      <c r="BE22" s="45"/>
    </row>
    <row r="23" spans="1:57" ht="13.5" thickBot="1" x14ac:dyDescent="0.25"/>
    <row r="24" spans="1:57" x14ac:dyDescent="0.2">
      <c r="A24" s="74" t="s">
        <v>59</v>
      </c>
      <c r="B24" s="75"/>
      <c r="C24" s="75"/>
      <c r="D24" s="124"/>
      <c r="E24" s="125" t="s">
        <v>60</v>
      </c>
      <c r="F24" s="126" t="s">
        <v>3</v>
      </c>
      <c r="G24" s="127" t="s">
        <v>61</v>
      </c>
      <c r="H24" s="128"/>
      <c r="I24" s="129" t="s">
        <v>60</v>
      </c>
    </row>
    <row r="25" spans="1:57" x14ac:dyDescent="0.2">
      <c r="A25" s="68" t="s">
        <v>124</v>
      </c>
      <c r="B25" s="59"/>
      <c r="C25" s="59"/>
      <c r="D25" s="130"/>
      <c r="E25" s="131">
        <v>0</v>
      </c>
      <c r="F25" s="132">
        <v>0</v>
      </c>
      <c r="G25" s="133"/>
      <c r="H25" s="134"/>
      <c r="I25" s="135">
        <f t="shared" ref="I25:I32" si="0">E25+F25*G25/100</f>
        <v>0</v>
      </c>
      <c r="BA25" s="1">
        <v>0</v>
      </c>
    </row>
    <row r="26" spans="1:57" x14ac:dyDescent="0.2">
      <c r="A26" s="68" t="s">
        <v>125</v>
      </c>
      <c r="B26" s="59"/>
      <c r="C26" s="59"/>
      <c r="D26" s="130"/>
      <c r="E26" s="131">
        <v>0</v>
      </c>
      <c r="F26" s="132">
        <v>0</v>
      </c>
      <c r="G26" s="133"/>
      <c r="H26" s="134"/>
      <c r="I26" s="135">
        <f t="shared" si="0"/>
        <v>0</v>
      </c>
      <c r="BA26" s="1">
        <v>0</v>
      </c>
    </row>
    <row r="27" spans="1:57" x14ac:dyDescent="0.2">
      <c r="A27" s="68" t="s">
        <v>126</v>
      </c>
      <c r="B27" s="59"/>
      <c r="C27" s="59"/>
      <c r="D27" s="130"/>
      <c r="E27" s="131">
        <v>0</v>
      </c>
      <c r="F27" s="132">
        <v>0</v>
      </c>
      <c r="G27" s="133"/>
      <c r="H27" s="134"/>
      <c r="I27" s="135">
        <f t="shared" si="0"/>
        <v>0</v>
      </c>
      <c r="BA27" s="1">
        <v>0</v>
      </c>
    </row>
    <row r="28" spans="1:57" x14ac:dyDescent="0.2">
      <c r="A28" s="68" t="s">
        <v>127</v>
      </c>
      <c r="B28" s="59"/>
      <c r="C28" s="59"/>
      <c r="D28" s="130"/>
      <c r="E28" s="131">
        <v>0</v>
      </c>
      <c r="F28" s="132">
        <v>0</v>
      </c>
      <c r="G28" s="133"/>
      <c r="H28" s="134"/>
      <c r="I28" s="135">
        <f t="shared" si="0"/>
        <v>0</v>
      </c>
      <c r="BA28" s="1">
        <v>0</v>
      </c>
    </row>
    <row r="29" spans="1:57" x14ac:dyDescent="0.2">
      <c r="A29" s="68" t="s">
        <v>128</v>
      </c>
      <c r="B29" s="59"/>
      <c r="C29" s="59"/>
      <c r="D29" s="130"/>
      <c r="E29" s="131">
        <v>0</v>
      </c>
      <c r="F29" s="132">
        <v>0</v>
      </c>
      <c r="G29" s="133"/>
      <c r="H29" s="134"/>
      <c r="I29" s="135">
        <f t="shared" si="0"/>
        <v>0</v>
      </c>
      <c r="BA29" s="1">
        <v>1</v>
      </c>
    </row>
    <row r="30" spans="1:57" x14ac:dyDescent="0.2">
      <c r="A30" s="68" t="s">
        <v>129</v>
      </c>
      <c r="B30" s="59"/>
      <c r="C30" s="59"/>
      <c r="D30" s="130"/>
      <c r="E30" s="131">
        <v>0</v>
      </c>
      <c r="F30" s="132">
        <v>0</v>
      </c>
      <c r="G30" s="133"/>
      <c r="H30" s="134"/>
      <c r="I30" s="135">
        <f t="shared" si="0"/>
        <v>0</v>
      </c>
      <c r="BA30" s="1">
        <v>1</v>
      </c>
    </row>
    <row r="31" spans="1:57" x14ac:dyDescent="0.2">
      <c r="A31" s="68" t="s">
        <v>130</v>
      </c>
      <c r="B31" s="59"/>
      <c r="C31" s="59"/>
      <c r="D31" s="130"/>
      <c r="E31" s="131">
        <v>0</v>
      </c>
      <c r="F31" s="132">
        <v>0</v>
      </c>
      <c r="G31" s="133"/>
      <c r="H31" s="134"/>
      <c r="I31" s="135">
        <f t="shared" si="0"/>
        <v>0</v>
      </c>
      <c r="BA31" s="1">
        <v>2</v>
      </c>
    </row>
    <row r="32" spans="1:57" x14ac:dyDescent="0.2">
      <c r="A32" s="68" t="s">
        <v>131</v>
      </c>
      <c r="B32" s="59"/>
      <c r="C32" s="59"/>
      <c r="D32" s="130"/>
      <c r="E32" s="131">
        <v>0</v>
      </c>
      <c r="F32" s="132">
        <v>0</v>
      </c>
      <c r="G32" s="133"/>
      <c r="H32" s="134"/>
      <c r="I32" s="135">
        <f t="shared" si="0"/>
        <v>0</v>
      </c>
      <c r="BA32" s="1">
        <v>2</v>
      </c>
    </row>
    <row r="33" spans="1:9" ht="13.5" thickBot="1" x14ac:dyDescent="0.25">
      <c r="A33" s="136"/>
      <c r="B33" s="137" t="s">
        <v>62</v>
      </c>
      <c r="C33" s="138"/>
      <c r="D33" s="139"/>
      <c r="E33" s="140"/>
      <c r="F33" s="141"/>
      <c r="G33" s="141"/>
      <c r="H33" s="219">
        <f>SUM(I25:I32)</f>
        <v>0</v>
      </c>
      <c r="I33" s="220"/>
    </row>
    <row r="35" spans="1:9" x14ac:dyDescent="0.2">
      <c r="B35" s="3"/>
      <c r="F35" s="142"/>
      <c r="G35" s="143"/>
      <c r="H35" s="143"/>
      <c r="I35" s="4"/>
    </row>
    <row r="36" spans="1:9" x14ac:dyDescent="0.2">
      <c r="F36" s="142"/>
      <c r="G36" s="143"/>
      <c r="H36" s="143"/>
      <c r="I36" s="4"/>
    </row>
    <row r="37" spans="1:9" x14ac:dyDescent="0.2">
      <c r="F37" s="142"/>
      <c r="G37" s="143"/>
      <c r="H37" s="143"/>
      <c r="I37" s="4"/>
    </row>
    <row r="38" spans="1:9" x14ac:dyDescent="0.2">
      <c r="F38" s="142"/>
      <c r="G38" s="143"/>
      <c r="H38" s="143"/>
      <c r="I38" s="4"/>
    </row>
    <row r="39" spans="1:9" x14ac:dyDescent="0.2">
      <c r="F39" s="142"/>
      <c r="G39" s="143"/>
      <c r="H39" s="143"/>
      <c r="I39" s="4"/>
    </row>
    <row r="40" spans="1:9" x14ac:dyDescent="0.2">
      <c r="F40" s="142"/>
      <c r="G40" s="143"/>
      <c r="H40" s="143"/>
      <c r="I40" s="4"/>
    </row>
    <row r="41" spans="1:9" x14ac:dyDescent="0.2">
      <c r="F41" s="142"/>
      <c r="G41" s="143"/>
      <c r="H41" s="143"/>
      <c r="I41" s="4"/>
    </row>
    <row r="42" spans="1:9" x14ac:dyDescent="0.2">
      <c r="F42" s="142"/>
      <c r="G42" s="143"/>
      <c r="H42" s="143"/>
      <c r="I42" s="4"/>
    </row>
    <row r="43" spans="1:9" x14ac:dyDescent="0.2">
      <c r="F43" s="142"/>
      <c r="G43" s="143"/>
      <c r="H43" s="143"/>
      <c r="I43" s="4"/>
    </row>
    <row r="44" spans="1:9" x14ac:dyDescent="0.2">
      <c r="F44" s="142"/>
      <c r="G44" s="143"/>
      <c r="H44" s="143"/>
      <c r="I44" s="4"/>
    </row>
    <row r="45" spans="1:9" x14ac:dyDescent="0.2">
      <c r="F45" s="142"/>
      <c r="G45" s="143"/>
      <c r="H45" s="143"/>
      <c r="I45" s="4"/>
    </row>
    <row r="46" spans="1:9" x14ac:dyDescent="0.2">
      <c r="F46" s="142"/>
      <c r="G46" s="143"/>
      <c r="H46" s="143"/>
      <c r="I46" s="4"/>
    </row>
    <row r="47" spans="1:9" x14ac:dyDescent="0.2">
      <c r="F47" s="142"/>
      <c r="G47" s="143"/>
      <c r="H47" s="143"/>
      <c r="I47" s="4"/>
    </row>
    <row r="48" spans="1:9" x14ac:dyDescent="0.2">
      <c r="F48" s="142"/>
      <c r="G48" s="143"/>
      <c r="H48" s="143"/>
      <c r="I48" s="4"/>
    </row>
    <row r="49" spans="6:9" x14ac:dyDescent="0.2">
      <c r="F49" s="142"/>
      <c r="G49" s="143"/>
      <c r="H49" s="143"/>
      <c r="I49" s="4"/>
    </row>
    <row r="50" spans="6:9" x14ac:dyDescent="0.2">
      <c r="F50" s="142"/>
      <c r="G50" s="143"/>
      <c r="H50" s="143"/>
      <c r="I50" s="4"/>
    </row>
    <row r="51" spans="6:9" x14ac:dyDescent="0.2">
      <c r="F51" s="142"/>
      <c r="G51" s="143"/>
      <c r="H51" s="143"/>
      <c r="I51" s="4"/>
    </row>
    <row r="52" spans="6:9" x14ac:dyDescent="0.2">
      <c r="F52" s="142"/>
      <c r="G52" s="143"/>
      <c r="H52" s="143"/>
      <c r="I52" s="4"/>
    </row>
    <row r="53" spans="6:9" x14ac:dyDescent="0.2">
      <c r="F53" s="142"/>
      <c r="G53" s="143"/>
      <c r="H53" s="143"/>
      <c r="I53" s="4"/>
    </row>
    <row r="54" spans="6:9" x14ac:dyDescent="0.2">
      <c r="F54" s="142"/>
      <c r="G54" s="143"/>
      <c r="H54" s="143"/>
      <c r="I54" s="4"/>
    </row>
    <row r="55" spans="6:9" x14ac:dyDescent="0.2">
      <c r="F55" s="142"/>
      <c r="G55" s="143"/>
      <c r="H55" s="143"/>
      <c r="I55" s="4"/>
    </row>
    <row r="56" spans="6:9" x14ac:dyDescent="0.2">
      <c r="F56" s="142"/>
      <c r="G56" s="143"/>
      <c r="H56" s="143"/>
      <c r="I56" s="4"/>
    </row>
    <row r="57" spans="6:9" x14ac:dyDescent="0.2">
      <c r="F57" s="142"/>
      <c r="G57" s="143"/>
      <c r="H57" s="143"/>
      <c r="I57" s="4"/>
    </row>
    <row r="58" spans="6:9" x14ac:dyDescent="0.2">
      <c r="F58" s="142"/>
      <c r="G58" s="143"/>
      <c r="H58" s="143"/>
      <c r="I58" s="4"/>
    </row>
    <row r="59" spans="6:9" x14ac:dyDescent="0.2">
      <c r="F59" s="142"/>
      <c r="G59" s="143"/>
      <c r="H59" s="143"/>
      <c r="I59" s="4"/>
    </row>
    <row r="60" spans="6:9" x14ac:dyDescent="0.2">
      <c r="F60" s="142"/>
      <c r="G60" s="143"/>
      <c r="H60" s="143"/>
      <c r="I60" s="4"/>
    </row>
    <row r="61" spans="6:9" x14ac:dyDescent="0.2">
      <c r="F61" s="142"/>
      <c r="G61" s="143"/>
      <c r="H61" s="143"/>
      <c r="I61" s="4"/>
    </row>
    <row r="62" spans="6:9" x14ac:dyDescent="0.2">
      <c r="F62" s="142"/>
      <c r="G62" s="143"/>
      <c r="H62" s="143"/>
      <c r="I62" s="4"/>
    </row>
    <row r="63" spans="6:9" x14ac:dyDescent="0.2">
      <c r="F63" s="142"/>
      <c r="G63" s="143"/>
      <c r="H63" s="143"/>
      <c r="I63" s="4"/>
    </row>
    <row r="64" spans="6:9" x14ac:dyDescent="0.2">
      <c r="F64" s="142"/>
      <c r="G64" s="143"/>
      <c r="H64" s="143"/>
      <c r="I64" s="4"/>
    </row>
    <row r="65" spans="6:9" x14ac:dyDescent="0.2">
      <c r="F65" s="142"/>
      <c r="G65" s="143"/>
      <c r="H65" s="143"/>
      <c r="I65" s="4"/>
    </row>
    <row r="66" spans="6:9" x14ac:dyDescent="0.2">
      <c r="F66" s="142"/>
      <c r="G66" s="143"/>
      <c r="H66" s="143"/>
      <c r="I66" s="4"/>
    </row>
    <row r="67" spans="6:9" x14ac:dyDescent="0.2">
      <c r="F67" s="142"/>
      <c r="G67" s="143"/>
      <c r="H67" s="143"/>
      <c r="I67" s="4"/>
    </row>
    <row r="68" spans="6:9" x14ac:dyDescent="0.2">
      <c r="F68" s="142"/>
      <c r="G68" s="143"/>
      <c r="H68" s="143"/>
      <c r="I68" s="4"/>
    </row>
    <row r="69" spans="6:9" x14ac:dyDescent="0.2">
      <c r="F69" s="142"/>
      <c r="G69" s="143"/>
      <c r="H69" s="143"/>
      <c r="I69" s="4"/>
    </row>
    <row r="70" spans="6:9" x14ac:dyDescent="0.2">
      <c r="F70" s="142"/>
      <c r="G70" s="143"/>
      <c r="H70" s="143"/>
      <c r="I70" s="4"/>
    </row>
    <row r="71" spans="6:9" x14ac:dyDescent="0.2">
      <c r="F71" s="142"/>
      <c r="G71" s="143"/>
      <c r="H71" s="143"/>
      <c r="I71" s="4"/>
    </row>
    <row r="72" spans="6:9" x14ac:dyDescent="0.2">
      <c r="F72" s="142"/>
      <c r="G72" s="143"/>
      <c r="H72" s="143"/>
      <c r="I72" s="4"/>
    </row>
    <row r="73" spans="6:9" x14ac:dyDescent="0.2">
      <c r="F73" s="142"/>
      <c r="G73" s="143"/>
      <c r="H73" s="143"/>
      <c r="I73" s="4"/>
    </row>
    <row r="74" spans="6:9" x14ac:dyDescent="0.2">
      <c r="F74" s="142"/>
      <c r="G74" s="143"/>
      <c r="H74" s="143"/>
      <c r="I74" s="4"/>
    </row>
    <row r="75" spans="6:9" x14ac:dyDescent="0.2">
      <c r="F75" s="142"/>
      <c r="G75" s="143"/>
      <c r="H75" s="143"/>
      <c r="I75" s="4"/>
    </row>
    <row r="76" spans="6:9" x14ac:dyDescent="0.2">
      <c r="F76" s="142"/>
      <c r="G76" s="143"/>
      <c r="H76" s="143"/>
      <c r="I76" s="4"/>
    </row>
    <row r="77" spans="6:9" x14ac:dyDescent="0.2">
      <c r="F77" s="142"/>
      <c r="G77" s="143"/>
      <c r="H77" s="143"/>
      <c r="I77" s="4"/>
    </row>
    <row r="78" spans="6:9" x14ac:dyDescent="0.2">
      <c r="F78" s="142"/>
      <c r="G78" s="143"/>
      <c r="H78" s="143"/>
      <c r="I78" s="4"/>
    </row>
    <row r="79" spans="6:9" x14ac:dyDescent="0.2">
      <c r="F79" s="142"/>
      <c r="G79" s="143"/>
      <c r="H79" s="143"/>
      <c r="I79" s="4"/>
    </row>
    <row r="80" spans="6:9" x14ac:dyDescent="0.2">
      <c r="F80" s="142"/>
      <c r="G80" s="143"/>
      <c r="H80" s="143"/>
      <c r="I80" s="4"/>
    </row>
    <row r="81" spans="6:9" x14ac:dyDescent="0.2">
      <c r="F81" s="142"/>
      <c r="G81" s="143"/>
      <c r="H81" s="143"/>
      <c r="I81" s="4"/>
    </row>
    <row r="82" spans="6:9" x14ac:dyDescent="0.2">
      <c r="F82" s="142"/>
      <c r="G82" s="143"/>
      <c r="H82" s="143"/>
      <c r="I82" s="4"/>
    </row>
    <row r="83" spans="6:9" x14ac:dyDescent="0.2">
      <c r="F83" s="142"/>
      <c r="G83" s="143"/>
      <c r="H83" s="143"/>
      <c r="I83" s="4"/>
    </row>
    <row r="84" spans="6:9" x14ac:dyDescent="0.2">
      <c r="F84" s="142"/>
      <c r="G84" s="143"/>
      <c r="H84" s="143"/>
      <c r="I84" s="4"/>
    </row>
  </sheetData>
  <mergeCells count="4">
    <mergeCell ref="A1:B1"/>
    <mergeCell ref="A2:B2"/>
    <mergeCell ref="G2:I2"/>
    <mergeCell ref="H33:I33"/>
  </mergeCells>
  <pageMargins left="0.59055118110236227" right="0.39370078740157483" top="0.59055118110236227" bottom="0.98425196850393704" header="0.19685039370078741" footer="0.51181102362204722"/>
  <pageSetup paperSize="9" scale="97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CB181"/>
  <sheetViews>
    <sheetView showGridLines="0" showZeros="0" zoomScaleNormal="100" zoomScaleSheetLayoutView="100" workbookViewId="0">
      <selection activeCell="F9" sqref="F9"/>
    </sheetView>
  </sheetViews>
  <sheetFormatPr defaultRowHeight="12.75" x14ac:dyDescent="0.2"/>
  <cols>
    <col min="1" max="1" width="4.42578125" style="144" customWidth="1"/>
    <col min="2" max="2" width="11.5703125" style="144" customWidth="1"/>
    <col min="3" max="3" width="46.5703125" style="144" customWidth="1"/>
    <col min="4" max="4" width="5.5703125" style="144" customWidth="1"/>
    <col min="5" max="5" width="8.5703125" style="152" customWidth="1"/>
    <col min="6" max="6" width="9.85546875" style="144" customWidth="1"/>
    <col min="7" max="7" width="13.85546875" style="144" customWidth="1"/>
    <col min="8" max="8" width="11.7109375" style="144" hidden="1" customWidth="1"/>
    <col min="9" max="9" width="11.5703125" style="144" hidden="1" customWidth="1"/>
    <col min="10" max="10" width="11" style="144" hidden="1" customWidth="1"/>
    <col min="11" max="11" width="10.42578125" style="144" hidden="1" customWidth="1"/>
    <col min="12" max="12" width="75.42578125" style="144" customWidth="1"/>
    <col min="13" max="13" width="45.28515625" style="144" customWidth="1"/>
    <col min="14" max="16384" width="9.140625" style="144"/>
  </cols>
  <sheetData>
    <row r="1" spans="1:80" ht="15.75" x14ac:dyDescent="0.25">
      <c r="A1" s="221" t="s">
        <v>63</v>
      </c>
      <c r="B1" s="221"/>
      <c r="C1" s="221"/>
      <c r="D1" s="221"/>
      <c r="E1" s="221"/>
      <c r="F1" s="221"/>
      <c r="G1" s="221"/>
    </row>
    <row r="2" spans="1:80" ht="14.25" customHeight="1" thickBot="1" x14ac:dyDescent="0.25">
      <c r="B2" s="145"/>
      <c r="C2" s="146"/>
      <c r="D2" s="146"/>
      <c r="E2" s="147"/>
      <c r="F2" s="146"/>
      <c r="G2" s="146"/>
    </row>
    <row r="3" spans="1:80" ht="13.5" thickTop="1" x14ac:dyDescent="0.2">
      <c r="A3" s="212" t="s">
        <v>1</v>
      </c>
      <c r="B3" s="213"/>
      <c r="C3" s="98" t="s">
        <v>288</v>
      </c>
      <c r="D3" s="99"/>
      <c r="E3" s="148" t="s">
        <v>64</v>
      </c>
      <c r="F3" s="149">
        <f>'SO 02 02 Rek'!H1</f>
        <v>2</v>
      </c>
      <c r="G3" s="150"/>
    </row>
    <row r="4" spans="1:80" ht="13.5" thickBot="1" x14ac:dyDescent="0.25">
      <c r="A4" s="222" t="s">
        <v>54</v>
      </c>
      <c r="B4" s="215"/>
      <c r="C4" s="104" t="s">
        <v>84</v>
      </c>
      <c r="D4" s="105"/>
      <c r="E4" s="223" t="str">
        <f>'SO 02 02 Rek'!G2</f>
        <v>Střecha</v>
      </c>
      <c r="F4" s="224"/>
      <c r="G4" s="225"/>
    </row>
    <row r="5" spans="1:80" ht="13.5" thickTop="1" x14ac:dyDescent="0.2">
      <c r="A5" s="151"/>
      <c r="G5" s="153"/>
    </row>
    <row r="6" spans="1:80" ht="27" customHeight="1" x14ac:dyDescent="0.2">
      <c r="A6" s="154" t="s">
        <v>65</v>
      </c>
      <c r="B6" s="155" t="s">
        <v>66</v>
      </c>
      <c r="C6" s="155" t="s">
        <v>67</v>
      </c>
      <c r="D6" s="155" t="s">
        <v>68</v>
      </c>
      <c r="E6" s="156" t="s">
        <v>69</v>
      </c>
      <c r="F6" s="155" t="s">
        <v>70</v>
      </c>
      <c r="G6" s="157" t="s">
        <v>71</v>
      </c>
      <c r="H6" s="158" t="s">
        <v>72</v>
      </c>
      <c r="I6" s="158" t="s">
        <v>73</v>
      </c>
      <c r="J6" s="158" t="s">
        <v>74</v>
      </c>
      <c r="K6" s="158" t="s">
        <v>75</v>
      </c>
    </row>
    <row r="7" spans="1:80" x14ac:dyDescent="0.2">
      <c r="A7" s="159" t="s">
        <v>76</v>
      </c>
      <c r="B7" s="160" t="s">
        <v>77</v>
      </c>
      <c r="C7" s="161" t="s">
        <v>78</v>
      </c>
      <c r="D7" s="162"/>
      <c r="E7" s="163"/>
      <c r="F7" s="163"/>
      <c r="G7" s="164"/>
      <c r="H7" s="165"/>
      <c r="I7" s="166"/>
      <c r="J7" s="167"/>
      <c r="K7" s="168"/>
      <c r="O7" s="169">
        <v>1</v>
      </c>
    </row>
    <row r="8" spans="1:80" x14ac:dyDescent="0.2">
      <c r="A8" s="170">
        <v>1</v>
      </c>
      <c r="B8" s="171" t="s">
        <v>134</v>
      </c>
      <c r="C8" s="172" t="s">
        <v>135</v>
      </c>
      <c r="D8" s="173" t="s">
        <v>87</v>
      </c>
      <c r="E8" s="174">
        <v>49.098100000000002</v>
      </c>
      <c r="F8" s="174">
        <v>0</v>
      </c>
      <c r="G8" s="175">
        <f>E8*F8</f>
        <v>0</v>
      </c>
      <c r="H8" s="176">
        <v>0</v>
      </c>
      <c r="I8" s="177">
        <f>E8*H8</f>
        <v>0</v>
      </c>
      <c r="J8" s="176">
        <v>0</v>
      </c>
      <c r="K8" s="177">
        <f>E8*J8</f>
        <v>0</v>
      </c>
      <c r="O8" s="169">
        <v>2</v>
      </c>
      <c r="AA8" s="144">
        <v>1</v>
      </c>
      <c r="AB8" s="144">
        <v>1</v>
      </c>
      <c r="AC8" s="144">
        <v>1</v>
      </c>
      <c r="AZ8" s="144">
        <v>1</v>
      </c>
      <c r="BA8" s="144">
        <f>IF(AZ8=1,G8,0)</f>
        <v>0</v>
      </c>
      <c r="BB8" s="144">
        <f>IF(AZ8=2,G8,0)</f>
        <v>0</v>
      </c>
      <c r="BC8" s="144">
        <f>IF(AZ8=3,G8,0)</f>
        <v>0</v>
      </c>
      <c r="BD8" s="144">
        <f>IF(AZ8=4,G8,0)</f>
        <v>0</v>
      </c>
      <c r="BE8" s="144">
        <f>IF(AZ8=5,G8,0)</f>
        <v>0</v>
      </c>
      <c r="CA8" s="169">
        <v>1</v>
      </c>
      <c r="CB8" s="169">
        <v>1</v>
      </c>
    </row>
    <row r="9" spans="1:80" x14ac:dyDescent="0.2">
      <c r="A9" s="170">
        <v>2</v>
      </c>
      <c r="B9" s="171" t="s">
        <v>136</v>
      </c>
      <c r="C9" s="172" t="s">
        <v>137</v>
      </c>
      <c r="D9" s="173" t="s">
        <v>87</v>
      </c>
      <c r="E9" s="174">
        <v>98.196200000000005</v>
      </c>
      <c r="F9" s="174"/>
      <c r="G9" s="175">
        <f>E9*F9</f>
        <v>0</v>
      </c>
      <c r="H9" s="176">
        <v>0</v>
      </c>
      <c r="I9" s="177">
        <f>E9*H9</f>
        <v>0</v>
      </c>
      <c r="J9" s="176">
        <v>0</v>
      </c>
      <c r="K9" s="177">
        <f>E9*J9</f>
        <v>0</v>
      </c>
      <c r="O9" s="169">
        <v>2</v>
      </c>
      <c r="AA9" s="144">
        <v>1</v>
      </c>
      <c r="AB9" s="144">
        <v>1</v>
      </c>
      <c r="AC9" s="144">
        <v>1</v>
      </c>
      <c r="AZ9" s="144">
        <v>1</v>
      </c>
      <c r="BA9" s="144">
        <f>IF(AZ9=1,G9,0)</f>
        <v>0</v>
      </c>
      <c r="BB9" s="144">
        <f>IF(AZ9=2,G9,0)</f>
        <v>0</v>
      </c>
      <c r="BC9" s="144">
        <f>IF(AZ9=3,G9,0)</f>
        <v>0</v>
      </c>
      <c r="BD9" s="144">
        <f>IF(AZ9=4,G9,0)</f>
        <v>0</v>
      </c>
      <c r="BE9" s="144">
        <f>IF(AZ9=5,G9,0)</f>
        <v>0</v>
      </c>
      <c r="CA9" s="169">
        <v>1</v>
      </c>
      <c r="CB9" s="169">
        <v>1</v>
      </c>
    </row>
    <row r="10" spans="1:80" x14ac:dyDescent="0.2">
      <c r="A10" s="170">
        <v>3</v>
      </c>
      <c r="B10" s="171" t="s">
        <v>281</v>
      </c>
      <c r="C10" s="172" t="s">
        <v>282</v>
      </c>
      <c r="D10" s="173" t="s">
        <v>87</v>
      </c>
      <c r="E10" s="174">
        <v>49.098100000000002</v>
      </c>
      <c r="F10" s="174">
        <v>0</v>
      </c>
      <c r="G10" s="175">
        <f>E10*F10</f>
        <v>0</v>
      </c>
      <c r="H10" s="176">
        <v>0</v>
      </c>
      <c r="I10" s="177">
        <f>E10*H10</f>
        <v>0</v>
      </c>
      <c r="J10" s="176">
        <v>0</v>
      </c>
      <c r="K10" s="177">
        <f>E10*J10</f>
        <v>0</v>
      </c>
      <c r="O10" s="169">
        <v>2</v>
      </c>
      <c r="AA10" s="144">
        <v>1</v>
      </c>
      <c r="AB10" s="144">
        <v>0</v>
      </c>
      <c r="AC10" s="144">
        <v>0</v>
      </c>
      <c r="AZ10" s="144">
        <v>1</v>
      </c>
      <c r="BA10" s="144">
        <f>IF(AZ10=1,G10,0)</f>
        <v>0</v>
      </c>
      <c r="BB10" s="144">
        <f>IF(AZ10=2,G10,0)</f>
        <v>0</v>
      </c>
      <c r="BC10" s="144">
        <f>IF(AZ10=3,G10,0)</f>
        <v>0</v>
      </c>
      <c r="BD10" s="144">
        <f>IF(AZ10=4,G10,0)</f>
        <v>0</v>
      </c>
      <c r="BE10" s="144">
        <f>IF(AZ10=5,G10,0)</f>
        <v>0</v>
      </c>
      <c r="CA10" s="169">
        <v>1</v>
      </c>
      <c r="CB10" s="169">
        <v>0</v>
      </c>
    </row>
    <row r="11" spans="1:80" x14ac:dyDescent="0.2">
      <c r="A11" s="170">
        <v>4</v>
      </c>
      <c r="B11" s="171" t="s">
        <v>138</v>
      </c>
      <c r="C11" s="172" t="s">
        <v>139</v>
      </c>
      <c r="D11" s="173" t="s">
        <v>86</v>
      </c>
      <c r="E11" s="174">
        <v>490.9812</v>
      </c>
      <c r="F11" s="174">
        <v>0</v>
      </c>
      <c r="G11" s="175">
        <f>E11*F11</f>
        <v>0</v>
      </c>
      <c r="H11" s="176">
        <v>0</v>
      </c>
      <c r="I11" s="177">
        <f>E11*H11</f>
        <v>0</v>
      </c>
      <c r="J11" s="176">
        <v>0</v>
      </c>
      <c r="K11" s="177">
        <f>E11*J11</f>
        <v>0</v>
      </c>
      <c r="O11" s="169">
        <v>2</v>
      </c>
      <c r="AA11" s="144">
        <v>1</v>
      </c>
      <c r="AB11" s="144">
        <v>1</v>
      </c>
      <c r="AC11" s="144">
        <v>1</v>
      </c>
      <c r="AZ11" s="144">
        <v>1</v>
      </c>
      <c r="BA11" s="144">
        <f>IF(AZ11=1,G11,0)</f>
        <v>0</v>
      </c>
      <c r="BB11" s="144">
        <f>IF(AZ11=2,G11,0)</f>
        <v>0</v>
      </c>
      <c r="BC11" s="144">
        <f>IF(AZ11=3,G11,0)</f>
        <v>0</v>
      </c>
      <c r="BD11" s="144">
        <f>IF(AZ11=4,G11,0)</f>
        <v>0</v>
      </c>
      <c r="BE11" s="144">
        <f>IF(AZ11=5,G11,0)</f>
        <v>0</v>
      </c>
      <c r="CA11" s="169">
        <v>1</v>
      </c>
      <c r="CB11" s="169">
        <v>1</v>
      </c>
    </row>
    <row r="12" spans="1:80" x14ac:dyDescent="0.2">
      <c r="A12" s="170">
        <v>5</v>
      </c>
      <c r="B12" s="171" t="s">
        <v>140</v>
      </c>
      <c r="C12" s="172" t="s">
        <v>141</v>
      </c>
      <c r="D12" s="173" t="s">
        <v>86</v>
      </c>
      <c r="E12" s="174">
        <v>49.098100000000002</v>
      </c>
      <c r="F12" s="174"/>
      <c r="G12" s="175">
        <f>E12*F12</f>
        <v>0</v>
      </c>
      <c r="H12" s="176">
        <v>0</v>
      </c>
      <c r="I12" s="177">
        <f>E12*H12</f>
        <v>0</v>
      </c>
      <c r="J12" s="176">
        <v>0</v>
      </c>
      <c r="K12" s="177">
        <f>E12*J12</f>
        <v>0</v>
      </c>
      <c r="O12" s="169">
        <v>2</v>
      </c>
      <c r="AA12" s="144">
        <v>1</v>
      </c>
      <c r="AB12" s="144">
        <v>1</v>
      </c>
      <c r="AC12" s="144">
        <v>1</v>
      </c>
      <c r="AZ12" s="144">
        <v>1</v>
      </c>
      <c r="BA12" s="144">
        <f>IF(AZ12=1,G12,0)</f>
        <v>0</v>
      </c>
      <c r="BB12" s="144">
        <f>IF(AZ12=2,G12,0)</f>
        <v>0</v>
      </c>
      <c r="BC12" s="144">
        <f>IF(AZ12=3,G12,0)</f>
        <v>0</v>
      </c>
      <c r="BD12" s="144">
        <f>IF(AZ12=4,G12,0)</f>
        <v>0</v>
      </c>
      <c r="BE12" s="144">
        <f>IF(AZ12=5,G12,0)</f>
        <v>0</v>
      </c>
      <c r="CA12" s="169">
        <v>1</v>
      </c>
      <c r="CB12" s="169">
        <v>1</v>
      </c>
    </row>
    <row r="13" spans="1:80" x14ac:dyDescent="0.2">
      <c r="A13" s="179"/>
      <c r="B13" s="180" t="s">
        <v>80</v>
      </c>
      <c r="C13" s="181" t="s">
        <v>85</v>
      </c>
      <c r="D13" s="182"/>
      <c r="E13" s="183"/>
      <c r="F13" s="184"/>
      <c r="G13" s="185">
        <f>SUM(G7:G12)</f>
        <v>0</v>
      </c>
      <c r="H13" s="186"/>
      <c r="I13" s="187">
        <f>SUM(I7:I12)</f>
        <v>0</v>
      </c>
      <c r="J13" s="186"/>
      <c r="K13" s="187">
        <f>SUM(K7:K12)</f>
        <v>0</v>
      </c>
      <c r="O13" s="169">
        <v>4</v>
      </c>
      <c r="BA13" s="188">
        <f>SUM(BA7:BA12)</f>
        <v>0</v>
      </c>
      <c r="BB13" s="188">
        <f>SUM(BB7:BB12)</f>
        <v>0</v>
      </c>
      <c r="BC13" s="188">
        <f>SUM(BC7:BC12)</f>
        <v>0</v>
      </c>
      <c r="BD13" s="188">
        <f>SUM(BD7:BD12)</f>
        <v>0</v>
      </c>
      <c r="BE13" s="188">
        <f>SUM(BE7:BE12)</f>
        <v>0</v>
      </c>
    </row>
    <row r="14" spans="1:80" x14ac:dyDescent="0.2">
      <c r="A14" s="159" t="s">
        <v>76</v>
      </c>
      <c r="B14" s="160" t="s">
        <v>88</v>
      </c>
      <c r="C14" s="161" t="s">
        <v>89</v>
      </c>
      <c r="D14" s="162"/>
      <c r="E14" s="163"/>
      <c r="F14" s="163"/>
      <c r="G14" s="164"/>
      <c r="H14" s="165"/>
      <c r="I14" s="166"/>
      <c r="J14" s="167"/>
      <c r="K14" s="168"/>
      <c r="O14" s="169">
        <v>1</v>
      </c>
    </row>
    <row r="15" spans="1:80" ht="22.5" x14ac:dyDescent="0.2">
      <c r="A15" s="170">
        <v>6</v>
      </c>
      <c r="B15" s="171" t="s">
        <v>91</v>
      </c>
      <c r="C15" s="172" t="s">
        <v>142</v>
      </c>
      <c r="D15" s="173" t="s">
        <v>86</v>
      </c>
      <c r="E15" s="174">
        <v>203.5</v>
      </c>
      <c r="F15" s="174">
        <v>0</v>
      </c>
      <c r="G15" s="175">
        <f>E15*F15</f>
        <v>0</v>
      </c>
      <c r="H15" s="176">
        <v>0.18107999999999999</v>
      </c>
      <c r="I15" s="177">
        <f>E15*H15</f>
        <v>36.849779999999996</v>
      </c>
      <c r="J15" s="176">
        <v>0</v>
      </c>
      <c r="K15" s="177">
        <f>E15*J15</f>
        <v>0</v>
      </c>
      <c r="O15" s="169">
        <v>2</v>
      </c>
      <c r="AA15" s="144">
        <v>1</v>
      </c>
      <c r="AB15" s="144">
        <v>1</v>
      </c>
      <c r="AC15" s="144">
        <v>1</v>
      </c>
      <c r="AZ15" s="144">
        <v>1</v>
      </c>
      <c r="BA15" s="144">
        <f>IF(AZ15=1,G15,0)</f>
        <v>0</v>
      </c>
      <c r="BB15" s="144">
        <f>IF(AZ15=2,G15,0)</f>
        <v>0</v>
      </c>
      <c r="BC15" s="144">
        <f>IF(AZ15=3,G15,0)</f>
        <v>0</v>
      </c>
      <c r="BD15" s="144">
        <f>IF(AZ15=4,G15,0)</f>
        <v>0</v>
      </c>
      <c r="BE15" s="144">
        <f>IF(AZ15=5,G15,0)</f>
        <v>0</v>
      </c>
      <c r="CA15" s="169">
        <v>1</v>
      </c>
      <c r="CB15" s="169">
        <v>1</v>
      </c>
    </row>
    <row r="16" spans="1:80" ht="22.5" x14ac:dyDescent="0.2">
      <c r="A16" s="170">
        <v>7</v>
      </c>
      <c r="B16" s="171" t="s">
        <v>143</v>
      </c>
      <c r="C16" s="172" t="s">
        <v>144</v>
      </c>
      <c r="D16" s="173" t="s">
        <v>86</v>
      </c>
      <c r="E16" s="174">
        <v>203.5</v>
      </c>
      <c r="F16" s="174">
        <v>0</v>
      </c>
      <c r="G16" s="175">
        <f>E16*F16</f>
        <v>0</v>
      </c>
      <c r="H16" s="176">
        <v>0.18107999999999999</v>
      </c>
      <c r="I16" s="177">
        <f>E16*H16</f>
        <v>36.849779999999996</v>
      </c>
      <c r="J16" s="176">
        <v>0</v>
      </c>
      <c r="K16" s="177">
        <f>E16*J16</f>
        <v>0</v>
      </c>
      <c r="O16" s="169">
        <v>2</v>
      </c>
      <c r="AA16" s="144">
        <v>1</v>
      </c>
      <c r="AB16" s="144">
        <v>0</v>
      </c>
      <c r="AC16" s="144">
        <v>0</v>
      </c>
      <c r="AZ16" s="144">
        <v>1</v>
      </c>
      <c r="BA16" s="144">
        <f>IF(AZ16=1,G16,0)</f>
        <v>0</v>
      </c>
      <c r="BB16" s="144">
        <f>IF(AZ16=2,G16,0)</f>
        <v>0</v>
      </c>
      <c r="BC16" s="144">
        <f>IF(AZ16=3,G16,0)</f>
        <v>0</v>
      </c>
      <c r="BD16" s="144">
        <f>IF(AZ16=4,G16,0)</f>
        <v>0</v>
      </c>
      <c r="BE16" s="144">
        <f>IF(AZ16=5,G16,0)</f>
        <v>0</v>
      </c>
      <c r="CA16" s="169">
        <v>1</v>
      </c>
      <c r="CB16" s="169">
        <v>0</v>
      </c>
    </row>
    <row r="17" spans="1:80" x14ac:dyDescent="0.2">
      <c r="A17" s="179"/>
      <c r="B17" s="180" t="s">
        <v>80</v>
      </c>
      <c r="C17" s="181" t="s">
        <v>90</v>
      </c>
      <c r="D17" s="182"/>
      <c r="E17" s="183"/>
      <c r="F17" s="184"/>
      <c r="G17" s="185">
        <f>SUM(G14:G16)</f>
        <v>0</v>
      </c>
      <c r="H17" s="186"/>
      <c r="I17" s="187">
        <f>SUM(I14:I16)</f>
        <v>73.699559999999991</v>
      </c>
      <c r="J17" s="186"/>
      <c r="K17" s="187">
        <f>SUM(K14:K16)</f>
        <v>0</v>
      </c>
      <c r="O17" s="169">
        <v>4</v>
      </c>
      <c r="BA17" s="188">
        <f>SUM(BA14:BA16)</f>
        <v>0</v>
      </c>
      <c r="BB17" s="188">
        <f>SUM(BB14:BB16)</f>
        <v>0</v>
      </c>
      <c r="BC17" s="188">
        <f>SUM(BC14:BC16)</f>
        <v>0</v>
      </c>
      <c r="BD17" s="188">
        <f>SUM(BD14:BD16)</f>
        <v>0</v>
      </c>
      <c r="BE17" s="188">
        <f>SUM(BE14:BE16)</f>
        <v>0</v>
      </c>
    </row>
    <row r="18" spans="1:80" x14ac:dyDescent="0.2">
      <c r="A18" s="159" t="s">
        <v>76</v>
      </c>
      <c r="B18" s="160" t="s">
        <v>96</v>
      </c>
      <c r="C18" s="161" t="s">
        <v>97</v>
      </c>
      <c r="D18" s="162"/>
      <c r="E18" s="163"/>
      <c r="F18" s="163"/>
      <c r="G18" s="164"/>
      <c r="H18" s="165"/>
      <c r="I18" s="166"/>
      <c r="J18" s="167"/>
      <c r="K18" s="168"/>
      <c r="O18" s="169">
        <v>1</v>
      </c>
    </row>
    <row r="19" spans="1:80" x14ac:dyDescent="0.2">
      <c r="A19" s="170">
        <v>8</v>
      </c>
      <c r="B19" s="171" t="s">
        <v>99</v>
      </c>
      <c r="C19" s="172" t="s">
        <v>100</v>
      </c>
      <c r="D19" s="173" t="s">
        <v>93</v>
      </c>
      <c r="E19" s="174">
        <v>73.699560000000005</v>
      </c>
      <c r="F19" s="174"/>
      <c r="G19" s="175">
        <f>E19*F19</f>
        <v>0</v>
      </c>
      <c r="H19" s="176">
        <v>0</v>
      </c>
      <c r="I19" s="177">
        <f>E19*H19</f>
        <v>0</v>
      </c>
      <c r="J19" s="176"/>
      <c r="K19" s="177">
        <f>E19*J19</f>
        <v>0</v>
      </c>
      <c r="O19" s="169">
        <v>2</v>
      </c>
      <c r="AA19" s="144">
        <v>7</v>
      </c>
      <c r="AB19" s="144">
        <v>1</v>
      </c>
      <c r="AC19" s="144">
        <v>2</v>
      </c>
      <c r="AZ19" s="144">
        <v>1</v>
      </c>
      <c r="BA19" s="144">
        <f>IF(AZ19=1,G19,0)</f>
        <v>0</v>
      </c>
      <c r="BB19" s="144">
        <f>IF(AZ19=2,G19,0)</f>
        <v>0</v>
      </c>
      <c r="BC19" s="144">
        <f>IF(AZ19=3,G19,0)</f>
        <v>0</v>
      </c>
      <c r="BD19" s="144">
        <f>IF(AZ19=4,G19,0)</f>
        <v>0</v>
      </c>
      <c r="BE19" s="144">
        <f>IF(AZ19=5,G19,0)</f>
        <v>0</v>
      </c>
      <c r="CA19" s="169">
        <v>7</v>
      </c>
      <c r="CB19" s="169">
        <v>1</v>
      </c>
    </row>
    <row r="20" spans="1:80" x14ac:dyDescent="0.2">
      <c r="A20" s="179"/>
      <c r="B20" s="180" t="s">
        <v>80</v>
      </c>
      <c r="C20" s="181" t="s">
        <v>98</v>
      </c>
      <c r="D20" s="182"/>
      <c r="E20" s="183"/>
      <c r="F20" s="184"/>
      <c r="G20" s="185">
        <f>SUM(G18:G19)</f>
        <v>0</v>
      </c>
      <c r="H20" s="186"/>
      <c r="I20" s="187">
        <f>SUM(I18:I19)</f>
        <v>0</v>
      </c>
      <c r="J20" s="186"/>
      <c r="K20" s="187">
        <f>SUM(K18:K19)</f>
        <v>0</v>
      </c>
      <c r="O20" s="169">
        <v>4</v>
      </c>
      <c r="BA20" s="188">
        <f>SUM(BA18:BA19)</f>
        <v>0</v>
      </c>
      <c r="BB20" s="188">
        <f>SUM(BB18:BB19)</f>
        <v>0</v>
      </c>
      <c r="BC20" s="188">
        <f>SUM(BC18:BC19)</f>
        <v>0</v>
      </c>
      <c r="BD20" s="188">
        <f>SUM(BD18:BD19)</f>
        <v>0</v>
      </c>
      <c r="BE20" s="188">
        <f>SUM(BE18:BE19)</f>
        <v>0</v>
      </c>
    </row>
    <row r="21" spans="1:80" x14ac:dyDescent="0.2">
      <c r="A21" s="159" t="s">
        <v>76</v>
      </c>
      <c r="B21" s="160" t="s">
        <v>145</v>
      </c>
      <c r="C21" s="161" t="s">
        <v>146</v>
      </c>
      <c r="D21" s="162"/>
      <c r="E21" s="163"/>
      <c r="F21" s="163"/>
      <c r="G21" s="164"/>
      <c r="H21" s="165"/>
      <c r="I21" s="166"/>
      <c r="J21" s="167"/>
      <c r="K21" s="168"/>
      <c r="O21" s="169">
        <v>1</v>
      </c>
    </row>
    <row r="22" spans="1:80" ht="22.5" x14ac:dyDescent="0.2">
      <c r="A22" s="170">
        <v>9</v>
      </c>
      <c r="B22" s="171" t="s">
        <v>148</v>
      </c>
      <c r="C22" s="172" t="s">
        <v>149</v>
      </c>
      <c r="D22" s="173" t="s">
        <v>86</v>
      </c>
      <c r="E22" s="174">
        <v>55.120199999999997</v>
      </c>
      <c r="F22" s="174"/>
      <c r="G22" s="175">
        <f>E22*F22</f>
        <v>0</v>
      </c>
      <c r="H22" s="176">
        <v>4.0999999999999999E-4</v>
      </c>
      <c r="I22" s="177">
        <f>E22*H22</f>
        <v>2.2599281999999998E-2</v>
      </c>
      <c r="J22" s="176">
        <v>0</v>
      </c>
      <c r="K22" s="177">
        <f>E22*J22</f>
        <v>0</v>
      </c>
      <c r="O22" s="169">
        <v>2</v>
      </c>
      <c r="AA22" s="144">
        <v>1</v>
      </c>
      <c r="AB22" s="144">
        <v>7</v>
      </c>
      <c r="AC22" s="144">
        <v>7</v>
      </c>
      <c r="AZ22" s="144">
        <v>2</v>
      </c>
      <c r="BA22" s="144">
        <f>IF(AZ22=1,G22,0)</f>
        <v>0</v>
      </c>
      <c r="BB22" s="144">
        <f>IF(AZ22=2,G22,0)</f>
        <v>0</v>
      </c>
      <c r="BC22" s="144">
        <f>IF(AZ22=3,G22,0)</f>
        <v>0</v>
      </c>
      <c r="BD22" s="144">
        <f>IF(AZ22=4,G22,0)</f>
        <v>0</v>
      </c>
      <c r="BE22" s="144">
        <f>IF(AZ22=5,G22,0)</f>
        <v>0</v>
      </c>
      <c r="CA22" s="169">
        <v>1</v>
      </c>
      <c r="CB22" s="169">
        <v>7</v>
      </c>
    </row>
    <row r="23" spans="1:80" ht="22.5" x14ac:dyDescent="0.2">
      <c r="A23" s="170">
        <v>10</v>
      </c>
      <c r="B23" s="171" t="s">
        <v>150</v>
      </c>
      <c r="C23" s="172" t="s">
        <v>151</v>
      </c>
      <c r="D23" s="173" t="s">
        <v>86</v>
      </c>
      <c r="E23" s="174">
        <v>64</v>
      </c>
      <c r="F23" s="174"/>
      <c r="G23" s="175">
        <f>E23*F23</f>
        <v>0</v>
      </c>
      <c r="H23" s="176">
        <v>4.0000000000000001E-3</v>
      </c>
      <c r="I23" s="177">
        <f>E23*H23</f>
        <v>0.25600000000000001</v>
      </c>
      <c r="J23" s="176"/>
      <c r="K23" s="177">
        <f>E23*J23</f>
        <v>0</v>
      </c>
      <c r="O23" s="169">
        <v>2</v>
      </c>
      <c r="AA23" s="144">
        <v>3</v>
      </c>
      <c r="AB23" s="144">
        <v>7</v>
      </c>
      <c r="AC23" s="144">
        <v>62852265</v>
      </c>
      <c r="AZ23" s="144">
        <v>2</v>
      </c>
      <c r="BA23" s="144">
        <f>IF(AZ23=1,G23,0)</f>
        <v>0</v>
      </c>
      <c r="BB23" s="144">
        <f>IF(AZ23=2,G23,0)</f>
        <v>0</v>
      </c>
      <c r="BC23" s="144">
        <f>IF(AZ23=3,G23,0)</f>
        <v>0</v>
      </c>
      <c r="BD23" s="144">
        <f>IF(AZ23=4,G23,0)</f>
        <v>0</v>
      </c>
      <c r="BE23" s="144">
        <f>IF(AZ23=5,G23,0)</f>
        <v>0</v>
      </c>
      <c r="CA23" s="169">
        <v>3</v>
      </c>
      <c r="CB23" s="169">
        <v>7</v>
      </c>
    </row>
    <row r="24" spans="1:80" x14ac:dyDescent="0.2">
      <c r="A24" s="170">
        <v>11</v>
      </c>
      <c r="B24" s="171" t="s">
        <v>152</v>
      </c>
      <c r="C24" s="172" t="s">
        <v>153</v>
      </c>
      <c r="D24" s="173" t="s">
        <v>93</v>
      </c>
      <c r="E24" s="174">
        <v>0.278599282</v>
      </c>
      <c r="F24" s="174"/>
      <c r="G24" s="175">
        <f>E24*F24</f>
        <v>0</v>
      </c>
      <c r="H24" s="176">
        <v>0</v>
      </c>
      <c r="I24" s="177">
        <f>E24*H24</f>
        <v>0</v>
      </c>
      <c r="J24" s="176"/>
      <c r="K24" s="177">
        <f>E24*J24</f>
        <v>0</v>
      </c>
      <c r="O24" s="169">
        <v>2</v>
      </c>
      <c r="AA24" s="144">
        <v>7</v>
      </c>
      <c r="AB24" s="144">
        <v>1001</v>
      </c>
      <c r="AC24" s="144">
        <v>5</v>
      </c>
      <c r="AZ24" s="144">
        <v>2</v>
      </c>
      <c r="BA24" s="144">
        <f>IF(AZ24=1,G24,0)</f>
        <v>0</v>
      </c>
      <c r="BB24" s="144">
        <f>IF(AZ24=2,G24,0)</f>
        <v>0</v>
      </c>
      <c r="BC24" s="144">
        <f>IF(AZ24=3,G24,0)</f>
        <v>0</v>
      </c>
      <c r="BD24" s="144">
        <f>IF(AZ24=4,G24,0)</f>
        <v>0</v>
      </c>
      <c r="BE24" s="144">
        <f>IF(AZ24=5,G24,0)</f>
        <v>0</v>
      </c>
      <c r="CA24" s="169">
        <v>7</v>
      </c>
      <c r="CB24" s="169">
        <v>1001</v>
      </c>
    </row>
    <row r="25" spans="1:80" x14ac:dyDescent="0.2">
      <c r="A25" s="179"/>
      <c r="B25" s="180" t="s">
        <v>80</v>
      </c>
      <c r="C25" s="181" t="s">
        <v>147</v>
      </c>
      <c r="D25" s="182"/>
      <c r="E25" s="183"/>
      <c r="F25" s="184"/>
      <c r="G25" s="185">
        <f>SUM(G21:G24)</f>
        <v>0</v>
      </c>
      <c r="H25" s="186"/>
      <c r="I25" s="187">
        <f>SUM(I21:I24)</f>
        <v>0.278599282</v>
      </c>
      <c r="J25" s="186"/>
      <c r="K25" s="187">
        <f>SUM(K21:K24)</f>
        <v>0</v>
      </c>
      <c r="O25" s="169">
        <v>4</v>
      </c>
      <c r="BA25" s="188">
        <f>SUM(BA21:BA24)</f>
        <v>0</v>
      </c>
      <c r="BB25" s="188">
        <f>SUM(BB21:BB24)</f>
        <v>0</v>
      </c>
      <c r="BC25" s="188">
        <f>SUM(BC21:BC24)</f>
        <v>0</v>
      </c>
      <c r="BD25" s="188">
        <f>SUM(BD21:BD24)</f>
        <v>0</v>
      </c>
      <c r="BE25" s="188">
        <f>SUM(BE21:BE24)</f>
        <v>0</v>
      </c>
    </row>
    <row r="26" spans="1:80" x14ac:dyDescent="0.2">
      <c r="A26" s="159" t="s">
        <v>76</v>
      </c>
      <c r="B26" s="160" t="s">
        <v>154</v>
      </c>
      <c r="C26" s="161" t="s">
        <v>155</v>
      </c>
      <c r="D26" s="162"/>
      <c r="E26" s="163"/>
      <c r="F26" s="163"/>
      <c r="G26" s="164"/>
      <c r="H26" s="165"/>
      <c r="I26" s="166"/>
      <c r="J26" s="167"/>
      <c r="K26" s="168"/>
      <c r="O26" s="169">
        <v>1</v>
      </c>
    </row>
    <row r="27" spans="1:80" ht="22.5" x14ac:dyDescent="0.2">
      <c r="A27" s="170">
        <v>12</v>
      </c>
      <c r="B27" s="171" t="s">
        <v>157</v>
      </c>
      <c r="C27" s="172" t="s">
        <v>158</v>
      </c>
      <c r="D27" s="173" t="s">
        <v>86</v>
      </c>
      <c r="E27" s="174">
        <v>490.9812</v>
      </c>
      <c r="F27" s="174"/>
      <c r="G27" s="175">
        <f t="shared" ref="G27:G43" si="0">E27*F27</f>
        <v>0</v>
      </c>
      <c r="H27" s="176">
        <v>3.0000000000000001E-5</v>
      </c>
      <c r="I27" s="177">
        <f t="shared" ref="I27:I43" si="1">E27*H27</f>
        <v>1.4729436E-2</v>
      </c>
      <c r="J27" s="176">
        <v>0</v>
      </c>
      <c r="K27" s="177">
        <f t="shared" ref="K27:K43" si="2">E27*J27</f>
        <v>0</v>
      </c>
      <c r="O27" s="169">
        <v>2</v>
      </c>
      <c r="AA27" s="144">
        <v>1</v>
      </c>
      <c r="AB27" s="144">
        <v>7</v>
      </c>
      <c r="AC27" s="144">
        <v>7</v>
      </c>
      <c r="AZ27" s="144">
        <v>2</v>
      </c>
      <c r="BA27" s="144">
        <f t="shared" ref="BA27:BA43" si="3">IF(AZ27=1,G27,0)</f>
        <v>0</v>
      </c>
      <c r="BB27" s="144">
        <f t="shared" ref="BB27:BB43" si="4">IF(AZ27=2,G27,0)</f>
        <v>0</v>
      </c>
      <c r="BC27" s="144">
        <f t="shared" ref="BC27:BC43" si="5">IF(AZ27=3,G27,0)</f>
        <v>0</v>
      </c>
      <c r="BD27" s="144">
        <f t="shared" ref="BD27:BD43" si="6">IF(AZ27=4,G27,0)</f>
        <v>0</v>
      </c>
      <c r="BE27" s="144">
        <f t="shared" ref="BE27:BE43" si="7">IF(AZ27=5,G27,0)</f>
        <v>0</v>
      </c>
      <c r="CA27" s="169">
        <v>1</v>
      </c>
      <c r="CB27" s="169">
        <v>7</v>
      </c>
    </row>
    <row r="28" spans="1:80" x14ac:dyDescent="0.2">
      <c r="A28" s="170">
        <v>13</v>
      </c>
      <c r="B28" s="171" t="s">
        <v>159</v>
      </c>
      <c r="C28" s="172" t="s">
        <v>160</v>
      </c>
      <c r="D28" s="173" t="s">
        <v>92</v>
      </c>
      <c r="E28" s="174">
        <v>9.5573999999999995</v>
      </c>
      <c r="F28" s="174"/>
      <c r="G28" s="175">
        <f t="shared" si="0"/>
        <v>0</v>
      </c>
      <c r="H28" s="176">
        <v>1.58E-3</v>
      </c>
      <c r="I28" s="177">
        <f t="shared" si="1"/>
        <v>1.5100691999999999E-2</v>
      </c>
      <c r="J28" s="176">
        <v>0</v>
      </c>
      <c r="K28" s="177">
        <f t="shared" si="2"/>
        <v>0</v>
      </c>
      <c r="O28" s="169">
        <v>2</v>
      </c>
      <c r="AA28" s="144">
        <v>1</v>
      </c>
      <c r="AB28" s="144">
        <v>7</v>
      </c>
      <c r="AC28" s="144">
        <v>7</v>
      </c>
      <c r="AZ28" s="144">
        <v>2</v>
      </c>
      <c r="BA28" s="144">
        <f t="shared" si="3"/>
        <v>0</v>
      </c>
      <c r="BB28" s="144">
        <f t="shared" si="4"/>
        <v>0</v>
      </c>
      <c r="BC28" s="144">
        <f t="shared" si="5"/>
        <v>0</v>
      </c>
      <c r="BD28" s="144">
        <f t="shared" si="6"/>
        <v>0</v>
      </c>
      <c r="BE28" s="144">
        <f t="shared" si="7"/>
        <v>0</v>
      </c>
      <c r="CA28" s="169">
        <v>1</v>
      </c>
      <c r="CB28" s="169">
        <v>7</v>
      </c>
    </row>
    <row r="29" spans="1:80" x14ac:dyDescent="0.2">
      <c r="A29" s="170">
        <v>14</v>
      </c>
      <c r="B29" s="171" t="s">
        <v>161</v>
      </c>
      <c r="C29" s="172" t="s">
        <v>162</v>
      </c>
      <c r="D29" s="173" t="s">
        <v>92</v>
      </c>
      <c r="E29" s="174">
        <v>147.04320000000001</v>
      </c>
      <c r="F29" s="174"/>
      <c r="G29" s="175">
        <f t="shared" si="0"/>
        <v>0</v>
      </c>
      <c r="H29" s="176">
        <v>1.58E-3</v>
      </c>
      <c r="I29" s="177">
        <f t="shared" si="1"/>
        <v>0.23232825600000001</v>
      </c>
      <c r="J29" s="176">
        <v>0</v>
      </c>
      <c r="K29" s="177">
        <f t="shared" si="2"/>
        <v>0</v>
      </c>
      <c r="O29" s="169">
        <v>2</v>
      </c>
      <c r="AA29" s="144">
        <v>1</v>
      </c>
      <c r="AB29" s="144">
        <v>7</v>
      </c>
      <c r="AC29" s="144">
        <v>7</v>
      </c>
      <c r="AZ29" s="144">
        <v>2</v>
      </c>
      <c r="BA29" s="144">
        <f t="shared" si="3"/>
        <v>0</v>
      </c>
      <c r="BB29" s="144">
        <f t="shared" si="4"/>
        <v>0</v>
      </c>
      <c r="BC29" s="144">
        <f t="shared" si="5"/>
        <v>0</v>
      </c>
      <c r="BD29" s="144">
        <f t="shared" si="6"/>
        <v>0</v>
      </c>
      <c r="BE29" s="144">
        <f t="shared" si="7"/>
        <v>0</v>
      </c>
      <c r="CA29" s="169">
        <v>1</v>
      </c>
      <c r="CB29" s="169">
        <v>7</v>
      </c>
    </row>
    <row r="30" spans="1:80" ht="12.75" customHeight="1" x14ac:dyDescent="0.2">
      <c r="A30" s="170">
        <v>15</v>
      </c>
      <c r="B30" s="171" t="s">
        <v>163</v>
      </c>
      <c r="C30" s="172" t="s">
        <v>164</v>
      </c>
      <c r="D30" s="173" t="s">
        <v>92</v>
      </c>
      <c r="E30" s="174">
        <v>48.592799999999997</v>
      </c>
      <c r="F30" s="174">
        <v>0</v>
      </c>
      <c r="G30" s="175">
        <f t="shared" si="0"/>
        <v>0</v>
      </c>
      <c r="H30" s="176">
        <v>4.4000000000000002E-4</v>
      </c>
      <c r="I30" s="177">
        <f t="shared" si="1"/>
        <v>2.1380831999999999E-2</v>
      </c>
      <c r="J30" s="176">
        <v>0</v>
      </c>
      <c r="K30" s="177">
        <f t="shared" si="2"/>
        <v>0</v>
      </c>
      <c r="O30" s="169">
        <v>2</v>
      </c>
      <c r="AA30" s="144">
        <v>1</v>
      </c>
      <c r="AB30" s="144">
        <v>7</v>
      </c>
      <c r="AC30" s="144">
        <v>7</v>
      </c>
      <c r="AZ30" s="144">
        <v>2</v>
      </c>
      <c r="BA30" s="144">
        <f t="shared" si="3"/>
        <v>0</v>
      </c>
      <c r="BB30" s="144">
        <f t="shared" si="4"/>
        <v>0</v>
      </c>
      <c r="BC30" s="144">
        <f t="shared" si="5"/>
        <v>0</v>
      </c>
      <c r="BD30" s="144">
        <f t="shared" si="6"/>
        <v>0</v>
      </c>
      <c r="BE30" s="144">
        <f t="shared" si="7"/>
        <v>0</v>
      </c>
      <c r="CA30" s="169">
        <v>1</v>
      </c>
      <c r="CB30" s="169">
        <v>7</v>
      </c>
    </row>
    <row r="31" spans="1:80" x14ac:dyDescent="0.2">
      <c r="A31" s="170">
        <v>16</v>
      </c>
      <c r="B31" s="171" t="s">
        <v>165</v>
      </c>
      <c r="C31" s="172" t="s">
        <v>166</v>
      </c>
      <c r="D31" s="173" t="s">
        <v>92</v>
      </c>
      <c r="E31" s="174">
        <v>178.45920000000001</v>
      </c>
      <c r="F31" s="174"/>
      <c r="G31" s="175">
        <f t="shared" si="0"/>
        <v>0</v>
      </c>
      <c r="H31" s="176">
        <v>6.3000000000000003E-4</v>
      </c>
      <c r="I31" s="177">
        <f t="shared" si="1"/>
        <v>0.11242929600000001</v>
      </c>
      <c r="J31" s="176">
        <v>0</v>
      </c>
      <c r="K31" s="177">
        <f t="shared" si="2"/>
        <v>0</v>
      </c>
      <c r="O31" s="169">
        <v>2</v>
      </c>
      <c r="AA31" s="144">
        <v>1</v>
      </c>
      <c r="AB31" s="144">
        <v>7</v>
      </c>
      <c r="AC31" s="144">
        <v>7</v>
      </c>
      <c r="AZ31" s="144">
        <v>2</v>
      </c>
      <c r="BA31" s="144">
        <f t="shared" si="3"/>
        <v>0</v>
      </c>
      <c r="BB31" s="144">
        <f t="shared" si="4"/>
        <v>0</v>
      </c>
      <c r="BC31" s="144">
        <f t="shared" si="5"/>
        <v>0</v>
      </c>
      <c r="BD31" s="144">
        <f t="shared" si="6"/>
        <v>0</v>
      </c>
      <c r="BE31" s="144">
        <f t="shared" si="7"/>
        <v>0</v>
      </c>
      <c r="CA31" s="169">
        <v>1</v>
      </c>
      <c r="CB31" s="169">
        <v>7</v>
      </c>
    </row>
    <row r="32" spans="1:80" x14ac:dyDescent="0.2">
      <c r="A32" s="170">
        <v>17</v>
      </c>
      <c r="B32" s="171" t="s">
        <v>167</v>
      </c>
      <c r="C32" s="172" t="s">
        <v>168</v>
      </c>
      <c r="D32" s="173" t="s">
        <v>92</v>
      </c>
      <c r="E32" s="174">
        <v>223.9512</v>
      </c>
      <c r="F32" s="174"/>
      <c r="G32" s="175">
        <f t="shared" si="0"/>
        <v>0</v>
      </c>
      <c r="H32" s="176">
        <v>6.3000000000000003E-4</v>
      </c>
      <c r="I32" s="177">
        <f t="shared" si="1"/>
        <v>0.141089256</v>
      </c>
      <c r="J32" s="176">
        <v>0</v>
      </c>
      <c r="K32" s="177">
        <f t="shared" si="2"/>
        <v>0</v>
      </c>
      <c r="O32" s="169">
        <v>2</v>
      </c>
      <c r="AA32" s="144">
        <v>1</v>
      </c>
      <c r="AB32" s="144">
        <v>7</v>
      </c>
      <c r="AC32" s="144">
        <v>7</v>
      </c>
      <c r="AZ32" s="144">
        <v>2</v>
      </c>
      <c r="BA32" s="144">
        <f t="shared" si="3"/>
        <v>0</v>
      </c>
      <c r="BB32" s="144">
        <f t="shared" si="4"/>
        <v>0</v>
      </c>
      <c r="BC32" s="144">
        <f t="shared" si="5"/>
        <v>0</v>
      </c>
      <c r="BD32" s="144">
        <f t="shared" si="6"/>
        <v>0</v>
      </c>
      <c r="BE32" s="144">
        <f t="shared" si="7"/>
        <v>0</v>
      </c>
      <c r="CA32" s="169">
        <v>1</v>
      </c>
      <c r="CB32" s="169">
        <v>7</v>
      </c>
    </row>
    <row r="33" spans="1:80" ht="22.5" x14ac:dyDescent="0.2">
      <c r="A33" s="170">
        <v>18</v>
      </c>
      <c r="B33" s="171" t="s">
        <v>169</v>
      </c>
      <c r="C33" s="172" t="s">
        <v>170</v>
      </c>
      <c r="D33" s="173" t="s">
        <v>86</v>
      </c>
      <c r="E33" s="174">
        <v>702.33100000000002</v>
      </c>
      <c r="F33" s="174"/>
      <c r="G33" s="175">
        <f t="shared" si="0"/>
        <v>0</v>
      </c>
      <c r="H33" s="176">
        <v>0</v>
      </c>
      <c r="I33" s="177">
        <f t="shared" si="1"/>
        <v>0</v>
      </c>
      <c r="J33" s="176">
        <v>0</v>
      </c>
      <c r="K33" s="177">
        <f t="shared" si="2"/>
        <v>0</v>
      </c>
      <c r="O33" s="169">
        <v>2</v>
      </c>
      <c r="AA33" s="144">
        <v>1</v>
      </c>
      <c r="AB33" s="144">
        <v>7</v>
      </c>
      <c r="AC33" s="144">
        <v>7</v>
      </c>
      <c r="AZ33" s="144">
        <v>2</v>
      </c>
      <c r="BA33" s="144">
        <f t="shared" si="3"/>
        <v>0</v>
      </c>
      <c r="BB33" s="144">
        <f t="shared" si="4"/>
        <v>0</v>
      </c>
      <c r="BC33" s="144">
        <f t="shared" si="5"/>
        <v>0</v>
      </c>
      <c r="BD33" s="144">
        <f t="shared" si="6"/>
        <v>0</v>
      </c>
      <c r="BE33" s="144">
        <f t="shared" si="7"/>
        <v>0</v>
      </c>
      <c r="CA33" s="169">
        <v>1</v>
      </c>
      <c r="CB33" s="169">
        <v>7</v>
      </c>
    </row>
    <row r="34" spans="1:80" ht="22.5" x14ac:dyDescent="0.2">
      <c r="A34" s="170">
        <v>19</v>
      </c>
      <c r="B34" s="171" t="s">
        <v>171</v>
      </c>
      <c r="C34" s="172" t="s">
        <v>172</v>
      </c>
      <c r="D34" s="173" t="s">
        <v>86</v>
      </c>
      <c r="E34" s="174">
        <v>490.9812</v>
      </c>
      <c r="F34" s="174"/>
      <c r="G34" s="175">
        <f t="shared" si="0"/>
        <v>0</v>
      </c>
      <c r="H34" s="176">
        <v>3.0000000000000001E-5</v>
      </c>
      <c r="I34" s="177">
        <f t="shared" si="1"/>
        <v>1.4729436E-2</v>
      </c>
      <c r="J34" s="176">
        <v>0</v>
      </c>
      <c r="K34" s="177">
        <f t="shared" si="2"/>
        <v>0</v>
      </c>
      <c r="O34" s="169">
        <v>2</v>
      </c>
      <c r="AA34" s="144">
        <v>1</v>
      </c>
      <c r="AB34" s="144">
        <v>7</v>
      </c>
      <c r="AC34" s="144">
        <v>7</v>
      </c>
      <c r="AZ34" s="144">
        <v>2</v>
      </c>
      <c r="BA34" s="144">
        <f t="shared" si="3"/>
        <v>0</v>
      </c>
      <c r="BB34" s="144">
        <f t="shared" si="4"/>
        <v>0</v>
      </c>
      <c r="BC34" s="144">
        <f t="shared" si="5"/>
        <v>0</v>
      </c>
      <c r="BD34" s="144">
        <f t="shared" si="6"/>
        <v>0</v>
      </c>
      <c r="BE34" s="144">
        <f t="shared" si="7"/>
        <v>0</v>
      </c>
      <c r="CA34" s="169">
        <v>1</v>
      </c>
      <c r="CB34" s="169">
        <v>7</v>
      </c>
    </row>
    <row r="35" spans="1:80" ht="22.5" x14ac:dyDescent="0.2">
      <c r="A35" s="170">
        <v>20</v>
      </c>
      <c r="B35" s="171" t="s">
        <v>173</v>
      </c>
      <c r="C35" s="172" t="s">
        <v>174</v>
      </c>
      <c r="D35" s="173" t="s">
        <v>86</v>
      </c>
      <c r="E35" s="174">
        <v>211.34979999999999</v>
      </c>
      <c r="F35" s="174"/>
      <c r="G35" s="175">
        <f t="shared" si="0"/>
        <v>0</v>
      </c>
      <c r="H35" s="176">
        <v>0</v>
      </c>
      <c r="I35" s="177">
        <f t="shared" si="1"/>
        <v>0</v>
      </c>
      <c r="J35" s="176">
        <v>0</v>
      </c>
      <c r="K35" s="177">
        <f t="shared" si="2"/>
        <v>0</v>
      </c>
      <c r="O35" s="169">
        <v>2</v>
      </c>
      <c r="AA35" s="144">
        <v>1</v>
      </c>
      <c r="AB35" s="144">
        <v>7</v>
      </c>
      <c r="AC35" s="144">
        <v>7</v>
      </c>
      <c r="AZ35" s="144">
        <v>2</v>
      </c>
      <c r="BA35" s="144">
        <f t="shared" si="3"/>
        <v>0</v>
      </c>
      <c r="BB35" s="144">
        <f t="shared" si="4"/>
        <v>0</v>
      </c>
      <c r="BC35" s="144">
        <f t="shared" si="5"/>
        <v>0</v>
      </c>
      <c r="BD35" s="144">
        <f t="shared" si="6"/>
        <v>0</v>
      </c>
      <c r="BE35" s="144">
        <f t="shared" si="7"/>
        <v>0</v>
      </c>
      <c r="CA35" s="169">
        <v>1</v>
      </c>
      <c r="CB35" s="169">
        <v>7</v>
      </c>
    </row>
    <row r="36" spans="1:80" x14ac:dyDescent="0.2">
      <c r="A36" s="170">
        <v>21</v>
      </c>
      <c r="B36" s="171" t="s">
        <v>175</v>
      </c>
      <c r="C36" s="172" t="s">
        <v>176</v>
      </c>
      <c r="D36" s="173" t="s">
        <v>92</v>
      </c>
      <c r="E36" s="174">
        <v>47.64</v>
      </c>
      <c r="F36" s="174"/>
      <c r="G36" s="175">
        <f t="shared" si="0"/>
        <v>0</v>
      </c>
      <c r="H36" s="176">
        <v>0</v>
      </c>
      <c r="I36" s="177">
        <f t="shared" si="1"/>
        <v>0</v>
      </c>
      <c r="J36" s="176">
        <v>0</v>
      </c>
      <c r="K36" s="177">
        <f t="shared" si="2"/>
        <v>0</v>
      </c>
      <c r="O36" s="169">
        <v>2</v>
      </c>
      <c r="AA36" s="144">
        <v>1</v>
      </c>
      <c r="AB36" s="144">
        <v>7</v>
      </c>
      <c r="AC36" s="144">
        <v>7</v>
      </c>
      <c r="AZ36" s="144">
        <v>2</v>
      </c>
      <c r="BA36" s="144">
        <f t="shared" si="3"/>
        <v>0</v>
      </c>
      <c r="BB36" s="144">
        <f t="shared" si="4"/>
        <v>0</v>
      </c>
      <c r="BC36" s="144">
        <f t="shared" si="5"/>
        <v>0</v>
      </c>
      <c r="BD36" s="144">
        <f t="shared" si="6"/>
        <v>0</v>
      </c>
      <c r="BE36" s="144">
        <f t="shared" si="7"/>
        <v>0</v>
      </c>
      <c r="CA36" s="169">
        <v>1</v>
      </c>
      <c r="CB36" s="169">
        <v>7</v>
      </c>
    </row>
    <row r="37" spans="1:80" x14ac:dyDescent="0.2">
      <c r="A37" s="170">
        <v>22</v>
      </c>
      <c r="B37" s="171" t="s">
        <v>177</v>
      </c>
      <c r="C37" s="172" t="s">
        <v>178</v>
      </c>
      <c r="D37" s="173" t="s">
        <v>79</v>
      </c>
      <c r="E37" s="174">
        <v>6</v>
      </c>
      <c r="F37" s="174"/>
      <c r="G37" s="175">
        <f t="shared" si="0"/>
        <v>0</v>
      </c>
      <c r="H37" s="176">
        <v>0</v>
      </c>
      <c r="I37" s="177">
        <f t="shared" si="1"/>
        <v>0</v>
      </c>
      <c r="J37" s="176"/>
      <c r="K37" s="177">
        <f t="shared" si="2"/>
        <v>0</v>
      </c>
      <c r="O37" s="169">
        <v>2</v>
      </c>
      <c r="AA37" s="144">
        <v>3</v>
      </c>
      <c r="AB37" s="144">
        <v>7</v>
      </c>
      <c r="AC37" s="144" t="s">
        <v>177</v>
      </c>
      <c r="AZ37" s="144">
        <v>2</v>
      </c>
      <c r="BA37" s="144">
        <f t="shared" si="3"/>
        <v>0</v>
      </c>
      <c r="BB37" s="144">
        <f t="shared" si="4"/>
        <v>0</v>
      </c>
      <c r="BC37" s="144">
        <f t="shared" si="5"/>
        <v>0</v>
      </c>
      <c r="BD37" s="144">
        <f t="shared" si="6"/>
        <v>0</v>
      </c>
      <c r="BE37" s="144">
        <f t="shared" si="7"/>
        <v>0</v>
      </c>
      <c r="CA37" s="169">
        <v>3</v>
      </c>
      <c r="CB37" s="169">
        <v>7</v>
      </c>
    </row>
    <row r="38" spans="1:80" x14ac:dyDescent="0.2">
      <c r="A38" s="170">
        <v>23</v>
      </c>
      <c r="B38" s="171" t="s">
        <v>179</v>
      </c>
      <c r="C38" s="172" t="s">
        <v>180</v>
      </c>
      <c r="D38" s="173" t="s">
        <v>86</v>
      </c>
      <c r="E38" s="174">
        <v>243.0523</v>
      </c>
      <c r="F38" s="174"/>
      <c r="G38" s="175">
        <f t="shared" si="0"/>
        <v>0</v>
      </c>
      <c r="H38" s="176">
        <v>1.9599999999999999E-3</v>
      </c>
      <c r="I38" s="177">
        <f t="shared" si="1"/>
        <v>0.47638250799999998</v>
      </c>
      <c r="J38" s="176"/>
      <c r="K38" s="177">
        <f t="shared" si="2"/>
        <v>0</v>
      </c>
      <c r="O38" s="169">
        <v>2</v>
      </c>
      <c r="AA38" s="144">
        <v>3</v>
      </c>
      <c r="AB38" s="144">
        <v>7</v>
      </c>
      <c r="AC38" s="144">
        <v>28322010</v>
      </c>
      <c r="AZ38" s="144">
        <v>2</v>
      </c>
      <c r="BA38" s="144">
        <f t="shared" si="3"/>
        <v>0</v>
      </c>
      <c r="BB38" s="144">
        <f t="shared" si="4"/>
        <v>0</v>
      </c>
      <c r="BC38" s="144">
        <f t="shared" si="5"/>
        <v>0</v>
      </c>
      <c r="BD38" s="144">
        <f t="shared" si="6"/>
        <v>0</v>
      </c>
      <c r="BE38" s="144">
        <f t="shared" si="7"/>
        <v>0</v>
      </c>
      <c r="CA38" s="169">
        <v>3</v>
      </c>
      <c r="CB38" s="169">
        <v>7</v>
      </c>
    </row>
    <row r="39" spans="1:80" x14ac:dyDescent="0.2">
      <c r="A39" s="170">
        <v>24</v>
      </c>
      <c r="B39" s="171" t="s">
        <v>181</v>
      </c>
      <c r="C39" s="172" t="s">
        <v>182</v>
      </c>
      <c r="D39" s="173" t="s">
        <v>86</v>
      </c>
      <c r="E39" s="174">
        <v>564.62840000000006</v>
      </c>
      <c r="F39" s="174"/>
      <c r="G39" s="175">
        <f t="shared" si="0"/>
        <v>0</v>
      </c>
      <c r="H39" s="176">
        <v>1.9599999999999999E-3</v>
      </c>
      <c r="I39" s="177">
        <f t="shared" si="1"/>
        <v>1.1066716640000001</v>
      </c>
      <c r="J39" s="176"/>
      <c r="K39" s="177">
        <f t="shared" si="2"/>
        <v>0</v>
      </c>
      <c r="O39" s="169">
        <v>2</v>
      </c>
      <c r="AA39" s="144">
        <v>3</v>
      </c>
      <c r="AB39" s="144">
        <v>7</v>
      </c>
      <c r="AC39" s="144">
        <v>28322017</v>
      </c>
      <c r="AZ39" s="144">
        <v>2</v>
      </c>
      <c r="BA39" s="144">
        <f t="shared" si="3"/>
        <v>0</v>
      </c>
      <c r="BB39" s="144">
        <f t="shared" si="4"/>
        <v>0</v>
      </c>
      <c r="BC39" s="144">
        <f t="shared" si="5"/>
        <v>0</v>
      </c>
      <c r="BD39" s="144">
        <f t="shared" si="6"/>
        <v>0</v>
      </c>
      <c r="BE39" s="144">
        <f t="shared" si="7"/>
        <v>0</v>
      </c>
      <c r="CA39" s="169">
        <v>3</v>
      </c>
      <c r="CB39" s="169">
        <v>7</v>
      </c>
    </row>
    <row r="40" spans="1:80" x14ac:dyDescent="0.2">
      <c r="A40" s="170">
        <v>25</v>
      </c>
      <c r="B40" s="171" t="s">
        <v>94</v>
      </c>
      <c r="C40" s="172" t="s">
        <v>95</v>
      </c>
      <c r="D40" s="173" t="s">
        <v>86</v>
      </c>
      <c r="E40" s="174">
        <v>1372.309</v>
      </c>
      <c r="F40" s="174"/>
      <c r="G40" s="175">
        <f t="shared" si="0"/>
        <v>0</v>
      </c>
      <c r="H40" s="176">
        <v>2.9999999999999997E-4</v>
      </c>
      <c r="I40" s="177">
        <f t="shared" si="1"/>
        <v>0.41169269999999997</v>
      </c>
      <c r="J40" s="176"/>
      <c r="K40" s="177">
        <f t="shared" si="2"/>
        <v>0</v>
      </c>
      <c r="O40" s="169">
        <v>2</v>
      </c>
      <c r="AA40" s="144">
        <v>3</v>
      </c>
      <c r="AB40" s="144">
        <v>7</v>
      </c>
      <c r="AC40" s="144">
        <v>69366198</v>
      </c>
      <c r="AZ40" s="144">
        <v>2</v>
      </c>
      <c r="BA40" s="144">
        <f t="shared" si="3"/>
        <v>0</v>
      </c>
      <c r="BB40" s="144">
        <f t="shared" si="4"/>
        <v>0</v>
      </c>
      <c r="BC40" s="144">
        <f t="shared" si="5"/>
        <v>0</v>
      </c>
      <c r="BD40" s="144">
        <f t="shared" si="6"/>
        <v>0</v>
      </c>
      <c r="BE40" s="144">
        <f t="shared" si="7"/>
        <v>0</v>
      </c>
      <c r="CA40" s="169">
        <v>3</v>
      </c>
      <c r="CB40" s="169">
        <v>7</v>
      </c>
    </row>
    <row r="41" spans="1:80" x14ac:dyDescent="0.2">
      <c r="A41" s="170">
        <v>26</v>
      </c>
      <c r="B41" s="171" t="s">
        <v>183</v>
      </c>
      <c r="C41" s="172" t="s">
        <v>184</v>
      </c>
      <c r="D41" s="173" t="s">
        <v>111</v>
      </c>
      <c r="E41" s="174">
        <v>1</v>
      </c>
      <c r="F41" s="174"/>
      <c r="G41" s="175">
        <f t="shared" si="0"/>
        <v>0</v>
      </c>
      <c r="H41" s="176">
        <v>0</v>
      </c>
      <c r="I41" s="177">
        <f t="shared" si="1"/>
        <v>0</v>
      </c>
      <c r="J41" s="176"/>
      <c r="K41" s="177">
        <f t="shared" si="2"/>
        <v>0</v>
      </c>
      <c r="O41" s="169">
        <v>2</v>
      </c>
      <c r="AA41" s="144">
        <v>3</v>
      </c>
      <c r="AB41" s="144">
        <v>7</v>
      </c>
      <c r="AC41" s="144" t="s">
        <v>183</v>
      </c>
      <c r="AZ41" s="144">
        <v>2</v>
      </c>
      <c r="BA41" s="144">
        <f t="shared" si="3"/>
        <v>0</v>
      </c>
      <c r="BB41" s="144">
        <f t="shared" si="4"/>
        <v>0</v>
      </c>
      <c r="BC41" s="144">
        <f t="shared" si="5"/>
        <v>0</v>
      </c>
      <c r="BD41" s="144">
        <f t="shared" si="6"/>
        <v>0</v>
      </c>
      <c r="BE41" s="144">
        <f t="shared" si="7"/>
        <v>0</v>
      </c>
      <c r="CA41" s="169">
        <v>3</v>
      </c>
      <c r="CB41" s="169">
        <v>7</v>
      </c>
    </row>
    <row r="42" spans="1:80" ht="22.5" x14ac:dyDescent="0.2">
      <c r="A42" s="170">
        <v>27</v>
      </c>
      <c r="B42" s="171" t="s">
        <v>292</v>
      </c>
      <c r="C42" s="172" t="s">
        <v>293</v>
      </c>
      <c r="D42" s="173" t="s">
        <v>86</v>
      </c>
      <c r="E42" s="174">
        <v>30</v>
      </c>
      <c r="F42" s="174"/>
      <c r="G42" s="175">
        <f t="shared" si="0"/>
        <v>0</v>
      </c>
      <c r="H42" s="176"/>
      <c r="I42" s="177"/>
      <c r="J42" s="176"/>
      <c r="K42" s="177">
        <f t="shared" si="2"/>
        <v>0</v>
      </c>
      <c r="O42" s="169"/>
      <c r="CA42" s="169"/>
      <c r="CB42" s="169"/>
    </row>
    <row r="43" spans="1:80" x14ac:dyDescent="0.2">
      <c r="A43" s="170">
        <v>28</v>
      </c>
      <c r="B43" s="171" t="s">
        <v>185</v>
      </c>
      <c r="C43" s="172" t="s">
        <v>186</v>
      </c>
      <c r="D43" s="173" t="s">
        <v>93</v>
      </c>
      <c r="E43" s="174">
        <v>2.5465340759999999</v>
      </c>
      <c r="F43" s="174"/>
      <c r="G43" s="175">
        <f t="shared" si="0"/>
        <v>0</v>
      </c>
      <c r="H43" s="176">
        <v>0</v>
      </c>
      <c r="I43" s="177">
        <f t="shared" si="1"/>
        <v>0</v>
      </c>
      <c r="J43" s="176"/>
      <c r="K43" s="177">
        <f t="shared" si="2"/>
        <v>0</v>
      </c>
      <c r="O43" s="169">
        <v>2</v>
      </c>
      <c r="AA43" s="144">
        <v>7</v>
      </c>
      <c r="AB43" s="144">
        <v>1001</v>
      </c>
      <c r="AC43" s="144">
        <v>5</v>
      </c>
      <c r="AZ43" s="144">
        <v>2</v>
      </c>
      <c r="BA43" s="144">
        <f t="shared" si="3"/>
        <v>0</v>
      </c>
      <c r="BB43" s="144">
        <f t="shared" si="4"/>
        <v>0</v>
      </c>
      <c r="BC43" s="144">
        <f t="shared" si="5"/>
        <v>0</v>
      </c>
      <c r="BD43" s="144">
        <f t="shared" si="6"/>
        <v>0</v>
      </c>
      <c r="BE43" s="144">
        <f t="shared" si="7"/>
        <v>0</v>
      </c>
      <c r="CA43" s="169">
        <v>7</v>
      </c>
      <c r="CB43" s="169">
        <v>1001</v>
      </c>
    </row>
    <row r="44" spans="1:80" x14ac:dyDescent="0.2">
      <c r="A44" s="179"/>
      <c r="B44" s="180" t="s">
        <v>80</v>
      </c>
      <c r="C44" s="181" t="s">
        <v>156</v>
      </c>
      <c r="D44" s="182"/>
      <c r="E44" s="183"/>
      <c r="F44" s="184"/>
      <c r="G44" s="185">
        <f>SUM(G26:G43)</f>
        <v>0</v>
      </c>
      <c r="H44" s="186"/>
      <c r="I44" s="187">
        <f>SUM(I26:I43)</f>
        <v>2.5465340759999999</v>
      </c>
      <c r="J44" s="186"/>
      <c r="K44" s="187">
        <f>SUM(K26:K43)</f>
        <v>0</v>
      </c>
      <c r="O44" s="169">
        <v>4</v>
      </c>
      <c r="BA44" s="188">
        <f>SUM(BA26:BA43)</f>
        <v>0</v>
      </c>
      <c r="BB44" s="188">
        <f>SUM(BB26:BB43)</f>
        <v>0</v>
      </c>
      <c r="BC44" s="188">
        <f>SUM(BC26:BC43)</f>
        <v>0</v>
      </c>
      <c r="BD44" s="188">
        <f>SUM(BD26:BD43)</f>
        <v>0</v>
      </c>
      <c r="BE44" s="188">
        <f>SUM(BE26:BE43)</f>
        <v>0</v>
      </c>
    </row>
    <row r="45" spans="1:80" x14ac:dyDescent="0.2">
      <c r="A45" s="159" t="s">
        <v>76</v>
      </c>
      <c r="B45" s="160" t="s">
        <v>187</v>
      </c>
      <c r="C45" s="161" t="s">
        <v>188</v>
      </c>
      <c r="D45" s="162"/>
      <c r="E45" s="163"/>
      <c r="F45" s="163"/>
      <c r="G45" s="164"/>
      <c r="H45" s="165"/>
      <c r="I45" s="166"/>
      <c r="J45" s="167"/>
      <c r="K45" s="168"/>
      <c r="O45" s="169">
        <v>1</v>
      </c>
    </row>
    <row r="46" spans="1:80" x14ac:dyDescent="0.2">
      <c r="A46" s="170">
        <v>29</v>
      </c>
      <c r="B46" s="171" t="s">
        <v>190</v>
      </c>
      <c r="C46" s="172" t="s">
        <v>283</v>
      </c>
      <c r="D46" s="173" t="s">
        <v>86</v>
      </c>
      <c r="E46" s="174">
        <v>490.9812</v>
      </c>
      <c r="F46" s="174"/>
      <c r="G46" s="175">
        <f t="shared" ref="G46:G58" si="8">E46*F46</f>
        <v>0</v>
      </c>
      <c r="H46" s="176">
        <v>1.1000000000000001E-3</v>
      </c>
      <c r="I46" s="177">
        <f t="shared" ref="I46:I58" si="9">E46*H46</f>
        <v>0.54007932000000003</v>
      </c>
      <c r="J46" s="176">
        <v>-1.1000000000000001E-3</v>
      </c>
      <c r="K46" s="177">
        <f t="shared" ref="K46:K58" si="10">E46*J46</f>
        <v>-0.54007932000000003</v>
      </c>
      <c r="O46" s="169">
        <v>2</v>
      </c>
      <c r="AA46" s="144">
        <v>1</v>
      </c>
      <c r="AB46" s="144">
        <v>7</v>
      </c>
      <c r="AC46" s="144">
        <v>7</v>
      </c>
      <c r="AZ46" s="144">
        <v>2</v>
      </c>
      <c r="BA46" s="144">
        <f t="shared" ref="BA46:BA58" si="11">IF(AZ46=1,G46,0)</f>
        <v>0</v>
      </c>
      <c r="BB46" s="144">
        <f t="shared" ref="BB46:BB58" si="12">IF(AZ46=2,G46,0)</f>
        <v>0</v>
      </c>
      <c r="BC46" s="144">
        <f t="shared" ref="BC46:BC58" si="13">IF(AZ46=3,G46,0)</f>
        <v>0</v>
      </c>
      <c r="BD46" s="144">
        <f t="shared" ref="BD46:BD58" si="14">IF(AZ46=4,G46,0)</f>
        <v>0</v>
      </c>
      <c r="BE46" s="144">
        <f t="shared" ref="BE46:BE58" si="15">IF(AZ46=5,G46,0)</f>
        <v>0</v>
      </c>
      <c r="CA46" s="169">
        <v>1</v>
      </c>
      <c r="CB46" s="169">
        <v>7</v>
      </c>
    </row>
    <row r="47" spans="1:80" x14ac:dyDescent="0.2">
      <c r="A47" s="170">
        <v>30</v>
      </c>
      <c r="B47" s="171" t="s">
        <v>191</v>
      </c>
      <c r="C47" s="172" t="s">
        <v>192</v>
      </c>
      <c r="D47" s="173" t="s">
        <v>86</v>
      </c>
      <c r="E47" s="174">
        <v>981.9624</v>
      </c>
      <c r="F47" s="174"/>
      <c r="G47" s="175">
        <f t="shared" si="8"/>
        <v>0</v>
      </c>
      <c r="H47" s="176">
        <v>0</v>
      </c>
      <c r="I47" s="177">
        <f t="shared" si="9"/>
        <v>0</v>
      </c>
      <c r="J47" s="176">
        <v>0</v>
      </c>
      <c r="K47" s="177">
        <f t="shared" si="10"/>
        <v>0</v>
      </c>
      <c r="O47" s="169">
        <v>2</v>
      </c>
      <c r="AA47" s="144">
        <v>1</v>
      </c>
      <c r="AB47" s="144">
        <v>7</v>
      </c>
      <c r="AC47" s="144">
        <v>7</v>
      </c>
      <c r="AZ47" s="144">
        <v>2</v>
      </c>
      <c r="BA47" s="144">
        <f t="shared" si="11"/>
        <v>0</v>
      </c>
      <c r="BB47" s="144">
        <f t="shared" si="12"/>
        <v>0</v>
      </c>
      <c r="BC47" s="144">
        <f t="shared" si="13"/>
        <v>0</v>
      </c>
      <c r="BD47" s="144">
        <f t="shared" si="14"/>
        <v>0</v>
      </c>
      <c r="BE47" s="144">
        <f t="shared" si="15"/>
        <v>0</v>
      </c>
      <c r="CA47" s="169">
        <v>1</v>
      </c>
      <c r="CB47" s="169">
        <v>7</v>
      </c>
    </row>
    <row r="48" spans="1:80" x14ac:dyDescent="0.2">
      <c r="A48" s="170">
        <v>31</v>
      </c>
      <c r="B48" s="171" t="s">
        <v>193</v>
      </c>
      <c r="C48" s="172" t="s">
        <v>194</v>
      </c>
      <c r="D48" s="173" t="s">
        <v>86</v>
      </c>
      <c r="E48" s="174">
        <v>702.33100000000002</v>
      </c>
      <c r="F48" s="174"/>
      <c r="G48" s="175">
        <f t="shared" si="8"/>
        <v>0</v>
      </c>
      <c r="H48" s="176">
        <v>1.6000000000000001E-4</v>
      </c>
      <c r="I48" s="177">
        <f t="shared" si="9"/>
        <v>0.11237296000000001</v>
      </c>
      <c r="J48" s="176">
        <v>0</v>
      </c>
      <c r="K48" s="177">
        <f t="shared" si="10"/>
        <v>0</v>
      </c>
      <c r="O48" s="169">
        <v>2</v>
      </c>
      <c r="AA48" s="144">
        <v>1</v>
      </c>
      <c r="AB48" s="144">
        <v>7</v>
      </c>
      <c r="AC48" s="144">
        <v>7</v>
      </c>
      <c r="AZ48" s="144">
        <v>2</v>
      </c>
      <c r="BA48" s="144">
        <f t="shared" si="11"/>
        <v>0</v>
      </c>
      <c r="BB48" s="144">
        <f t="shared" si="12"/>
        <v>0</v>
      </c>
      <c r="BC48" s="144">
        <f t="shared" si="13"/>
        <v>0</v>
      </c>
      <c r="BD48" s="144">
        <f t="shared" si="14"/>
        <v>0</v>
      </c>
      <c r="BE48" s="144">
        <f t="shared" si="15"/>
        <v>0</v>
      </c>
      <c r="CA48" s="169">
        <v>1</v>
      </c>
      <c r="CB48" s="169">
        <v>7</v>
      </c>
    </row>
    <row r="49" spans="1:80" x14ac:dyDescent="0.2">
      <c r="A49" s="170">
        <v>32</v>
      </c>
      <c r="B49" s="171" t="s">
        <v>195</v>
      </c>
      <c r="C49" s="172" t="s">
        <v>196</v>
      </c>
      <c r="D49" s="173" t="s">
        <v>86</v>
      </c>
      <c r="E49" s="174">
        <v>490.9812</v>
      </c>
      <c r="F49" s="174"/>
      <c r="G49" s="175">
        <f t="shared" si="8"/>
        <v>0</v>
      </c>
      <c r="H49" s="176">
        <v>0</v>
      </c>
      <c r="I49" s="177">
        <f t="shared" si="9"/>
        <v>0</v>
      </c>
      <c r="J49" s="176">
        <v>0</v>
      </c>
      <c r="K49" s="177">
        <f t="shared" si="10"/>
        <v>0</v>
      </c>
      <c r="O49" s="169">
        <v>2</v>
      </c>
      <c r="AA49" s="144">
        <v>1</v>
      </c>
      <c r="AB49" s="144">
        <v>7</v>
      </c>
      <c r="AC49" s="144">
        <v>7</v>
      </c>
      <c r="AZ49" s="144">
        <v>2</v>
      </c>
      <c r="BA49" s="144">
        <f t="shared" si="11"/>
        <v>0</v>
      </c>
      <c r="BB49" s="144">
        <f t="shared" si="12"/>
        <v>0</v>
      </c>
      <c r="BC49" s="144">
        <f t="shared" si="13"/>
        <v>0</v>
      </c>
      <c r="BD49" s="144">
        <f t="shared" si="14"/>
        <v>0</v>
      </c>
      <c r="BE49" s="144">
        <f t="shared" si="15"/>
        <v>0</v>
      </c>
      <c r="CA49" s="169">
        <v>1</v>
      </c>
      <c r="CB49" s="169">
        <v>7</v>
      </c>
    </row>
    <row r="50" spans="1:80" x14ac:dyDescent="0.2">
      <c r="A50" s="170">
        <v>33</v>
      </c>
      <c r="B50" s="171" t="s">
        <v>197</v>
      </c>
      <c r="C50" s="172" t="s">
        <v>198</v>
      </c>
      <c r="D50" s="173" t="s">
        <v>86</v>
      </c>
      <c r="E50" s="174">
        <v>99.332099999999997</v>
      </c>
      <c r="F50" s="174"/>
      <c r="G50" s="175">
        <f t="shared" si="8"/>
        <v>0</v>
      </c>
      <c r="H50" s="176">
        <v>1.1999999999999999E-3</v>
      </c>
      <c r="I50" s="177">
        <f t="shared" si="9"/>
        <v>0.11919851999999999</v>
      </c>
      <c r="J50" s="176"/>
      <c r="K50" s="177">
        <f t="shared" si="10"/>
        <v>0</v>
      </c>
      <c r="O50" s="169">
        <v>2</v>
      </c>
      <c r="AA50" s="144">
        <v>3</v>
      </c>
      <c r="AB50" s="144">
        <v>7</v>
      </c>
      <c r="AC50" s="144">
        <v>28375869</v>
      </c>
      <c r="AZ50" s="144">
        <v>2</v>
      </c>
      <c r="BA50" s="144">
        <f t="shared" si="11"/>
        <v>0</v>
      </c>
      <c r="BB50" s="144">
        <f t="shared" si="12"/>
        <v>0</v>
      </c>
      <c r="BC50" s="144">
        <f t="shared" si="13"/>
        <v>0</v>
      </c>
      <c r="BD50" s="144">
        <f t="shared" si="14"/>
        <v>0</v>
      </c>
      <c r="BE50" s="144">
        <f t="shared" si="15"/>
        <v>0</v>
      </c>
      <c r="CA50" s="169">
        <v>3</v>
      </c>
      <c r="CB50" s="169">
        <v>7</v>
      </c>
    </row>
    <row r="51" spans="1:80" x14ac:dyDescent="0.2">
      <c r="A51" s="170">
        <v>34</v>
      </c>
      <c r="B51" s="171" t="s">
        <v>199</v>
      </c>
      <c r="C51" s="172" t="s">
        <v>200</v>
      </c>
      <c r="D51" s="173" t="s">
        <v>86</v>
      </c>
      <c r="E51" s="174">
        <v>63.2318</v>
      </c>
      <c r="F51" s="174"/>
      <c r="G51" s="175">
        <f t="shared" si="8"/>
        <v>0</v>
      </c>
      <c r="H51" s="176">
        <v>2E-3</v>
      </c>
      <c r="I51" s="177">
        <f t="shared" si="9"/>
        <v>0.12646360000000001</v>
      </c>
      <c r="J51" s="176"/>
      <c r="K51" s="177">
        <f t="shared" si="10"/>
        <v>0</v>
      </c>
      <c r="O51" s="169">
        <v>2</v>
      </c>
      <c r="AA51" s="144">
        <v>3</v>
      </c>
      <c r="AB51" s="144">
        <v>7</v>
      </c>
      <c r="AC51" s="144">
        <v>28375871</v>
      </c>
      <c r="AZ51" s="144">
        <v>2</v>
      </c>
      <c r="BA51" s="144">
        <f t="shared" si="11"/>
        <v>0</v>
      </c>
      <c r="BB51" s="144">
        <f t="shared" si="12"/>
        <v>0</v>
      </c>
      <c r="BC51" s="144">
        <f t="shared" si="13"/>
        <v>0</v>
      </c>
      <c r="BD51" s="144">
        <f t="shared" si="14"/>
        <v>0</v>
      </c>
      <c r="BE51" s="144">
        <f t="shared" si="15"/>
        <v>0</v>
      </c>
      <c r="CA51" s="169">
        <v>3</v>
      </c>
      <c r="CB51" s="169">
        <v>7</v>
      </c>
    </row>
    <row r="52" spans="1:80" ht="13.5" customHeight="1" x14ac:dyDescent="0.2">
      <c r="A52" s="170">
        <v>35</v>
      </c>
      <c r="B52" s="171" t="s">
        <v>201</v>
      </c>
      <c r="C52" s="172" t="s">
        <v>202</v>
      </c>
      <c r="D52" s="173" t="s">
        <v>87</v>
      </c>
      <c r="E52" s="174">
        <v>25.04</v>
      </c>
      <c r="F52" s="174"/>
      <c r="G52" s="175">
        <f t="shared" si="8"/>
        <v>0</v>
      </c>
      <c r="H52" s="176">
        <v>0.02</v>
      </c>
      <c r="I52" s="177">
        <f t="shared" si="9"/>
        <v>0.50080000000000002</v>
      </c>
      <c r="J52" s="176"/>
      <c r="K52" s="177">
        <f t="shared" si="10"/>
        <v>0</v>
      </c>
      <c r="O52" s="169">
        <v>2</v>
      </c>
      <c r="AA52" s="144">
        <v>3</v>
      </c>
      <c r="AB52" s="144">
        <v>7</v>
      </c>
      <c r="AC52" s="144">
        <v>28375971</v>
      </c>
      <c r="AZ52" s="144">
        <v>2</v>
      </c>
      <c r="BA52" s="144">
        <f t="shared" si="11"/>
        <v>0</v>
      </c>
      <c r="BB52" s="144">
        <f t="shared" si="12"/>
        <v>0</v>
      </c>
      <c r="BC52" s="144">
        <f t="shared" si="13"/>
        <v>0</v>
      </c>
      <c r="BD52" s="144">
        <f t="shared" si="14"/>
        <v>0</v>
      </c>
      <c r="BE52" s="144">
        <f t="shared" si="15"/>
        <v>0</v>
      </c>
      <c r="CA52" s="169">
        <v>3</v>
      </c>
      <c r="CB52" s="169">
        <v>7</v>
      </c>
    </row>
    <row r="53" spans="1:80" ht="14.25" customHeight="1" x14ac:dyDescent="0.2">
      <c r="A53" s="170">
        <v>36</v>
      </c>
      <c r="B53" s="171" t="s">
        <v>203</v>
      </c>
      <c r="C53" s="172" t="s">
        <v>204</v>
      </c>
      <c r="D53" s="173" t="s">
        <v>87</v>
      </c>
      <c r="E53" s="174">
        <v>2.8828999999999998</v>
      </c>
      <c r="F53" s="174"/>
      <c r="G53" s="175">
        <f t="shared" si="8"/>
        <v>0</v>
      </c>
      <c r="H53" s="176">
        <v>2.5000000000000001E-2</v>
      </c>
      <c r="I53" s="177">
        <f t="shared" si="9"/>
        <v>7.2072499999999998E-2</v>
      </c>
      <c r="J53" s="176"/>
      <c r="K53" s="177">
        <f t="shared" si="10"/>
        <v>0</v>
      </c>
      <c r="O53" s="169">
        <v>2</v>
      </c>
      <c r="AA53" s="144">
        <v>3</v>
      </c>
      <c r="AB53" s="144">
        <v>7</v>
      </c>
      <c r="AC53" s="144">
        <v>28375972</v>
      </c>
      <c r="AZ53" s="144">
        <v>2</v>
      </c>
      <c r="BA53" s="144">
        <f t="shared" si="11"/>
        <v>0</v>
      </c>
      <c r="BB53" s="144">
        <f t="shared" si="12"/>
        <v>0</v>
      </c>
      <c r="BC53" s="144">
        <f t="shared" si="13"/>
        <v>0</v>
      </c>
      <c r="BD53" s="144">
        <f t="shared" si="14"/>
        <v>0</v>
      </c>
      <c r="BE53" s="144">
        <f t="shared" si="15"/>
        <v>0</v>
      </c>
      <c r="CA53" s="169">
        <v>3</v>
      </c>
      <c r="CB53" s="169">
        <v>7</v>
      </c>
    </row>
    <row r="54" spans="1:80" x14ac:dyDescent="0.2">
      <c r="A54" s="170">
        <v>37</v>
      </c>
      <c r="B54" s="171" t="s">
        <v>205</v>
      </c>
      <c r="C54" s="172" t="s">
        <v>206</v>
      </c>
      <c r="D54" s="173" t="s">
        <v>86</v>
      </c>
      <c r="E54" s="174">
        <v>594.09</v>
      </c>
      <c r="F54" s="174"/>
      <c r="G54" s="175">
        <f t="shared" si="8"/>
        <v>0</v>
      </c>
      <c r="H54" s="176">
        <v>1.98E-3</v>
      </c>
      <c r="I54" s="177">
        <f t="shared" si="9"/>
        <v>1.1762982</v>
      </c>
      <c r="J54" s="176"/>
      <c r="K54" s="177">
        <f t="shared" si="10"/>
        <v>0</v>
      </c>
      <c r="O54" s="169">
        <v>2</v>
      </c>
      <c r="AA54" s="144">
        <v>3</v>
      </c>
      <c r="AB54" s="144">
        <v>7</v>
      </c>
      <c r="AC54" s="144">
        <v>283763403</v>
      </c>
      <c r="AZ54" s="144">
        <v>2</v>
      </c>
      <c r="BA54" s="144">
        <f t="shared" si="11"/>
        <v>0</v>
      </c>
      <c r="BB54" s="144">
        <f t="shared" si="12"/>
        <v>0</v>
      </c>
      <c r="BC54" s="144">
        <f t="shared" si="13"/>
        <v>0</v>
      </c>
      <c r="BD54" s="144">
        <f t="shared" si="14"/>
        <v>0</v>
      </c>
      <c r="BE54" s="144">
        <f t="shared" si="15"/>
        <v>0</v>
      </c>
      <c r="CA54" s="169">
        <v>3</v>
      </c>
      <c r="CB54" s="169">
        <v>7</v>
      </c>
    </row>
    <row r="55" spans="1:80" x14ac:dyDescent="0.2">
      <c r="A55" s="170">
        <v>38</v>
      </c>
      <c r="B55" s="171" t="s">
        <v>207</v>
      </c>
      <c r="C55" s="172" t="s">
        <v>208</v>
      </c>
      <c r="D55" s="173" t="s">
        <v>86</v>
      </c>
      <c r="E55" s="174">
        <v>515.53030000000001</v>
      </c>
      <c r="F55" s="174"/>
      <c r="G55" s="175">
        <f t="shared" si="8"/>
        <v>0</v>
      </c>
      <c r="H55" s="176">
        <v>4.62E-3</v>
      </c>
      <c r="I55" s="177">
        <f t="shared" si="9"/>
        <v>2.381749986</v>
      </c>
      <c r="J55" s="176"/>
      <c r="K55" s="177">
        <f t="shared" si="10"/>
        <v>0</v>
      </c>
      <c r="O55" s="169">
        <v>2</v>
      </c>
      <c r="AA55" s="144">
        <v>3</v>
      </c>
      <c r="AB55" s="144">
        <v>7</v>
      </c>
      <c r="AC55" s="144">
        <v>283763407</v>
      </c>
      <c r="AZ55" s="144">
        <v>2</v>
      </c>
      <c r="BA55" s="144">
        <f t="shared" si="11"/>
        <v>0</v>
      </c>
      <c r="BB55" s="144">
        <f t="shared" si="12"/>
        <v>0</v>
      </c>
      <c r="BC55" s="144">
        <f t="shared" si="13"/>
        <v>0</v>
      </c>
      <c r="BD55" s="144">
        <f t="shared" si="14"/>
        <v>0</v>
      </c>
      <c r="BE55" s="144">
        <f t="shared" si="15"/>
        <v>0</v>
      </c>
      <c r="CA55" s="169">
        <v>3</v>
      </c>
      <c r="CB55" s="169">
        <v>7</v>
      </c>
    </row>
    <row r="56" spans="1:80" x14ac:dyDescent="0.2">
      <c r="A56" s="170">
        <v>39</v>
      </c>
      <c r="B56" s="171" t="s">
        <v>209</v>
      </c>
      <c r="C56" s="172" t="s">
        <v>210</v>
      </c>
      <c r="D56" s="173" t="s">
        <v>86</v>
      </c>
      <c r="E56" s="174">
        <v>564.62840000000006</v>
      </c>
      <c r="F56" s="174"/>
      <c r="G56" s="175">
        <f t="shared" si="8"/>
        <v>0</v>
      </c>
      <c r="H56" s="176">
        <v>5.0000000000000001E-4</v>
      </c>
      <c r="I56" s="177">
        <f t="shared" si="9"/>
        <v>0.28231420000000002</v>
      </c>
      <c r="J56" s="176"/>
      <c r="K56" s="177">
        <f t="shared" si="10"/>
        <v>0</v>
      </c>
      <c r="O56" s="169">
        <v>2</v>
      </c>
      <c r="AA56" s="144">
        <v>3</v>
      </c>
      <c r="AB56" s="144">
        <v>7</v>
      </c>
      <c r="AC56" s="144">
        <v>69366199</v>
      </c>
      <c r="AZ56" s="144">
        <v>2</v>
      </c>
      <c r="BA56" s="144">
        <f t="shared" si="11"/>
        <v>0</v>
      </c>
      <c r="BB56" s="144">
        <f t="shared" si="12"/>
        <v>0</v>
      </c>
      <c r="BC56" s="144">
        <f t="shared" si="13"/>
        <v>0</v>
      </c>
      <c r="BD56" s="144">
        <f t="shared" si="14"/>
        <v>0</v>
      </c>
      <c r="BE56" s="144">
        <f t="shared" si="15"/>
        <v>0</v>
      </c>
      <c r="CA56" s="169">
        <v>3</v>
      </c>
      <c r="CB56" s="169">
        <v>7</v>
      </c>
    </row>
    <row r="57" spans="1:80" ht="22.5" x14ac:dyDescent="0.2">
      <c r="A57" s="170">
        <v>40</v>
      </c>
      <c r="B57" s="171" t="s">
        <v>290</v>
      </c>
      <c r="C57" s="172" t="s">
        <v>291</v>
      </c>
      <c r="D57" s="173" t="s">
        <v>86</v>
      </c>
      <c r="E57" s="174">
        <v>30</v>
      </c>
      <c r="F57" s="174"/>
      <c r="G57" s="175">
        <f t="shared" si="8"/>
        <v>0</v>
      </c>
      <c r="H57" s="176"/>
      <c r="I57" s="177"/>
      <c r="J57" s="176"/>
      <c r="K57" s="177">
        <f t="shared" si="10"/>
        <v>0</v>
      </c>
      <c r="O57" s="169"/>
      <c r="CA57" s="169"/>
      <c r="CB57" s="169"/>
    </row>
    <row r="58" spans="1:80" x14ac:dyDescent="0.2">
      <c r="A58" s="170">
        <v>41</v>
      </c>
      <c r="B58" s="171" t="s">
        <v>211</v>
      </c>
      <c r="C58" s="172" t="s">
        <v>212</v>
      </c>
      <c r="D58" s="173" t="s">
        <v>93</v>
      </c>
      <c r="E58" s="174">
        <v>4.3392011640000003</v>
      </c>
      <c r="F58" s="174"/>
      <c r="G58" s="175">
        <f t="shared" si="8"/>
        <v>0</v>
      </c>
      <c r="H58" s="176">
        <v>0</v>
      </c>
      <c r="I58" s="177">
        <f t="shared" si="9"/>
        <v>0</v>
      </c>
      <c r="J58" s="176"/>
      <c r="K58" s="177">
        <f t="shared" si="10"/>
        <v>0</v>
      </c>
      <c r="O58" s="169">
        <v>2</v>
      </c>
      <c r="AA58" s="144">
        <v>7</v>
      </c>
      <c r="AB58" s="144">
        <v>1001</v>
      </c>
      <c r="AC58" s="144">
        <v>5</v>
      </c>
      <c r="AZ58" s="144">
        <v>2</v>
      </c>
      <c r="BA58" s="144">
        <f t="shared" si="11"/>
        <v>0</v>
      </c>
      <c r="BB58" s="144">
        <f t="shared" si="12"/>
        <v>0</v>
      </c>
      <c r="BC58" s="144">
        <f t="shared" si="13"/>
        <v>0</v>
      </c>
      <c r="BD58" s="144">
        <f t="shared" si="14"/>
        <v>0</v>
      </c>
      <c r="BE58" s="144">
        <f t="shared" si="15"/>
        <v>0</v>
      </c>
      <c r="CA58" s="169">
        <v>7</v>
      </c>
      <c r="CB58" s="169">
        <v>1001</v>
      </c>
    </row>
    <row r="59" spans="1:80" x14ac:dyDescent="0.2">
      <c r="A59" s="179"/>
      <c r="B59" s="180" t="s">
        <v>80</v>
      </c>
      <c r="C59" s="181" t="s">
        <v>189</v>
      </c>
      <c r="D59" s="182"/>
      <c r="E59" s="183"/>
      <c r="F59" s="184"/>
      <c r="G59" s="185">
        <f>SUM(G45:G58)</f>
        <v>0</v>
      </c>
      <c r="H59" s="186"/>
      <c r="I59" s="187">
        <f>SUM(I45:I58)</f>
        <v>5.3113492860000004</v>
      </c>
      <c r="J59" s="186"/>
      <c r="K59" s="187">
        <f>SUM(K45:K58)</f>
        <v>-0.54007932000000003</v>
      </c>
      <c r="O59" s="169">
        <v>4</v>
      </c>
      <c r="BA59" s="188">
        <f>SUM(BA45:BA58)</f>
        <v>0</v>
      </c>
      <c r="BB59" s="188">
        <f>SUM(BB45:BB58)</f>
        <v>0</v>
      </c>
      <c r="BC59" s="188">
        <f>SUM(BC45:BC58)</f>
        <v>0</v>
      </c>
      <c r="BD59" s="188">
        <f>SUM(BD45:BD58)</f>
        <v>0</v>
      </c>
      <c r="BE59" s="188">
        <f>SUM(BE45:BE58)</f>
        <v>0</v>
      </c>
    </row>
    <row r="60" spans="1:80" x14ac:dyDescent="0.2">
      <c r="A60" s="159" t="s">
        <v>76</v>
      </c>
      <c r="B60" s="160" t="s">
        <v>213</v>
      </c>
      <c r="C60" s="161" t="s">
        <v>214</v>
      </c>
      <c r="D60" s="162"/>
      <c r="E60" s="163"/>
      <c r="F60" s="163"/>
      <c r="G60" s="164"/>
      <c r="H60" s="165"/>
      <c r="I60" s="166"/>
      <c r="J60" s="167"/>
      <c r="K60" s="168"/>
      <c r="O60" s="169">
        <v>1</v>
      </c>
    </row>
    <row r="61" spans="1:80" x14ac:dyDescent="0.2">
      <c r="A61" s="170">
        <v>42</v>
      </c>
      <c r="B61" s="171" t="s">
        <v>216</v>
      </c>
      <c r="C61" s="172" t="s">
        <v>217</v>
      </c>
      <c r="D61" s="173" t="s">
        <v>92</v>
      </c>
      <c r="E61" s="174">
        <v>6</v>
      </c>
      <c r="F61" s="174"/>
      <c r="G61" s="175">
        <f t="shared" ref="G61:G66" si="16">E61*F61</f>
        <v>0</v>
      </c>
      <c r="H61" s="176">
        <v>0</v>
      </c>
      <c r="I61" s="177">
        <f t="shared" ref="I61:I66" si="17">E61*H61</f>
        <v>0</v>
      </c>
      <c r="J61" s="176">
        <v>-1.98E-3</v>
      </c>
      <c r="K61" s="177">
        <f t="shared" ref="K61:K66" si="18">E61*J61</f>
        <v>-1.188E-2</v>
      </c>
      <c r="O61" s="169">
        <v>2</v>
      </c>
      <c r="AA61" s="144">
        <v>1</v>
      </c>
      <c r="AB61" s="144">
        <v>7</v>
      </c>
      <c r="AC61" s="144">
        <v>7</v>
      </c>
      <c r="AZ61" s="144">
        <v>2</v>
      </c>
      <c r="BA61" s="144">
        <f t="shared" ref="BA61:BA66" si="19">IF(AZ61=1,G61,0)</f>
        <v>0</v>
      </c>
      <c r="BB61" s="144">
        <f t="shared" ref="BB61:BB66" si="20">IF(AZ61=2,G61,0)</f>
        <v>0</v>
      </c>
      <c r="BC61" s="144">
        <f t="shared" ref="BC61:BC66" si="21">IF(AZ61=3,G61,0)</f>
        <v>0</v>
      </c>
      <c r="BD61" s="144">
        <f t="shared" ref="BD61:BD66" si="22">IF(AZ61=4,G61,0)</f>
        <v>0</v>
      </c>
      <c r="BE61" s="144">
        <f t="shared" ref="BE61:BE66" si="23">IF(AZ61=5,G61,0)</f>
        <v>0</v>
      </c>
      <c r="CA61" s="169">
        <v>1</v>
      </c>
      <c r="CB61" s="169">
        <v>7</v>
      </c>
    </row>
    <row r="62" spans="1:80" ht="13.5" customHeight="1" x14ac:dyDescent="0.2">
      <c r="A62" s="170">
        <v>43</v>
      </c>
      <c r="B62" s="171" t="s">
        <v>218</v>
      </c>
      <c r="C62" s="172" t="s">
        <v>219</v>
      </c>
      <c r="D62" s="173" t="s">
        <v>92</v>
      </c>
      <c r="E62" s="174">
        <v>6</v>
      </c>
      <c r="F62" s="174"/>
      <c r="G62" s="175">
        <f t="shared" si="16"/>
        <v>0</v>
      </c>
      <c r="H62" s="176">
        <v>1.3600000000000001E-3</v>
      </c>
      <c r="I62" s="177">
        <f t="shared" si="17"/>
        <v>8.1600000000000006E-3</v>
      </c>
      <c r="J62" s="176">
        <v>0</v>
      </c>
      <c r="K62" s="177">
        <f t="shared" si="18"/>
        <v>0</v>
      </c>
      <c r="O62" s="169">
        <v>2</v>
      </c>
      <c r="AA62" s="144">
        <v>1</v>
      </c>
      <c r="AB62" s="144">
        <v>7</v>
      </c>
      <c r="AC62" s="144">
        <v>7</v>
      </c>
      <c r="AZ62" s="144">
        <v>2</v>
      </c>
      <c r="BA62" s="144">
        <f t="shared" si="19"/>
        <v>0</v>
      </c>
      <c r="BB62" s="144">
        <f t="shared" si="20"/>
        <v>0</v>
      </c>
      <c r="BC62" s="144">
        <f t="shared" si="21"/>
        <v>0</v>
      </c>
      <c r="BD62" s="144">
        <f t="shared" si="22"/>
        <v>0</v>
      </c>
      <c r="BE62" s="144">
        <f t="shared" si="23"/>
        <v>0</v>
      </c>
      <c r="CA62" s="169">
        <v>1</v>
      </c>
      <c r="CB62" s="169">
        <v>7</v>
      </c>
    </row>
    <row r="63" spans="1:80" ht="12.75" customHeight="1" x14ac:dyDescent="0.2">
      <c r="A63" s="170">
        <v>44</v>
      </c>
      <c r="B63" s="171" t="s">
        <v>220</v>
      </c>
      <c r="C63" s="172" t="s">
        <v>221</v>
      </c>
      <c r="D63" s="173" t="s">
        <v>110</v>
      </c>
      <c r="E63" s="174">
        <v>2</v>
      </c>
      <c r="F63" s="174"/>
      <c r="G63" s="175">
        <f t="shared" si="16"/>
        <v>0</v>
      </c>
      <c r="H63" s="176">
        <v>1.83E-3</v>
      </c>
      <c r="I63" s="177">
        <f t="shared" si="17"/>
        <v>3.6600000000000001E-3</v>
      </c>
      <c r="J63" s="176">
        <v>0</v>
      </c>
      <c r="K63" s="177">
        <f t="shared" si="18"/>
        <v>0</v>
      </c>
      <c r="O63" s="169">
        <v>2</v>
      </c>
      <c r="AA63" s="144">
        <v>1</v>
      </c>
      <c r="AB63" s="144">
        <v>7</v>
      </c>
      <c r="AC63" s="144">
        <v>7</v>
      </c>
      <c r="AZ63" s="144">
        <v>2</v>
      </c>
      <c r="BA63" s="144">
        <f t="shared" si="19"/>
        <v>0</v>
      </c>
      <c r="BB63" s="144">
        <f t="shared" si="20"/>
        <v>0</v>
      </c>
      <c r="BC63" s="144">
        <f t="shared" si="21"/>
        <v>0</v>
      </c>
      <c r="BD63" s="144">
        <f t="shared" si="22"/>
        <v>0</v>
      </c>
      <c r="BE63" s="144">
        <f t="shared" si="23"/>
        <v>0</v>
      </c>
      <c r="CA63" s="169">
        <v>1</v>
      </c>
      <c r="CB63" s="169">
        <v>7</v>
      </c>
    </row>
    <row r="64" spans="1:80" ht="22.5" x14ac:dyDescent="0.2">
      <c r="A64" s="170">
        <v>45</v>
      </c>
      <c r="B64" s="171" t="s">
        <v>222</v>
      </c>
      <c r="C64" s="172" t="s">
        <v>223</v>
      </c>
      <c r="D64" s="173" t="s">
        <v>110</v>
      </c>
      <c r="E64" s="174">
        <v>2</v>
      </c>
      <c r="F64" s="174"/>
      <c r="G64" s="175">
        <f t="shared" si="16"/>
        <v>0</v>
      </c>
      <c r="H64" s="176">
        <v>9.2000000000000003E-4</v>
      </c>
      <c r="I64" s="177">
        <f t="shared" si="17"/>
        <v>1.8400000000000001E-3</v>
      </c>
      <c r="J64" s="176">
        <v>0</v>
      </c>
      <c r="K64" s="177">
        <f t="shared" si="18"/>
        <v>0</v>
      </c>
      <c r="O64" s="169">
        <v>2</v>
      </c>
      <c r="AA64" s="144">
        <v>1</v>
      </c>
      <c r="AB64" s="144">
        <v>7</v>
      </c>
      <c r="AC64" s="144">
        <v>7</v>
      </c>
      <c r="AZ64" s="144">
        <v>2</v>
      </c>
      <c r="BA64" s="144">
        <f t="shared" si="19"/>
        <v>0</v>
      </c>
      <c r="BB64" s="144">
        <f t="shared" si="20"/>
        <v>0</v>
      </c>
      <c r="BC64" s="144">
        <f t="shared" si="21"/>
        <v>0</v>
      </c>
      <c r="BD64" s="144">
        <f t="shared" si="22"/>
        <v>0</v>
      </c>
      <c r="BE64" s="144">
        <f t="shared" si="23"/>
        <v>0</v>
      </c>
      <c r="CA64" s="169">
        <v>1</v>
      </c>
      <c r="CB64" s="169">
        <v>7</v>
      </c>
    </row>
    <row r="65" spans="1:80" ht="12.75" customHeight="1" x14ac:dyDescent="0.2">
      <c r="A65" s="170">
        <v>46</v>
      </c>
      <c r="B65" s="171" t="s">
        <v>224</v>
      </c>
      <c r="C65" s="172" t="s">
        <v>225</v>
      </c>
      <c r="D65" s="173" t="s">
        <v>110</v>
      </c>
      <c r="E65" s="174">
        <v>2</v>
      </c>
      <c r="F65" s="174"/>
      <c r="G65" s="175">
        <f t="shared" si="16"/>
        <v>0</v>
      </c>
      <c r="H65" s="176">
        <v>0</v>
      </c>
      <c r="I65" s="177">
        <f t="shared" si="17"/>
        <v>0</v>
      </c>
      <c r="J65" s="176"/>
      <c r="K65" s="177">
        <f t="shared" si="18"/>
        <v>0</v>
      </c>
      <c r="O65" s="169">
        <v>2</v>
      </c>
      <c r="AA65" s="144">
        <v>12</v>
      </c>
      <c r="AB65" s="144">
        <v>0</v>
      </c>
      <c r="AC65" s="144">
        <v>53</v>
      </c>
      <c r="AZ65" s="144">
        <v>2</v>
      </c>
      <c r="BA65" s="144">
        <f t="shared" si="19"/>
        <v>0</v>
      </c>
      <c r="BB65" s="144">
        <f t="shared" si="20"/>
        <v>0</v>
      </c>
      <c r="BC65" s="144">
        <f t="shared" si="21"/>
        <v>0</v>
      </c>
      <c r="BD65" s="144">
        <f t="shared" si="22"/>
        <v>0</v>
      </c>
      <c r="BE65" s="144">
        <f t="shared" si="23"/>
        <v>0</v>
      </c>
      <c r="CA65" s="169">
        <v>12</v>
      </c>
      <c r="CB65" s="169">
        <v>0</v>
      </c>
    </row>
    <row r="66" spans="1:80" x14ac:dyDescent="0.2">
      <c r="A66" s="170">
        <v>47</v>
      </c>
      <c r="B66" s="171" t="s">
        <v>226</v>
      </c>
      <c r="C66" s="172" t="s">
        <v>227</v>
      </c>
      <c r="D66" s="173" t="s">
        <v>93</v>
      </c>
      <c r="E66" s="174">
        <v>1.366E-2</v>
      </c>
      <c r="F66" s="174"/>
      <c r="G66" s="175">
        <f t="shared" si="16"/>
        <v>0</v>
      </c>
      <c r="H66" s="176">
        <v>0</v>
      </c>
      <c r="I66" s="177">
        <f t="shared" si="17"/>
        <v>0</v>
      </c>
      <c r="J66" s="176"/>
      <c r="K66" s="177">
        <f t="shared" si="18"/>
        <v>0</v>
      </c>
      <c r="O66" s="169">
        <v>2</v>
      </c>
      <c r="AA66" s="144">
        <v>7</v>
      </c>
      <c r="AB66" s="144">
        <v>1001</v>
      </c>
      <c r="AC66" s="144">
        <v>5</v>
      </c>
      <c r="AZ66" s="144">
        <v>2</v>
      </c>
      <c r="BA66" s="144">
        <f t="shared" si="19"/>
        <v>0</v>
      </c>
      <c r="BB66" s="144">
        <f t="shared" si="20"/>
        <v>0</v>
      </c>
      <c r="BC66" s="144">
        <f t="shared" si="21"/>
        <v>0</v>
      </c>
      <c r="BD66" s="144">
        <f t="shared" si="22"/>
        <v>0</v>
      </c>
      <c r="BE66" s="144">
        <f t="shared" si="23"/>
        <v>0</v>
      </c>
      <c r="CA66" s="169">
        <v>7</v>
      </c>
      <c r="CB66" s="169">
        <v>1001</v>
      </c>
    </row>
    <row r="67" spans="1:80" x14ac:dyDescent="0.2">
      <c r="A67" s="179"/>
      <c r="B67" s="180" t="s">
        <v>80</v>
      </c>
      <c r="C67" s="181" t="s">
        <v>215</v>
      </c>
      <c r="D67" s="182"/>
      <c r="E67" s="183"/>
      <c r="F67" s="184"/>
      <c r="G67" s="185">
        <f>SUM(G60:G66)</f>
        <v>0</v>
      </c>
      <c r="H67" s="186"/>
      <c r="I67" s="187">
        <f>SUM(I60:I66)</f>
        <v>1.366E-2</v>
      </c>
      <c r="J67" s="186"/>
      <c r="K67" s="187">
        <f>SUM(K60:K66)</f>
        <v>-1.188E-2</v>
      </c>
      <c r="O67" s="169">
        <v>4</v>
      </c>
      <c r="BA67" s="188">
        <f>SUM(BA60:BA66)</f>
        <v>0</v>
      </c>
      <c r="BB67" s="188">
        <f>SUM(BB60:BB66)</f>
        <v>0</v>
      </c>
      <c r="BC67" s="188">
        <f>SUM(BC60:BC66)</f>
        <v>0</v>
      </c>
      <c r="BD67" s="188">
        <f>SUM(BD60:BD66)</f>
        <v>0</v>
      </c>
      <c r="BE67" s="188">
        <f>SUM(BE60:BE66)</f>
        <v>0</v>
      </c>
    </row>
    <row r="68" spans="1:80" x14ac:dyDescent="0.2">
      <c r="A68" s="159" t="s">
        <v>76</v>
      </c>
      <c r="B68" s="160" t="s">
        <v>101</v>
      </c>
      <c r="C68" s="161" t="s">
        <v>102</v>
      </c>
      <c r="D68" s="162"/>
      <c r="E68" s="163"/>
      <c r="F68" s="163"/>
      <c r="G68" s="164"/>
      <c r="H68" s="165"/>
      <c r="I68" s="166"/>
      <c r="J68" s="167"/>
      <c r="K68" s="168"/>
      <c r="O68" s="169">
        <v>1</v>
      </c>
    </row>
    <row r="69" spans="1:80" x14ac:dyDescent="0.2">
      <c r="A69" s="170">
        <v>48</v>
      </c>
      <c r="B69" s="171" t="s">
        <v>228</v>
      </c>
      <c r="C69" s="172" t="s">
        <v>229</v>
      </c>
      <c r="D69" s="173" t="s">
        <v>86</v>
      </c>
      <c r="E69" s="174">
        <v>60.848599999999998</v>
      </c>
      <c r="F69" s="174"/>
      <c r="G69" s="175">
        <f>E69*F69</f>
        <v>0</v>
      </c>
      <c r="H69" s="176">
        <v>0</v>
      </c>
      <c r="I69" s="177">
        <f>E69*H69</f>
        <v>0</v>
      </c>
      <c r="J69" s="176">
        <v>0</v>
      </c>
      <c r="K69" s="177">
        <f>E69*J69</f>
        <v>0</v>
      </c>
      <c r="O69" s="169">
        <v>2</v>
      </c>
      <c r="AA69" s="144">
        <v>1</v>
      </c>
      <c r="AB69" s="144">
        <v>7</v>
      </c>
      <c r="AC69" s="144">
        <v>7</v>
      </c>
      <c r="AZ69" s="144">
        <v>2</v>
      </c>
      <c r="BA69" s="144">
        <f>IF(AZ69=1,G69,0)</f>
        <v>0</v>
      </c>
      <c r="BB69" s="144">
        <f>IF(AZ69=2,G69,0)</f>
        <v>0</v>
      </c>
      <c r="BC69" s="144">
        <f>IF(AZ69=3,G69,0)</f>
        <v>0</v>
      </c>
      <c r="BD69" s="144">
        <f>IF(AZ69=4,G69,0)</f>
        <v>0</v>
      </c>
      <c r="BE69" s="144">
        <f>IF(AZ69=5,G69,0)</f>
        <v>0</v>
      </c>
      <c r="CA69" s="169">
        <v>1</v>
      </c>
      <c r="CB69" s="169">
        <v>7</v>
      </c>
    </row>
    <row r="70" spans="1:80" x14ac:dyDescent="0.2">
      <c r="A70" s="170">
        <v>49</v>
      </c>
      <c r="B70" s="171" t="s">
        <v>230</v>
      </c>
      <c r="C70" s="172" t="s">
        <v>231</v>
      </c>
      <c r="D70" s="173" t="s">
        <v>86</v>
      </c>
      <c r="E70" s="174">
        <v>66.933499999999995</v>
      </c>
      <c r="F70" s="174"/>
      <c r="G70" s="175">
        <f>E70*F70</f>
        <v>0</v>
      </c>
      <c r="H70" s="176">
        <v>1.1299999999999999E-2</v>
      </c>
      <c r="I70" s="177">
        <f>E70*H70</f>
        <v>0.7563485499999999</v>
      </c>
      <c r="J70" s="176"/>
      <c r="K70" s="177">
        <f>E70*J70</f>
        <v>0</v>
      </c>
      <c r="O70" s="169">
        <v>2</v>
      </c>
      <c r="AA70" s="144">
        <v>3</v>
      </c>
      <c r="AB70" s="144">
        <v>7</v>
      </c>
      <c r="AC70" s="144" t="s">
        <v>230</v>
      </c>
      <c r="AZ70" s="144">
        <v>2</v>
      </c>
      <c r="BA70" s="144">
        <f>IF(AZ70=1,G70,0)</f>
        <v>0</v>
      </c>
      <c r="BB70" s="144">
        <f>IF(AZ70=2,G70,0)</f>
        <v>0</v>
      </c>
      <c r="BC70" s="144">
        <f>IF(AZ70=3,G70,0)</f>
        <v>0</v>
      </c>
      <c r="BD70" s="144">
        <f>IF(AZ70=4,G70,0)</f>
        <v>0</v>
      </c>
      <c r="BE70" s="144">
        <f>IF(AZ70=5,G70,0)</f>
        <v>0</v>
      </c>
      <c r="CA70" s="169">
        <v>3</v>
      </c>
      <c r="CB70" s="169">
        <v>7</v>
      </c>
    </row>
    <row r="71" spans="1:80" x14ac:dyDescent="0.2">
      <c r="A71" s="170">
        <v>50</v>
      </c>
      <c r="B71" s="171" t="s">
        <v>232</v>
      </c>
      <c r="C71" s="172" t="s">
        <v>233</v>
      </c>
      <c r="D71" s="173" t="s">
        <v>111</v>
      </c>
      <c r="E71" s="174">
        <v>1</v>
      </c>
      <c r="F71" s="174"/>
      <c r="G71" s="175">
        <f>E71*F71</f>
        <v>0</v>
      </c>
      <c r="H71" s="176">
        <v>0</v>
      </c>
      <c r="I71" s="177">
        <f>E71*H71</f>
        <v>0</v>
      </c>
      <c r="J71" s="176"/>
      <c r="K71" s="177">
        <f>E71*J71</f>
        <v>0</v>
      </c>
      <c r="O71" s="169">
        <v>2</v>
      </c>
      <c r="AA71" s="144">
        <v>3</v>
      </c>
      <c r="AB71" s="144">
        <v>7</v>
      </c>
      <c r="AC71" s="144" t="s">
        <v>232</v>
      </c>
      <c r="AZ71" s="144">
        <v>2</v>
      </c>
      <c r="BA71" s="144">
        <f>IF(AZ71=1,G71,0)</f>
        <v>0</v>
      </c>
      <c r="BB71" s="144">
        <f>IF(AZ71=2,G71,0)</f>
        <v>0</v>
      </c>
      <c r="BC71" s="144">
        <f>IF(AZ71=3,G71,0)</f>
        <v>0</v>
      </c>
      <c r="BD71" s="144">
        <f>IF(AZ71=4,G71,0)</f>
        <v>0</v>
      </c>
      <c r="BE71" s="144">
        <f>IF(AZ71=5,G71,0)</f>
        <v>0</v>
      </c>
      <c r="CA71" s="169">
        <v>3</v>
      </c>
      <c r="CB71" s="169">
        <v>7</v>
      </c>
    </row>
    <row r="72" spans="1:80" x14ac:dyDescent="0.2">
      <c r="A72" s="170">
        <v>51</v>
      </c>
      <c r="B72" s="171" t="s">
        <v>104</v>
      </c>
      <c r="C72" s="172" t="s">
        <v>234</v>
      </c>
      <c r="D72" s="173" t="s">
        <v>93</v>
      </c>
      <c r="E72" s="174">
        <v>0.75634855000000001</v>
      </c>
      <c r="F72" s="174"/>
      <c r="G72" s="175">
        <f>E72*F72</f>
        <v>0</v>
      </c>
      <c r="H72" s="176">
        <v>0</v>
      </c>
      <c r="I72" s="177">
        <f>E72*H72</f>
        <v>0</v>
      </c>
      <c r="J72" s="176"/>
      <c r="K72" s="177">
        <f>E72*J72</f>
        <v>0</v>
      </c>
      <c r="O72" s="169">
        <v>2</v>
      </c>
      <c r="AA72" s="144">
        <v>7</v>
      </c>
      <c r="AB72" s="144">
        <v>1001</v>
      </c>
      <c r="AC72" s="144">
        <v>5</v>
      </c>
      <c r="AZ72" s="144">
        <v>2</v>
      </c>
      <c r="BA72" s="144">
        <f>IF(AZ72=1,G72,0)</f>
        <v>0</v>
      </c>
      <c r="BB72" s="144">
        <f>IF(AZ72=2,G72,0)</f>
        <v>0</v>
      </c>
      <c r="BC72" s="144">
        <f>IF(AZ72=3,G72,0)</f>
        <v>0</v>
      </c>
      <c r="BD72" s="144">
        <f>IF(AZ72=4,G72,0)</f>
        <v>0</v>
      </c>
      <c r="BE72" s="144">
        <f>IF(AZ72=5,G72,0)</f>
        <v>0</v>
      </c>
      <c r="CA72" s="169">
        <v>7</v>
      </c>
      <c r="CB72" s="169">
        <v>1001</v>
      </c>
    </row>
    <row r="73" spans="1:80" x14ac:dyDescent="0.2">
      <c r="A73" s="179"/>
      <c r="B73" s="180" t="s">
        <v>80</v>
      </c>
      <c r="C73" s="181" t="s">
        <v>103</v>
      </c>
      <c r="D73" s="182"/>
      <c r="E73" s="183"/>
      <c r="F73" s="184"/>
      <c r="G73" s="185">
        <f>SUM(G68:G72)</f>
        <v>0</v>
      </c>
      <c r="H73" s="186"/>
      <c r="I73" s="187">
        <f>SUM(I68:I72)</f>
        <v>0.7563485499999999</v>
      </c>
      <c r="J73" s="186"/>
      <c r="K73" s="187">
        <f>SUM(K68:K72)</f>
        <v>0</v>
      </c>
      <c r="O73" s="169">
        <v>4</v>
      </c>
      <c r="BA73" s="188">
        <f>SUM(BA68:BA72)</f>
        <v>0</v>
      </c>
      <c r="BB73" s="188">
        <f>SUM(BB68:BB72)</f>
        <v>0</v>
      </c>
      <c r="BC73" s="188">
        <f>SUM(BC68:BC72)</f>
        <v>0</v>
      </c>
      <c r="BD73" s="188">
        <f>SUM(BD68:BD72)</f>
        <v>0</v>
      </c>
      <c r="BE73" s="188">
        <f>SUM(BE68:BE72)</f>
        <v>0</v>
      </c>
    </row>
    <row r="74" spans="1:80" x14ac:dyDescent="0.2">
      <c r="A74" s="159" t="s">
        <v>76</v>
      </c>
      <c r="B74" s="160" t="s">
        <v>235</v>
      </c>
      <c r="C74" s="161" t="s">
        <v>236</v>
      </c>
      <c r="D74" s="162"/>
      <c r="E74" s="163"/>
      <c r="F74" s="163"/>
      <c r="G74" s="164"/>
      <c r="H74" s="165"/>
      <c r="I74" s="166"/>
      <c r="J74" s="167"/>
      <c r="K74" s="168"/>
      <c r="O74" s="169">
        <v>1</v>
      </c>
    </row>
    <row r="75" spans="1:80" ht="22.5" x14ac:dyDescent="0.2">
      <c r="A75" s="170">
        <v>52</v>
      </c>
      <c r="B75" s="171" t="s">
        <v>238</v>
      </c>
      <c r="C75" s="172" t="s">
        <v>239</v>
      </c>
      <c r="D75" s="173" t="s">
        <v>92</v>
      </c>
      <c r="E75" s="174">
        <v>9.6</v>
      </c>
      <c r="F75" s="174"/>
      <c r="G75" s="175">
        <f t="shared" ref="G75:G84" si="24">E75*F75</f>
        <v>0</v>
      </c>
      <c r="H75" s="176">
        <v>3.0000000000000001E-3</v>
      </c>
      <c r="I75" s="177">
        <f t="shared" ref="I75:I84" si="25">E75*H75</f>
        <v>2.8799999999999999E-2</v>
      </c>
      <c r="J75" s="176">
        <v>0</v>
      </c>
      <c r="K75" s="177">
        <f t="shared" ref="K75:K84" si="26">E75*J75</f>
        <v>0</v>
      </c>
      <c r="O75" s="169">
        <v>2</v>
      </c>
      <c r="AA75" s="144">
        <v>1</v>
      </c>
      <c r="AB75" s="144">
        <v>7</v>
      </c>
      <c r="AC75" s="144">
        <v>7</v>
      </c>
      <c r="AZ75" s="144">
        <v>2</v>
      </c>
      <c r="BA75" s="144">
        <f t="shared" ref="BA75:BA84" si="27">IF(AZ75=1,G75,0)</f>
        <v>0</v>
      </c>
      <c r="BB75" s="144">
        <f t="shared" ref="BB75:BB84" si="28">IF(AZ75=2,G75,0)</f>
        <v>0</v>
      </c>
      <c r="BC75" s="144">
        <f t="shared" ref="BC75:BC84" si="29">IF(AZ75=3,G75,0)</f>
        <v>0</v>
      </c>
      <c r="BD75" s="144">
        <f t="shared" ref="BD75:BD84" si="30">IF(AZ75=4,G75,0)</f>
        <v>0</v>
      </c>
      <c r="BE75" s="144">
        <f t="shared" ref="BE75:BE84" si="31">IF(AZ75=5,G75,0)</f>
        <v>0</v>
      </c>
      <c r="CA75" s="169">
        <v>1</v>
      </c>
      <c r="CB75" s="169">
        <v>7</v>
      </c>
    </row>
    <row r="76" spans="1:80" x14ac:dyDescent="0.2">
      <c r="A76" s="170">
        <v>53</v>
      </c>
      <c r="B76" s="171" t="s">
        <v>240</v>
      </c>
      <c r="C76" s="172" t="s">
        <v>241</v>
      </c>
      <c r="D76" s="173" t="s">
        <v>110</v>
      </c>
      <c r="E76" s="174">
        <v>2</v>
      </c>
      <c r="F76" s="174"/>
      <c r="G76" s="175">
        <f t="shared" si="24"/>
        <v>0</v>
      </c>
      <c r="H76" s="176">
        <v>4.0600000000000002E-3</v>
      </c>
      <c r="I76" s="177">
        <f t="shared" si="25"/>
        <v>8.1200000000000005E-3</v>
      </c>
      <c r="J76" s="176">
        <v>0</v>
      </c>
      <c r="K76" s="177">
        <f t="shared" si="26"/>
        <v>0</v>
      </c>
      <c r="O76" s="169">
        <v>2</v>
      </c>
      <c r="AA76" s="144">
        <v>1</v>
      </c>
      <c r="AB76" s="144">
        <v>7</v>
      </c>
      <c r="AC76" s="144">
        <v>7</v>
      </c>
      <c r="AZ76" s="144">
        <v>2</v>
      </c>
      <c r="BA76" s="144">
        <f t="shared" si="27"/>
        <v>0</v>
      </c>
      <c r="BB76" s="144">
        <f t="shared" si="28"/>
        <v>0</v>
      </c>
      <c r="BC76" s="144">
        <f t="shared" si="29"/>
        <v>0</v>
      </c>
      <c r="BD76" s="144">
        <f t="shared" si="30"/>
        <v>0</v>
      </c>
      <c r="BE76" s="144">
        <f t="shared" si="31"/>
        <v>0</v>
      </c>
      <c r="CA76" s="169">
        <v>1</v>
      </c>
      <c r="CB76" s="169">
        <v>7</v>
      </c>
    </row>
    <row r="77" spans="1:80" x14ac:dyDescent="0.2">
      <c r="A77" s="170">
        <v>54</v>
      </c>
      <c r="B77" s="171" t="s">
        <v>242</v>
      </c>
      <c r="C77" s="172" t="s">
        <v>243</v>
      </c>
      <c r="D77" s="173" t="s">
        <v>110</v>
      </c>
      <c r="E77" s="174">
        <v>20</v>
      </c>
      <c r="F77" s="174"/>
      <c r="G77" s="175">
        <f t="shared" si="24"/>
        <v>0</v>
      </c>
      <c r="H77" s="176">
        <v>0</v>
      </c>
      <c r="I77" s="177">
        <f t="shared" si="25"/>
        <v>0</v>
      </c>
      <c r="J77" s="176">
        <v>-9.6000000000000002E-4</v>
      </c>
      <c r="K77" s="177">
        <f t="shared" si="26"/>
        <v>-1.9200000000000002E-2</v>
      </c>
      <c r="O77" s="169">
        <v>2</v>
      </c>
      <c r="AA77" s="144">
        <v>1</v>
      </c>
      <c r="AB77" s="144">
        <v>7</v>
      </c>
      <c r="AC77" s="144">
        <v>7</v>
      </c>
      <c r="AZ77" s="144">
        <v>2</v>
      </c>
      <c r="BA77" s="144">
        <f t="shared" si="27"/>
        <v>0</v>
      </c>
      <c r="BB77" s="144">
        <f t="shared" si="28"/>
        <v>0</v>
      </c>
      <c r="BC77" s="144">
        <f t="shared" si="29"/>
        <v>0</v>
      </c>
      <c r="BD77" s="144">
        <f t="shared" si="30"/>
        <v>0</v>
      </c>
      <c r="BE77" s="144">
        <f t="shared" si="31"/>
        <v>0</v>
      </c>
      <c r="CA77" s="169">
        <v>1</v>
      </c>
      <c r="CB77" s="169">
        <v>7</v>
      </c>
    </row>
    <row r="78" spans="1:80" ht="12.75" customHeight="1" x14ac:dyDescent="0.2">
      <c r="A78" s="170">
        <v>55</v>
      </c>
      <c r="B78" s="171" t="s">
        <v>244</v>
      </c>
      <c r="C78" s="172" t="s">
        <v>245</v>
      </c>
      <c r="D78" s="173" t="s">
        <v>92</v>
      </c>
      <c r="E78" s="174">
        <v>9.6</v>
      </c>
      <c r="F78" s="174"/>
      <c r="G78" s="175">
        <f t="shared" si="24"/>
        <v>0</v>
      </c>
      <c r="H78" s="176">
        <v>0</v>
      </c>
      <c r="I78" s="177">
        <f t="shared" si="25"/>
        <v>0</v>
      </c>
      <c r="J78" s="176">
        <v>-2.8600000000000001E-3</v>
      </c>
      <c r="K78" s="177">
        <f t="shared" si="26"/>
        <v>-2.7456000000000001E-2</v>
      </c>
      <c r="O78" s="169">
        <v>2</v>
      </c>
      <c r="AA78" s="144">
        <v>1</v>
      </c>
      <c r="AB78" s="144">
        <v>7</v>
      </c>
      <c r="AC78" s="144">
        <v>7</v>
      </c>
      <c r="AZ78" s="144">
        <v>2</v>
      </c>
      <c r="BA78" s="144">
        <f t="shared" si="27"/>
        <v>0</v>
      </c>
      <c r="BB78" s="144">
        <f t="shared" si="28"/>
        <v>0</v>
      </c>
      <c r="BC78" s="144">
        <f t="shared" si="29"/>
        <v>0</v>
      </c>
      <c r="BD78" s="144">
        <f t="shared" si="30"/>
        <v>0</v>
      </c>
      <c r="BE78" s="144">
        <f t="shared" si="31"/>
        <v>0</v>
      </c>
      <c r="CA78" s="169">
        <v>1</v>
      </c>
      <c r="CB78" s="169">
        <v>7</v>
      </c>
    </row>
    <row r="79" spans="1:80" ht="14.25" customHeight="1" x14ac:dyDescent="0.2">
      <c r="A79" s="170">
        <v>56</v>
      </c>
      <c r="B79" s="171" t="s">
        <v>246</v>
      </c>
      <c r="C79" s="172" t="s">
        <v>247</v>
      </c>
      <c r="D79" s="173" t="s">
        <v>92</v>
      </c>
      <c r="E79" s="174">
        <v>9.5472000000000001</v>
      </c>
      <c r="F79" s="174"/>
      <c r="G79" s="175">
        <f t="shared" si="24"/>
        <v>0</v>
      </c>
      <c r="H79" s="176">
        <v>3.3999999999999998E-3</v>
      </c>
      <c r="I79" s="177">
        <f t="shared" si="25"/>
        <v>3.246048E-2</v>
      </c>
      <c r="J79" s="176">
        <v>0</v>
      </c>
      <c r="K79" s="177">
        <f t="shared" si="26"/>
        <v>0</v>
      </c>
      <c r="O79" s="169">
        <v>2</v>
      </c>
      <c r="AA79" s="144">
        <v>1</v>
      </c>
      <c r="AB79" s="144">
        <v>7</v>
      </c>
      <c r="AC79" s="144">
        <v>7</v>
      </c>
      <c r="AZ79" s="144">
        <v>2</v>
      </c>
      <c r="BA79" s="144">
        <f t="shared" si="27"/>
        <v>0</v>
      </c>
      <c r="BB79" s="144">
        <f t="shared" si="28"/>
        <v>0</v>
      </c>
      <c r="BC79" s="144">
        <f t="shared" si="29"/>
        <v>0</v>
      </c>
      <c r="BD79" s="144">
        <f t="shared" si="30"/>
        <v>0</v>
      </c>
      <c r="BE79" s="144">
        <f t="shared" si="31"/>
        <v>0</v>
      </c>
      <c r="CA79" s="169">
        <v>1</v>
      </c>
      <c r="CB79" s="169">
        <v>7</v>
      </c>
    </row>
    <row r="80" spans="1:80" x14ac:dyDescent="0.2">
      <c r="A80" s="170">
        <v>57</v>
      </c>
      <c r="B80" s="171" t="s">
        <v>248</v>
      </c>
      <c r="C80" s="172" t="s">
        <v>249</v>
      </c>
      <c r="D80" s="173" t="s">
        <v>92</v>
      </c>
      <c r="E80" s="174">
        <v>122.2</v>
      </c>
      <c r="F80" s="174"/>
      <c r="G80" s="175">
        <f t="shared" si="24"/>
        <v>0</v>
      </c>
      <c r="H80" s="176">
        <v>0</v>
      </c>
      <c r="I80" s="177">
        <f t="shared" si="25"/>
        <v>0</v>
      </c>
      <c r="J80" s="176">
        <v>-3.3700000000000002E-3</v>
      </c>
      <c r="K80" s="177">
        <f t="shared" si="26"/>
        <v>-0.41181400000000001</v>
      </c>
      <c r="O80" s="169">
        <v>2</v>
      </c>
      <c r="AA80" s="144">
        <v>1</v>
      </c>
      <c r="AB80" s="144">
        <v>7</v>
      </c>
      <c r="AC80" s="144">
        <v>7</v>
      </c>
      <c r="AZ80" s="144">
        <v>2</v>
      </c>
      <c r="BA80" s="144">
        <f t="shared" si="27"/>
        <v>0</v>
      </c>
      <c r="BB80" s="144">
        <f t="shared" si="28"/>
        <v>0</v>
      </c>
      <c r="BC80" s="144">
        <f t="shared" si="29"/>
        <v>0</v>
      </c>
      <c r="BD80" s="144">
        <f t="shared" si="30"/>
        <v>0</v>
      </c>
      <c r="BE80" s="144">
        <f t="shared" si="31"/>
        <v>0</v>
      </c>
      <c r="CA80" s="169">
        <v>1</v>
      </c>
      <c r="CB80" s="169">
        <v>7</v>
      </c>
    </row>
    <row r="81" spans="1:80" ht="22.5" x14ac:dyDescent="0.2">
      <c r="A81" s="170">
        <v>58</v>
      </c>
      <c r="B81" s="171" t="s">
        <v>250</v>
      </c>
      <c r="C81" s="172" t="s">
        <v>251</v>
      </c>
      <c r="D81" s="173" t="s">
        <v>92</v>
      </c>
      <c r="E81" s="174">
        <v>7</v>
      </c>
      <c r="F81" s="174"/>
      <c r="G81" s="175">
        <f t="shared" si="24"/>
        <v>0</v>
      </c>
      <c r="H81" s="176">
        <v>0</v>
      </c>
      <c r="I81" s="177">
        <f t="shared" si="25"/>
        <v>0</v>
      </c>
      <c r="J81" s="176">
        <v>-2.8500000000000001E-3</v>
      </c>
      <c r="K81" s="177">
        <f t="shared" si="26"/>
        <v>-1.9950000000000002E-2</v>
      </c>
      <c r="O81" s="169">
        <v>2</v>
      </c>
      <c r="AA81" s="144">
        <v>1</v>
      </c>
      <c r="AB81" s="144">
        <v>7</v>
      </c>
      <c r="AC81" s="144">
        <v>7</v>
      </c>
      <c r="AZ81" s="144">
        <v>2</v>
      </c>
      <c r="BA81" s="144">
        <f t="shared" si="27"/>
        <v>0</v>
      </c>
      <c r="BB81" s="144">
        <f t="shared" si="28"/>
        <v>0</v>
      </c>
      <c r="BC81" s="144">
        <f t="shared" si="29"/>
        <v>0</v>
      </c>
      <c r="BD81" s="144">
        <f t="shared" si="30"/>
        <v>0</v>
      </c>
      <c r="BE81" s="144">
        <f t="shared" si="31"/>
        <v>0</v>
      </c>
      <c r="CA81" s="169">
        <v>1</v>
      </c>
      <c r="CB81" s="169">
        <v>7</v>
      </c>
    </row>
    <row r="82" spans="1:80" ht="22.5" x14ac:dyDescent="0.2">
      <c r="A82" s="170">
        <v>59</v>
      </c>
      <c r="B82" s="171" t="s">
        <v>252</v>
      </c>
      <c r="C82" s="172" t="s">
        <v>253</v>
      </c>
      <c r="D82" s="173" t="s">
        <v>92</v>
      </c>
      <c r="E82" s="174">
        <v>48.592799999999997</v>
      </c>
      <c r="F82" s="174"/>
      <c r="G82" s="175">
        <f t="shared" si="24"/>
        <v>0</v>
      </c>
      <c r="H82" s="176">
        <v>2.9499999999999999E-3</v>
      </c>
      <c r="I82" s="177">
        <f t="shared" si="25"/>
        <v>0.14334875999999999</v>
      </c>
      <c r="J82" s="176">
        <v>0</v>
      </c>
      <c r="K82" s="177">
        <f t="shared" si="26"/>
        <v>0</v>
      </c>
      <c r="O82" s="169">
        <v>2</v>
      </c>
      <c r="AA82" s="144">
        <v>1</v>
      </c>
      <c r="AB82" s="144">
        <v>7</v>
      </c>
      <c r="AC82" s="144">
        <v>7</v>
      </c>
      <c r="AZ82" s="144">
        <v>2</v>
      </c>
      <c r="BA82" s="144">
        <f t="shared" si="27"/>
        <v>0</v>
      </c>
      <c r="BB82" s="144">
        <f t="shared" si="28"/>
        <v>0</v>
      </c>
      <c r="BC82" s="144">
        <f t="shared" si="29"/>
        <v>0</v>
      </c>
      <c r="BD82" s="144">
        <f t="shared" si="30"/>
        <v>0</v>
      </c>
      <c r="BE82" s="144">
        <f t="shared" si="31"/>
        <v>0</v>
      </c>
      <c r="CA82" s="169">
        <v>1</v>
      </c>
      <c r="CB82" s="169">
        <v>7</v>
      </c>
    </row>
    <row r="83" spans="1:80" ht="22.5" x14ac:dyDescent="0.2">
      <c r="A83" s="170">
        <v>60</v>
      </c>
      <c r="B83" s="171" t="s">
        <v>254</v>
      </c>
      <c r="C83" s="172" t="s">
        <v>255</v>
      </c>
      <c r="D83" s="173" t="s">
        <v>92</v>
      </c>
      <c r="E83" s="174">
        <v>7</v>
      </c>
      <c r="F83" s="174"/>
      <c r="G83" s="175">
        <f t="shared" si="24"/>
        <v>0</v>
      </c>
      <c r="H83" s="176">
        <v>2.6199999999999999E-3</v>
      </c>
      <c r="I83" s="177">
        <f t="shared" si="25"/>
        <v>1.8339999999999999E-2</v>
      </c>
      <c r="J83" s="176">
        <v>0</v>
      </c>
      <c r="K83" s="177">
        <f t="shared" si="26"/>
        <v>0</v>
      </c>
      <c r="O83" s="169">
        <v>2</v>
      </c>
      <c r="AA83" s="144">
        <v>1</v>
      </c>
      <c r="AB83" s="144">
        <v>7</v>
      </c>
      <c r="AC83" s="144">
        <v>7</v>
      </c>
      <c r="AZ83" s="144">
        <v>2</v>
      </c>
      <c r="BA83" s="144">
        <f t="shared" si="27"/>
        <v>0</v>
      </c>
      <c r="BB83" s="144">
        <f t="shared" si="28"/>
        <v>0</v>
      </c>
      <c r="BC83" s="144">
        <f t="shared" si="29"/>
        <v>0</v>
      </c>
      <c r="BD83" s="144">
        <f t="shared" si="30"/>
        <v>0</v>
      </c>
      <c r="BE83" s="144">
        <f t="shared" si="31"/>
        <v>0</v>
      </c>
      <c r="CA83" s="169">
        <v>1</v>
      </c>
      <c r="CB83" s="169">
        <v>7</v>
      </c>
    </row>
    <row r="84" spans="1:80" x14ac:dyDescent="0.2">
      <c r="A84" s="170">
        <v>61</v>
      </c>
      <c r="B84" s="171" t="s">
        <v>256</v>
      </c>
      <c r="C84" s="172" t="s">
        <v>257</v>
      </c>
      <c r="D84" s="173" t="s">
        <v>93</v>
      </c>
      <c r="E84" s="174">
        <v>0.23106924000000001</v>
      </c>
      <c r="F84" s="174"/>
      <c r="G84" s="175">
        <f t="shared" si="24"/>
        <v>0</v>
      </c>
      <c r="H84" s="176">
        <v>0</v>
      </c>
      <c r="I84" s="177">
        <f t="shared" si="25"/>
        <v>0</v>
      </c>
      <c r="J84" s="176"/>
      <c r="K84" s="177">
        <f t="shared" si="26"/>
        <v>0</v>
      </c>
      <c r="O84" s="169">
        <v>2</v>
      </c>
      <c r="AA84" s="144">
        <v>7</v>
      </c>
      <c r="AB84" s="144">
        <v>1001</v>
      </c>
      <c r="AC84" s="144">
        <v>5</v>
      </c>
      <c r="AZ84" s="144">
        <v>2</v>
      </c>
      <c r="BA84" s="144">
        <f t="shared" si="27"/>
        <v>0</v>
      </c>
      <c r="BB84" s="144">
        <f t="shared" si="28"/>
        <v>0</v>
      </c>
      <c r="BC84" s="144">
        <f t="shared" si="29"/>
        <v>0</v>
      </c>
      <c r="BD84" s="144">
        <f t="shared" si="30"/>
        <v>0</v>
      </c>
      <c r="BE84" s="144">
        <f t="shared" si="31"/>
        <v>0</v>
      </c>
      <c r="CA84" s="169">
        <v>7</v>
      </c>
      <c r="CB84" s="169">
        <v>1001</v>
      </c>
    </row>
    <row r="85" spans="1:80" x14ac:dyDescent="0.2">
      <c r="A85" s="179"/>
      <c r="B85" s="180" t="s">
        <v>80</v>
      </c>
      <c r="C85" s="181" t="s">
        <v>237</v>
      </c>
      <c r="D85" s="182"/>
      <c r="E85" s="183"/>
      <c r="F85" s="184"/>
      <c r="G85" s="185">
        <f>SUM(G74:G84)</f>
        <v>0</v>
      </c>
      <c r="H85" s="186"/>
      <c r="I85" s="187">
        <f>SUM(I74:I84)</f>
        <v>0.23106923999999998</v>
      </c>
      <c r="J85" s="186"/>
      <c r="K85" s="187">
        <f>SUM(K74:K84)</f>
        <v>-0.47842000000000007</v>
      </c>
      <c r="O85" s="169">
        <v>4</v>
      </c>
      <c r="BA85" s="188">
        <f>SUM(BA74:BA84)</f>
        <v>0</v>
      </c>
      <c r="BB85" s="188">
        <f>SUM(BB74:BB84)</f>
        <v>0</v>
      </c>
      <c r="BC85" s="188">
        <f>SUM(BC74:BC84)</f>
        <v>0</v>
      </c>
      <c r="BD85" s="188">
        <f>SUM(BD74:BD84)</f>
        <v>0</v>
      </c>
      <c r="BE85" s="188">
        <f>SUM(BE74:BE84)</f>
        <v>0</v>
      </c>
    </row>
    <row r="86" spans="1:80" x14ac:dyDescent="0.2">
      <c r="A86" s="159" t="s">
        <v>76</v>
      </c>
      <c r="B86" s="160" t="s">
        <v>258</v>
      </c>
      <c r="C86" s="161" t="s">
        <v>259</v>
      </c>
      <c r="D86" s="162"/>
      <c r="E86" s="163"/>
      <c r="F86" s="163"/>
      <c r="G86" s="164"/>
      <c r="H86" s="165"/>
      <c r="I86" s="166"/>
      <c r="J86" s="167"/>
      <c r="K86" s="168"/>
      <c r="O86" s="169">
        <v>1</v>
      </c>
    </row>
    <row r="87" spans="1:80" x14ac:dyDescent="0.2">
      <c r="A87" s="170">
        <v>62</v>
      </c>
      <c r="B87" s="171" t="s">
        <v>261</v>
      </c>
      <c r="C87" s="172" t="s">
        <v>262</v>
      </c>
      <c r="D87" s="173" t="s">
        <v>110</v>
      </c>
      <c r="E87" s="174">
        <v>2</v>
      </c>
      <c r="F87" s="174"/>
      <c r="G87" s="175">
        <f>E87*F87</f>
        <v>0</v>
      </c>
      <c r="H87" s="176">
        <v>0</v>
      </c>
      <c r="I87" s="177">
        <f>E87*H87</f>
        <v>0</v>
      </c>
      <c r="J87" s="176"/>
      <c r="K87" s="177">
        <f>E87*J87</f>
        <v>0</v>
      </c>
      <c r="O87" s="169">
        <v>2</v>
      </c>
      <c r="AA87" s="144">
        <v>12</v>
      </c>
      <c r="AB87" s="144">
        <v>0</v>
      </c>
      <c r="AC87" s="144">
        <v>55</v>
      </c>
      <c r="AZ87" s="144">
        <v>2</v>
      </c>
      <c r="BA87" s="144">
        <f>IF(AZ87=1,G87,0)</f>
        <v>0</v>
      </c>
      <c r="BB87" s="144">
        <f>IF(AZ87=2,G87,0)</f>
        <v>0</v>
      </c>
      <c r="BC87" s="144">
        <f>IF(AZ87=3,G87,0)</f>
        <v>0</v>
      </c>
      <c r="BD87" s="144">
        <f>IF(AZ87=4,G87,0)</f>
        <v>0</v>
      </c>
      <c r="BE87" s="144">
        <f>IF(AZ87=5,G87,0)</f>
        <v>0</v>
      </c>
      <c r="CA87" s="169">
        <v>12</v>
      </c>
      <c r="CB87" s="169">
        <v>0</v>
      </c>
    </row>
    <row r="88" spans="1:80" x14ac:dyDescent="0.2">
      <c r="A88" s="179"/>
      <c r="B88" s="180" t="s">
        <v>80</v>
      </c>
      <c r="C88" s="181" t="s">
        <v>260</v>
      </c>
      <c r="D88" s="182"/>
      <c r="E88" s="183"/>
      <c r="F88" s="184"/>
      <c r="G88" s="185">
        <f>SUM(G86:G87)</f>
        <v>0</v>
      </c>
      <c r="H88" s="186"/>
      <c r="I88" s="187">
        <f>SUM(I86:I87)</f>
        <v>0</v>
      </c>
      <c r="J88" s="186"/>
      <c r="K88" s="187">
        <f>SUM(K86:K87)</f>
        <v>0</v>
      </c>
      <c r="O88" s="169">
        <v>4</v>
      </c>
      <c r="BA88" s="188">
        <f>SUM(BA86:BA87)</f>
        <v>0</v>
      </c>
      <c r="BB88" s="188">
        <f>SUM(BB86:BB87)</f>
        <v>0</v>
      </c>
      <c r="BC88" s="188">
        <f>SUM(BC86:BC87)</f>
        <v>0</v>
      </c>
      <c r="BD88" s="188">
        <f>SUM(BD86:BD87)</f>
        <v>0</v>
      </c>
      <c r="BE88" s="188">
        <f>SUM(BE86:BE87)</f>
        <v>0</v>
      </c>
    </row>
    <row r="89" spans="1:80" x14ac:dyDescent="0.2">
      <c r="A89" s="159" t="s">
        <v>76</v>
      </c>
      <c r="B89" s="160" t="s">
        <v>105</v>
      </c>
      <c r="C89" s="161" t="s">
        <v>106</v>
      </c>
      <c r="D89" s="162"/>
      <c r="E89" s="163"/>
      <c r="F89" s="163"/>
      <c r="G89" s="164"/>
      <c r="H89" s="165"/>
      <c r="I89" s="166"/>
      <c r="J89" s="167"/>
      <c r="K89" s="168"/>
      <c r="O89" s="169">
        <v>1</v>
      </c>
    </row>
    <row r="90" spans="1:80" x14ac:dyDescent="0.2">
      <c r="A90" s="170">
        <v>63</v>
      </c>
      <c r="B90" s="171" t="s">
        <v>108</v>
      </c>
      <c r="C90" s="172" t="s">
        <v>263</v>
      </c>
      <c r="D90" s="173" t="s">
        <v>110</v>
      </c>
      <c r="E90" s="174">
        <v>8</v>
      </c>
      <c r="F90" s="174"/>
      <c r="G90" s="175">
        <f t="shared" ref="G90:G98" si="32">E90*F90</f>
        <v>0</v>
      </c>
      <c r="H90" s="176">
        <v>0</v>
      </c>
      <c r="I90" s="177">
        <f t="shared" ref="I90:I98" si="33">E90*H90</f>
        <v>0</v>
      </c>
      <c r="J90" s="176"/>
      <c r="K90" s="177">
        <f t="shared" ref="K90:K98" si="34">E90*J90</f>
        <v>0</v>
      </c>
      <c r="O90" s="169">
        <v>2</v>
      </c>
      <c r="AA90" s="144">
        <v>12</v>
      </c>
      <c r="AB90" s="144">
        <v>0</v>
      </c>
      <c r="AC90" s="144">
        <v>57</v>
      </c>
      <c r="AZ90" s="144">
        <v>2</v>
      </c>
      <c r="BA90" s="144">
        <f t="shared" ref="BA90:BA98" si="35">IF(AZ90=1,G90,0)</f>
        <v>0</v>
      </c>
      <c r="BB90" s="144">
        <f t="shared" ref="BB90:BB98" si="36">IF(AZ90=2,G90,0)</f>
        <v>0</v>
      </c>
      <c r="BC90" s="144">
        <f t="shared" ref="BC90:BC98" si="37">IF(AZ90=3,G90,0)</f>
        <v>0</v>
      </c>
      <c r="BD90" s="144">
        <f t="shared" ref="BD90:BD98" si="38">IF(AZ90=4,G90,0)</f>
        <v>0</v>
      </c>
      <c r="BE90" s="144">
        <f t="shared" ref="BE90:BE98" si="39">IF(AZ90=5,G90,0)</f>
        <v>0</v>
      </c>
      <c r="CA90" s="169">
        <v>12</v>
      </c>
      <c r="CB90" s="169">
        <v>0</v>
      </c>
    </row>
    <row r="91" spans="1:80" x14ac:dyDescent="0.2">
      <c r="A91" s="170">
        <v>64</v>
      </c>
      <c r="B91" s="171" t="s">
        <v>109</v>
      </c>
      <c r="C91" s="172" t="s">
        <v>264</v>
      </c>
      <c r="D91" s="173" t="s">
        <v>110</v>
      </c>
      <c r="E91" s="174">
        <v>8</v>
      </c>
      <c r="F91" s="174"/>
      <c r="G91" s="175">
        <f t="shared" si="32"/>
        <v>0</v>
      </c>
      <c r="H91" s="176">
        <v>0</v>
      </c>
      <c r="I91" s="177">
        <f t="shared" si="33"/>
        <v>0</v>
      </c>
      <c r="J91" s="176"/>
      <c r="K91" s="177">
        <f t="shared" si="34"/>
        <v>0</v>
      </c>
      <c r="O91" s="169">
        <v>2</v>
      </c>
      <c r="AA91" s="144">
        <v>12</v>
      </c>
      <c r="AB91" s="144">
        <v>0</v>
      </c>
      <c r="AC91" s="144">
        <v>75</v>
      </c>
      <c r="AZ91" s="144">
        <v>2</v>
      </c>
      <c r="BA91" s="144">
        <f t="shared" si="35"/>
        <v>0</v>
      </c>
      <c r="BB91" s="144">
        <f t="shared" si="36"/>
        <v>0</v>
      </c>
      <c r="BC91" s="144">
        <f t="shared" si="37"/>
        <v>0</v>
      </c>
      <c r="BD91" s="144">
        <f t="shared" si="38"/>
        <v>0</v>
      </c>
      <c r="BE91" s="144">
        <f t="shared" si="39"/>
        <v>0</v>
      </c>
      <c r="CA91" s="169">
        <v>12</v>
      </c>
      <c r="CB91" s="169">
        <v>0</v>
      </c>
    </row>
    <row r="92" spans="1:80" ht="22.5" x14ac:dyDescent="0.2">
      <c r="A92" s="170">
        <v>65</v>
      </c>
      <c r="B92" s="171" t="s">
        <v>265</v>
      </c>
      <c r="C92" s="172" t="s">
        <v>266</v>
      </c>
      <c r="D92" s="173" t="s">
        <v>111</v>
      </c>
      <c r="E92" s="174">
        <v>1</v>
      </c>
      <c r="F92" s="174"/>
      <c r="G92" s="175">
        <f t="shared" si="32"/>
        <v>0</v>
      </c>
      <c r="H92" s="176">
        <v>0</v>
      </c>
      <c r="I92" s="177">
        <f t="shared" si="33"/>
        <v>0</v>
      </c>
      <c r="J92" s="176"/>
      <c r="K92" s="177">
        <f t="shared" si="34"/>
        <v>0</v>
      </c>
      <c r="O92" s="169">
        <v>2</v>
      </c>
      <c r="AA92" s="144">
        <v>12</v>
      </c>
      <c r="AB92" s="144">
        <v>0</v>
      </c>
      <c r="AC92" s="144">
        <v>59</v>
      </c>
      <c r="AZ92" s="144">
        <v>2</v>
      </c>
      <c r="BA92" s="144">
        <f t="shared" si="35"/>
        <v>0</v>
      </c>
      <c r="BB92" s="144">
        <f t="shared" si="36"/>
        <v>0</v>
      </c>
      <c r="BC92" s="144">
        <f t="shared" si="37"/>
        <v>0</v>
      </c>
      <c r="BD92" s="144">
        <f t="shared" si="38"/>
        <v>0</v>
      </c>
      <c r="BE92" s="144">
        <f t="shared" si="39"/>
        <v>0</v>
      </c>
      <c r="CA92" s="169">
        <v>12</v>
      </c>
      <c r="CB92" s="169">
        <v>0</v>
      </c>
    </row>
    <row r="93" spans="1:80" x14ac:dyDescent="0.2">
      <c r="A93" s="170">
        <v>66</v>
      </c>
      <c r="B93" s="171" t="s">
        <v>267</v>
      </c>
      <c r="C93" s="172" t="s">
        <v>268</v>
      </c>
      <c r="D93" s="173" t="s">
        <v>111</v>
      </c>
      <c r="E93" s="174">
        <v>1</v>
      </c>
      <c r="F93" s="174"/>
      <c r="G93" s="175">
        <f t="shared" si="32"/>
        <v>0</v>
      </c>
      <c r="H93" s="176">
        <v>0</v>
      </c>
      <c r="I93" s="177">
        <f t="shared" si="33"/>
        <v>0</v>
      </c>
      <c r="J93" s="176"/>
      <c r="K93" s="177">
        <f t="shared" si="34"/>
        <v>0</v>
      </c>
      <c r="O93" s="169">
        <v>2</v>
      </c>
      <c r="AA93" s="144">
        <v>12</v>
      </c>
      <c r="AB93" s="144">
        <v>0</v>
      </c>
      <c r="AC93" s="144">
        <v>60</v>
      </c>
      <c r="AZ93" s="144">
        <v>2</v>
      </c>
      <c r="BA93" s="144">
        <f t="shared" si="35"/>
        <v>0</v>
      </c>
      <c r="BB93" s="144">
        <f t="shared" si="36"/>
        <v>0</v>
      </c>
      <c r="BC93" s="144">
        <f t="shared" si="37"/>
        <v>0</v>
      </c>
      <c r="BD93" s="144">
        <f t="shared" si="38"/>
        <v>0</v>
      </c>
      <c r="BE93" s="144">
        <f t="shared" si="39"/>
        <v>0</v>
      </c>
      <c r="CA93" s="169">
        <v>12</v>
      </c>
      <c r="CB93" s="169">
        <v>0</v>
      </c>
    </row>
    <row r="94" spans="1:80" ht="22.5" x14ac:dyDescent="0.2">
      <c r="A94" s="170">
        <v>67</v>
      </c>
      <c r="B94" s="171" t="s">
        <v>269</v>
      </c>
      <c r="C94" s="172" t="s">
        <v>270</v>
      </c>
      <c r="D94" s="173" t="s">
        <v>111</v>
      </c>
      <c r="E94" s="174">
        <v>1</v>
      </c>
      <c r="F94" s="174">
        <v>0</v>
      </c>
      <c r="G94" s="175">
        <f t="shared" si="32"/>
        <v>0</v>
      </c>
      <c r="H94" s="176">
        <v>0</v>
      </c>
      <c r="I94" s="177">
        <f t="shared" si="33"/>
        <v>0</v>
      </c>
      <c r="J94" s="176"/>
      <c r="K94" s="177">
        <f t="shared" si="34"/>
        <v>0</v>
      </c>
      <c r="O94" s="169">
        <v>2</v>
      </c>
      <c r="AA94" s="144">
        <v>12</v>
      </c>
      <c r="AB94" s="144">
        <v>0</v>
      </c>
      <c r="AC94" s="144">
        <v>74</v>
      </c>
      <c r="AZ94" s="144">
        <v>2</v>
      </c>
      <c r="BA94" s="144">
        <f t="shared" si="35"/>
        <v>0</v>
      </c>
      <c r="BB94" s="144">
        <f t="shared" si="36"/>
        <v>0</v>
      </c>
      <c r="BC94" s="144">
        <f t="shared" si="37"/>
        <v>0</v>
      </c>
      <c r="BD94" s="144">
        <f t="shared" si="38"/>
        <v>0</v>
      </c>
      <c r="BE94" s="144">
        <f t="shared" si="39"/>
        <v>0</v>
      </c>
      <c r="CA94" s="169">
        <v>12</v>
      </c>
      <c r="CB94" s="169">
        <v>0</v>
      </c>
    </row>
    <row r="95" spans="1:80" ht="27.75" customHeight="1" x14ac:dyDescent="0.2">
      <c r="A95" s="170">
        <v>68</v>
      </c>
      <c r="B95" s="171" t="s">
        <v>271</v>
      </c>
      <c r="C95" s="172" t="s">
        <v>289</v>
      </c>
      <c r="D95" s="173" t="s">
        <v>111</v>
      </c>
      <c r="E95" s="174">
        <v>1</v>
      </c>
      <c r="F95" s="174"/>
      <c r="G95" s="175">
        <f t="shared" si="32"/>
        <v>0</v>
      </c>
      <c r="H95" s="176">
        <v>0</v>
      </c>
      <c r="I95" s="177">
        <f t="shared" si="33"/>
        <v>0</v>
      </c>
      <c r="J95" s="176"/>
      <c r="K95" s="177">
        <f t="shared" si="34"/>
        <v>0</v>
      </c>
      <c r="O95" s="169">
        <v>2</v>
      </c>
      <c r="AA95" s="144">
        <v>12</v>
      </c>
      <c r="AB95" s="144">
        <v>0</v>
      </c>
      <c r="AC95" s="144">
        <v>58</v>
      </c>
      <c r="AZ95" s="144">
        <v>2</v>
      </c>
      <c r="BA95" s="144">
        <f t="shared" si="35"/>
        <v>0</v>
      </c>
      <c r="BB95" s="144">
        <f t="shared" si="36"/>
        <v>0</v>
      </c>
      <c r="BC95" s="144">
        <f t="shared" si="37"/>
        <v>0</v>
      </c>
      <c r="BD95" s="144">
        <f t="shared" si="38"/>
        <v>0</v>
      </c>
      <c r="BE95" s="144">
        <f t="shared" si="39"/>
        <v>0</v>
      </c>
      <c r="CA95" s="169">
        <v>12</v>
      </c>
      <c r="CB95" s="169">
        <v>0</v>
      </c>
    </row>
    <row r="96" spans="1:80" x14ac:dyDescent="0.2">
      <c r="A96" s="170">
        <v>69</v>
      </c>
      <c r="B96" s="171" t="s">
        <v>272</v>
      </c>
      <c r="C96" s="172" t="s">
        <v>284</v>
      </c>
      <c r="D96" s="173" t="s">
        <v>111</v>
      </c>
      <c r="E96" s="174">
        <v>1</v>
      </c>
      <c r="F96" s="174"/>
      <c r="G96" s="175">
        <f t="shared" si="32"/>
        <v>0</v>
      </c>
      <c r="H96" s="176">
        <v>0</v>
      </c>
      <c r="I96" s="177">
        <f t="shared" si="33"/>
        <v>0</v>
      </c>
      <c r="J96" s="176"/>
      <c r="K96" s="177">
        <f t="shared" si="34"/>
        <v>0</v>
      </c>
      <c r="O96" s="169">
        <v>2</v>
      </c>
      <c r="AA96" s="144">
        <v>12</v>
      </c>
      <c r="AB96" s="144">
        <v>0</v>
      </c>
      <c r="AC96" s="144">
        <v>76</v>
      </c>
      <c r="AZ96" s="144">
        <v>2</v>
      </c>
      <c r="BA96" s="144">
        <f t="shared" si="35"/>
        <v>0</v>
      </c>
      <c r="BB96" s="144">
        <f t="shared" si="36"/>
        <v>0</v>
      </c>
      <c r="BC96" s="144">
        <f t="shared" si="37"/>
        <v>0</v>
      </c>
      <c r="BD96" s="144">
        <f t="shared" si="38"/>
        <v>0</v>
      </c>
      <c r="BE96" s="144">
        <f t="shared" si="39"/>
        <v>0</v>
      </c>
      <c r="CA96" s="169">
        <v>12</v>
      </c>
      <c r="CB96" s="169">
        <v>0</v>
      </c>
    </row>
    <row r="97" spans="1:80" x14ac:dyDescent="0.2">
      <c r="A97" s="170">
        <v>70</v>
      </c>
      <c r="B97" s="171" t="s">
        <v>273</v>
      </c>
      <c r="C97" s="172" t="s">
        <v>274</v>
      </c>
      <c r="D97" s="173" t="s">
        <v>110</v>
      </c>
      <c r="E97" s="174">
        <v>2</v>
      </c>
      <c r="F97" s="174"/>
      <c r="G97" s="175">
        <f t="shared" si="32"/>
        <v>0</v>
      </c>
      <c r="H97" s="176">
        <v>0</v>
      </c>
      <c r="I97" s="177">
        <f t="shared" si="33"/>
        <v>0</v>
      </c>
      <c r="J97" s="176"/>
      <c r="K97" s="177">
        <f t="shared" si="34"/>
        <v>0</v>
      </c>
      <c r="O97" s="169">
        <v>2</v>
      </c>
      <c r="AA97" s="144">
        <v>12</v>
      </c>
      <c r="AB97" s="144">
        <v>0</v>
      </c>
      <c r="AC97" s="144">
        <v>78</v>
      </c>
      <c r="AZ97" s="144">
        <v>2</v>
      </c>
      <c r="BA97" s="144">
        <f t="shared" si="35"/>
        <v>0</v>
      </c>
      <c r="BB97" s="144">
        <f t="shared" si="36"/>
        <v>0</v>
      </c>
      <c r="BC97" s="144">
        <f t="shared" si="37"/>
        <v>0</v>
      </c>
      <c r="BD97" s="144">
        <f t="shared" si="38"/>
        <v>0</v>
      </c>
      <c r="BE97" s="144">
        <f t="shared" si="39"/>
        <v>0</v>
      </c>
      <c r="CA97" s="169">
        <v>12</v>
      </c>
      <c r="CB97" s="169">
        <v>0</v>
      </c>
    </row>
    <row r="98" spans="1:80" ht="22.5" x14ac:dyDescent="0.2">
      <c r="A98" s="170">
        <v>71</v>
      </c>
      <c r="B98" s="171" t="s">
        <v>275</v>
      </c>
      <c r="C98" s="172" t="s">
        <v>286</v>
      </c>
      <c r="D98" s="173" t="s">
        <v>285</v>
      </c>
      <c r="E98" s="174">
        <v>100</v>
      </c>
      <c r="F98" s="174"/>
      <c r="G98" s="175">
        <f t="shared" si="32"/>
        <v>0</v>
      </c>
      <c r="H98" s="176">
        <v>0</v>
      </c>
      <c r="I98" s="177">
        <f t="shared" si="33"/>
        <v>0</v>
      </c>
      <c r="J98" s="176"/>
      <c r="K98" s="177">
        <f t="shared" si="34"/>
        <v>0</v>
      </c>
      <c r="O98" s="169">
        <v>2</v>
      </c>
      <c r="AA98" s="144">
        <v>12</v>
      </c>
      <c r="AB98" s="144">
        <v>0</v>
      </c>
      <c r="AC98" s="144">
        <v>79</v>
      </c>
      <c r="AZ98" s="144">
        <v>2</v>
      </c>
      <c r="BA98" s="144">
        <f t="shared" si="35"/>
        <v>0</v>
      </c>
      <c r="BB98" s="144">
        <f t="shared" si="36"/>
        <v>0</v>
      </c>
      <c r="BC98" s="144">
        <f t="shared" si="37"/>
        <v>0</v>
      </c>
      <c r="BD98" s="144">
        <f t="shared" si="38"/>
        <v>0</v>
      </c>
      <c r="BE98" s="144">
        <f t="shared" si="39"/>
        <v>0</v>
      </c>
      <c r="CA98" s="169">
        <v>12</v>
      </c>
      <c r="CB98" s="169">
        <v>0</v>
      </c>
    </row>
    <row r="99" spans="1:80" x14ac:dyDescent="0.2">
      <c r="A99" s="179"/>
      <c r="B99" s="180" t="s">
        <v>80</v>
      </c>
      <c r="C99" s="181" t="s">
        <v>107</v>
      </c>
      <c r="D99" s="182"/>
      <c r="E99" s="183"/>
      <c r="F99" s="184"/>
      <c r="G99" s="185">
        <f>SUM(G89:G98)</f>
        <v>0</v>
      </c>
      <c r="H99" s="186"/>
      <c r="I99" s="187">
        <f>SUM(I89:I98)</f>
        <v>0</v>
      </c>
      <c r="J99" s="186"/>
      <c r="K99" s="187">
        <f>SUM(K89:K98)</f>
        <v>0</v>
      </c>
      <c r="O99" s="169">
        <v>4</v>
      </c>
      <c r="BA99" s="188">
        <f>SUM(BA89:BA98)</f>
        <v>0</v>
      </c>
      <c r="BB99" s="188">
        <f>SUM(BB89:BB98)</f>
        <v>0</v>
      </c>
      <c r="BC99" s="188">
        <f>SUM(BC89:BC98)</f>
        <v>0</v>
      </c>
      <c r="BD99" s="188">
        <f>SUM(BD89:BD98)</f>
        <v>0</v>
      </c>
      <c r="BE99" s="188">
        <f>SUM(BE89:BE98)</f>
        <v>0</v>
      </c>
    </row>
    <row r="100" spans="1:80" x14ac:dyDescent="0.2">
      <c r="A100" s="159" t="s">
        <v>76</v>
      </c>
      <c r="B100" s="160" t="s">
        <v>112</v>
      </c>
      <c r="C100" s="161" t="s">
        <v>113</v>
      </c>
      <c r="D100" s="162"/>
      <c r="E100" s="163"/>
      <c r="F100" s="163"/>
      <c r="G100" s="164"/>
      <c r="H100" s="165"/>
      <c r="I100" s="166"/>
      <c r="J100" s="167"/>
      <c r="K100" s="168"/>
      <c r="O100" s="169">
        <v>1</v>
      </c>
    </row>
    <row r="101" spans="1:80" x14ac:dyDescent="0.2">
      <c r="A101" s="170">
        <v>72</v>
      </c>
      <c r="B101" s="171" t="s">
        <v>276</v>
      </c>
      <c r="C101" s="172" t="s">
        <v>277</v>
      </c>
      <c r="D101" s="173" t="s">
        <v>93</v>
      </c>
      <c r="E101" s="174">
        <v>0.49569999999999997</v>
      </c>
      <c r="F101" s="174"/>
      <c r="G101" s="175">
        <f>E101*F101</f>
        <v>0</v>
      </c>
      <c r="H101" s="176">
        <v>0</v>
      </c>
      <c r="I101" s="177">
        <f>E101*H101</f>
        <v>0</v>
      </c>
      <c r="J101" s="176"/>
      <c r="K101" s="177">
        <f>E101*J101</f>
        <v>0</v>
      </c>
      <c r="O101" s="169">
        <v>2</v>
      </c>
      <c r="AA101" s="144">
        <v>12</v>
      </c>
      <c r="AB101" s="144">
        <v>0</v>
      </c>
      <c r="AC101" s="144">
        <v>19</v>
      </c>
      <c r="AZ101" s="144">
        <v>1</v>
      </c>
      <c r="BA101" s="144">
        <f>IF(AZ101=1,G101,0)</f>
        <v>0</v>
      </c>
      <c r="BB101" s="144">
        <f>IF(AZ101=2,G101,0)</f>
        <v>0</v>
      </c>
      <c r="BC101" s="144">
        <f>IF(AZ101=3,G101,0)</f>
        <v>0</v>
      </c>
      <c r="BD101" s="144">
        <f>IF(AZ101=4,G101,0)</f>
        <v>0</v>
      </c>
      <c r="BE101" s="144">
        <f>IF(AZ101=5,G101,0)</f>
        <v>0</v>
      </c>
      <c r="CA101" s="169">
        <v>12</v>
      </c>
      <c r="CB101" s="169">
        <v>0</v>
      </c>
    </row>
    <row r="102" spans="1:80" x14ac:dyDescent="0.2">
      <c r="A102" s="170">
        <v>73</v>
      </c>
      <c r="B102" s="171" t="s">
        <v>278</v>
      </c>
      <c r="C102" s="172" t="s">
        <v>279</v>
      </c>
      <c r="D102" s="173" t="s">
        <v>93</v>
      </c>
      <c r="E102" s="174">
        <v>0.21390000000000001</v>
      </c>
      <c r="F102" s="174">
        <v>0</v>
      </c>
      <c r="G102" s="175">
        <f>E102*F102</f>
        <v>0</v>
      </c>
      <c r="H102" s="176">
        <v>0</v>
      </c>
      <c r="I102" s="177">
        <f>E102*H102</f>
        <v>0</v>
      </c>
      <c r="J102" s="176"/>
      <c r="K102" s="177">
        <f>E102*J102</f>
        <v>0</v>
      </c>
      <c r="O102" s="169">
        <v>2</v>
      </c>
      <c r="AA102" s="144">
        <v>12</v>
      </c>
      <c r="AB102" s="144">
        <v>0</v>
      </c>
      <c r="AC102" s="144">
        <v>23</v>
      </c>
      <c r="AZ102" s="144">
        <v>1</v>
      </c>
      <c r="BA102" s="144">
        <f>IF(AZ102=1,G102,0)</f>
        <v>0</v>
      </c>
      <c r="BB102" s="144">
        <f>IF(AZ102=2,G102,0)</f>
        <v>0</v>
      </c>
      <c r="BC102" s="144">
        <f>IF(AZ102=3,G102,0)</f>
        <v>0</v>
      </c>
      <c r="BD102" s="144">
        <f>IF(AZ102=4,G102,0)</f>
        <v>0</v>
      </c>
      <c r="BE102" s="144">
        <f>IF(AZ102=5,G102,0)</f>
        <v>0</v>
      </c>
      <c r="CA102" s="169">
        <v>12</v>
      </c>
      <c r="CB102" s="169">
        <v>0</v>
      </c>
    </row>
    <row r="103" spans="1:80" x14ac:dyDescent="0.2">
      <c r="A103" s="179"/>
      <c r="B103" s="180" t="s">
        <v>80</v>
      </c>
      <c r="C103" s="181" t="s">
        <v>114</v>
      </c>
      <c r="D103" s="182"/>
      <c r="E103" s="183"/>
      <c r="F103" s="184"/>
      <c r="G103" s="185">
        <f>SUM(G100:G102)</f>
        <v>0</v>
      </c>
      <c r="H103" s="186"/>
      <c r="I103" s="187">
        <f>SUM(I100:I102)</f>
        <v>0</v>
      </c>
      <c r="J103" s="186"/>
      <c r="K103" s="187">
        <f>SUM(K100:K102)</f>
        <v>0</v>
      </c>
      <c r="O103" s="169">
        <v>4</v>
      </c>
      <c r="BA103" s="188">
        <f>SUM(BA100:BA102)</f>
        <v>0</v>
      </c>
      <c r="BB103" s="188">
        <f>SUM(BB100:BB102)</f>
        <v>0</v>
      </c>
      <c r="BC103" s="188">
        <f>SUM(BC100:BC102)</f>
        <v>0</v>
      </c>
      <c r="BD103" s="188">
        <f>SUM(BD100:BD102)</f>
        <v>0</v>
      </c>
      <c r="BE103" s="188">
        <f>SUM(BE100:BE102)</f>
        <v>0</v>
      </c>
    </row>
    <row r="104" spans="1:80" x14ac:dyDescent="0.2">
      <c r="A104" s="159" t="s">
        <v>76</v>
      </c>
      <c r="B104" s="160" t="s">
        <v>115</v>
      </c>
      <c r="C104" s="161" t="s">
        <v>116</v>
      </c>
      <c r="D104" s="162"/>
      <c r="E104" s="163"/>
      <c r="F104" s="163"/>
      <c r="G104" s="164"/>
      <c r="H104" s="165"/>
      <c r="I104" s="166"/>
      <c r="J104" s="167"/>
      <c r="K104" s="168"/>
      <c r="O104" s="169">
        <v>1</v>
      </c>
    </row>
    <row r="105" spans="1:80" x14ac:dyDescent="0.2">
      <c r="A105" s="170">
        <v>74</v>
      </c>
      <c r="B105" s="171" t="s">
        <v>118</v>
      </c>
      <c r="C105" s="172" t="s">
        <v>119</v>
      </c>
      <c r="D105" s="173" t="s">
        <v>93</v>
      </c>
      <c r="E105" s="174">
        <v>44.19</v>
      </c>
      <c r="F105" s="174"/>
      <c r="G105" s="175">
        <f>E105*F105</f>
        <v>0</v>
      </c>
      <c r="H105" s="176">
        <v>0</v>
      </c>
      <c r="I105" s="177">
        <f>E105*H105</f>
        <v>0</v>
      </c>
      <c r="J105" s="176"/>
      <c r="K105" s="177">
        <f>E105*J105</f>
        <v>0</v>
      </c>
      <c r="O105" s="169">
        <v>2</v>
      </c>
      <c r="AA105" s="144">
        <v>8</v>
      </c>
      <c r="AB105" s="144">
        <v>0</v>
      </c>
      <c r="AC105" s="144">
        <v>3</v>
      </c>
      <c r="AZ105" s="144">
        <v>1</v>
      </c>
      <c r="BA105" s="144">
        <f>IF(AZ105=1,G105,0)</f>
        <v>0</v>
      </c>
      <c r="BB105" s="144">
        <f>IF(AZ105=2,G105,0)</f>
        <v>0</v>
      </c>
      <c r="BC105" s="144">
        <f>IF(AZ105=3,G105,0)</f>
        <v>0</v>
      </c>
      <c r="BD105" s="144">
        <f>IF(AZ105=4,G105,0)</f>
        <v>0</v>
      </c>
      <c r="BE105" s="144">
        <f>IF(AZ105=5,G105,0)</f>
        <v>0</v>
      </c>
      <c r="CA105" s="169">
        <v>8</v>
      </c>
      <c r="CB105" s="169">
        <v>0</v>
      </c>
    </row>
    <row r="106" spans="1:80" x14ac:dyDescent="0.2">
      <c r="A106" s="170">
        <v>75</v>
      </c>
      <c r="B106" s="171" t="s">
        <v>120</v>
      </c>
      <c r="C106" s="172" t="s">
        <v>121</v>
      </c>
      <c r="D106" s="173" t="s">
        <v>93</v>
      </c>
      <c r="E106" s="174">
        <v>44.19</v>
      </c>
      <c r="F106" s="174"/>
      <c r="G106" s="175">
        <f>E106*F106</f>
        <v>0</v>
      </c>
      <c r="H106" s="176">
        <v>0</v>
      </c>
      <c r="I106" s="177">
        <f>E106*H106</f>
        <v>0</v>
      </c>
      <c r="J106" s="176"/>
      <c r="K106" s="177">
        <f>E106*J106</f>
        <v>0</v>
      </c>
      <c r="O106" s="169">
        <v>2</v>
      </c>
      <c r="AA106" s="144">
        <v>8</v>
      </c>
      <c r="AB106" s="144">
        <v>0</v>
      </c>
      <c r="AC106" s="144">
        <v>3</v>
      </c>
      <c r="AZ106" s="144">
        <v>1</v>
      </c>
      <c r="BA106" s="144">
        <f>IF(AZ106=1,G106,0)</f>
        <v>0</v>
      </c>
      <c r="BB106" s="144">
        <f>IF(AZ106=2,G106,0)</f>
        <v>0</v>
      </c>
      <c r="BC106" s="144">
        <f>IF(AZ106=3,G106,0)</f>
        <v>0</v>
      </c>
      <c r="BD106" s="144">
        <f>IF(AZ106=4,G106,0)</f>
        <v>0</v>
      </c>
      <c r="BE106" s="144">
        <f>IF(AZ106=5,G106,0)</f>
        <v>0</v>
      </c>
      <c r="CA106" s="169">
        <v>8</v>
      </c>
      <c r="CB106" s="169">
        <v>0</v>
      </c>
    </row>
    <row r="107" spans="1:80" x14ac:dyDescent="0.2">
      <c r="A107" s="170">
        <v>76</v>
      </c>
      <c r="B107" s="171" t="s">
        <v>122</v>
      </c>
      <c r="C107" s="172" t="s">
        <v>123</v>
      </c>
      <c r="D107" s="173" t="s">
        <v>93</v>
      </c>
      <c r="E107" s="174">
        <v>44.19</v>
      </c>
      <c r="F107" s="174"/>
      <c r="G107" s="175">
        <f>E107*F107</f>
        <v>0</v>
      </c>
      <c r="H107" s="176">
        <v>0</v>
      </c>
      <c r="I107" s="177">
        <f>E107*H107</f>
        <v>0</v>
      </c>
      <c r="J107" s="176"/>
      <c r="K107" s="177">
        <f>E107*J107</f>
        <v>0</v>
      </c>
      <c r="O107" s="169">
        <v>2</v>
      </c>
      <c r="AA107" s="144">
        <v>8</v>
      </c>
      <c r="AB107" s="144">
        <v>0</v>
      </c>
      <c r="AC107" s="144">
        <v>3</v>
      </c>
      <c r="AZ107" s="144">
        <v>1</v>
      </c>
      <c r="BA107" s="144">
        <f>IF(AZ107=1,G107,0)</f>
        <v>0</v>
      </c>
      <c r="BB107" s="144">
        <f>IF(AZ107=2,G107,0)</f>
        <v>0</v>
      </c>
      <c r="BC107" s="144">
        <f>IF(AZ107=3,G107,0)</f>
        <v>0</v>
      </c>
      <c r="BD107" s="144">
        <f>IF(AZ107=4,G107,0)</f>
        <v>0</v>
      </c>
      <c r="BE107" s="144">
        <f>IF(AZ107=5,G107,0)</f>
        <v>0</v>
      </c>
      <c r="CA107" s="169">
        <v>8</v>
      </c>
      <c r="CB107" s="169">
        <v>0</v>
      </c>
    </row>
    <row r="108" spans="1:80" x14ac:dyDescent="0.2">
      <c r="A108" s="179"/>
      <c r="B108" s="180" t="s">
        <v>80</v>
      </c>
      <c r="C108" s="181" t="s">
        <v>117</v>
      </c>
      <c r="D108" s="182"/>
      <c r="E108" s="183"/>
      <c r="F108" s="184"/>
      <c r="G108" s="185">
        <f>SUM(G104:G107)</f>
        <v>0</v>
      </c>
      <c r="H108" s="186"/>
      <c r="I108" s="187">
        <f>SUM(I104:I107)</f>
        <v>0</v>
      </c>
      <c r="J108" s="186"/>
      <c r="K108" s="187">
        <f>SUM(K104:K107)</f>
        <v>0</v>
      </c>
      <c r="O108" s="169">
        <v>4</v>
      </c>
      <c r="BA108" s="188">
        <f>SUM(BA104:BA107)</f>
        <v>0</v>
      </c>
      <c r="BB108" s="188">
        <f>SUM(BB104:BB107)</f>
        <v>0</v>
      </c>
      <c r="BC108" s="188">
        <f>SUM(BC104:BC107)</f>
        <v>0</v>
      </c>
      <c r="BD108" s="188">
        <f>SUM(BD104:BD107)</f>
        <v>0</v>
      </c>
      <c r="BE108" s="188">
        <f>SUM(BE104:BE107)</f>
        <v>0</v>
      </c>
    </row>
    <row r="109" spans="1:80" x14ac:dyDescent="0.2">
      <c r="E109" s="144"/>
    </row>
    <row r="110" spans="1:80" x14ac:dyDescent="0.2">
      <c r="E110" s="144"/>
    </row>
    <row r="111" spans="1:80" x14ac:dyDescent="0.2">
      <c r="E111" s="144"/>
    </row>
    <row r="112" spans="1:80" x14ac:dyDescent="0.2">
      <c r="E112" s="144"/>
    </row>
    <row r="113" spans="5:5" x14ac:dyDescent="0.2">
      <c r="E113" s="144"/>
    </row>
    <row r="114" spans="5:5" x14ac:dyDescent="0.2">
      <c r="E114" s="144"/>
    </row>
    <row r="115" spans="5:5" x14ac:dyDescent="0.2">
      <c r="E115" s="144"/>
    </row>
    <row r="116" spans="5:5" x14ac:dyDescent="0.2">
      <c r="E116" s="144"/>
    </row>
    <row r="117" spans="5:5" x14ac:dyDescent="0.2">
      <c r="E117" s="144"/>
    </row>
    <row r="118" spans="5:5" x14ac:dyDescent="0.2">
      <c r="E118" s="144"/>
    </row>
    <row r="119" spans="5:5" x14ac:dyDescent="0.2">
      <c r="E119" s="144"/>
    </row>
    <row r="120" spans="5:5" x14ac:dyDescent="0.2">
      <c r="E120" s="144"/>
    </row>
    <row r="121" spans="5:5" x14ac:dyDescent="0.2">
      <c r="E121" s="144"/>
    </row>
    <row r="122" spans="5:5" x14ac:dyDescent="0.2">
      <c r="E122" s="144"/>
    </row>
    <row r="123" spans="5:5" x14ac:dyDescent="0.2">
      <c r="E123" s="144"/>
    </row>
    <row r="124" spans="5:5" x14ac:dyDescent="0.2">
      <c r="E124" s="144"/>
    </row>
    <row r="125" spans="5:5" x14ac:dyDescent="0.2">
      <c r="E125" s="144"/>
    </row>
    <row r="126" spans="5:5" x14ac:dyDescent="0.2">
      <c r="E126" s="144"/>
    </row>
    <row r="127" spans="5:5" x14ac:dyDescent="0.2">
      <c r="E127" s="144"/>
    </row>
    <row r="128" spans="5:5" x14ac:dyDescent="0.2">
      <c r="E128" s="144"/>
    </row>
    <row r="129" spans="1:7" x14ac:dyDescent="0.2">
      <c r="E129" s="144"/>
    </row>
    <row r="130" spans="1:7" x14ac:dyDescent="0.2">
      <c r="E130" s="144"/>
    </row>
    <row r="131" spans="1:7" x14ac:dyDescent="0.2">
      <c r="E131" s="144"/>
    </row>
    <row r="132" spans="1:7" x14ac:dyDescent="0.2">
      <c r="A132" s="178"/>
      <c r="B132" s="178"/>
      <c r="C132" s="178"/>
      <c r="D132" s="178"/>
      <c r="E132" s="178"/>
      <c r="F132" s="178"/>
      <c r="G132" s="178"/>
    </row>
    <row r="133" spans="1:7" x14ac:dyDescent="0.2">
      <c r="A133" s="178"/>
      <c r="B133" s="178"/>
      <c r="C133" s="178"/>
      <c r="D133" s="178"/>
      <c r="E133" s="178"/>
      <c r="F133" s="178"/>
      <c r="G133" s="178"/>
    </row>
    <row r="134" spans="1:7" x14ac:dyDescent="0.2">
      <c r="A134" s="178"/>
      <c r="B134" s="178"/>
      <c r="C134" s="178"/>
      <c r="D134" s="178"/>
      <c r="E134" s="178"/>
      <c r="F134" s="178"/>
      <c r="G134" s="178"/>
    </row>
    <row r="135" spans="1:7" x14ac:dyDescent="0.2">
      <c r="A135" s="178"/>
      <c r="B135" s="178"/>
      <c r="C135" s="178"/>
      <c r="D135" s="178"/>
      <c r="E135" s="178"/>
      <c r="F135" s="178"/>
      <c r="G135" s="178"/>
    </row>
    <row r="136" spans="1:7" x14ac:dyDescent="0.2">
      <c r="E136" s="144"/>
    </row>
    <row r="137" spans="1:7" x14ac:dyDescent="0.2">
      <c r="E137" s="144"/>
    </row>
    <row r="138" spans="1:7" x14ac:dyDescent="0.2">
      <c r="E138" s="144"/>
    </row>
    <row r="139" spans="1:7" x14ac:dyDescent="0.2">
      <c r="E139" s="144"/>
    </row>
    <row r="140" spans="1:7" x14ac:dyDescent="0.2">
      <c r="E140" s="144"/>
    </row>
    <row r="141" spans="1:7" x14ac:dyDescent="0.2">
      <c r="E141" s="144"/>
    </row>
    <row r="142" spans="1:7" x14ac:dyDescent="0.2">
      <c r="E142" s="144"/>
    </row>
    <row r="143" spans="1:7" x14ac:dyDescent="0.2">
      <c r="E143" s="144"/>
    </row>
    <row r="144" spans="1:7" x14ac:dyDescent="0.2">
      <c r="E144" s="144"/>
    </row>
    <row r="145" spans="5:5" x14ac:dyDescent="0.2">
      <c r="E145" s="144"/>
    </row>
    <row r="146" spans="5:5" x14ac:dyDescent="0.2">
      <c r="E146" s="144"/>
    </row>
    <row r="147" spans="5:5" x14ac:dyDescent="0.2">
      <c r="E147" s="144"/>
    </row>
    <row r="148" spans="5:5" x14ac:dyDescent="0.2">
      <c r="E148" s="144"/>
    </row>
    <row r="149" spans="5:5" x14ac:dyDescent="0.2">
      <c r="E149" s="144"/>
    </row>
    <row r="150" spans="5:5" x14ac:dyDescent="0.2">
      <c r="E150" s="144"/>
    </row>
    <row r="151" spans="5:5" x14ac:dyDescent="0.2">
      <c r="E151" s="144"/>
    </row>
    <row r="152" spans="5:5" x14ac:dyDescent="0.2">
      <c r="E152" s="144"/>
    </row>
    <row r="153" spans="5:5" x14ac:dyDescent="0.2">
      <c r="E153" s="144"/>
    </row>
    <row r="154" spans="5:5" x14ac:dyDescent="0.2">
      <c r="E154" s="144"/>
    </row>
    <row r="155" spans="5:5" x14ac:dyDescent="0.2">
      <c r="E155" s="144"/>
    </row>
    <row r="156" spans="5:5" x14ac:dyDescent="0.2">
      <c r="E156" s="144"/>
    </row>
    <row r="157" spans="5:5" x14ac:dyDescent="0.2">
      <c r="E157" s="144"/>
    </row>
    <row r="158" spans="5:5" x14ac:dyDescent="0.2">
      <c r="E158" s="144"/>
    </row>
    <row r="159" spans="5:5" x14ac:dyDescent="0.2">
      <c r="E159" s="144"/>
    </row>
    <row r="160" spans="5:5" x14ac:dyDescent="0.2">
      <c r="E160" s="144"/>
    </row>
    <row r="161" spans="1:7" x14ac:dyDescent="0.2">
      <c r="E161" s="144"/>
    </row>
    <row r="162" spans="1:7" x14ac:dyDescent="0.2">
      <c r="E162" s="144"/>
    </row>
    <row r="163" spans="1:7" x14ac:dyDescent="0.2">
      <c r="E163" s="144"/>
    </row>
    <row r="164" spans="1:7" x14ac:dyDescent="0.2">
      <c r="E164" s="144"/>
    </row>
    <row r="165" spans="1:7" x14ac:dyDescent="0.2">
      <c r="E165" s="144"/>
    </row>
    <row r="166" spans="1:7" x14ac:dyDescent="0.2">
      <c r="E166" s="144"/>
    </row>
    <row r="167" spans="1:7" x14ac:dyDescent="0.2">
      <c r="A167" s="189"/>
      <c r="B167" s="189"/>
    </row>
    <row r="168" spans="1:7" x14ac:dyDescent="0.2">
      <c r="A168" s="178"/>
      <c r="B168" s="178"/>
      <c r="C168" s="190"/>
      <c r="D168" s="190"/>
      <c r="E168" s="191"/>
      <c r="F168" s="190"/>
      <c r="G168" s="192"/>
    </row>
    <row r="169" spans="1:7" x14ac:dyDescent="0.2">
      <c r="A169" s="193"/>
      <c r="B169" s="193"/>
      <c r="C169" s="178"/>
      <c r="D169" s="178"/>
      <c r="E169" s="194"/>
      <c r="F169" s="178"/>
      <c r="G169" s="178"/>
    </row>
    <row r="170" spans="1:7" x14ac:dyDescent="0.2">
      <c r="A170" s="178"/>
      <c r="B170" s="178"/>
      <c r="C170" s="178"/>
      <c r="D170" s="178"/>
      <c r="E170" s="194"/>
      <c r="F170" s="178"/>
      <c r="G170" s="178"/>
    </row>
    <row r="171" spans="1:7" x14ac:dyDescent="0.2">
      <c r="A171" s="178"/>
      <c r="B171" s="178"/>
      <c r="C171" s="178"/>
      <c r="D171" s="178"/>
      <c r="E171" s="194"/>
      <c r="F171" s="178"/>
      <c r="G171" s="178"/>
    </row>
    <row r="172" spans="1:7" x14ac:dyDescent="0.2">
      <c r="A172" s="178"/>
      <c r="B172" s="178"/>
      <c r="C172" s="178"/>
      <c r="D172" s="178"/>
      <c r="E172" s="194"/>
      <c r="F172" s="178"/>
      <c r="G172" s="178"/>
    </row>
    <row r="173" spans="1:7" x14ac:dyDescent="0.2">
      <c r="A173" s="178"/>
      <c r="B173" s="178"/>
      <c r="C173" s="178"/>
      <c r="D173" s="178"/>
      <c r="E173" s="194"/>
      <c r="F173" s="178"/>
      <c r="G173" s="178"/>
    </row>
    <row r="174" spans="1:7" x14ac:dyDescent="0.2">
      <c r="A174" s="178"/>
      <c r="B174" s="178"/>
      <c r="C174" s="178"/>
      <c r="D174" s="178"/>
      <c r="E174" s="194"/>
      <c r="F174" s="178"/>
      <c r="G174" s="178"/>
    </row>
    <row r="175" spans="1:7" x14ac:dyDescent="0.2">
      <c r="A175" s="178"/>
      <c r="B175" s="178"/>
      <c r="C175" s="178"/>
      <c r="D175" s="178"/>
      <c r="E175" s="194"/>
      <c r="F175" s="178"/>
      <c r="G175" s="178"/>
    </row>
    <row r="176" spans="1:7" x14ac:dyDescent="0.2">
      <c r="A176" s="178"/>
      <c r="B176" s="178"/>
      <c r="C176" s="178"/>
      <c r="D176" s="178"/>
      <c r="E176" s="194"/>
      <c r="F176" s="178"/>
      <c r="G176" s="178"/>
    </row>
    <row r="177" spans="1:7" x14ac:dyDescent="0.2">
      <c r="A177" s="178"/>
      <c r="B177" s="178"/>
      <c r="C177" s="178"/>
      <c r="D177" s="178"/>
      <c r="E177" s="194"/>
      <c r="F177" s="178"/>
      <c r="G177" s="178"/>
    </row>
    <row r="178" spans="1:7" x14ac:dyDescent="0.2">
      <c r="A178" s="178"/>
      <c r="B178" s="178"/>
      <c r="C178" s="178"/>
      <c r="D178" s="178"/>
      <c r="E178" s="194"/>
      <c r="F178" s="178"/>
      <c r="G178" s="178"/>
    </row>
    <row r="179" spans="1:7" x14ac:dyDescent="0.2">
      <c r="A179" s="178"/>
      <c r="B179" s="178"/>
      <c r="C179" s="178"/>
      <c r="D179" s="178"/>
      <c r="E179" s="194"/>
      <c r="F179" s="178"/>
      <c r="G179" s="178"/>
    </row>
    <row r="180" spans="1:7" x14ac:dyDescent="0.2">
      <c r="A180" s="178"/>
      <c r="B180" s="178"/>
      <c r="C180" s="178"/>
      <c r="D180" s="178"/>
      <c r="E180" s="194"/>
      <c r="F180" s="178"/>
      <c r="G180" s="178"/>
    </row>
    <row r="181" spans="1:7" x14ac:dyDescent="0.2">
      <c r="A181" s="178"/>
      <c r="B181" s="178"/>
      <c r="C181" s="178"/>
      <c r="D181" s="178"/>
      <c r="E181" s="194"/>
      <c r="F181" s="178"/>
      <c r="G181" s="178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scale="94" fitToHeight="3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SO 02 02 KL</vt:lpstr>
      <vt:lpstr>SO 02 02 Rek</vt:lpstr>
      <vt:lpstr>SO 02 02 Pol</vt:lpstr>
      <vt:lpstr>'SO 02 02 Pol'!Názvy_tisku</vt:lpstr>
      <vt:lpstr>'SO 02 02 Rek'!Názvy_tisku</vt:lpstr>
      <vt:lpstr>'SO 02 02 KL'!Oblast_tisku</vt:lpstr>
      <vt:lpstr>'SO 02 02 Pol'!Oblast_tisku</vt:lpstr>
      <vt:lpstr>'SO 02 02 Rek'!Oblast_tisku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 pavel</dc:creator>
  <cp:lastModifiedBy>Lada Aleš</cp:lastModifiedBy>
  <cp:lastPrinted>2012-04-12T03:38:48Z</cp:lastPrinted>
  <dcterms:created xsi:type="dcterms:W3CDTF">2012-04-12T03:34:18Z</dcterms:created>
  <dcterms:modified xsi:type="dcterms:W3CDTF">2019-05-15T14:24:27Z</dcterms:modified>
</cp:coreProperties>
</file>