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000"/>
  </bookViews>
  <sheets>
    <sheet name="Rekapitulace stavby" sheetId="1" r:id="rId1"/>
    <sheet name="01 - SO 01 Demolice stodoly" sheetId="2" r:id="rId2"/>
    <sheet name="101 - VON" sheetId="3" r:id="rId3"/>
  </sheets>
  <definedNames>
    <definedName name="_xlnm._FilterDatabase" localSheetId="1" hidden="1">'01 - SO 01 Demolice stodoly'!$C$121:$K$231</definedName>
    <definedName name="_xlnm._FilterDatabase" localSheetId="2" hidden="1">'101 - VON'!$C$117:$K$131</definedName>
    <definedName name="_xlnm.Print_Titles" localSheetId="1">'01 - SO 01 Demolice stodoly'!$121:$121</definedName>
    <definedName name="_xlnm.Print_Titles" localSheetId="2">'101 - VON'!$117:$117</definedName>
    <definedName name="_xlnm.Print_Titles" localSheetId="0">'Rekapitulace stavby'!$92:$92</definedName>
    <definedName name="_xlnm.Print_Area" localSheetId="1">'01 - SO 01 Demolice stodoly'!$C$4:$J$76,'01 - SO 01 Demolice stodoly'!$C$82:$J$103,'01 - SO 01 Demolice stodoly'!$C$109:$K$231</definedName>
    <definedName name="_xlnm.Print_Area" localSheetId="2">'101 - VON'!$C$4:$J$76,'101 - VON'!$C$82:$J$99,'101 - VON'!$C$105:$K$131</definedName>
    <definedName name="_xlnm.Print_Area" localSheetId="0">'Rekapitulace stavby'!$D$4:$AO$76,'Rekapitulace stavby'!$C$82:$AQ$97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/>
  <c r="J35" i="3"/>
  <c r="AX96" i="1" s="1"/>
  <c r="BI131" i="3"/>
  <c r="BH131" i="3"/>
  <c r="BG131" i="3"/>
  <c r="BF131" i="3"/>
  <c r="T131" i="3"/>
  <c r="R131" i="3"/>
  <c r="P131" i="3"/>
  <c r="BK131" i="3"/>
  <c r="J131" i="3"/>
  <c r="BE131" i="3"/>
  <c r="BI130" i="3"/>
  <c r="BH130" i="3"/>
  <c r="BG130" i="3"/>
  <c r="BF130" i="3"/>
  <c r="T130" i="3"/>
  <c r="R130" i="3"/>
  <c r="P130" i="3"/>
  <c r="BK130" i="3"/>
  <c r="J130" i="3"/>
  <c r="BE130" i="3" s="1"/>
  <c r="BI129" i="3"/>
  <c r="BH129" i="3"/>
  <c r="BG129" i="3"/>
  <c r="BF129" i="3"/>
  <c r="T129" i="3"/>
  <c r="R129" i="3"/>
  <c r="P129" i="3"/>
  <c r="BK129" i="3"/>
  <c r="J129" i="3"/>
  <c r="BE129" i="3"/>
  <c r="BI128" i="3"/>
  <c r="BH128" i="3"/>
  <c r="BG128" i="3"/>
  <c r="BF128" i="3"/>
  <c r="T128" i="3"/>
  <c r="R128" i="3"/>
  <c r="P128" i="3"/>
  <c r="BK128" i="3"/>
  <c r="J128" i="3"/>
  <c r="BE128" i="3" s="1"/>
  <c r="BI127" i="3"/>
  <c r="BH127" i="3"/>
  <c r="BG127" i="3"/>
  <c r="BF127" i="3"/>
  <c r="T127" i="3"/>
  <c r="R127" i="3"/>
  <c r="P127" i="3"/>
  <c r="BK127" i="3"/>
  <c r="J127" i="3"/>
  <c r="BE127" i="3"/>
  <c r="BI126" i="3"/>
  <c r="BH126" i="3"/>
  <c r="BG126" i="3"/>
  <c r="BF126" i="3"/>
  <c r="T126" i="3"/>
  <c r="R126" i="3"/>
  <c r="P126" i="3"/>
  <c r="BK126" i="3"/>
  <c r="J126" i="3"/>
  <c r="BE126" i="3" s="1"/>
  <c r="BI125" i="3"/>
  <c r="BH125" i="3"/>
  <c r="BG125" i="3"/>
  <c r="BF125" i="3"/>
  <c r="T125" i="3"/>
  <c r="R125" i="3"/>
  <c r="P125" i="3"/>
  <c r="BK125" i="3"/>
  <c r="J125" i="3"/>
  <c r="BE125" i="3"/>
  <c r="BI124" i="3"/>
  <c r="BH124" i="3"/>
  <c r="BG124" i="3"/>
  <c r="BF124" i="3"/>
  <c r="T124" i="3"/>
  <c r="R124" i="3"/>
  <c r="P124" i="3"/>
  <c r="BK124" i="3"/>
  <c r="J124" i="3"/>
  <c r="BE124" i="3" s="1"/>
  <c r="BI123" i="3"/>
  <c r="BH123" i="3"/>
  <c r="BG123" i="3"/>
  <c r="BF123" i="3"/>
  <c r="T123" i="3"/>
  <c r="R123" i="3"/>
  <c r="P123" i="3"/>
  <c r="BK123" i="3"/>
  <c r="J123" i="3"/>
  <c r="BE123" i="3"/>
  <c r="BI122" i="3"/>
  <c r="F37" i="3" s="1"/>
  <c r="BD96" i="1" s="1"/>
  <c r="BH122" i="3"/>
  <c r="BG122" i="3"/>
  <c r="BF122" i="3"/>
  <c r="T122" i="3"/>
  <c r="R122" i="3"/>
  <c r="P122" i="3"/>
  <c r="BK122" i="3"/>
  <c r="J122" i="3"/>
  <c r="BE122" i="3" s="1"/>
  <c r="BI121" i="3"/>
  <c r="BH121" i="3"/>
  <c r="F36" i="3" s="1"/>
  <c r="BC96" i="1" s="1"/>
  <c r="BG121" i="3"/>
  <c r="F35" i="3" s="1"/>
  <c r="BB96" i="1" s="1"/>
  <c r="BF121" i="3"/>
  <c r="F34" i="3" s="1"/>
  <c r="BA96" i="1" s="1"/>
  <c r="J34" i="3"/>
  <c r="AW96" i="1" s="1"/>
  <c r="T121" i="3"/>
  <c r="T120" i="3" s="1"/>
  <c r="T119" i="3" s="1"/>
  <c r="T118" i="3" s="1"/>
  <c r="R121" i="3"/>
  <c r="R120" i="3" s="1"/>
  <c r="R119" i="3" s="1"/>
  <c r="R118" i="3" s="1"/>
  <c r="P121" i="3"/>
  <c r="P120" i="3" s="1"/>
  <c r="P119" i="3" s="1"/>
  <c r="P118" i="3" s="1"/>
  <c r="AU96" i="1" s="1"/>
  <c r="BK121" i="3"/>
  <c r="BK120" i="3" s="1"/>
  <c r="J121" i="3"/>
  <c r="BE121" i="3"/>
  <c r="F112" i="3"/>
  <c r="E110" i="3"/>
  <c r="F89" i="3"/>
  <c r="E87" i="3"/>
  <c r="J24" i="3"/>
  <c r="E24" i="3"/>
  <c r="J115" i="3" s="1"/>
  <c r="J92" i="3"/>
  <c r="J23" i="3"/>
  <c r="J21" i="3"/>
  <c r="E21" i="3"/>
  <c r="J114" i="3"/>
  <c r="J91" i="3"/>
  <c r="J20" i="3"/>
  <c r="J18" i="3"/>
  <c r="E18" i="3"/>
  <c r="F92" i="3" s="1"/>
  <c r="F115" i="3"/>
  <c r="J17" i="3"/>
  <c r="J15" i="3"/>
  <c r="E15" i="3"/>
  <c r="F114" i="3" s="1"/>
  <c r="J14" i="3"/>
  <c r="J12" i="3"/>
  <c r="J112" i="3" s="1"/>
  <c r="E7" i="3"/>
  <c r="E85" i="3" s="1"/>
  <c r="J37" i="2"/>
  <c r="J36" i="2"/>
  <c r="AY95" i="1"/>
  <c r="J35" i="2"/>
  <c r="AX95" i="1"/>
  <c r="BI231" i="2"/>
  <c r="BH231" i="2"/>
  <c r="BG231" i="2"/>
  <c r="BF231" i="2"/>
  <c r="T231" i="2"/>
  <c r="T230" i="2"/>
  <c r="R231" i="2"/>
  <c r="R230" i="2"/>
  <c r="P231" i="2"/>
  <c r="P230" i="2"/>
  <c r="BK231" i="2"/>
  <c r="BK230" i="2"/>
  <c r="J230" i="2"/>
  <c r="J102" i="2" s="1"/>
  <c r="J231" i="2"/>
  <c r="BE231" i="2" s="1"/>
  <c r="BI227" i="2"/>
  <c r="BH227" i="2"/>
  <c r="BG227" i="2"/>
  <c r="BF227" i="2"/>
  <c r="T227" i="2"/>
  <c r="R227" i="2"/>
  <c r="P227" i="2"/>
  <c r="BK227" i="2"/>
  <c r="J227" i="2"/>
  <c r="BE227" i="2"/>
  <c r="BI224" i="2"/>
  <c r="BH224" i="2"/>
  <c r="BG224" i="2"/>
  <c r="BF224" i="2"/>
  <c r="T224" i="2"/>
  <c r="R224" i="2"/>
  <c r="P224" i="2"/>
  <c r="BK224" i="2"/>
  <c r="J224" i="2"/>
  <c r="BE224" i="2"/>
  <c r="BI221" i="2"/>
  <c r="BH221" i="2"/>
  <c r="BG221" i="2"/>
  <c r="BF221" i="2"/>
  <c r="T221" i="2"/>
  <c r="R221" i="2"/>
  <c r="P221" i="2"/>
  <c r="BK221" i="2"/>
  <c r="J221" i="2"/>
  <c r="BE221" i="2"/>
  <c r="BI218" i="2"/>
  <c r="BH218" i="2"/>
  <c r="BG218" i="2"/>
  <c r="BF218" i="2"/>
  <c r="T218" i="2"/>
  <c r="R218" i="2"/>
  <c r="P218" i="2"/>
  <c r="BK218" i="2"/>
  <c r="J218" i="2"/>
  <c r="BE218" i="2"/>
  <c r="BI213" i="2"/>
  <c r="BH213" i="2"/>
  <c r="BG213" i="2"/>
  <c r="BF213" i="2"/>
  <c r="T213" i="2"/>
  <c r="R213" i="2"/>
  <c r="P213" i="2"/>
  <c r="BK213" i="2"/>
  <c r="J213" i="2"/>
  <c r="BE213" i="2"/>
  <c r="BI211" i="2"/>
  <c r="BH211" i="2"/>
  <c r="BG211" i="2"/>
  <c r="BF211" i="2"/>
  <c r="T211" i="2"/>
  <c r="R211" i="2"/>
  <c r="P211" i="2"/>
  <c r="BK211" i="2"/>
  <c r="J211" i="2"/>
  <c r="BE211" i="2"/>
  <c r="BI208" i="2"/>
  <c r="BH208" i="2"/>
  <c r="BG208" i="2"/>
  <c r="BF208" i="2"/>
  <c r="T208" i="2"/>
  <c r="R208" i="2"/>
  <c r="R203" i="2" s="1"/>
  <c r="P208" i="2"/>
  <c r="BK208" i="2"/>
  <c r="J208" i="2"/>
  <c r="BE208" i="2"/>
  <c r="BI207" i="2"/>
  <c r="BH207" i="2"/>
  <c r="BG207" i="2"/>
  <c r="BF207" i="2"/>
  <c r="T207" i="2"/>
  <c r="R207" i="2"/>
  <c r="P207" i="2"/>
  <c r="BK207" i="2"/>
  <c r="BK203" i="2" s="1"/>
  <c r="J203" i="2" s="1"/>
  <c r="J101" i="2" s="1"/>
  <c r="J207" i="2"/>
  <c r="BE207" i="2"/>
  <c r="BI204" i="2"/>
  <c r="BH204" i="2"/>
  <c r="BG204" i="2"/>
  <c r="BF204" i="2"/>
  <c r="T204" i="2"/>
  <c r="T203" i="2"/>
  <c r="R204" i="2"/>
  <c r="P204" i="2"/>
  <c r="P203" i="2"/>
  <c r="BK204" i="2"/>
  <c r="J204" i="2"/>
  <c r="BE204" i="2" s="1"/>
  <c r="BI198" i="2"/>
  <c r="BH198" i="2"/>
  <c r="BG198" i="2"/>
  <c r="BF198" i="2"/>
  <c r="T198" i="2"/>
  <c r="R198" i="2"/>
  <c r="P198" i="2"/>
  <c r="BK198" i="2"/>
  <c r="J198" i="2"/>
  <c r="BE198" i="2"/>
  <c r="BI197" i="2"/>
  <c r="BH197" i="2"/>
  <c r="BG197" i="2"/>
  <c r="BF197" i="2"/>
  <c r="T197" i="2"/>
  <c r="R197" i="2"/>
  <c r="P197" i="2"/>
  <c r="BK197" i="2"/>
  <c r="J197" i="2"/>
  <c r="BE197" i="2"/>
  <c r="BI196" i="2"/>
  <c r="BH196" i="2"/>
  <c r="BG196" i="2"/>
  <c r="BF196" i="2"/>
  <c r="T196" i="2"/>
  <c r="R196" i="2"/>
  <c r="P196" i="2"/>
  <c r="BK196" i="2"/>
  <c r="J196" i="2"/>
  <c r="BE196" i="2"/>
  <c r="BI195" i="2"/>
  <c r="BH195" i="2"/>
  <c r="BG195" i="2"/>
  <c r="BF195" i="2"/>
  <c r="T195" i="2"/>
  <c r="R195" i="2"/>
  <c r="P195" i="2"/>
  <c r="BK195" i="2"/>
  <c r="J195" i="2"/>
  <c r="BE195" i="2"/>
  <c r="BI190" i="2"/>
  <c r="BH190" i="2"/>
  <c r="BG190" i="2"/>
  <c r="BF190" i="2"/>
  <c r="T190" i="2"/>
  <c r="R190" i="2"/>
  <c r="P190" i="2"/>
  <c r="BK190" i="2"/>
  <c r="J190" i="2"/>
  <c r="BE190" i="2"/>
  <c r="BI185" i="2"/>
  <c r="BH185" i="2"/>
  <c r="BG185" i="2"/>
  <c r="BF185" i="2"/>
  <c r="T185" i="2"/>
  <c r="R185" i="2"/>
  <c r="P185" i="2"/>
  <c r="BK185" i="2"/>
  <c r="J185" i="2"/>
  <c r="BE185" i="2"/>
  <c r="BI184" i="2"/>
  <c r="BH184" i="2"/>
  <c r="BG184" i="2"/>
  <c r="BF184" i="2"/>
  <c r="T184" i="2"/>
  <c r="R184" i="2"/>
  <c r="P184" i="2"/>
  <c r="BK184" i="2"/>
  <c r="J184" i="2"/>
  <c r="BE184" i="2"/>
  <c r="BI183" i="2"/>
  <c r="BH183" i="2"/>
  <c r="BG183" i="2"/>
  <c r="BF183" i="2"/>
  <c r="T183" i="2"/>
  <c r="R183" i="2"/>
  <c r="P183" i="2"/>
  <c r="BK183" i="2"/>
  <c r="J183" i="2"/>
  <c r="BE183" i="2"/>
  <c r="BI181" i="2"/>
  <c r="BH181" i="2"/>
  <c r="BG181" i="2"/>
  <c r="BF181" i="2"/>
  <c r="T181" i="2"/>
  <c r="R181" i="2"/>
  <c r="P181" i="2"/>
  <c r="BK181" i="2"/>
  <c r="J181" i="2"/>
  <c r="BE181" i="2"/>
  <c r="BI177" i="2"/>
  <c r="BH177" i="2"/>
  <c r="BG177" i="2"/>
  <c r="BF177" i="2"/>
  <c r="T177" i="2"/>
  <c r="R177" i="2"/>
  <c r="P177" i="2"/>
  <c r="BK177" i="2"/>
  <c r="J177" i="2"/>
  <c r="BE177" i="2"/>
  <c r="BI176" i="2"/>
  <c r="BH176" i="2"/>
  <c r="BG176" i="2"/>
  <c r="BF176" i="2"/>
  <c r="T176" i="2"/>
  <c r="R176" i="2"/>
  <c r="P176" i="2"/>
  <c r="BK176" i="2"/>
  <c r="J176" i="2"/>
  <c r="BE176" i="2"/>
  <c r="BI174" i="2"/>
  <c r="BH174" i="2"/>
  <c r="BG174" i="2"/>
  <c r="BF174" i="2"/>
  <c r="T174" i="2"/>
  <c r="R174" i="2"/>
  <c r="P174" i="2"/>
  <c r="BK174" i="2"/>
  <c r="J174" i="2"/>
  <c r="BE174" i="2"/>
  <c r="BI170" i="2"/>
  <c r="BH170" i="2"/>
  <c r="BG170" i="2"/>
  <c r="BF170" i="2"/>
  <c r="T170" i="2"/>
  <c r="R170" i="2"/>
  <c r="P170" i="2"/>
  <c r="BK170" i="2"/>
  <c r="J170" i="2"/>
  <c r="BE170" i="2"/>
  <c r="BI169" i="2"/>
  <c r="BH169" i="2"/>
  <c r="BG169" i="2"/>
  <c r="BF169" i="2"/>
  <c r="T169" i="2"/>
  <c r="R169" i="2"/>
  <c r="P169" i="2"/>
  <c r="P162" i="2" s="1"/>
  <c r="BK169" i="2"/>
  <c r="J169" i="2"/>
  <c r="BE169" i="2"/>
  <c r="BI167" i="2"/>
  <c r="BH167" i="2"/>
  <c r="BG167" i="2"/>
  <c r="BF167" i="2"/>
  <c r="T167" i="2"/>
  <c r="T162" i="2" s="1"/>
  <c r="R167" i="2"/>
  <c r="P167" i="2"/>
  <c r="BK167" i="2"/>
  <c r="J167" i="2"/>
  <c r="BE167" i="2"/>
  <c r="BI163" i="2"/>
  <c r="BH163" i="2"/>
  <c r="BG163" i="2"/>
  <c r="BF163" i="2"/>
  <c r="T163" i="2"/>
  <c r="R163" i="2"/>
  <c r="R162" i="2"/>
  <c r="P163" i="2"/>
  <c r="BK163" i="2"/>
  <c r="BK162" i="2"/>
  <c r="J162" i="2" s="1"/>
  <c r="J100" i="2" s="1"/>
  <c r="J163" i="2"/>
  <c r="BE163" i="2"/>
  <c r="BI159" i="2"/>
  <c r="BH159" i="2"/>
  <c r="BG159" i="2"/>
  <c r="BF159" i="2"/>
  <c r="T159" i="2"/>
  <c r="T158" i="2"/>
  <c r="R159" i="2"/>
  <c r="R158" i="2"/>
  <c r="P159" i="2"/>
  <c r="P158" i="2"/>
  <c r="BK159" i="2"/>
  <c r="BK158" i="2"/>
  <c r="J158" i="2" s="1"/>
  <c r="J99" i="2" s="1"/>
  <c r="J159" i="2"/>
  <c r="BE159" i="2"/>
  <c r="BI154" i="2"/>
  <c r="BH154" i="2"/>
  <c r="BG154" i="2"/>
  <c r="BF154" i="2"/>
  <c r="T154" i="2"/>
  <c r="R154" i="2"/>
  <c r="P154" i="2"/>
  <c r="BK154" i="2"/>
  <c r="J154" i="2"/>
  <c r="BE154" i="2"/>
  <c r="BI152" i="2"/>
  <c r="BH152" i="2"/>
  <c r="BG152" i="2"/>
  <c r="BF152" i="2"/>
  <c r="T152" i="2"/>
  <c r="R152" i="2"/>
  <c r="P152" i="2"/>
  <c r="BK152" i="2"/>
  <c r="J152" i="2"/>
  <c r="BE152" i="2"/>
  <c r="BI148" i="2"/>
  <c r="BH148" i="2"/>
  <c r="BG148" i="2"/>
  <c r="BF148" i="2"/>
  <c r="T148" i="2"/>
  <c r="R148" i="2"/>
  <c r="P148" i="2"/>
  <c r="BK148" i="2"/>
  <c r="J148" i="2"/>
  <c r="BE148" i="2"/>
  <c r="BI145" i="2"/>
  <c r="BH145" i="2"/>
  <c r="BG145" i="2"/>
  <c r="BF145" i="2"/>
  <c r="T145" i="2"/>
  <c r="R145" i="2"/>
  <c r="P145" i="2"/>
  <c r="BK145" i="2"/>
  <c r="J145" i="2"/>
  <c r="BE145" i="2"/>
  <c r="BI141" i="2"/>
  <c r="BH141" i="2"/>
  <c r="BG141" i="2"/>
  <c r="BF141" i="2"/>
  <c r="T141" i="2"/>
  <c r="R141" i="2"/>
  <c r="P141" i="2"/>
  <c r="BK141" i="2"/>
  <c r="J141" i="2"/>
  <c r="BE141" i="2"/>
  <c r="BI137" i="2"/>
  <c r="BH137" i="2"/>
  <c r="BG137" i="2"/>
  <c r="BF137" i="2"/>
  <c r="T137" i="2"/>
  <c r="R137" i="2"/>
  <c r="P137" i="2"/>
  <c r="BK137" i="2"/>
  <c r="J137" i="2"/>
  <c r="BE137" i="2"/>
  <c r="BI134" i="2"/>
  <c r="BH134" i="2"/>
  <c r="BG134" i="2"/>
  <c r="BF134" i="2"/>
  <c r="J34" i="2" s="1"/>
  <c r="AW95" i="1" s="1"/>
  <c r="T134" i="2"/>
  <c r="R134" i="2"/>
  <c r="P134" i="2"/>
  <c r="BK134" i="2"/>
  <c r="J134" i="2"/>
  <c r="BE134" i="2"/>
  <c r="BI129" i="2"/>
  <c r="F37" i="2" s="1"/>
  <c r="BD95" i="1" s="1"/>
  <c r="BH129" i="2"/>
  <c r="BG129" i="2"/>
  <c r="BF129" i="2"/>
  <c r="T129" i="2"/>
  <c r="R129" i="2"/>
  <c r="P129" i="2"/>
  <c r="BK129" i="2"/>
  <c r="J129" i="2"/>
  <c r="BE129" i="2"/>
  <c r="BI125" i="2"/>
  <c r="BH125" i="2"/>
  <c r="F36" i="2" s="1"/>
  <c r="BC95" i="1" s="1"/>
  <c r="BC94" i="1" s="1"/>
  <c r="BG125" i="2"/>
  <c r="F35" i="2"/>
  <c r="BB95" i="1" s="1"/>
  <c r="BB94" i="1" s="1"/>
  <c r="BF125" i="2"/>
  <c r="F34" i="2" s="1"/>
  <c r="BA95" i="1" s="1"/>
  <c r="BA94" i="1" s="1"/>
  <c r="T125" i="2"/>
  <c r="T124" i="2"/>
  <c r="R125" i="2"/>
  <c r="R124" i="2"/>
  <c r="R123" i="2" s="1"/>
  <c r="R122" i="2" s="1"/>
  <c r="P125" i="2"/>
  <c r="P124" i="2"/>
  <c r="BK125" i="2"/>
  <c r="BK124" i="2" s="1"/>
  <c r="J125" i="2"/>
  <c r="BE125" i="2"/>
  <c r="F116" i="2"/>
  <c r="E114" i="2"/>
  <c r="F89" i="2"/>
  <c r="E87" i="2"/>
  <c r="J24" i="2"/>
  <c r="E24" i="2"/>
  <c r="J119" i="2" s="1"/>
  <c r="J23" i="2"/>
  <c r="J21" i="2"/>
  <c r="E21" i="2"/>
  <c r="J118" i="2" s="1"/>
  <c r="J91" i="2"/>
  <c r="J20" i="2"/>
  <c r="J18" i="2"/>
  <c r="E18" i="2"/>
  <c r="F119" i="2"/>
  <c r="F92" i="2"/>
  <c r="J17" i="2"/>
  <c r="J15" i="2"/>
  <c r="E15" i="2"/>
  <c r="F91" i="2" s="1"/>
  <c r="F118" i="2"/>
  <c r="J14" i="2"/>
  <c r="J12" i="2"/>
  <c r="J89" i="2" s="1"/>
  <c r="J116" i="2"/>
  <c r="E7" i="2"/>
  <c r="E112" i="2" s="1"/>
  <c r="AS94" i="1"/>
  <c r="L90" i="1"/>
  <c r="AM90" i="1"/>
  <c r="AM89" i="1"/>
  <c r="L89" i="1"/>
  <c r="AM87" i="1"/>
  <c r="L87" i="1"/>
  <c r="L85" i="1"/>
  <c r="L84" i="1"/>
  <c r="E85" i="2" l="1"/>
  <c r="E108" i="3"/>
  <c r="AW94" i="1"/>
  <c r="AK30" i="1" s="1"/>
  <c r="W30" i="1"/>
  <c r="J120" i="3"/>
  <c r="J98" i="3" s="1"/>
  <c r="BK119" i="3"/>
  <c r="J124" i="2"/>
  <c r="J98" i="2" s="1"/>
  <c r="BK123" i="2"/>
  <c r="W31" i="1"/>
  <c r="AX94" i="1"/>
  <c r="J33" i="2"/>
  <c r="AV95" i="1" s="1"/>
  <c r="AT95" i="1" s="1"/>
  <c r="P123" i="2"/>
  <c r="P122" i="2" s="1"/>
  <c r="AU95" i="1" s="1"/>
  <c r="AU94" i="1" s="1"/>
  <c r="T123" i="2"/>
  <c r="T122" i="2" s="1"/>
  <c r="BD94" i="1"/>
  <c r="W33" i="1" s="1"/>
  <c r="J33" i="3"/>
  <c r="AV96" i="1" s="1"/>
  <c r="AT96" i="1" s="1"/>
  <c r="F33" i="2"/>
  <c r="AZ95" i="1" s="1"/>
  <c r="AZ94" i="1" s="1"/>
  <c r="AY94" i="1"/>
  <c r="W32" i="1"/>
  <c r="F33" i="3"/>
  <c r="AZ96" i="1" s="1"/>
  <c r="J92" i="2"/>
  <c r="J89" i="3"/>
  <c r="F91" i="3"/>
  <c r="AV94" i="1" l="1"/>
  <c r="W29" i="1"/>
  <c r="BK122" i="2"/>
  <c r="J122" i="2" s="1"/>
  <c r="J123" i="2"/>
  <c r="J97" i="2" s="1"/>
  <c r="J119" i="3"/>
  <c r="J97" i="3" s="1"/>
  <c r="BK118" i="3"/>
  <c r="J118" i="3" s="1"/>
  <c r="J96" i="2" l="1"/>
  <c r="J30" i="2"/>
  <c r="J30" i="3"/>
  <c r="J96" i="3"/>
  <c r="AK29" i="1"/>
  <c r="AT94" i="1"/>
  <c r="J39" i="3" l="1"/>
  <c r="AG96" i="1"/>
  <c r="AN96" i="1" s="1"/>
  <c r="AG95" i="1"/>
  <c r="J39" i="2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<sst xmlns="http://schemas.openxmlformats.org/spreadsheetml/2006/main" count="1683" uniqueCount="345">
  <si>
    <t>Export Komplet</t>
  </si>
  <si>
    <t/>
  </si>
  <si>
    <t>2.0</t>
  </si>
  <si>
    <t>False</t>
  </si>
  <si>
    <t>{e3a2fc55-71f0-4d25-9fb9-5f9b81ccf852}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</si>
  <si>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</si>
  <si>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</si>
  <si>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</si>
  <si>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</si>
  <si>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</si>
  <si>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</si>
  <si>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</si>
  <si>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</si>
  <si>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</si>
  <si>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</si>
  <si>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</si>
  <si>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</si>
  <si>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</si>
  <si>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</si>
  <si>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</si>
  <si>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</si>
  <si>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</si>
  <si>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</si>
  <si>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</si>
  <si>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</si>
  <si>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</si>
  <si>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</si>
  <si>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</si>
  <si>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</si>
  <si>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</si>
  <si>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</si>
  <si>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</si>
  <si>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</si>
  <si>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</si>
  <si>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</si>
  <si>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</si>
  <si>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</si>
  <si>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</si>
  <si>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</si>
  <si>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</si>
  <si>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</si>
  <si>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</si>
  <si>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</si>
  <si>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</si>
  <si>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</si>
  <si>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</si>
  <si>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</si>
  <si>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</si>
  <si>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</si>
  <si>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</si>
  <si>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</si>
  <si>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</si>
  <si>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</si>
  <si>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</si>
  <si>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</si>
  <si>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</si>
  <si>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</si>
  <si>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</si>
  <si>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</si>
  <si>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</si>
  <si>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</si>
  <si>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</si>
  <si>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</si>
  <si>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</si>
  <si>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</si>
  <si>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</si>
  <si>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</si>
  <si>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</si>
  <si>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</si>
  <si>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</si>
  <si>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</si>
  <si>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</si>
  <si>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</si>
  <si>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</si>
  <si>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</si>
  <si>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</si>
  <si>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</si>
  <si>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Demolice stodoly</t>
  </si>
  <si>
    <t>STA</t>
  </si>
  <si>
    <t>1</t>
  </si>
  <si>
    <t>{886858fa-f254-401d-b8a6-e3dc00b089ab}</t>
  </si>
  <si>
    <t>2</t>
  </si>
  <si>
    <t>101</t>
  </si>
  <si>
    <t>VON</t>
  </si>
  <si>
    <t>{e7dd7770-77ff-4bfd-a422-96f75d1f209d}</t>
  </si>
  <si>
    <t>KRYCÍ LIST SOUPISU PRACÍ</t>
  </si>
  <si>
    <t>Objekt:</t>
  </si>
  <si>
    <t>01 - SO 01 Demolice stodoly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</si>
  <si>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</si>
  <si>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</si>
  <si>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</si>
  <si>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</si>
  <si>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</si>
  <si>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</si>
  <si>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</si>
  <si>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</si>
  <si>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</si>
  <si>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</si>
  <si>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</si>
  <si>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</si>
  <si>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</si>
  <si>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</si>
  <si>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</si>
  <si>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</si>
  <si>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</si>
  <si>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</si>
  <si>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</si>
  <si>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</si>
  <si>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</si>
  <si>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</si>
  <si>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</si>
  <si>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</si>
  <si>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</si>
  <si>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</si>
  <si>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</si>
  <si>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</si>
  <si>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</si>
  <si>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11110R001</t>
  </si>
  <si>
    <t>Kácení stromu, odstranění pařezu, odvoz dřevní hmoty, zásyp jámy po pařezu</t>
  </si>
  <si>
    <t>kus</t>
  </si>
  <si>
    <t>4</t>
  </si>
  <si>
    <t>-225078175</t>
  </si>
  <si>
    <t>VV</t>
  </si>
  <si>
    <t>"viz TZ a PD"</t>
  </si>
  <si>
    <t>8</t>
  </si>
  <si>
    <t>Součet</t>
  </si>
  <si>
    <t>174101102</t>
  </si>
  <si>
    <t>Zásyp v uzavřených prostorech sypaninou se zhutněním</t>
  </si>
  <si>
    <t>m3</t>
  </si>
  <si>
    <t>1831511080</t>
  </si>
  <si>
    <t xml:space="preserve">zasypání sklepa" </t>
  </si>
  <si>
    <t>6,5*4,7*2,2</t>
  </si>
  <si>
    <t>3</t>
  </si>
  <si>
    <t>M</t>
  </si>
  <si>
    <t>58331200</t>
  </si>
  <si>
    <t>štěrkopísek netříděný zásypový</t>
  </si>
  <si>
    <t>t</t>
  </si>
  <si>
    <t>-1472034792</t>
  </si>
  <si>
    <t>67,12*1,67*1,23</t>
  </si>
  <si>
    <t>1811511R</t>
  </si>
  <si>
    <t>vyrovnání terénu do roviny</t>
  </si>
  <si>
    <t>m2</t>
  </si>
  <si>
    <t>356124344</t>
  </si>
  <si>
    <t>"po bouracích pracech" 8,0*30</t>
  </si>
  <si>
    <t>5</t>
  </si>
  <si>
    <t>181301102</t>
  </si>
  <si>
    <t>Rozprostření ornice tl vrstvy do 150 mm pl do 500 m2 v rovině nebo ve svahu do 1:5</t>
  </si>
  <si>
    <t>897686341</t>
  </si>
  <si>
    <t>6</t>
  </si>
  <si>
    <t>10364101</t>
  </si>
  <si>
    <t>zemina pro terénní úpravy -  ornice</t>
  </si>
  <si>
    <t>-444889103</t>
  </si>
  <si>
    <t>240*0,15*1,8</t>
  </si>
  <si>
    <t>7</t>
  </si>
  <si>
    <t>181411131</t>
  </si>
  <si>
    <t>Založení parkového trávníku výsevem plochy do 1000 m2 v rovině a ve svahu do 1:5</t>
  </si>
  <si>
    <t>-1596228352</t>
  </si>
  <si>
    <t>00572470</t>
  </si>
  <si>
    <t>osivo směs travní univerzál</t>
  </si>
  <si>
    <t>kg</t>
  </si>
  <si>
    <t>-590264354</t>
  </si>
  <si>
    <t>240*0,015 'Přepočtené koeficientem množství</t>
  </si>
  <si>
    <t>9</t>
  </si>
  <si>
    <t>181951101</t>
  </si>
  <si>
    <t>Úprava pláně v hornině tř. 1 až 4 bez zhutnění</t>
  </si>
  <si>
    <t>-904589890</t>
  </si>
  <si>
    <t>Svislé a kompletní konstrukce</t>
  </si>
  <si>
    <t>10</t>
  </si>
  <si>
    <t>34850R1</t>
  </si>
  <si>
    <t>Oplocení v. 2,0 m (ocelové sloupky po 3 m do země  zasypané hubeným betonem, výpň OSB desky tl. 24 mm na dřevěné trámy) - dodávka a montáž (oplocení ponecháno pro další stavbu)</t>
  </si>
  <si>
    <t>m</t>
  </si>
  <si>
    <t>-722980262</t>
  </si>
  <si>
    <t>"viz TZ a PD" 54</t>
  </si>
  <si>
    <t>Ostatní konstrukce a práce, bourání</t>
  </si>
  <si>
    <t>11</t>
  </si>
  <si>
    <t>941121111</t>
  </si>
  <si>
    <t>Montáž lešení řadového trubkového těžkého s podlahami zatížení do 300 kg/m2 š do 1,5 m v do 10 m</t>
  </si>
  <si>
    <t>-2045915227</t>
  </si>
  <si>
    <t>"po dobu demolice"</t>
  </si>
  <si>
    <t>(8,5+31+31)*7,2</t>
  </si>
  <si>
    <t>12</t>
  </si>
  <si>
    <t>941121211</t>
  </si>
  <si>
    <t>Příplatek k lešení řadovému trubkovému těžkému s podlahami š 1,5 m v 10 m za první a ZKD den použití</t>
  </si>
  <si>
    <t>185409526</t>
  </si>
  <si>
    <t>507,6*30 'Přepočtené koeficientem množství</t>
  </si>
  <si>
    <t>13</t>
  </si>
  <si>
    <t>941122811</t>
  </si>
  <si>
    <t>Demontáž lešení řadového trubkového těžkého bez podlah zatížení do 300 kg/m2 š do 1,5 m v do 10 m</t>
  </si>
  <si>
    <t>479297741</t>
  </si>
  <si>
    <t>14</t>
  </si>
  <si>
    <t>944411111</t>
  </si>
  <si>
    <t>Montáž záchytné sítě třídy A</t>
  </si>
  <si>
    <t>-251049281</t>
  </si>
  <si>
    <t>(8,5+31+31)*1,5</t>
  </si>
  <si>
    <t>944411211</t>
  </si>
  <si>
    <t>Příplatek k záchytné síti třídy A za první a ZKD den použití</t>
  </si>
  <si>
    <t>-88808921</t>
  </si>
  <si>
    <t>105,75*30 'Přepočtené koeficientem množství</t>
  </si>
  <si>
    <t>16</t>
  </si>
  <si>
    <t>944411811</t>
  </si>
  <si>
    <t>Demontáž záchytné sítě typu A</t>
  </si>
  <si>
    <t>2094352192</t>
  </si>
  <si>
    <t>17</t>
  </si>
  <si>
    <t>944511111</t>
  </si>
  <si>
    <t>Montáž ochranné sítě z textilie z umělých vláken</t>
  </si>
  <si>
    <t>-432023844</t>
  </si>
  <si>
    <t>18</t>
  </si>
  <si>
    <t>944511211</t>
  </si>
  <si>
    <t>Příplatek k ochranné síti za první a ZKD den použití</t>
  </si>
  <si>
    <t>1458937077</t>
  </si>
  <si>
    <t>19</t>
  </si>
  <si>
    <t>944511811</t>
  </si>
  <si>
    <t>Demontáž ochranné sítě z textilie z umělých vláken</t>
  </si>
  <si>
    <t>-379215453</t>
  </si>
  <si>
    <t>20</t>
  </si>
  <si>
    <t>95396R01</t>
  </si>
  <si>
    <t>Odpojení inženýrských sítí od objektu</t>
  </si>
  <si>
    <t>kpl</t>
  </si>
  <si>
    <t>-845760007</t>
  </si>
  <si>
    <t>968072R01</t>
  </si>
  <si>
    <t>Vybourání okenních křídel vč. rámů</t>
  </si>
  <si>
    <t>1226943411</t>
  </si>
  <si>
    <t>"okna"</t>
  </si>
  <si>
    <t>(0,5*0,5*5)+(0,5*0,7*4)</t>
  </si>
  <si>
    <t>22</t>
  </si>
  <si>
    <t>96807R02</t>
  </si>
  <si>
    <t>Vybourání vrat a dveří vč. zárubní</t>
  </si>
  <si>
    <t>1858586714</t>
  </si>
  <si>
    <t>"dveře a vrata"</t>
  </si>
  <si>
    <t>(3,2*2,8*3)+(2,8*2,0)+(1,0*2,1)</t>
  </si>
  <si>
    <t>23</t>
  </si>
  <si>
    <t>96807R03</t>
  </si>
  <si>
    <t>demontáž svítidel a ostatního použitelného vybyvení objektu</t>
  </si>
  <si>
    <t>-1168934901</t>
  </si>
  <si>
    <t>24</t>
  </si>
  <si>
    <t>96808R01</t>
  </si>
  <si>
    <t>vyklizení objektu + odvoz nepožitelného vybavení a materiálu na skládku</t>
  </si>
  <si>
    <t>-729468395</t>
  </si>
  <si>
    <t>25</t>
  </si>
  <si>
    <t>96809R01</t>
  </si>
  <si>
    <t>přemístění dřevěné boudy (sklad zahradní techniky) na náhradní místo</t>
  </si>
  <si>
    <t>-267262640</t>
  </si>
  <si>
    <t>26</t>
  </si>
  <si>
    <t>981011414R</t>
  </si>
  <si>
    <t>Demolice budov zděných na MC nebo z betonu podíl konstrukcí do 25 % postupným rozebíráním za použití drobné mechanizace</t>
  </si>
  <si>
    <t>-773352110</t>
  </si>
  <si>
    <t>"1PP" 7,9*6,55*2,8</t>
  </si>
  <si>
    <t>"1NP, 2NP" 6,5*30,0*6,8</t>
  </si>
  <si>
    <t>997</t>
  </si>
  <si>
    <t>Přesun sutě</t>
  </si>
  <si>
    <t>27</t>
  </si>
  <si>
    <t>99700R001</t>
  </si>
  <si>
    <t>Skládkovné  biologický odpad - traviny, křoviny, dřeviny</t>
  </si>
  <si>
    <t>-925449197</t>
  </si>
  <si>
    <t>"stromy" 1,2</t>
  </si>
  <si>
    <t>28</t>
  </si>
  <si>
    <t>997013152</t>
  </si>
  <si>
    <t>Vnitrostaveništní doprava suti a vybouraných hmot pro budovy v do 9 m s omezením mechanizace</t>
  </si>
  <si>
    <t>-1848788352</t>
  </si>
  <si>
    <t>29</t>
  </si>
  <si>
    <t>997013501</t>
  </si>
  <si>
    <t>Odvoz suti a vybouraných hmot na skládku nebo meziskládku do 1 km se složením</t>
  </si>
  <si>
    <t>435603716</t>
  </si>
  <si>
    <t>692,516</t>
  </si>
  <si>
    <t>30</t>
  </si>
  <si>
    <t>997013509</t>
  </si>
  <si>
    <t>Příplatek k odvozu suti a vybouraných hmot na skládku ZKD 1 km přes 1 km</t>
  </si>
  <si>
    <t>1720889310</t>
  </si>
  <si>
    <t>692,516*9 'Přepočtené koeficientem množství</t>
  </si>
  <si>
    <t>31</t>
  </si>
  <si>
    <t>9970135R1</t>
  </si>
  <si>
    <t>Odvoz a uložení použitelného materiálu na skládce investora</t>
  </si>
  <si>
    <t>1089104075</t>
  </si>
  <si>
    <t>"okna" 0,278</t>
  </si>
  <si>
    <t>"dveře a vrata" 3,977</t>
  </si>
  <si>
    <t>"svítidla + ostatní vybavení objektu" 3</t>
  </si>
  <si>
    <t>32</t>
  </si>
  <si>
    <t>997013801</t>
  </si>
  <si>
    <t>Poplatek za uložení na skládce (skládkovné) stavebního odpadu betonového kód odpadu 170 101</t>
  </si>
  <si>
    <t>-557340646</t>
  </si>
  <si>
    <t>692,516*0,2</t>
  </si>
  <si>
    <t>33</t>
  </si>
  <si>
    <t>997013803</t>
  </si>
  <si>
    <t>Poplatek za uložení na skládce (skládkovné) stavebního odpadu cihelného kód odpadu 170 102</t>
  </si>
  <si>
    <t>-1289801522</t>
  </si>
  <si>
    <t>692,516*0,5</t>
  </si>
  <si>
    <t>34</t>
  </si>
  <si>
    <t>997013811</t>
  </si>
  <si>
    <t>Poplatek za uložení na skládce (skládkovné) stavebního odpadu dřevěného kód odpadu 170 201</t>
  </si>
  <si>
    <t>-1736062322</t>
  </si>
  <si>
    <t>692,516*0,1</t>
  </si>
  <si>
    <t>35</t>
  </si>
  <si>
    <t>997013831</t>
  </si>
  <si>
    <t>Poplatek za uložení na skládce (skládkovné) stavebního odpadu směsného kód odpadu 170 904</t>
  </si>
  <si>
    <t>-1225123475</t>
  </si>
  <si>
    <t>998</t>
  </si>
  <si>
    <t>Přesun hmot</t>
  </si>
  <si>
    <t>36</t>
  </si>
  <si>
    <t>998001123</t>
  </si>
  <si>
    <t>Přesun hmot pro demolice objektů v do 21 m</t>
  </si>
  <si>
    <t>1074867468</t>
  </si>
  <si>
    <t>101 - VON</t>
  </si>
  <si>
    <t>Ostatní - Ostatní</t>
  </si>
  <si>
    <t xml:space="preserve">    96X - Vedlejší a ostatní náklady</t>
  </si>
  <si>
    <t>Ostatní</t>
  </si>
  <si>
    <t>96X</t>
  </si>
  <si>
    <t>Vedlejší a ostatní náklady</t>
  </si>
  <si>
    <t>0001</t>
  </si>
  <si>
    <t>pasport okolních objektů a zpevněných ploch</t>
  </si>
  <si>
    <t>1024</t>
  </si>
  <si>
    <t>-144841047</t>
  </si>
  <si>
    <t>0002</t>
  </si>
  <si>
    <t>vytýčení sítí</t>
  </si>
  <si>
    <t>-1443572861</t>
  </si>
  <si>
    <t>10001</t>
  </si>
  <si>
    <t>zařízení staveniště</t>
  </si>
  <si>
    <t>512</t>
  </si>
  <si>
    <t>1450534059</t>
  </si>
  <si>
    <t>10002</t>
  </si>
  <si>
    <t>územní vlivy</t>
  </si>
  <si>
    <t>1581508714</t>
  </si>
  <si>
    <t>10003</t>
  </si>
  <si>
    <t>provozní vlivy</t>
  </si>
  <si>
    <t>-1462225606</t>
  </si>
  <si>
    <t>10005</t>
  </si>
  <si>
    <t xml:space="preserve">IČ během výstavby </t>
  </si>
  <si>
    <t>836144706</t>
  </si>
  <si>
    <t>10006</t>
  </si>
  <si>
    <t>dopravní značení</t>
  </si>
  <si>
    <t>-1575034044</t>
  </si>
  <si>
    <t>10202</t>
  </si>
  <si>
    <t>zajištění vnitrostaveništních tras s ohledem na stávající sítě –  panely</t>
  </si>
  <si>
    <t>-1531482011</t>
  </si>
  <si>
    <t>10301</t>
  </si>
  <si>
    <t>koordinace postupu bouracích prací se statikem</t>
  </si>
  <si>
    <t>1587853085</t>
  </si>
  <si>
    <t>10302</t>
  </si>
  <si>
    <t>skrápění konstrukcí a suti (proti nadměrnému zatížení okolí prachovými částicemi)</t>
  </si>
  <si>
    <t>43025167</t>
  </si>
  <si>
    <t>10303</t>
  </si>
  <si>
    <t>zabezpečení staveniště proti vstupu cizích a nepovolaných osob na staveniště</t>
  </si>
  <si>
    <t>-1373047587</t>
  </si>
  <si>
    <t>Stodola na pozemku KN parc. č. 5/1, k.ú. Horní Počernice - demolice</t>
  </si>
  <si>
    <t>Městská část Praha 20, IČ: 00240192</t>
  </si>
  <si>
    <t>RIPS projekt s.r.o., IČ: 26758253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</si>
</sst>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6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abSelected="1" workbookViewId="0">
      <selection activeCell="K22" sqref="K2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27" t="s">
        <v>5</v>
      </c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s="1" customFormat="1" ht="12" customHeight="1">
      <c r="B5" s="20"/>
      <c r="D5" s="24" t="s">
        <v>13</v>
      </c>
      <c r="K5" s="238" t="s">
        <v>14</v>
      </c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R5" s="20"/>
      <c r="BE5" s="217" t="s">
        <v>15</v>
      </c>
      <c r="BS5" s="17" t="s">
        <v>6</v>
      </c>
    </row>
    <row r="6" spans="1:74" s="1" customFormat="1" ht="36.950000000000003" customHeight="1">
      <c r="B6" s="20"/>
      <c r="D6" s="26" t="s">
        <v>16</v>
      </c>
      <c r="K6" s="239" t="s">
        <v>342</v>
      </c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R6" s="20"/>
      <c r="BE6" s="218"/>
      <c r="BS6" s="17" t="s">
        <v>6</v>
      </c>
    </row>
    <row r="7" spans="1:74" s="1" customFormat="1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18"/>
      <c r="BS7" s="17" t="s">
        <v>6</v>
      </c>
    </row>
    <row r="8" spans="1:74" s="1" customFormat="1" ht="12" customHeight="1">
      <c r="B8" s="20"/>
      <c r="D8" s="27" t="s">
        <v>19</v>
      </c>
      <c r="K8" s="25" t="s">
        <v>20</v>
      </c>
      <c r="AK8" s="27" t="s">
        <v>21</v>
      </c>
      <c r="AN8" s="216">
        <v>43670</v>
      </c>
      <c r="AR8" s="20"/>
      <c r="BE8" s="218"/>
      <c r="BS8" s="17" t="s">
        <v>6</v>
      </c>
    </row>
    <row r="9" spans="1:74" s="1" customFormat="1" ht="14.45" customHeight="1">
      <c r="B9" s="20"/>
      <c r="AR9" s="20"/>
      <c r="BE9" s="218"/>
      <c r="BS9" s="17" t="s">
        <v>6</v>
      </c>
    </row>
    <row r="10" spans="1:74" s="1" customFormat="1" ht="12" customHeight="1">
      <c r="B10" s="20"/>
      <c r="D10" s="27" t="s">
        <v>22</v>
      </c>
      <c r="K10" s="1" t="s">
        <v>343</v>
      </c>
      <c r="AK10" s="27" t="s">
        <v>23</v>
      </c>
      <c r="AN10" s="25" t="s">
        <v>1</v>
      </c>
      <c r="AR10" s="20"/>
      <c r="BE10" s="218"/>
      <c r="BS10" s="17" t="s">
        <v>6</v>
      </c>
    </row>
    <row r="11" spans="1:74" s="1" customFormat="1" ht="18.399999999999999" customHeight="1">
      <c r="B11" s="20"/>
      <c r="E11" s="25" t="s">
        <v>20</v>
      </c>
      <c r="AK11" s="27" t="s">
        <v>24</v>
      </c>
      <c r="AN11" s="25" t="s">
        <v>1</v>
      </c>
      <c r="AR11" s="20"/>
      <c r="BE11" s="218"/>
      <c r="BS11" s="17" t="s">
        <v>6</v>
      </c>
    </row>
    <row r="12" spans="1:74" s="1" customFormat="1" ht="6.95" customHeight="1">
      <c r="B12" s="20"/>
      <c r="AR12" s="20"/>
      <c r="BE12" s="218"/>
      <c r="BS12" s="17" t="s">
        <v>6</v>
      </c>
    </row>
    <row r="13" spans="1:74" s="1" customFormat="1" ht="12" customHeight="1">
      <c r="B13" s="20"/>
      <c r="D13" s="27" t="s">
        <v>25</v>
      </c>
      <c r="AK13" s="27" t="s">
        <v>23</v>
      </c>
      <c r="AN13" s="29" t="s">
        <v>26</v>
      </c>
      <c r="AR13" s="20"/>
      <c r="BE13" s="218"/>
      <c r="BS13" s="17" t="s">
        <v>6</v>
      </c>
    </row>
    <row r="14" spans="1:74" ht="12.75">
      <c r="B14" s="20"/>
      <c r="E14" s="240" t="s">
        <v>26</v>
      </c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7" t="s">
        <v>24</v>
      </c>
      <c r="AN14" s="29" t="s">
        <v>26</v>
      </c>
      <c r="AR14" s="20"/>
      <c r="BE14" s="218"/>
      <c r="BS14" s="17" t="s">
        <v>6</v>
      </c>
    </row>
    <row r="15" spans="1:74" s="1" customFormat="1" ht="6.95" customHeight="1">
      <c r="B15" s="20"/>
      <c r="AR15" s="20"/>
      <c r="BE15" s="218"/>
      <c r="BS15" s="17" t="s">
        <v>3</v>
      </c>
    </row>
    <row r="16" spans="1:74" s="1" customFormat="1" ht="12" customHeight="1">
      <c r="B16" s="20"/>
      <c r="D16" s="27" t="s">
        <v>27</v>
      </c>
      <c r="K16" s="1" t="s">
        <v>344</v>
      </c>
      <c r="AK16" s="27" t="s">
        <v>23</v>
      </c>
      <c r="AN16" s="25" t="s">
        <v>1</v>
      </c>
      <c r="AR16" s="20"/>
      <c r="BE16" s="218"/>
      <c r="BS16" s="17" t="s">
        <v>3</v>
      </c>
    </row>
    <row r="17" spans="1:71" s="1" customFormat="1" ht="18.399999999999999" customHeight="1">
      <c r="B17" s="20"/>
      <c r="E17" s="25" t="s">
        <v>20</v>
      </c>
      <c r="AK17" s="27" t="s">
        <v>24</v>
      </c>
      <c r="AN17" s="25" t="s">
        <v>1</v>
      </c>
      <c r="AR17" s="20"/>
      <c r="BE17" s="218"/>
      <c r="BS17" s="17" t="s">
        <v>28</v>
      </c>
    </row>
    <row r="18" spans="1:71" s="1" customFormat="1" ht="6.95" customHeight="1">
      <c r="B18" s="20"/>
      <c r="AR18" s="20"/>
      <c r="BE18" s="218"/>
      <c r="BS18" s="17" t="s">
        <v>6</v>
      </c>
    </row>
    <row r="19" spans="1:71" s="1" customFormat="1" ht="12" customHeight="1">
      <c r="B19" s="20"/>
      <c r="D19" s="27" t="s">
        <v>29</v>
      </c>
      <c r="K19" s="1" t="s">
        <v>344</v>
      </c>
      <c r="AK19" s="27" t="s">
        <v>23</v>
      </c>
      <c r="AN19" s="25" t="s">
        <v>1</v>
      </c>
      <c r="AR19" s="20"/>
      <c r="BE19" s="218"/>
      <c r="BS19" s="17" t="s">
        <v>6</v>
      </c>
    </row>
    <row r="20" spans="1:71" s="1" customFormat="1" ht="18.399999999999999" customHeight="1">
      <c r="B20" s="20"/>
      <c r="E20" s="25" t="s">
        <v>20</v>
      </c>
      <c r="AK20" s="27" t="s">
        <v>24</v>
      </c>
      <c r="AN20" s="25" t="s">
        <v>1</v>
      </c>
      <c r="AR20" s="20"/>
      <c r="BE20" s="218"/>
      <c r="BS20" s="17" t="s">
        <v>28</v>
      </c>
    </row>
    <row r="21" spans="1:71" s="1" customFormat="1" ht="6.95" customHeight="1">
      <c r="B21" s="20"/>
      <c r="AR21" s="20"/>
      <c r="BE21" s="218"/>
    </row>
    <row r="22" spans="1:71" s="1" customFormat="1" ht="12" customHeight="1">
      <c r="B22" s="20"/>
      <c r="D22" s="27" t="s">
        <v>30</v>
      </c>
      <c r="AR22" s="20"/>
      <c r="BE22" s="218"/>
    </row>
    <row r="23" spans="1:71" s="1" customFormat="1" ht="16.5" customHeight="1">
      <c r="B23" s="20"/>
      <c r="E23" s="242" t="s">
        <v>1</v>
      </c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R23" s="20"/>
      <c r="BE23" s="218"/>
    </row>
    <row r="24" spans="1:71" s="1" customFormat="1" ht="6.95" customHeight="1">
      <c r="B24" s="20"/>
      <c r="AR24" s="20"/>
      <c r="BE24" s="218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18"/>
    </row>
    <row r="26" spans="1:71" s="2" customFormat="1" ht="25.9" customHeight="1">
      <c r="A26" s="32"/>
      <c r="B26" s="33"/>
      <c r="C26" s="32"/>
      <c r="D26" s="34" t="s">
        <v>31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20">
        <f>ROUND(AG94,2)</f>
        <v>0</v>
      </c>
      <c r="AL26" s="221"/>
      <c r="AM26" s="221"/>
      <c r="AN26" s="221"/>
      <c r="AO26" s="221"/>
      <c r="AP26" s="32"/>
      <c r="AQ26" s="32"/>
      <c r="AR26" s="33"/>
      <c r="BE26" s="218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18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43" t="s">
        <v>32</v>
      </c>
      <c r="M28" s="243"/>
      <c r="N28" s="243"/>
      <c r="O28" s="243"/>
      <c r="P28" s="243"/>
      <c r="Q28" s="32"/>
      <c r="R28" s="32"/>
      <c r="S28" s="32"/>
      <c r="T28" s="32"/>
      <c r="U28" s="32"/>
      <c r="V28" s="32"/>
      <c r="W28" s="243" t="s">
        <v>33</v>
      </c>
      <c r="X28" s="243"/>
      <c r="Y28" s="243"/>
      <c r="Z28" s="243"/>
      <c r="AA28" s="243"/>
      <c r="AB28" s="243"/>
      <c r="AC28" s="243"/>
      <c r="AD28" s="243"/>
      <c r="AE28" s="243"/>
      <c r="AF28" s="32"/>
      <c r="AG28" s="32"/>
      <c r="AH28" s="32"/>
      <c r="AI28" s="32"/>
      <c r="AJ28" s="32"/>
      <c r="AK28" s="243" t="s">
        <v>34</v>
      </c>
      <c r="AL28" s="243"/>
      <c r="AM28" s="243"/>
      <c r="AN28" s="243"/>
      <c r="AO28" s="243"/>
      <c r="AP28" s="32"/>
      <c r="AQ28" s="32"/>
      <c r="AR28" s="33"/>
      <c r="BE28" s="218"/>
    </row>
    <row r="29" spans="1:71" s="3" customFormat="1" ht="14.45" customHeight="1">
      <c r="B29" s="37"/>
      <c r="D29" s="27" t="s">
        <v>35</v>
      </c>
      <c r="F29" s="27" t="s">
        <v>36</v>
      </c>
      <c r="L29" s="244">
        <v>0.21</v>
      </c>
      <c r="M29" s="223"/>
      <c r="N29" s="223"/>
      <c r="O29" s="223"/>
      <c r="P29" s="223"/>
      <c r="W29" s="222">
        <f>ROUND(AZ94, 2)</f>
        <v>0</v>
      </c>
      <c r="X29" s="223"/>
      <c r="Y29" s="223"/>
      <c r="Z29" s="223"/>
      <c r="AA29" s="223"/>
      <c r="AB29" s="223"/>
      <c r="AC29" s="223"/>
      <c r="AD29" s="223"/>
      <c r="AE29" s="223"/>
      <c r="AK29" s="222">
        <f>ROUND(AV94, 2)</f>
        <v>0</v>
      </c>
      <c r="AL29" s="223"/>
      <c r="AM29" s="223"/>
      <c r="AN29" s="223"/>
      <c r="AO29" s="223"/>
      <c r="AR29" s="37"/>
      <c r="BE29" s="219"/>
    </row>
    <row r="30" spans="1:71" s="3" customFormat="1" ht="14.45" customHeight="1">
      <c r="B30" s="37"/>
      <c r="F30" s="27" t="s">
        <v>37</v>
      </c>
      <c r="L30" s="244">
        <v>0.15</v>
      </c>
      <c r="M30" s="223"/>
      <c r="N30" s="223"/>
      <c r="O30" s="223"/>
      <c r="P30" s="223"/>
      <c r="W30" s="222">
        <f>ROUND(BA94, 2)</f>
        <v>0</v>
      </c>
      <c r="X30" s="223"/>
      <c r="Y30" s="223"/>
      <c r="Z30" s="223"/>
      <c r="AA30" s="223"/>
      <c r="AB30" s="223"/>
      <c r="AC30" s="223"/>
      <c r="AD30" s="223"/>
      <c r="AE30" s="223"/>
      <c r="AK30" s="222">
        <f>ROUND(AW94, 2)</f>
        <v>0</v>
      </c>
      <c r="AL30" s="223"/>
      <c r="AM30" s="223"/>
      <c r="AN30" s="223"/>
      <c r="AO30" s="223"/>
      <c r="AR30" s="37"/>
      <c r="BE30" s="219"/>
    </row>
    <row r="31" spans="1:71" s="3" customFormat="1" ht="14.45" hidden="1" customHeight="1">
      <c r="B31" s="37"/>
      <c r="F31" s="27" t="s">
        <v>38</v>
      </c>
      <c r="L31" s="244">
        <v>0.21</v>
      </c>
      <c r="M31" s="223"/>
      <c r="N31" s="223"/>
      <c r="O31" s="223"/>
      <c r="P31" s="223"/>
      <c r="W31" s="222">
        <f>ROUND(BB94, 2)</f>
        <v>0</v>
      </c>
      <c r="X31" s="223"/>
      <c r="Y31" s="223"/>
      <c r="Z31" s="223"/>
      <c r="AA31" s="223"/>
      <c r="AB31" s="223"/>
      <c r="AC31" s="223"/>
      <c r="AD31" s="223"/>
      <c r="AE31" s="223"/>
      <c r="AK31" s="222">
        <v>0</v>
      </c>
      <c r="AL31" s="223"/>
      <c r="AM31" s="223"/>
      <c r="AN31" s="223"/>
      <c r="AO31" s="223"/>
      <c r="AR31" s="37"/>
      <c r="BE31" s="219"/>
    </row>
    <row r="32" spans="1:71" s="3" customFormat="1" ht="14.45" hidden="1" customHeight="1">
      <c r="B32" s="37"/>
      <c r="F32" s="27" t="s">
        <v>39</v>
      </c>
      <c r="L32" s="244">
        <v>0.15</v>
      </c>
      <c r="M32" s="223"/>
      <c r="N32" s="223"/>
      <c r="O32" s="223"/>
      <c r="P32" s="223"/>
      <c r="W32" s="222">
        <f>ROUND(BC94, 2)</f>
        <v>0</v>
      </c>
      <c r="X32" s="223"/>
      <c r="Y32" s="223"/>
      <c r="Z32" s="223"/>
      <c r="AA32" s="223"/>
      <c r="AB32" s="223"/>
      <c r="AC32" s="223"/>
      <c r="AD32" s="223"/>
      <c r="AE32" s="223"/>
      <c r="AK32" s="222">
        <v>0</v>
      </c>
      <c r="AL32" s="223"/>
      <c r="AM32" s="223"/>
      <c r="AN32" s="223"/>
      <c r="AO32" s="223"/>
      <c r="AR32" s="37"/>
      <c r="BE32" s="219"/>
    </row>
    <row r="33" spans="1:57" s="3" customFormat="1" ht="14.45" hidden="1" customHeight="1">
      <c r="B33" s="37"/>
      <c r="F33" s="27" t="s">
        <v>40</v>
      </c>
      <c r="L33" s="244">
        <v>0</v>
      </c>
      <c r="M33" s="223"/>
      <c r="N33" s="223"/>
      <c r="O33" s="223"/>
      <c r="P33" s="223"/>
      <c r="W33" s="222">
        <f>ROUND(BD94, 2)</f>
        <v>0</v>
      </c>
      <c r="X33" s="223"/>
      <c r="Y33" s="223"/>
      <c r="Z33" s="223"/>
      <c r="AA33" s="223"/>
      <c r="AB33" s="223"/>
      <c r="AC33" s="223"/>
      <c r="AD33" s="223"/>
      <c r="AE33" s="223"/>
      <c r="AK33" s="222">
        <v>0</v>
      </c>
      <c r="AL33" s="223"/>
      <c r="AM33" s="223"/>
      <c r="AN33" s="223"/>
      <c r="AO33" s="223"/>
      <c r="AR33" s="37"/>
      <c r="BE33" s="219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18"/>
    </row>
    <row r="35" spans="1:57" s="2" customFormat="1" ht="25.9" customHeight="1">
      <c r="A35" s="32"/>
      <c r="B35" s="33"/>
      <c r="C35" s="38"/>
      <c r="D35" s="39" t="s">
        <v>41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42</v>
      </c>
      <c r="U35" s="40"/>
      <c r="V35" s="40"/>
      <c r="W35" s="40"/>
      <c r="X35" s="248" t="s">
        <v>43</v>
      </c>
      <c r="Y35" s="225"/>
      <c r="Z35" s="225"/>
      <c r="AA35" s="225"/>
      <c r="AB35" s="225"/>
      <c r="AC35" s="40"/>
      <c r="AD35" s="40"/>
      <c r="AE35" s="40"/>
      <c r="AF35" s="40"/>
      <c r="AG35" s="40"/>
      <c r="AH35" s="40"/>
      <c r="AI35" s="40"/>
      <c r="AJ35" s="40"/>
      <c r="AK35" s="224">
        <f>SUM(AK26:AK33)</f>
        <v>0</v>
      </c>
      <c r="AL35" s="225"/>
      <c r="AM35" s="225"/>
      <c r="AN35" s="225"/>
      <c r="AO35" s="226"/>
      <c r="AP35" s="38"/>
      <c r="AQ35" s="38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2"/>
      <c r="D49" s="43" t="s">
        <v>44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45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2.75">
      <c r="A60" s="32"/>
      <c r="B60" s="33"/>
      <c r="C60" s="32"/>
      <c r="D60" s="45" t="s">
        <v>46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47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46</v>
      </c>
      <c r="AI60" s="35"/>
      <c r="AJ60" s="35"/>
      <c r="AK60" s="35"/>
      <c r="AL60" s="35"/>
      <c r="AM60" s="45" t="s">
        <v>47</v>
      </c>
      <c r="AN60" s="35"/>
      <c r="AO60" s="35"/>
      <c r="AP60" s="32"/>
      <c r="AQ60" s="32"/>
      <c r="AR60" s="33"/>
      <c r="BE60" s="32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2.75">
      <c r="A64" s="32"/>
      <c r="B64" s="33"/>
      <c r="C64" s="32"/>
      <c r="D64" s="43" t="s">
        <v>48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49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2.75">
      <c r="A75" s="32"/>
      <c r="B75" s="33"/>
      <c r="C75" s="32"/>
      <c r="D75" s="45" t="s">
        <v>46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47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46</v>
      </c>
      <c r="AI75" s="35"/>
      <c r="AJ75" s="35"/>
      <c r="AK75" s="35"/>
      <c r="AL75" s="35"/>
      <c r="AM75" s="45" t="s">
        <v>47</v>
      </c>
      <c r="AN75" s="35"/>
      <c r="AO75" s="35"/>
      <c r="AP75" s="32"/>
      <c r="AQ75" s="32"/>
      <c r="AR75" s="33"/>
      <c r="BE75" s="32"/>
    </row>
    <row r="76" spans="1:57" s="2" customFormat="1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4.95" customHeight="1">
      <c r="A82" s="32"/>
      <c r="B82" s="33"/>
      <c r="C82" s="21" t="s">
        <v>50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1"/>
      <c r="C84" s="27" t="s">
        <v>13</v>
      </c>
      <c r="L84" s="4" t="str">
        <f>K5</f>
        <v>03</v>
      </c>
      <c r="AR84" s="51"/>
    </row>
    <row r="85" spans="1:91" s="5" customFormat="1" ht="36.950000000000003" customHeight="1">
      <c r="B85" s="52"/>
      <c r="C85" s="53" t="s">
        <v>16</v>
      </c>
      <c r="L85" s="235" t="str">
        <f>K6</f>
        <v>Stodola na pozemku KN parc. č. 5/1, k.ú. Horní Počernice - demolice</v>
      </c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6"/>
      <c r="AB85" s="236"/>
      <c r="AC85" s="236"/>
      <c r="AD85" s="236"/>
      <c r="AE85" s="236"/>
      <c r="AF85" s="236"/>
      <c r="AG85" s="236"/>
      <c r="AH85" s="236"/>
      <c r="AI85" s="236"/>
      <c r="AJ85" s="236"/>
      <c r="AK85" s="236"/>
      <c r="AL85" s="236"/>
      <c r="AM85" s="236"/>
      <c r="AN85" s="236"/>
      <c r="AO85" s="236"/>
      <c r="AR85" s="52"/>
    </row>
    <row r="86" spans="1:91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19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 xml:space="preserve"> 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21</v>
      </c>
      <c r="AJ87" s="32"/>
      <c r="AK87" s="32"/>
      <c r="AL87" s="32"/>
      <c r="AM87" s="237">
        <f>IF(AN8= "","",AN8)</f>
        <v>43670</v>
      </c>
      <c r="AN87" s="237"/>
      <c r="AO87" s="32"/>
      <c r="AP87" s="32"/>
      <c r="AQ87" s="32"/>
      <c r="AR87" s="33"/>
      <c r="BE87" s="32"/>
    </row>
    <row r="88" spans="1:91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15.2" customHeight="1">
      <c r="A89" s="32"/>
      <c r="B89" s="33"/>
      <c r="C89" s="27" t="s">
        <v>22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 xml:space="preserve"> 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27</v>
      </c>
      <c r="AJ89" s="32"/>
      <c r="AK89" s="32"/>
      <c r="AL89" s="32"/>
      <c r="AM89" s="233" t="str">
        <f>IF(E17="","",E17)</f>
        <v xml:space="preserve"> </v>
      </c>
      <c r="AN89" s="234"/>
      <c r="AO89" s="234"/>
      <c r="AP89" s="234"/>
      <c r="AQ89" s="32"/>
      <c r="AR89" s="33"/>
      <c r="AS89" s="229" t="s">
        <v>51</v>
      </c>
      <c r="AT89" s="230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1" s="2" customFormat="1" ht="15.2" customHeight="1">
      <c r="A90" s="32"/>
      <c r="B90" s="33"/>
      <c r="C90" s="27" t="s">
        <v>25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29</v>
      </c>
      <c r="AJ90" s="32"/>
      <c r="AK90" s="32"/>
      <c r="AL90" s="32"/>
      <c r="AM90" s="233" t="str">
        <f>IF(E20="","",E20)</f>
        <v xml:space="preserve"> </v>
      </c>
      <c r="AN90" s="234"/>
      <c r="AO90" s="234"/>
      <c r="AP90" s="234"/>
      <c r="AQ90" s="32"/>
      <c r="AR90" s="33"/>
      <c r="AS90" s="231"/>
      <c r="AT90" s="232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1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31"/>
      <c r="AT91" s="232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1" s="2" customFormat="1" ht="29.25" customHeight="1">
      <c r="A92" s="32"/>
      <c r="B92" s="33"/>
      <c r="C92" s="245" t="s">
        <v>52</v>
      </c>
      <c r="D92" s="246"/>
      <c r="E92" s="246"/>
      <c r="F92" s="246"/>
      <c r="G92" s="246"/>
      <c r="H92" s="60"/>
      <c r="I92" s="247" t="s">
        <v>53</v>
      </c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6"/>
      <c r="Y92" s="246"/>
      <c r="Z92" s="246"/>
      <c r="AA92" s="246"/>
      <c r="AB92" s="246"/>
      <c r="AC92" s="246"/>
      <c r="AD92" s="246"/>
      <c r="AE92" s="246"/>
      <c r="AF92" s="246"/>
      <c r="AG92" s="249" t="s">
        <v>54</v>
      </c>
      <c r="AH92" s="246"/>
      <c r="AI92" s="246"/>
      <c r="AJ92" s="246"/>
      <c r="AK92" s="246"/>
      <c r="AL92" s="246"/>
      <c r="AM92" s="246"/>
      <c r="AN92" s="247" t="s">
        <v>55</v>
      </c>
      <c r="AO92" s="246"/>
      <c r="AP92" s="250"/>
      <c r="AQ92" s="61" t="s">
        <v>56</v>
      </c>
      <c r="AR92" s="33"/>
      <c r="AS92" s="62" t="s">
        <v>57</v>
      </c>
      <c r="AT92" s="63" t="s">
        <v>58</v>
      </c>
      <c r="AU92" s="63" t="s">
        <v>59</v>
      </c>
      <c r="AV92" s="63" t="s">
        <v>60</v>
      </c>
      <c r="AW92" s="63" t="s">
        <v>61</v>
      </c>
      <c r="AX92" s="63" t="s">
        <v>62</v>
      </c>
      <c r="AY92" s="63" t="s">
        <v>63</v>
      </c>
      <c r="AZ92" s="63" t="s">
        <v>64</v>
      </c>
      <c r="BA92" s="63" t="s">
        <v>65</v>
      </c>
      <c r="BB92" s="63" t="s">
        <v>66</v>
      </c>
      <c r="BC92" s="63" t="s">
        <v>67</v>
      </c>
      <c r="BD92" s="64" t="s">
        <v>68</v>
      </c>
      <c r="BE92" s="32"/>
    </row>
    <row r="93" spans="1:91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1" s="6" customFormat="1" ht="32.450000000000003" customHeight="1">
      <c r="B94" s="68"/>
      <c r="C94" s="69" t="s">
        <v>69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54">
        <f>ROUND(SUM(AG95:AG96),2)</f>
        <v>0</v>
      </c>
      <c r="AH94" s="254"/>
      <c r="AI94" s="254"/>
      <c r="AJ94" s="254"/>
      <c r="AK94" s="254"/>
      <c r="AL94" s="254"/>
      <c r="AM94" s="254"/>
      <c r="AN94" s="255">
        <f>SUM(AG94,AT94)</f>
        <v>0</v>
      </c>
      <c r="AO94" s="255"/>
      <c r="AP94" s="255"/>
      <c r="AQ94" s="72" t="s">
        <v>1</v>
      </c>
      <c r="AR94" s="68"/>
      <c r="AS94" s="73">
        <f>ROUND(SUM(AS95:AS96),2)</f>
        <v>0</v>
      </c>
      <c r="AT94" s="74">
        <f>ROUND(SUM(AV94:AW94),2)</f>
        <v>0</v>
      </c>
      <c r="AU94" s="75">
        <f>ROUND(SUM(AU95:AU96),5)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ROUND(SUM(AZ95:AZ96),2)</f>
        <v>0</v>
      </c>
      <c r="BA94" s="74">
        <f>ROUND(SUM(BA95:BA96),2)</f>
        <v>0</v>
      </c>
      <c r="BB94" s="74">
        <f>ROUND(SUM(BB95:BB96),2)</f>
        <v>0</v>
      </c>
      <c r="BC94" s="74">
        <f>ROUND(SUM(BC95:BC96),2)</f>
        <v>0</v>
      </c>
      <c r="BD94" s="76">
        <f>ROUND(SUM(BD95:BD96),2)</f>
        <v>0</v>
      </c>
      <c r="BS94" s="77" t="s">
        <v>70</v>
      </c>
      <c r="BT94" s="77" t="s">
        <v>71</v>
      </c>
      <c r="BU94" s="78" t="s">
        <v>72</v>
      </c>
      <c r="BV94" s="77" t="s">
        <v>73</v>
      </c>
      <c r="BW94" s="77" t="s">
        <v>4</v>
      </c>
      <c r="BX94" s="77" t="s">
        <v>74</v>
      </c>
      <c r="CL94" s="77" t="s">
        <v>1</v>
      </c>
    </row>
    <row r="95" spans="1:91" s="7" customFormat="1" ht="16.5" customHeight="1">
      <c r="A95" s="79" t="s">
        <v>75</v>
      </c>
      <c r="B95" s="80"/>
      <c r="C95" s="81"/>
      <c r="D95" s="253" t="s">
        <v>76</v>
      </c>
      <c r="E95" s="253"/>
      <c r="F95" s="253"/>
      <c r="G95" s="253"/>
      <c r="H95" s="253"/>
      <c r="I95" s="82"/>
      <c r="J95" s="253" t="s">
        <v>77</v>
      </c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253"/>
      <c r="X95" s="253"/>
      <c r="Y95" s="253"/>
      <c r="Z95" s="253"/>
      <c r="AA95" s="253"/>
      <c r="AB95" s="253"/>
      <c r="AC95" s="253"/>
      <c r="AD95" s="253"/>
      <c r="AE95" s="253"/>
      <c r="AF95" s="253"/>
      <c r="AG95" s="251">
        <f>'01 - SO 01 Demolice stodoly'!J30</f>
        <v>0</v>
      </c>
      <c r="AH95" s="252"/>
      <c r="AI95" s="252"/>
      <c r="AJ95" s="252"/>
      <c r="AK95" s="252"/>
      <c r="AL95" s="252"/>
      <c r="AM95" s="252"/>
      <c r="AN95" s="251">
        <f>SUM(AG95,AT95)</f>
        <v>0</v>
      </c>
      <c r="AO95" s="252"/>
      <c r="AP95" s="252"/>
      <c r="AQ95" s="83" t="s">
        <v>78</v>
      </c>
      <c r="AR95" s="80"/>
      <c r="AS95" s="84">
        <v>0</v>
      </c>
      <c r="AT95" s="85">
        <f>ROUND(SUM(AV95:AW95),2)</f>
        <v>0</v>
      </c>
      <c r="AU95" s="86">
        <f>'01 - SO 01 Demolice stodoly'!P122</f>
        <v>0</v>
      </c>
      <c r="AV95" s="85">
        <f>'01 - SO 01 Demolice stodoly'!J33</f>
        <v>0</v>
      </c>
      <c r="AW95" s="85">
        <f>'01 - SO 01 Demolice stodoly'!J34</f>
        <v>0</v>
      </c>
      <c r="AX95" s="85">
        <f>'01 - SO 01 Demolice stodoly'!J35</f>
        <v>0</v>
      </c>
      <c r="AY95" s="85">
        <f>'01 - SO 01 Demolice stodoly'!J36</f>
        <v>0</v>
      </c>
      <c r="AZ95" s="85">
        <f>'01 - SO 01 Demolice stodoly'!F33</f>
        <v>0</v>
      </c>
      <c r="BA95" s="85">
        <f>'01 - SO 01 Demolice stodoly'!F34</f>
        <v>0</v>
      </c>
      <c r="BB95" s="85">
        <f>'01 - SO 01 Demolice stodoly'!F35</f>
        <v>0</v>
      </c>
      <c r="BC95" s="85">
        <f>'01 - SO 01 Demolice stodoly'!F36</f>
        <v>0</v>
      </c>
      <c r="BD95" s="87">
        <f>'01 - SO 01 Demolice stodoly'!F37</f>
        <v>0</v>
      </c>
      <c r="BT95" s="88" t="s">
        <v>79</v>
      </c>
      <c r="BV95" s="88" t="s">
        <v>73</v>
      </c>
      <c r="BW95" s="88" t="s">
        <v>80</v>
      </c>
      <c r="BX95" s="88" t="s">
        <v>4</v>
      </c>
      <c r="CL95" s="88" t="s">
        <v>1</v>
      </c>
      <c r="CM95" s="88" t="s">
        <v>81</v>
      </c>
    </row>
    <row r="96" spans="1:91" s="7" customFormat="1" ht="16.5" customHeight="1">
      <c r="A96" s="79" t="s">
        <v>75</v>
      </c>
      <c r="B96" s="80"/>
      <c r="C96" s="81"/>
      <c r="D96" s="253" t="s">
        <v>82</v>
      </c>
      <c r="E96" s="253"/>
      <c r="F96" s="253"/>
      <c r="G96" s="253"/>
      <c r="H96" s="253"/>
      <c r="I96" s="82"/>
      <c r="J96" s="253" t="s">
        <v>83</v>
      </c>
      <c r="K96" s="253"/>
      <c r="L96" s="253"/>
      <c r="M96" s="253"/>
      <c r="N96" s="253"/>
      <c r="O96" s="253"/>
      <c r="P96" s="253"/>
      <c r="Q96" s="253"/>
      <c r="R96" s="253"/>
      <c r="S96" s="253"/>
      <c r="T96" s="253"/>
      <c r="U96" s="253"/>
      <c r="V96" s="253"/>
      <c r="W96" s="253"/>
      <c r="X96" s="253"/>
      <c r="Y96" s="253"/>
      <c r="Z96" s="253"/>
      <c r="AA96" s="253"/>
      <c r="AB96" s="253"/>
      <c r="AC96" s="253"/>
      <c r="AD96" s="253"/>
      <c r="AE96" s="253"/>
      <c r="AF96" s="253"/>
      <c r="AG96" s="251">
        <f>'101 - VON'!J30</f>
        <v>0</v>
      </c>
      <c r="AH96" s="252"/>
      <c r="AI96" s="252"/>
      <c r="AJ96" s="252"/>
      <c r="AK96" s="252"/>
      <c r="AL96" s="252"/>
      <c r="AM96" s="252"/>
      <c r="AN96" s="251">
        <f>SUM(AG96,AT96)</f>
        <v>0</v>
      </c>
      <c r="AO96" s="252"/>
      <c r="AP96" s="252"/>
      <c r="AQ96" s="83" t="s">
        <v>83</v>
      </c>
      <c r="AR96" s="80"/>
      <c r="AS96" s="89">
        <v>0</v>
      </c>
      <c r="AT96" s="90">
        <f>ROUND(SUM(AV96:AW96),2)</f>
        <v>0</v>
      </c>
      <c r="AU96" s="91">
        <f>'101 - VON'!P118</f>
        <v>0</v>
      </c>
      <c r="AV96" s="90">
        <f>'101 - VON'!J33</f>
        <v>0</v>
      </c>
      <c r="AW96" s="90">
        <f>'101 - VON'!J34</f>
        <v>0</v>
      </c>
      <c r="AX96" s="90">
        <f>'101 - VON'!J35</f>
        <v>0</v>
      </c>
      <c r="AY96" s="90">
        <f>'101 - VON'!J36</f>
        <v>0</v>
      </c>
      <c r="AZ96" s="90">
        <f>'101 - VON'!F33</f>
        <v>0</v>
      </c>
      <c r="BA96" s="90">
        <f>'101 - VON'!F34</f>
        <v>0</v>
      </c>
      <c r="BB96" s="90">
        <f>'101 - VON'!F35</f>
        <v>0</v>
      </c>
      <c r="BC96" s="90">
        <f>'101 - VON'!F36</f>
        <v>0</v>
      </c>
      <c r="BD96" s="92">
        <f>'101 - VON'!F37</f>
        <v>0</v>
      </c>
      <c r="BT96" s="88" t="s">
        <v>79</v>
      </c>
      <c r="BV96" s="88" t="s">
        <v>73</v>
      </c>
      <c r="BW96" s="88" t="s">
        <v>84</v>
      </c>
      <c r="BX96" s="88" t="s">
        <v>4</v>
      </c>
      <c r="CL96" s="88" t="s">
        <v>1</v>
      </c>
      <c r="CM96" s="88" t="s">
        <v>81</v>
      </c>
    </row>
    <row r="97" spans="1:57" s="2" customFormat="1" ht="30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3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  <row r="98" spans="1:57" s="2" customFormat="1" ht="6.95" customHeight="1">
      <c r="A98" s="32"/>
      <c r="B98" s="47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33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</row>
  </sheetData>
  <mergeCells count="46">
    <mergeCell ref="AN96:AP96"/>
    <mergeCell ref="AG96:AM96"/>
    <mergeCell ref="D96:H96"/>
    <mergeCell ref="J96:AF96"/>
    <mergeCell ref="AG94:AM94"/>
    <mergeCell ref="AN94:AP94"/>
    <mergeCell ref="AG92:AM92"/>
    <mergeCell ref="AN92:AP92"/>
    <mergeCell ref="AN95:AP95"/>
    <mergeCell ref="AG95:AM95"/>
    <mergeCell ref="D95:H95"/>
    <mergeCell ref="J95:AF95"/>
    <mergeCell ref="L30:P30"/>
    <mergeCell ref="L31:P31"/>
    <mergeCell ref="L32:P32"/>
    <mergeCell ref="L33:P33"/>
    <mergeCell ref="C92:G92"/>
    <mergeCell ref="I92:AF92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01 - SO 01 Demolice stodoly'!C2" display="/"/>
    <hyperlink ref="A96" location="'101 - VON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2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27" t="s">
        <v>5</v>
      </c>
      <c r="M2" s="228"/>
      <c r="N2" s="228"/>
      <c r="O2" s="228"/>
      <c r="P2" s="228"/>
      <c r="Q2" s="228"/>
      <c r="R2" s="228"/>
      <c r="S2" s="228"/>
      <c r="T2" s="228"/>
      <c r="U2" s="228"/>
      <c r="V2" s="228"/>
      <c r="AT2" s="17" t="s">
        <v>80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81</v>
      </c>
    </row>
    <row r="4" spans="1:46" s="1" customFormat="1" ht="24.95" customHeight="1">
      <c r="B4" s="20"/>
      <c r="D4" s="21" t="s">
        <v>85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16</v>
      </c>
      <c r="I6" s="93"/>
      <c r="L6" s="20"/>
    </row>
    <row r="7" spans="1:46" s="1" customFormat="1" ht="16.5" customHeight="1">
      <c r="B7" s="20"/>
      <c r="E7" s="257" t="str">
        <f>'Rekapitulace stavby'!K6</f>
        <v>Stodola na pozemku KN parc. č. 5/1, k.ú. Horní Počernice - demolice</v>
      </c>
      <c r="F7" s="258"/>
      <c r="G7" s="258"/>
      <c r="H7" s="258"/>
      <c r="I7" s="93"/>
      <c r="L7" s="20"/>
    </row>
    <row r="8" spans="1:46" s="2" customFormat="1" ht="12" customHeight="1">
      <c r="A8" s="32"/>
      <c r="B8" s="33"/>
      <c r="C8" s="32"/>
      <c r="D8" s="27" t="s">
        <v>86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35" t="s">
        <v>87</v>
      </c>
      <c r="F9" s="256"/>
      <c r="G9" s="256"/>
      <c r="H9" s="256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17</v>
      </c>
      <c r="E11" s="32"/>
      <c r="F11" s="25" t="s">
        <v>1</v>
      </c>
      <c r="G11" s="32"/>
      <c r="H11" s="32"/>
      <c r="I11" s="97" t="s">
        <v>18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19</v>
      </c>
      <c r="E12" s="32"/>
      <c r="F12" s="25" t="s">
        <v>20</v>
      </c>
      <c r="G12" s="32"/>
      <c r="H12" s="32"/>
      <c r="I12" s="97" t="s">
        <v>21</v>
      </c>
      <c r="J12" s="55">
        <f>'Rekapitulace stavby'!AN8</f>
        <v>43670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22</v>
      </c>
      <c r="E14" s="32"/>
      <c r="F14" s="32"/>
      <c r="G14" s="32"/>
      <c r="H14" s="32"/>
      <c r="I14" s="97" t="s">
        <v>23</v>
      </c>
      <c r="J14" s="25" t="str">
        <f>IF('Rekapitulace stavby'!AN10="","",'Rekapitulace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97" t="s">
        <v>24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25</v>
      </c>
      <c r="E17" s="32"/>
      <c r="F17" s="32"/>
      <c r="G17" s="32"/>
      <c r="H17" s="32"/>
      <c r="I17" s="97" t="s">
        <v>23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59" t="str">
        <f>'Rekapitulace stavby'!E14</f>
        <v>Vyplň údaj</v>
      </c>
      <c r="F18" s="238"/>
      <c r="G18" s="238"/>
      <c r="H18" s="238"/>
      <c r="I18" s="97" t="s">
        <v>24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27</v>
      </c>
      <c r="E20" s="32"/>
      <c r="F20" s="32"/>
      <c r="G20" s="32"/>
      <c r="H20" s="32"/>
      <c r="I20" s="97" t="s">
        <v>23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97" t="s">
        <v>24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29</v>
      </c>
      <c r="E23" s="32"/>
      <c r="F23" s="32"/>
      <c r="G23" s="32"/>
      <c r="H23" s="32"/>
      <c r="I23" s="97" t="s">
        <v>23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97" t="s">
        <v>24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30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42" t="s">
        <v>1</v>
      </c>
      <c r="F27" s="242"/>
      <c r="G27" s="242"/>
      <c r="H27" s="242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31</v>
      </c>
      <c r="E30" s="32"/>
      <c r="F30" s="32"/>
      <c r="G30" s="32"/>
      <c r="H30" s="32"/>
      <c r="I30" s="96"/>
      <c r="J30" s="71">
        <f>ROUND(J122,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33</v>
      </c>
      <c r="G32" s="32"/>
      <c r="H32" s="32"/>
      <c r="I32" s="104" t="s">
        <v>32</v>
      </c>
      <c r="J32" s="36" t="s">
        <v>34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35</v>
      </c>
      <c r="E33" s="27" t="s">
        <v>36</v>
      </c>
      <c r="F33" s="106">
        <f>ROUND((SUM(BE122:BE231)),  2)</f>
        <v>0</v>
      </c>
      <c r="G33" s="32"/>
      <c r="H33" s="32"/>
      <c r="I33" s="107">
        <v>0.21</v>
      </c>
      <c r="J33" s="106">
        <f>ROUND(((SUM(BE122:BE231))*I33),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37</v>
      </c>
      <c r="F34" s="106">
        <f>ROUND((SUM(BF122:BF231)),  2)</f>
        <v>0</v>
      </c>
      <c r="G34" s="32"/>
      <c r="H34" s="32"/>
      <c r="I34" s="107">
        <v>0.15</v>
      </c>
      <c r="J34" s="106">
        <f>ROUND(((SUM(BF122:BF231))*I34),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38</v>
      </c>
      <c r="F35" s="106">
        <f>ROUND((SUM(BG122:BG231)),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39</v>
      </c>
      <c r="F36" s="106">
        <f>ROUND((SUM(BH122:BH231)),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40</v>
      </c>
      <c r="F37" s="106">
        <f>ROUND((SUM(BI122:BI231)),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41</v>
      </c>
      <c r="E39" s="60"/>
      <c r="F39" s="60"/>
      <c r="G39" s="110" t="s">
        <v>42</v>
      </c>
      <c r="H39" s="111" t="s">
        <v>43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44</v>
      </c>
      <c r="E50" s="44"/>
      <c r="F50" s="44"/>
      <c r="G50" s="43" t="s">
        <v>45</v>
      </c>
      <c r="H50" s="44"/>
      <c r="I50" s="115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46</v>
      </c>
      <c r="E61" s="35"/>
      <c r="F61" s="116" t="s">
        <v>47</v>
      </c>
      <c r="G61" s="45" t="s">
        <v>46</v>
      </c>
      <c r="H61" s="35"/>
      <c r="I61" s="117"/>
      <c r="J61" s="118" t="s">
        <v>47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48</v>
      </c>
      <c r="E65" s="46"/>
      <c r="F65" s="46"/>
      <c r="G65" s="43" t="s">
        <v>49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46</v>
      </c>
      <c r="E76" s="35"/>
      <c r="F76" s="116" t="s">
        <v>47</v>
      </c>
      <c r="G76" s="45" t="s">
        <v>46</v>
      </c>
      <c r="H76" s="35"/>
      <c r="I76" s="117"/>
      <c r="J76" s="118" t="s">
        <v>47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88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57" t="str">
        <f>E7</f>
        <v>Stodola na pozemku KN parc. č. 5/1, k.ú. Horní Počernice - demolice</v>
      </c>
      <c r="F85" s="258"/>
      <c r="G85" s="258"/>
      <c r="H85" s="258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86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35" t="str">
        <f>E9</f>
        <v>01 - SO 01 Demolice stodoly</v>
      </c>
      <c r="F87" s="256"/>
      <c r="G87" s="256"/>
      <c r="H87" s="256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19</v>
      </c>
      <c r="D89" s="32"/>
      <c r="E89" s="32"/>
      <c r="F89" s="25" t="str">
        <f>F12</f>
        <v xml:space="preserve"> </v>
      </c>
      <c r="G89" s="32"/>
      <c r="H89" s="32"/>
      <c r="I89" s="97" t="s">
        <v>21</v>
      </c>
      <c r="J89" s="55">
        <f>IF(J12="","",J12)</f>
        <v>43670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22</v>
      </c>
      <c r="D91" s="32"/>
      <c r="E91" s="32"/>
      <c r="F91" s="25" t="str">
        <f>E15</f>
        <v xml:space="preserve"> </v>
      </c>
      <c r="G91" s="32"/>
      <c r="H91" s="32"/>
      <c r="I91" s="97" t="s">
        <v>27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25</v>
      </c>
      <c r="D92" s="32"/>
      <c r="E92" s="32"/>
      <c r="F92" s="25" t="str">
        <f>IF(E18="","",E18)</f>
        <v>Vyplň údaj</v>
      </c>
      <c r="G92" s="32"/>
      <c r="H92" s="32"/>
      <c r="I92" s="97" t="s">
        <v>29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89</v>
      </c>
      <c r="D94" s="108"/>
      <c r="E94" s="108"/>
      <c r="F94" s="108"/>
      <c r="G94" s="108"/>
      <c r="H94" s="108"/>
      <c r="I94" s="123"/>
      <c r="J94" s="124" t="s">
        <v>90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91</v>
      </c>
      <c r="D96" s="32"/>
      <c r="E96" s="32"/>
      <c r="F96" s="32"/>
      <c r="G96" s="32"/>
      <c r="H96" s="32"/>
      <c r="I96" s="96"/>
      <c r="J96" s="71">
        <f>J122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92</v>
      </c>
    </row>
    <row r="97" spans="1:31" s="9" customFormat="1" ht="24.95" customHeight="1">
      <c r="B97" s="126"/>
      <c r="D97" s="127" t="s">
        <v>93</v>
      </c>
      <c r="E97" s="128"/>
      <c r="F97" s="128"/>
      <c r="G97" s="128"/>
      <c r="H97" s="128"/>
      <c r="I97" s="129"/>
      <c r="J97" s="130">
        <f>J123</f>
        <v>0</v>
      </c>
      <c r="L97" s="126"/>
    </row>
    <row r="98" spans="1:31" s="10" customFormat="1" ht="19.899999999999999" customHeight="1">
      <c r="B98" s="131"/>
      <c r="D98" s="132" t="s">
        <v>94</v>
      </c>
      <c r="E98" s="133"/>
      <c r="F98" s="133"/>
      <c r="G98" s="133"/>
      <c r="H98" s="133"/>
      <c r="I98" s="134"/>
      <c r="J98" s="135">
        <f>J124</f>
        <v>0</v>
      </c>
      <c r="L98" s="131"/>
    </row>
    <row r="99" spans="1:31" s="10" customFormat="1" ht="19.899999999999999" customHeight="1">
      <c r="B99" s="131"/>
      <c r="D99" s="132" t="s">
        <v>95</v>
      </c>
      <c r="E99" s="133"/>
      <c r="F99" s="133"/>
      <c r="G99" s="133"/>
      <c r="H99" s="133"/>
      <c r="I99" s="134"/>
      <c r="J99" s="135">
        <f>J158</f>
        <v>0</v>
      </c>
      <c r="L99" s="131"/>
    </row>
    <row r="100" spans="1:31" s="10" customFormat="1" ht="19.899999999999999" customHeight="1">
      <c r="B100" s="131"/>
      <c r="D100" s="132" t="s">
        <v>96</v>
      </c>
      <c r="E100" s="133"/>
      <c r="F100" s="133"/>
      <c r="G100" s="133"/>
      <c r="H100" s="133"/>
      <c r="I100" s="134"/>
      <c r="J100" s="135">
        <f>J162</f>
        <v>0</v>
      </c>
      <c r="L100" s="131"/>
    </row>
    <row r="101" spans="1:31" s="10" customFormat="1" ht="19.899999999999999" customHeight="1">
      <c r="B101" s="131"/>
      <c r="D101" s="132" t="s">
        <v>97</v>
      </c>
      <c r="E101" s="133"/>
      <c r="F101" s="133"/>
      <c r="G101" s="133"/>
      <c r="H101" s="133"/>
      <c r="I101" s="134"/>
      <c r="J101" s="135">
        <f>J203</f>
        <v>0</v>
      </c>
      <c r="L101" s="131"/>
    </row>
    <row r="102" spans="1:31" s="10" customFormat="1" ht="19.899999999999999" customHeight="1">
      <c r="B102" s="131"/>
      <c r="D102" s="132" t="s">
        <v>98</v>
      </c>
      <c r="E102" s="133"/>
      <c r="F102" s="133"/>
      <c r="G102" s="133"/>
      <c r="H102" s="133"/>
      <c r="I102" s="134"/>
      <c r="J102" s="135">
        <f>J230</f>
        <v>0</v>
      </c>
      <c r="L102" s="131"/>
    </row>
    <row r="103" spans="1:31" s="2" customFormat="1" ht="21.75" customHeight="1">
      <c r="A103" s="32"/>
      <c r="B103" s="33"/>
      <c r="C103" s="32"/>
      <c r="D103" s="32"/>
      <c r="E103" s="32"/>
      <c r="F103" s="32"/>
      <c r="G103" s="32"/>
      <c r="H103" s="32"/>
      <c r="I103" s="96"/>
      <c r="J103" s="32"/>
      <c r="K103" s="32"/>
      <c r="L103" s="4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2" customFormat="1" ht="6.95" customHeight="1">
      <c r="A104" s="32"/>
      <c r="B104" s="47"/>
      <c r="C104" s="48"/>
      <c r="D104" s="48"/>
      <c r="E104" s="48"/>
      <c r="F104" s="48"/>
      <c r="G104" s="48"/>
      <c r="H104" s="48"/>
      <c r="I104" s="120"/>
      <c r="J104" s="48"/>
      <c r="K104" s="48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8" spans="1:31" s="2" customFormat="1" ht="6.95" customHeight="1">
      <c r="A108" s="32"/>
      <c r="B108" s="49"/>
      <c r="C108" s="50"/>
      <c r="D108" s="50"/>
      <c r="E108" s="50"/>
      <c r="F108" s="50"/>
      <c r="G108" s="50"/>
      <c r="H108" s="50"/>
      <c r="I108" s="121"/>
      <c r="J108" s="50"/>
      <c r="K108" s="50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24.95" customHeight="1">
      <c r="A109" s="32"/>
      <c r="B109" s="33"/>
      <c r="C109" s="21" t="s">
        <v>99</v>
      </c>
      <c r="D109" s="32"/>
      <c r="E109" s="32"/>
      <c r="F109" s="32"/>
      <c r="G109" s="32"/>
      <c r="H109" s="32"/>
      <c r="I109" s="96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6.95" customHeight="1">
      <c r="A110" s="32"/>
      <c r="B110" s="33"/>
      <c r="C110" s="32"/>
      <c r="D110" s="32"/>
      <c r="E110" s="32"/>
      <c r="F110" s="32"/>
      <c r="G110" s="32"/>
      <c r="H110" s="32"/>
      <c r="I110" s="96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2" customHeight="1">
      <c r="A111" s="32"/>
      <c r="B111" s="33"/>
      <c r="C111" s="27" t="s">
        <v>16</v>
      </c>
      <c r="D111" s="32"/>
      <c r="E111" s="32"/>
      <c r="F111" s="32"/>
      <c r="G111" s="32"/>
      <c r="H111" s="32"/>
      <c r="I111" s="96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6.5" customHeight="1">
      <c r="A112" s="32"/>
      <c r="B112" s="33"/>
      <c r="C112" s="32"/>
      <c r="D112" s="32"/>
      <c r="E112" s="257" t="str">
        <f>E7</f>
        <v>Stodola na pozemku KN parc. č. 5/1, k.ú. Horní Počernice - demolice</v>
      </c>
      <c r="F112" s="258"/>
      <c r="G112" s="258"/>
      <c r="H112" s="258"/>
      <c r="I112" s="96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86</v>
      </c>
      <c r="D113" s="32"/>
      <c r="E113" s="32"/>
      <c r="F113" s="32"/>
      <c r="G113" s="32"/>
      <c r="H113" s="32"/>
      <c r="I113" s="96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6.5" customHeight="1">
      <c r="A114" s="32"/>
      <c r="B114" s="33"/>
      <c r="C114" s="32"/>
      <c r="D114" s="32"/>
      <c r="E114" s="235" t="str">
        <f>E9</f>
        <v>01 - SO 01 Demolice stodoly</v>
      </c>
      <c r="F114" s="256"/>
      <c r="G114" s="256"/>
      <c r="H114" s="256"/>
      <c r="I114" s="96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5" customHeight="1">
      <c r="A115" s="32"/>
      <c r="B115" s="33"/>
      <c r="C115" s="32"/>
      <c r="D115" s="32"/>
      <c r="E115" s="32"/>
      <c r="F115" s="32"/>
      <c r="G115" s="32"/>
      <c r="H115" s="32"/>
      <c r="I115" s="96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19</v>
      </c>
      <c r="D116" s="32"/>
      <c r="E116" s="32"/>
      <c r="F116" s="25" t="str">
        <f>F12</f>
        <v xml:space="preserve"> </v>
      </c>
      <c r="G116" s="32"/>
      <c r="H116" s="32"/>
      <c r="I116" s="97" t="s">
        <v>21</v>
      </c>
      <c r="J116" s="55">
        <f>IF(J12="","",J12)</f>
        <v>43670</v>
      </c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5" customHeight="1">
      <c r="A117" s="32"/>
      <c r="B117" s="33"/>
      <c r="C117" s="32"/>
      <c r="D117" s="32"/>
      <c r="E117" s="32"/>
      <c r="F117" s="32"/>
      <c r="G117" s="32"/>
      <c r="H117" s="32"/>
      <c r="I117" s="96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5.2" customHeight="1">
      <c r="A118" s="32"/>
      <c r="B118" s="33"/>
      <c r="C118" s="27" t="s">
        <v>22</v>
      </c>
      <c r="D118" s="32"/>
      <c r="E118" s="32"/>
      <c r="F118" s="25" t="str">
        <f>E15</f>
        <v xml:space="preserve"> </v>
      </c>
      <c r="G118" s="32"/>
      <c r="H118" s="32"/>
      <c r="I118" s="97" t="s">
        <v>27</v>
      </c>
      <c r="J118" s="30" t="str">
        <f>E21</f>
        <v xml:space="preserve"> </v>
      </c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5.2" customHeight="1">
      <c r="A119" s="32"/>
      <c r="B119" s="33"/>
      <c r="C119" s="27" t="s">
        <v>25</v>
      </c>
      <c r="D119" s="32"/>
      <c r="E119" s="32"/>
      <c r="F119" s="25" t="str">
        <f>IF(E18="","",E18)</f>
        <v>Vyplň údaj</v>
      </c>
      <c r="G119" s="32"/>
      <c r="H119" s="32"/>
      <c r="I119" s="97" t="s">
        <v>29</v>
      </c>
      <c r="J119" s="30" t="str">
        <f>E24</f>
        <v xml:space="preserve"> </v>
      </c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0.35" customHeight="1">
      <c r="A120" s="32"/>
      <c r="B120" s="33"/>
      <c r="C120" s="32"/>
      <c r="D120" s="32"/>
      <c r="E120" s="32"/>
      <c r="F120" s="32"/>
      <c r="G120" s="32"/>
      <c r="H120" s="32"/>
      <c r="I120" s="96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11" customFormat="1" ht="29.25" customHeight="1">
      <c r="A121" s="136"/>
      <c r="B121" s="137"/>
      <c r="C121" s="138" t="s">
        <v>100</v>
      </c>
      <c r="D121" s="139" t="s">
        <v>56</v>
      </c>
      <c r="E121" s="139" t="s">
        <v>52</v>
      </c>
      <c r="F121" s="139" t="s">
        <v>53</v>
      </c>
      <c r="G121" s="139" t="s">
        <v>101</v>
      </c>
      <c r="H121" s="139" t="s">
        <v>102</v>
      </c>
      <c r="I121" s="140" t="s">
        <v>103</v>
      </c>
      <c r="J121" s="141" t="s">
        <v>90</v>
      </c>
      <c r="K121" s="142" t="s">
        <v>104</v>
      </c>
      <c r="L121" s="143"/>
      <c r="M121" s="62" t="s">
        <v>1</v>
      </c>
      <c r="N121" s="63" t="s">
        <v>35</v>
      </c>
      <c r="O121" s="63" t="s">
        <v>105</v>
      </c>
      <c r="P121" s="63" t="s">
        <v>106</v>
      </c>
      <c r="Q121" s="63" t="s">
        <v>107</v>
      </c>
      <c r="R121" s="63" t="s">
        <v>108</v>
      </c>
      <c r="S121" s="63" t="s">
        <v>109</v>
      </c>
      <c r="T121" s="64" t="s">
        <v>110</v>
      </c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</row>
    <row r="122" spans="1:65" s="2" customFormat="1" ht="22.9" customHeight="1">
      <c r="A122" s="32"/>
      <c r="B122" s="33"/>
      <c r="C122" s="69" t="s">
        <v>111</v>
      </c>
      <c r="D122" s="32"/>
      <c r="E122" s="32"/>
      <c r="F122" s="32"/>
      <c r="G122" s="32"/>
      <c r="H122" s="32"/>
      <c r="I122" s="96"/>
      <c r="J122" s="144">
        <f>BK122</f>
        <v>0</v>
      </c>
      <c r="K122" s="32"/>
      <c r="L122" s="33"/>
      <c r="M122" s="65"/>
      <c r="N122" s="56"/>
      <c r="O122" s="66"/>
      <c r="P122" s="145">
        <f>P123</f>
        <v>0</v>
      </c>
      <c r="Q122" s="66"/>
      <c r="R122" s="145">
        <f>R123</f>
        <v>205.91460000000001</v>
      </c>
      <c r="S122" s="66"/>
      <c r="T122" s="146">
        <f>T123</f>
        <v>699.77137000000005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T122" s="17" t="s">
        <v>70</v>
      </c>
      <c r="AU122" s="17" t="s">
        <v>92</v>
      </c>
      <c r="BK122" s="147">
        <f>BK123</f>
        <v>0</v>
      </c>
    </row>
    <row r="123" spans="1:65" s="12" customFormat="1" ht="25.9" customHeight="1">
      <c r="B123" s="148"/>
      <c r="D123" s="149" t="s">
        <v>70</v>
      </c>
      <c r="E123" s="150" t="s">
        <v>112</v>
      </c>
      <c r="F123" s="150" t="s">
        <v>113</v>
      </c>
      <c r="I123" s="151"/>
      <c r="J123" s="152">
        <f>BK123</f>
        <v>0</v>
      </c>
      <c r="L123" s="148"/>
      <c r="M123" s="153"/>
      <c r="N123" s="154"/>
      <c r="O123" s="154"/>
      <c r="P123" s="155">
        <f>P124+P158+P162+P203+P230</f>
        <v>0</v>
      </c>
      <c r="Q123" s="154"/>
      <c r="R123" s="155">
        <f>R124+R158+R162+R203+R230</f>
        <v>205.91460000000001</v>
      </c>
      <c r="S123" s="154"/>
      <c r="T123" s="156">
        <f>T124+T158+T162+T203+T230</f>
        <v>699.77137000000005</v>
      </c>
      <c r="AR123" s="149" t="s">
        <v>79</v>
      </c>
      <c r="AT123" s="157" t="s">
        <v>70</v>
      </c>
      <c r="AU123" s="157" t="s">
        <v>71</v>
      </c>
      <c r="AY123" s="149" t="s">
        <v>114</v>
      </c>
      <c r="BK123" s="158">
        <f>BK124+BK158+BK162+BK203+BK230</f>
        <v>0</v>
      </c>
    </row>
    <row r="124" spans="1:65" s="12" customFormat="1" ht="22.9" customHeight="1">
      <c r="B124" s="148"/>
      <c r="D124" s="149" t="s">
        <v>70</v>
      </c>
      <c r="E124" s="159" t="s">
        <v>79</v>
      </c>
      <c r="F124" s="159" t="s">
        <v>115</v>
      </c>
      <c r="I124" s="151"/>
      <c r="J124" s="160">
        <f>BK124</f>
        <v>0</v>
      </c>
      <c r="L124" s="148"/>
      <c r="M124" s="153"/>
      <c r="N124" s="154"/>
      <c r="O124" s="154"/>
      <c r="P124" s="155">
        <f>SUM(P125:P157)</f>
        <v>0</v>
      </c>
      <c r="Q124" s="154"/>
      <c r="R124" s="155">
        <f>SUM(R125:R157)</f>
        <v>202.6746</v>
      </c>
      <c r="S124" s="154"/>
      <c r="T124" s="156">
        <f>SUM(T125:T157)</f>
        <v>1.2</v>
      </c>
      <c r="AR124" s="149" t="s">
        <v>79</v>
      </c>
      <c r="AT124" s="157" t="s">
        <v>70</v>
      </c>
      <c r="AU124" s="157" t="s">
        <v>79</v>
      </c>
      <c r="AY124" s="149" t="s">
        <v>114</v>
      </c>
      <c r="BK124" s="158">
        <f>SUM(BK125:BK157)</f>
        <v>0</v>
      </c>
    </row>
    <row r="125" spans="1:65" s="2" customFormat="1" ht="24" customHeight="1">
      <c r="A125" s="32"/>
      <c r="B125" s="161"/>
      <c r="C125" s="162" t="s">
        <v>79</v>
      </c>
      <c r="D125" s="162" t="s">
        <v>116</v>
      </c>
      <c r="E125" s="163" t="s">
        <v>117</v>
      </c>
      <c r="F125" s="164" t="s">
        <v>118</v>
      </c>
      <c r="G125" s="165" t="s">
        <v>119</v>
      </c>
      <c r="H125" s="166">
        <v>8</v>
      </c>
      <c r="I125" s="167"/>
      <c r="J125" s="168">
        <f>ROUND(I125*H125,2)</f>
        <v>0</v>
      </c>
      <c r="K125" s="169"/>
      <c r="L125" s="33"/>
      <c r="M125" s="170" t="s">
        <v>1</v>
      </c>
      <c r="N125" s="171" t="s">
        <v>36</v>
      </c>
      <c r="O125" s="58"/>
      <c r="P125" s="172">
        <f>O125*H125</f>
        <v>0</v>
      </c>
      <c r="Q125" s="172">
        <v>0</v>
      </c>
      <c r="R125" s="172">
        <f>Q125*H125</f>
        <v>0</v>
      </c>
      <c r="S125" s="172">
        <v>0.15</v>
      </c>
      <c r="T125" s="173">
        <f>S125*H125</f>
        <v>1.2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74" t="s">
        <v>120</v>
      </c>
      <c r="AT125" s="174" t="s">
        <v>116</v>
      </c>
      <c r="AU125" s="174" t="s">
        <v>81</v>
      </c>
      <c r="AY125" s="17" t="s">
        <v>114</v>
      </c>
      <c r="BE125" s="175">
        <f>IF(N125="základní",J125,0)</f>
        <v>0</v>
      </c>
      <c r="BF125" s="175">
        <f>IF(N125="snížená",J125,0)</f>
        <v>0</v>
      </c>
      <c r="BG125" s="175">
        <f>IF(N125="zákl. přenesená",J125,0)</f>
        <v>0</v>
      </c>
      <c r="BH125" s="175">
        <f>IF(N125="sníž. přenesená",J125,0)</f>
        <v>0</v>
      </c>
      <c r="BI125" s="175">
        <f>IF(N125="nulová",J125,0)</f>
        <v>0</v>
      </c>
      <c r="BJ125" s="17" t="s">
        <v>79</v>
      </c>
      <c r="BK125" s="175">
        <f>ROUND(I125*H125,2)</f>
        <v>0</v>
      </c>
      <c r="BL125" s="17" t="s">
        <v>120</v>
      </c>
      <c r="BM125" s="174" t="s">
        <v>121</v>
      </c>
    </row>
    <row r="126" spans="1:65" s="13" customFormat="1">
      <c r="B126" s="176"/>
      <c r="D126" s="177" t="s">
        <v>122</v>
      </c>
      <c r="E126" s="178" t="s">
        <v>1</v>
      </c>
      <c r="F126" s="179" t="s">
        <v>123</v>
      </c>
      <c r="H126" s="178" t="s">
        <v>1</v>
      </c>
      <c r="I126" s="180"/>
      <c r="L126" s="176"/>
      <c r="M126" s="181"/>
      <c r="N126" s="182"/>
      <c r="O126" s="182"/>
      <c r="P126" s="182"/>
      <c r="Q126" s="182"/>
      <c r="R126" s="182"/>
      <c r="S126" s="182"/>
      <c r="T126" s="183"/>
      <c r="AT126" s="178" t="s">
        <v>122</v>
      </c>
      <c r="AU126" s="178" t="s">
        <v>81</v>
      </c>
      <c r="AV126" s="13" t="s">
        <v>79</v>
      </c>
      <c r="AW126" s="13" t="s">
        <v>28</v>
      </c>
      <c r="AX126" s="13" t="s">
        <v>71</v>
      </c>
      <c r="AY126" s="178" t="s">
        <v>114</v>
      </c>
    </row>
    <row r="127" spans="1:65" s="14" customFormat="1">
      <c r="B127" s="184"/>
      <c r="D127" s="177" t="s">
        <v>122</v>
      </c>
      <c r="E127" s="185" t="s">
        <v>1</v>
      </c>
      <c r="F127" s="186" t="s">
        <v>124</v>
      </c>
      <c r="H127" s="187">
        <v>8</v>
      </c>
      <c r="I127" s="188"/>
      <c r="L127" s="184"/>
      <c r="M127" s="189"/>
      <c r="N127" s="190"/>
      <c r="O127" s="190"/>
      <c r="P127" s="190"/>
      <c r="Q127" s="190"/>
      <c r="R127" s="190"/>
      <c r="S127" s="190"/>
      <c r="T127" s="191"/>
      <c r="AT127" s="185" t="s">
        <v>122</v>
      </c>
      <c r="AU127" s="185" t="s">
        <v>81</v>
      </c>
      <c r="AV127" s="14" t="s">
        <v>81</v>
      </c>
      <c r="AW127" s="14" t="s">
        <v>28</v>
      </c>
      <c r="AX127" s="14" t="s">
        <v>71</v>
      </c>
      <c r="AY127" s="185" t="s">
        <v>114</v>
      </c>
    </row>
    <row r="128" spans="1:65" s="15" customFormat="1">
      <c r="B128" s="192"/>
      <c r="D128" s="177" t="s">
        <v>122</v>
      </c>
      <c r="E128" s="193" t="s">
        <v>1</v>
      </c>
      <c r="F128" s="194" t="s">
        <v>125</v>
      </c>
      <c r="H128" s="195">
        <v>8</v>
      </c>
      <c r="I128" s="196"/>
      <c r="L128" s="192"/>
      <c r="M128" s="197"/>
      <c r="N128" s="198"/>
      <c r="O128" s="198"/>
      <c r="P128" s="198"/>
      <c r="Q128" s="198"/>
      <c r="R128" s="198"/>
      <c r="S128" s="198"/>
      <c r="T128" s="199"/>
      <c r="AT128" s="193" t="s">
        <v>122</v>
      </c>
      <c r="AU128" s="193" t="s">
        <v>81</v>
      </c>
      <c r="AV128" s="15" t="s">
        <v>120</v>
      </c>
      <c r="AW128" s="15" t="s">
        <v>28</v>
      </c>
      <c r="AX128" s="15" t="s">
        <v>79</v>
      </c>
      <c r="AY128" s="193" t="s">
        <v>114</v>
      </c>
    </row>
    <row r="129" spans="1:65" s="2" customFormat="1" ht="24" customHeight="1">
      <c r="A129" s="32"/>
      <c r="B129" s="161"/>
      <c r="C129" s="162" t="s">
        <v>81</v>
      </c>
      <c r="D129" s="162" t="s">
        <v>116</v>
      </c>
      <c r="E129" s="163" t="s">
        <v>126</v>
      </c>
      <c r="F129" s="164" t="s">
        <v>127</v>
      </c>
      <c r="G129" s="165" t="s">
        <v>128</v>
      </c>
      <c r="H129" s="166">
        <v>67.209999999999994</v>
      </c>
      <c r="I129" s="167"/>
      <c r="J129" s="168">
        <f>ROUND(I129*H129,2)</f>
        <v>0</v>
      </c>
      <c r="K129" s="169"/>
      <c r="L129" s="33"/>
      <c r="M129" s="170" t="s">
        <v>1</v>
      </c>
      <c r="N129" s="171" t="s">
        <v>36</v>
      </c>
      <c r="O129" s="58"/>
      <c r="P129" s="172">
        <f>O129*H129</f>
        <v>0</v>
      </c>
      <c r="Q129" s="172">
        <v>0</v>
      </c>
      <c r="R129" s="172">
        <f>Q129*H129</f>
        <v>0</v>
      </c>
      <c r="S129" s="172">
        <v>0</v>
      </c>
      <c r="T129" s="173">
        <f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74" t="s">
        <v>120</v>
      </c>
      <c r="AT129" s="174" t="s">
        <v>116</v>
      </c>
      <c r="AU129" s="174" t="s">
        <v>81</v>
      </c>
      <c r="AY129" s="17" t="s">
        <v>114</v>
      </c>
      <c r="BE129" s="175">
        <f>IF(N129="základní",J129,0)</f>
        <v>0</v>
      </c>
      <c r="BF129" s="175">
        <f>IF(N129="snížená",J129,0)</f>
        <v>0</v>
      </c>
      <c r="BG129" s="175">
        <f>IF(N129="zákl. přenesená",J129,0)</f>
        <v>0</v>
      </c>
      <c r="BH129" s="175">
        <f>IF(N129="sníž. přenesená",J129,0)</f>
        <v>0</v>
      </c>
      <c r="BI129" s="175">
        <f>IF(N129="nulová",J129,0)</f>
        <v>0</v>
      </c>
      <c r="BJ129" s="17" t="s">
        <v>79</v>
      </c>
      <c r="BK129" s="175">
        <f>ROUND(I129*H129,2)</f>
        <v>0</v>
      </c>
      <c r="BL129" s="17" t="s">
        <v>120</v>
      </c>
      <c r="BM129" s="174" t="s">
        <v>129</v>
      </c>
    </row>
    <row r="130" spans="1:65" s="13" customFormat="1">
      <c r="B130" s="176"/>
      <c r="D130" s="177" t="s">
        <v>122</v>
      </c>
      <c r="E130" s="178" t="s">
        <v>1</v>
      </c>
      <c r="F130" s="179" t="s">
        <v>123</v>
      </c>
      <c r="H130" s="178" t="s">
        <v>1</v>
      </c>
      <c r="I130" s="180"/>
      <c r="L130" s="176"/>
      <c r="M130" s="181"/>
      <c r="N130" s="182"/>
      <c r="O130" s="182"/>
      <c r="P130" s="182"/>
      <c r="Q130" s="182"/>
      <c r="R130" s="182"/>
      <c r="S130" s="182"/>
      <c r="T130" s="183"/>
      <c r="AT130" s="178" t="s">
        <v>122</v>
      </c>
      <c r="AU130" s="178" t="s">
        <v>81</v>
      </c>
      <c r="AV130" s="13" t="s">
        <v>79</v>
      </c>
      <c r="AW130" s="13" t="s">
        <v>28</v>
      </c>
      <c r="AX130" s="13" t="s">
        <v>71</v>
      </c>
      <c r="AY130" s="178" t="s">
        <v>114</v>
      </c>
    </row>
    <row r="131" spans="1:65" s="13" customFormat="1">
      <c r="B131" s="176"/>
      <c r="D131" s="177" t="s">
        <v>122</v>
      </c>
      <c r="E131" s="178" t="s">
        <v>1</v>
      </c>
      <c r="F131" s="179" t="s">
        <v>130</v>
      </c>
      <c r="H131" s="178" t="s">
        <v>1</v>
      </c>
      <c r="I131" s="180"/>
      <c r="L131" s="176"/>
      <c r="M131" s="181"/>
      <c r="N131" s="182"/>
      <c r="O131" s="182"/>
      <c r="P131" s="182"/>
      <c r="Q131" s="182"/>
      <c r="R131" s="182"/>
      <c r="S131" s="182"/>
      <c r="T131" s="183"/>
      <c r="AT131" s="178" t="s">
        <v>122</v>
      </c>
      <c r="AU131" s="178" t="s">
        <v>81</v>
      </c>
      <c r="AV131" s="13" t="s">
        <v>79</v>
      </c>
      <c r="AW131" s="13" t="s">
        <v>28</v>
      </c>
      <c r="AX131" s="13" t="s">
        <v>71</v>
      </c>
      <c r="AY131" s="178" t="s">
        <v>114</v>
      </c>
    </row>
    <row r="132" spans="1:65" s="14" customFormat="1">
      <c r="B132" s="184"/>
      <c r="D132" s="177" t="s">
        <v>122</v>
      </c>
      <c r="E132" s="185" t="s">
        <v>1</v>
      </c>
      <c r="F132" s="186" t="s">
        <v>131</v>
      </c>
      <c r="H132" s="187">
        <v>67.209999999999994</v>
      </c>
      <c r="I132" s="188"/>
      <c r="L132" s="184"/>
      <c r="M132" s="189"/>
      <c r="N132" s="190"/>
      <c r="O132" s="190"/>
      <c r="P132" s="190"/>
      <c r="Q132" s="190"/>
      <c r="R132" s="190"/>
      <c r="S132" s="190"/>
      <c r="T132" s="191"/>
      <c r="AT132" s="185" t="s">
        <v>122</v>
      </c>
      <c r="AU132" s="185" t="s">
        <v>81</v>
      </c>
      <c r="AV132" s="14" t="s">
        <v>81</v>
      </c>
      <c r="AW132" s="14" t="s">
        <v>28</v>
      </c>
      <c r="AX132" s="14" t="s">
        <v>71</v>
      </c>
      <c r="AY132" s="185" t="s">
        <v>114</v>
      </c>
    </row>
    <row r="133" spans="1:65" s="15" customFormat="1">
      <c r="B133" s="192"/>
      <c r="D133" s="177" t="s">
        <v>122</v>
      </c>
      <c r="E133" s="193" t="s">
        <v>1</v>
      </c>
      <c r="F133" s="194" t="s">
        <v>125</v>
      </c>
      <c r="H133" s="195">
        <v>67.209999999999994</v>
      </c>
      <c r="I133" s="196"/>
      <c r="L133" s="192"/>
      <c r="M133" s="197"/>
      <c r="N133" s="198"/>
      <c r="O133" s="198"/>
      <c r="P133" s="198"/>
      <c r="Q133" s="198"/>
      <c r="R133" s="198"/>
      <c r="S133" s="198"/>
      <c r="T133" s="199"/>
      <c r="AT133" s="193" t="s">
        <v>122</v>
      </c>
      <c r="AU133" s="193" t="s">
        <v>81</v>
      </c>
      <c r="AV133" s="15" t="s">
        <v>120</v>
      </c>
      <c r="AW133" s="15" t="s">
        <v>28</v>
      </c>
      <c r="AX133" s="15" t="s">
        <v>79</v>
      </c>
      <c r="AY133" s="193" t="s">
        <v>114</v>
      </c>
    </row>
    <row r="134" spans="1:65" s="2" customFormat="1" ht="16.5" customHeight="1">
      <c r="A134" s="32"/>
      <c r="B134" s="161"/>
      <c r="C134" s="200" t="s">
        <v>132</v>
      </c>
      <c r="D134" s="200" t="s">
        <v>133</v>
      </c>
      <c r="E134" s="201" t="s">
        <v>134</v>
      </c>
      <c r="F134" s="202" t="s">
        <v>135</v>
      </c>
      <c r="G134" s="203" t="s">
        <v>136</v>
      </c>
      <c r="H134" s="204">
        <v>137.87100000000001</v>
      </c>
      <c r="I134" s="205"/>
      <c r="J134" s="206">
        <f>ROUND(I134*H134,2)</f>
        <v>0</v>
      </c>
      <c r="K134" s="207"/>
      <c r="L134" s="208"/>
      <c r="M134" s="209" t="s">
        <v>1</v>
      </c>
      <c r="N134" s="210" t="s">
        <v>36</v>
      </c>
      <c r="O134" s="58"/>
      <c r="P134" s="172">
        <f>O134*H134</f>
        <v>0</v>
      </c>
      <c r="Q134" s="172">
        <v>1</v>
      </c>
      <c r="R134" s="172">
        <f>Q134*H134</f>
        <v>137.87100000000001</v>
      </c>
      <c r="S134" s="172">
        <v>0</v>
      </c>
      <c r="T134" s="173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74" t="s">
        <v>124</v>
      </c>
      <c r="AT134" s="174" t="s">
        <v>133</v>
      </c>
      <c r="AU134" s="174" t="s">
        <v>81</v>
      </c>
      <c r="AY134" s="17" t="s">
        <v>114</v>
      </c>
      <c r="BE134" s="175">
        <f>IF(N134="základní",J134,0)</f>
        <v>0</v>
      </c>
      <c r="BF134" s="175">
        <f>IF(N134="snížená",J134,0)</f>
        <v>0</v>
      </c>
      <c r="BG134" s="175">
        <f>IF(N134="zákl. přenesená",J134,0)</f>
        <v>0</v>
      </c>
      <c r="BH134" s="175">
        <f>IF(N134="sníž. přenesená",J134,0)</f>
        <v>0</v>
      </c>
      <c r="BI134" s="175">
        <f>IF(N134="nulová",J134,0)</f>
        <v>0</v>
      </c>
      <c r="BJ134" s="17" t="s">
        <v>79</v>
      </c>
      <c r="BK134" s="175">
        <f>ROUND(I134*H134,2)</f>
        <v>0</v>
      </c>
      <c r="BL134" s="17" t="s">
        <v>120</v>
      </c>
      <c r="BM134" s="174" t="s">
        <v>137</v>
      </c>
    </row>
    <row r="135" spans="1:65" s="14" customFormat="1">
      <c r="B135" s="184"/>
      <c r="D135" s="177" t="s">
        <v>122</v>
      </c>
      <c r="E135" s="185" t="s">
        <v>1</v>
      </c>
      <c r="F135" s="186" t="s">
        <v>138</v>
      </c>
      <c r="H135" s="187">
        <v>137.87100000000001</v>
      </c>
      <c r="I135" s="188"/>
      <c r="L135" s="184"/>
      <c r="M135" s="189"/>
      <c r="N135" s="190"/>
      <c r="O135" s="190"/>
      <c r="P135" s="190"/>
      <c r="Q135" s="190"/>
      <c r="R135" s="190"/>
      <c r="S135" s="190"/>
      <c r="T135" s="191"/>
      <c r="AT135" s="185" t="s">
        <v>122</v>
      </c>
      <c r="AU135" s="185" t="s">
        <v>81</v>
      </c>
      <c r="AV135" s="14" t="s">
        <v>81</v>
      </c>
      <c r="AW135" s="14" t="s">
        <v>28</v>
      </c>
      <c r="AX135" s="14" t="s">
        <v>71</v>
      </c>
      <c r="AY135" s="185" t="s">
        <v>114</v>
      </c>
    </row>
    <row r="136" spans="1:65" s="15" customFormat="1">
      <c r="B136" s="192"/>
      <c r="D136" s="177" t="s">
        <v>122</v>
      </c>
      <c r="E136" s="193" t="s">
        <v>1</v>
      </c>
      <c r="F136" s="194" t="s">
        <v>125</v>
      </c>
      <c r="H136" s="195">
        <v>137.87100000000001</v>
      </c>
      <c r="I136" s="196"/>
      <c r="L136" s="192"/>
      <c r="M136" s="197"/>
      <c r="N136" s="198"/>
      <c r="O136" s="198"/>
      <c r="P136" s="198"/>
      <c r="Q136" s="198"/>
      <c r="R136" s="198"/>
      <c r="S136" s="198"/>
      <c r="T136" s="199"/>
      <c r="AT136" s="193" t="s">
        <v>122</v>
      </c>
      <c r="AU136" s="193" t="s">
        <v>81</v>
      </c>
      <c r="AV136" s="15" t="s">
        <v>120</v>
      </c>
      <c r="AW136" s="15" t="s">
        <v>28</v>
      </c>
      <c r="AX136" s="15" t="s">
        <v>79</v>
      </c>
      <c r="AY136" s="193" t="s">
        <v>114</v>
      </c>
    </row>
    <row r="137" spans="1:65" s="2" customFormat="1" ht="16.5" customHeight="1">
      <c r="A137" s="32"/>
      <c r="B137" s="161"/>
      <c r="C137" s="162" t="s">
        <v>120</v>
      </c>
      <c r="D137" s="162" t="s">
        <v>116</v>
      </c>
      <c r="E137" s="163" t="s">
        <v>139</v>
      </c>
      <c r="F137" s="164" t="s">
        <v>140</v>
      </c>
      <c r="G137" s="165" t="s">
        <v>141</v>
      </c>
      <c r="H137" s="166">
        <v>240</v>
      </c>
      <c r="I137" s="167"/>
      <c r="J137" s="168">
        <f>ROUND(I137*H137,2)</f>
        <v>0</v>
      </c>
      <c r="K137" s="169"/>
      <c r="L137" s="33"/>
      <c r="M137" s="170" t="s">
        <v>1</v>
      </c>
      <c r="N137" s="171" t="s">
        <v>36</v>
      </c>
      <c r="O137" s="58"/>
      <c r="P137" s="172">
        <f>O137*H137</f>
        <v>0</v>
      </c>
      <c r="Q137" s="172">
        <v>0</v>
      </c>
      <c r="R137" s="172">
        <f>Q137*H137</f>
        <v>0</v>
      </c>
      <c r="S137" s="172">
        <v>0</v>
      </c>
      <c r="T137" s="173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74" t="s">
        <v>120</v>
      </c>
      <c r="AT137" s="174" t="s">
        <v>116</v>
      </c>
      <c r="AU137" s="174" t="s">
        <v>81</v>
      </c>
      <c r="AY137" s="17" t="s">
        <v>114</v>
      </c>
      <c r="BE137" s="175">
        <f>IF(N137="základní",J137,0)</f>
        <v>0</v>
      </c>
      <c r="BF137" s="175">
        <f>IF(N137="snížená",J137,0)</f>
        <v>0</v>
      </c>
      <c r="BG137" s="175">
        <f>IF(N137="zákl. přenesená",J137,0)</f>
        <v>0</v>
      </c>
      <c r="BH137" s="175">
        <f>IF(N137="sníž. přenesená",J137,0)</f>
        <v>0</v>
      </c>
      <c r="BI137" s="175">
        <f>IF(N137="nulová",J137,0)</f>
        <v>0</v>
      </c>
      <c r="BJ137" s="17" t="s">
        <v>79</v>
      </c>
      <c r="BK137" s="175">
        <f>ROUND(I137*H137,2)</f>
        <v>0</v>
      </c>
      <c r="BL137" s="17" t="s">
        <v>120</v>
      </c>
      <c r="BM137" s="174" t="s">
        <v>142</v>
      </c>
    </row>
    <row r="138" spans="1:65" s="13" customFormat="1">
      <c r="B138" s="176"/>
      <c r="D138" s="177" t="s">
        <v>122</v>
      </c>
      <c r="E138" s="178" t="s">
        <v>1</v>
      </c>
      <c r="F138" s="179" t="s">
        <v>123</v>
      </c>
      <c r="H138" s="178" t="s">
        <v>1</v>
      </c>
      <c r="I138" s="180"/>
      <c r="L138" s="176"/>
      <c r="M138" s="181"/>
      <c r="N138" s="182"/>
      <c r="O138" s="182"/>
      <c r="P138" s="182"/>
      <c r="Q138" s="182"/>
      <c r="R138" s="182"/>
      <c r="S138" s="182"/>
      <c r="T138" s="183"/>
      <c r="AT138" s="178" t="s">
        <v>122</v>
      </c>
      <c r="AU138" s="178" t="s">
        <v>81</v>
      </c>
      <c r="AV138" s="13" t="s">
        <v>79</v>
      </c>
      <c r="AW138" s="13" t="s">
        <v>28</v>
      </c>
      <c r="AX138" s="13" t="s">
        <v>71</v>
      </c>
      <c r="AY138" s="178" t="s">
        <v>114</v>
      </c>
    </row>
    <row r="139" spans="1:65" s="14" customFormat="1">
      <c r="B139" s="184"/>
      <c r="D139" s="177" t="s">
        <v>122</v>
      </c>
      <c r="E139" s="185" t="s">
        <v>1</v>
      </c>
      <c r="F139" s="186" t="s">
        <v>143</v>
      </c>
      <c r="H139" s="187">
        <v>240</v>
      </c>
      <c r="I139" s="188"/>
      <c r="L139" s="184"/>
      <c r="M139" s="189"/>
      <c r="N139" s="190"/>
      <c r="O139" s="190"/>
      <c r="P139" s="190"/>
      <c r="Q139" s="190"/>
      <c r="R139" s="190"/>
      <c r="S139" s="190"/>
      <c r="T139" s="191"/>
      <c r="AT139" s="185" t="s">
        <v>122</v>
      </c>
      <c r="AU139" s="185" t="s">
        <v>81</v>
      </c>
      <c r="AV139" s="14" t="s">
        <v>81</v>
      </c>
      <c r="AW139" s="14" t="s">
        <v>28</v>
      </c>
      <c r="AX139" s="14" t="s">
        <v>71</v>
      </c>
      <c r="AY139" s="185" t="s">
        <v>114</v>
      </c>
    </row>
    <row r="140" spans="1:65" s="15" customFormat="1">
      <c r="B140" s="192"/>
      <c r="D140" s="177" t="s">
        <v>122</v>
      </c>
      <c r="E140" s="193" t="s">
        <v>1</v>
      </c>
      <c r="F140" s="194" t="s">
        <v>125</v>
      </c>
      <c r="H140" s="195">
        <v>240</v>
      </c>
      <c r="I140" s="196"/>
      <c r="L140" s="192"/>
      <c r="M140" s="197"/>
      <c r="N140" s="198"/>
      <c r="O140" s="198"/>
      <c r="P140" s="198"/>
      <c r="Q140" s="198"/>
      <c r="R140" s="198"/>
      <c r="S140" s="198"/>
      <c r="T140" s="199"/>
      <c r="AT140" s="193" t="s">
        <v>122</v>
      </c>
      <c r="AU140" s="193" t="s">
        <v>81</v>
      </c>
      <c r="AV140" s="15" t="s">
        <v>120</v>
      </c>
      <c r="AW140" s="15" t="s">
        <v>28</v>
      </c>
      <c r="AX140" s="15" t="s">
        <v>79</v>
      </c>
      <c r="AY140" s="193" t="s">
        <v>114</v>
      </c>
    </row>
    <row r="141" spans="1:65" s="2" customFormat="1" ht="24" customHeight="1">
      <c r="A141" s="32"/>
      <c r="B141" s="161"/>
      <c r="C141" s="162" t="s">
        <v>144</v>
      </c>
      <c r="D141" s="162" t="s">
        <v>116</v>
      </c>
      <c r="E141" s="163" t="s">
        <v>145</v>
      </c>
      <c r="F141" s="164" t="s">
        <v>146</v>
      </c>
      <c r="G141" s="165" t="s">
        <v>141</v>
      </c>
      <c r="H141" s="166">
        <v>240</v>
      </c>
      <c r="I141" s="167"/>
      <c r="J141" s="168">
        <f>ROUND(I141*H141,2)</f>
        <v>0</v>
      </c>
      <c r="K141" s="169"/>
      <c r="L141" s="33"/>
      <c r="M141" s="170" t="s">
        <v>1</v>
      </c>
      <c r="N141" s="171" t="s">
        <v>36</v>
      </c>
      <c r="O141" s="58"/>
      <c r="P141" s="172">
        <f>O141*H141</f>
        <v>0</v>
      </c>
      <c r="Q141" s="172">
        <v>0</v>
      </c>
      <c r="R141" s="172">
        <f>Q141*H141</f>
        <v>0</v>
      </c>
      <c r="S141" s="172">
        <v>0</v>
      </c>
      <c r="T141" s="173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74" t="s">
        <v>120</v>
      </c>
      <c r="AT141" s="174" t="s">
        <v>116</v>
      </c>
      <c r="AU141" s="174" t="s">
        <v>81</v>
      </c>
      <c r="AY141" s="17" t="s">
        <v>114</v>
      </c>
      <c r="BE141" s="175">
        <f>IF(N141="základní",J141,0)</f>
        <v>0</v>
      </c>
      <c r="BF141" s="175">
        <f>IF(N141="snížená",J141,0)</f>
        <v>0</v>
      </c>
      <c r="BG141" s="175">
        <f>IF(N141="zákl. přenesená",J141,0)</f>
        <v>0</v>
      </c>
      <c r="BH141" s="175">
        <f>IF(N141="sníž. přenesená",J141,0)</f>
        <v>0</v>
      </c>
      <c r="BI141" s="175">
        <f>IF(N141="nulová",J141,0)</f>
        <v>0</v>
      </c>
      <c r="BJ141" s="17" t="s">
        <v>79</v>
      </c>
      <c r="BK141" s="175">
        <f>ROUND(I141*H141,2)</f>
        <v>0</v>
      </c>
      <c r="BL141" s="17" t="s">
        <v>120</v>
      </c>
      <c r="BM141" s="174" t="s">
        <v>147</v>
      </c>
    </row>
    <row r="142" spans="1:65" s="13" customFormat="1">
      <c r="B142" s="176"/>
      <c r="D142" s="177" t="s">
        <v>122</v>
      </c>
      <c r="E142" s="178" t="s">
        <v>1</v>
      </c>
      <c r="F142" s="179" t="s">
        <v>123</v>
      </c>
      <c r="H142" s="178" t="s">
        <v>1</v>
      </c>
      <c r="I142" s="180"/>
      <c r="L142" s="176"/>
      <c r="M142" s="181"/>
      <c r="N142" s="182"/>
      <c r="O142" s="182"/>
      <c r="P142" s="182"/>
      <c r="Q142" s="182"/>
      <c r="R142" s="182"/>
      <c r="S142" s="182"/>
      <c r="T142" s="183"/>
      <c r="AT142" s="178" t="s">
        <v>122</v>
      </c>
      <c r="AU142" s="178" t="s">
        <v>81</v>
      </c>
      <c r="AV142" s="13" t="s">
        <v>79</v>
      </c>
      <c r="AW142" s="13" t="s">
        <v>28</v>
      </c>
      <c r="AX142" s="13" t="s">
        <v>71</v>
      </c>
      <c r="AY142" s="178" t="s">
        <v>114</v>
      </c>
    </row>
    <row r="143" spans="1:65" s="14" customFormat="1">
      <c r="B143" s="184"/>
      <c r="D143" s="177" t="s">
        <v>122</v>
      </c>
      <c r="E143" s="185" t="s">
        <v>1</v>
      </c>
      <c r="F143" s="186" t="s">
        <v>143</v>
      </c>
      <c r="H143" s="187">
        <v>240</v>
      </c>
      <c r="I143" s="188"/>
      <c r="L143" s="184"/>
      <c r="M143" s="189"/>
      <c r="N143" s="190"/>
      <c r="O143" s="190"/>
      <c r="P143" s="190"/>
      <c r="Q143" s="190"/>
      <c r="R143" s="190"/>
      <c r="S143" s="190"/>
      <c r="T143" s="191"/>
      <c r="AT143" s="185" t="s">
        <v>122</v>
      </c>
      <c r="AU143" s="185" t="s">
        <v>81</v>
      </c>
      <c r="AV143" s="14" t="s">
        <v>81</v>
      </c>
      <c r="AW143" s="14" t="s">
        <v>28</v>
      </c>
      <c r="AX143" s="14" t="s">
        <v>71</v>
      </c>
      <c r="AY143" s="185" t="s">
        <v>114</v>
      </c>
    </row>
    <row r="144" spans="1:65" s="15" customFormat="1">
      <c r="B144" s="192"/>
      <c r="D144" s="177" t="s">
        <v>122</v>
      </c>
      <c r="E144" s="193" t="s">
        <v>1</v>
      </c>
      <c r="F144" s="194" t="s">
        <v>125</v>
      </c>
      <c r="H144" s="195">
        <v>240</v>
      </c>
      <c r="I144" s="196"/>
      <c r="L144" s="192"/>
      <c r="M144" s="197"/>
      <c r="N144" s="198"/>
      <c r="O144" s="198"/>
      <c r="P144" s="198"/>
      <c r="Q144" s="198"/>
      <c r="R144" s="198"/>
      <c r="S144" s="198"/>
      <c r="T144" s="199"/>
      <c r="AT144" s="193" t="s">
        <v>122</v>
      </c>
      <c r="AU144" s="193" t="s">
        <v>81</v>
      </c>
      <c r="AV144" s="15" t="s">
        <v>120</v>
      </c>
      <c r="AW144" s="15" t="s">
        <v>28</v>
      </c>
      <c r="AX144" s="15" t="s">
        <v>79</v>
      </c>
      <c r="AY144" s="193" t="s">
        <v>114</v>
      </c>
    </row>
    <row r="145" spans="1:65" s="2" customFormat="1" ht="16.5" customHeight="1">
      <c r="A145" s="32"/>
      <c r="B145" s="161"/>
      <c r="C145" s="200" t="s">
        <v>148</v>
      </c>
      <c r="D145" s="200" t="s">
        <v>133</v>
      </c>
      <c r="E145" s="201" t="s">
        <v>149</v>
      </c>
      <c r="F145" s="202" t="s">
        <v>150</v>
      </c>
      <c r="G145" s="203" t="s">
        <v>136</v>
      </c>
      <c r="H145" s="204">
        <v>64.8</v>
      </c>
      <c r="I145" s="205"/>
      <c r="J145" s="206">
        <f>ROUND(I145*H145,2)</f>
        <v>0</v>
      </c>
      <c r="K145" s="207"/>
      <c r="L145" s="208"/>
      <c r="M145" s="209" t="s">
        <v>1</v>
      </c>
      <c r="N145" s="210" t="s">
        <v>36</v>
      </c>
      <c r="O145" s="58"/>
      <c r="P145" s="172">
        <f>O145*H145</f>
        <v>0</v>
      </c>
      <c r="Q145" s="172">
        <v>1</v>
      </c>
      <c r="R145" s="172">
        <f>Q145*H145</f>
        <v>64.8</v>
      </c>
      <c r="S145" s="172">
        <v>0</v>
      </c>
      <c r="T145" s="173">
        <f>S145*H145</f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74" t="s">
        <v>124</v>
      </c>
      <c r="AT145" s="174" t="s">
        <v>133</v>
      </c>
      <c r="AU145" s="174" t="s">
        <v>81</v>
      </c>
      <c r="AY145" s="17" t="s">
        <v>114</v>
      </c>
      <c r="BE145" s="175">
        <f>IF(N145="základní",J145,0)</f>
        <v>0</v>
      </c>
      <c r="BF145" s="175">
        <f>IF(N145="snížená",J145,0)</f>
        <v>0</v>
      </c>
      <c r="BG145" s="175">
        <f>IF(N145="zákl. přenesená",J145,0)</f>
        <v>0</v>
      </c>
      <c r="BH145" s="175">
        <f>IF(N145="sníž. přenesená",J145,0)</f>
        <v>0</v>
      </c>
      <c r="BI145" s="175">
        <f>IF(N145="nulová",J145,0)</f>
        <v>0</v>
      </c>
      <c r="BJ145" s="17" t="s">
        <v>79</v>
      </c>
      <c r="BK145" s="175">
        <f>ROUND(I145*H145,2)</f>
        <v>0</v>
      </c>
      <c r="BL145" s="17" t="s">
        <v>120</v>
      </c>
      <c r="BM145" s="174" t="s">
        <v>151</v>
      </c>
    </row>
    <row r="146" spans="1:65" s="14" customFormat="1">
      <c r="B146" s="184"/>
      <c r="D146" s="177" t="s">
        <v>122</v>
      </c>
      <c r="E146" s="185" t="s">
        <v>1</v>
      </c>
      <c r="F146" s="186" t="s">
        <v>152</v>
      </c>
      <c r="H146" s="187">
        <v>64.8</v>
      </c>
      <c r="I146" s="188"/>
      <c r="L146" s="184"/>
      <c r="M146" s="189"/>
      <c r="N146" s="190"/>
      <c r="O146" s="190"/>
      <c r="P146" s="190"/>
      <c r="Q146" s="190"/>
      <c r="R146" s="190"/>
      <c r="S146" s="190"/>
      <c r="T146" s="191"/>
      <c r="AT146" s="185" t="s">
        <v>122</v>
      </c>
      <c r="AU146" s="185" t="s">
        <v>81</v>
      </c>
      <c r="AV146" s="14" t="s">
        <v>81</v>
      </c>
      <c r="AW146" s="14" t="s">
        <v>28</v>
      </c>
      <c r="AX146" s="14" t="s">
        <v>71</v>
      </c>
      <c r="AY146" s="185" t="s">
        <v>114</v>
      </c>
    </row>
    <row r="147" spans="1:65" s="15" customFormat="1">
      <c r="B147" s="192"/>
      <c r="D147" s="177" t="s">
        <v>122</v>
      </c>
      <c r="E147" s="193" t="s">
        <v>1</v>
      </c>
      <c r="F147" s="194" t="s">
        <v>125</v>
      </c>
      <c r="H147" s="195">
        <v>64.8</v>
      </c>
      <c r="I147" s="196"/>
      <c r="L147" s="192"/>
      <c r="M147" s="197"/>
      <c r="N147" s="198"/>
      <c r="O147" s="198"/>
      <c r="P147" s="198"/>
      <c r="Q147" s="198"/>
      <c r="R147" s="198"/>
      <c r="S147" s="198"/>
      <c r="T147" s="199"/>
      <c r="AT147" s="193" t="s">
        <v>122</v>
      </c>
      <c r="AU147" s="193" t="s">
        <v>81</v>
      </c>
      <c r="AV147" s="15" t="s">
        <v>120</v>
      </c>
      <c r="AW147" s="15" t="s">
        <v>28</v>
      </c>
      <c r="AX147" s="15" t="s">
        <v>79</v>
      </c>
      <c r="AY147" s="193" t="s">
        <v>114</v>
      </c>
    </row>
    <row r="148" spans="1:65" s="2" customFormat="1" ht="24" customHeight="1">
      <c r="A148" s="32"/>
      <c r="B148" s="161"/>
      <c r="C148" s="162" t="s">
        <v>153</v>
      </c>
      <c r="D148" s="162" t="s">
        <v>116</v>
      </c>
      <c r="E148" s="163" t="s">
        <v>154</v>
      </c>
      <c r="F148" s="164" t="s">
        <v>155</v>
      </c>
      <c r="G148" s="165" t="s">
        <v>141</v>
      </c>
      <c r="H148" s="166">
        <v>240</v>
      </c>
      <c r="I148" s="167"/>
      <c r="J148" s="168">
        <f>ROUND(I148*H148,2)</f>
        <v>0</v>
      </c>
      <c r="K148" s="169"/>
      <c r="L148" s="33"/>
      <c r="M148" s="170" t="s">
        <v>1</v>
      </c>
      <c r="N148" s="171" t="s">
        <v>36</v>
      </c>
      <c r="O148" s="58"/>
      <c r="P148" s="172">
        <f>O148*H148</f>
        <v>0</v>
      </c>
      <c r="Q148" s="172">
        <v>0</v>
      </c>
      <c r="R148" s="172">
        <f>Q148*H148</f>
        <v>0</v>
      </c>
      <c r="S148" s="172">
        <v>0</v>
      </c>
      <c r="T148" s="173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74" t="s">
        <v>120</v>
      </c>
      <c r="AT148" s="174" t="s">
        <v>116</v>
      </c>
      <c r="AU148" s="174" t="s">
        <v>81</v>
      </c>
      <c r="AY148" s="17" t="s">
        <v>114</v>
      </c>
      <c r="BE148" s="175">
        <f>IF(N148="základní",J148,0)</f>
        <v>0</v>
      </c>
      <c r="BF148" s="175">
        <f>IF(N148="snížená",J148,0)</f>
        <v>0</v>
      </c>
      <c r="BG148" s="175">
        <f>IF(N148="zákl. přenesená",J148,0)</f>
        <v>0</v>
      </c>
      <c r="BH148" s="175">
        <f>IF(N148="sníž. přenesená",J148,0)</f>
        <v>0</v>
      </c>
      <c r="BI148" s="175">
        <f>IF(N148="nulová",J148,0)</f>
        <v>0</v>
      </c>
      <c r="BJ148" s="17" t="s">
        <v>79</v>
      </c>
      <c r="BK148" s="175">
        <f>ROUND(I148*H148,2)</f>
        <v>0</v>
      </c>
      <c r="BL148" s="17" t="s">
        <v>120</v>
      </c>
      <c r="BM148" s="174" t="s">
        <v>156</v>
      </c>
    </row>
    <row r="149" spans="1:65" s="13" customFormat="1">
      <c r="B149" s="176"/>
      <c r="D149" s="177" t="s">
        <v>122</v>
      </c>
      <c r="E149" s="178" t="s">
        <v>1</v>
      </c>
      <c r="F149" s="179" t="s">
        <v>123</v>
      </c>
      <c r="H149" s="178" t="s">
        <v>1</v>
      </c>
      <c r="I149" s="180"/>
      <c r="L149" s="176"/>
      <c r="M149" s="181"/>
      <c r="N149" s="182"/>
      <c r="O149" s="182"/>
      <c r="P149" s="182"/>
      <c r="Q149" s="182"/>
      <c r="R149" s="182"/>
      <c r="S149" s="182"/>
      <c r="T149" s="183"/>
      <c r="AT149" s="178" t="s">
        <v>122</v>
      </c>
      <c r="AU149" s="178" t="s">
        <v>81</v>
      </c>
      <c r="AV149" s="13" t="s">
        <v>79</v>
      </c>
      <c r="AW149" s="13" t="s">
        <v>28</v>
      </c>
      <c r="AX149" s="13" t="s">
        <v>71</v>
      </c>
      <c r="AY149" s="178" t="s">
        <v>114</v>
      </c>
    </row>
    <row r="150" spans="1:65" s="14" customFormat="1">
      <c r="B150" s="184"/>
      <c r="D150" s="177" t="s">
        <v>122</v>
      </c>
      <c r="E150" s="185" t="s">
        <v>1</v>
      </c>
      <c r="F150" s="186" t="s">
        <v>143</v>
      </c>
      <c r="H150" s="187">
        <v>240</v>
      </c>
      <c r="I150" s="188"/>
      <c r="L150" s="184"/>
      <c r="M150" s="189"/>
      <c r="N150" s="190"/>
      <c r="O150" s="190"/>
      <c r="P150" s="190"/>
      <c r="Q150" s="190"/>
      <c r="R150" s="190"/>
      <c r="S150" s="190"/>
      <c r="T150" s="191"/>
      <c r="AT150" s="185" t="s">
        <v>122</v>
      </c>
      <c r="AU150" s="185" t="s">
        <v>81</v>
      </c>
      <c r="AV150" s="14" t="s">
        <v>81</v>
      </c>
      <c r="AW150" s="14" t="s">
        <v>28</v>
      </c>
      <c r="AX150" s="14" t="s">
        <v>71</v>
      </c>
      <c r="AY150" s="185" t="s">
        <v>114</v>
      </c>
    </row>
    <row r="151" spans="1:65" s="15" customFormat="1">
      <c r="B151" s="192"/>
      <c r="D151" s="177" t="s">
        <v>122</v>
      </c>
      <c r="E151" s="193" t="s">
        <v>1</v>
      </c>
      <c r="F151" s="194" t="s">
        <v>125</v>
      </c>
      <c r="H151" s="195">
        <v>240</v>
      </c>
      <c r="I151" s="196"/>
      <c r="L151" s="192"/>
      <c r="M151" s="197"/>
      <c r="N151" s="198"/>
      <c r="O151" s="198"/>
      <c r="P151" s="198"/>
      <c r="Q151" s="198"/>
      <c r="R151" s="198"/>
      <c r="S151" s="198"/>
      <c r="T151" s="199"/>
      <c r="AT151" s="193" t="s">
        <v>122</v>
      </c>
      <c r="AU151" s="193" t="s">
        <v>81</v>
      </c>
      <c r="AV151" s="15" t="s">
        <v>120</v>
      </c>
      <c r="AW151" s="15" t="s">
        <v>28</v>
      </c>
      <c r="AX151" s="15" t="s">
        <v>79</v>
      </c>
      <c r="AY151" s="193" t="s">
        <v>114</v>
      </c>
    </row>
    <row r="152" spans="1:65" s="2" customFormat="1" ht="16.5" customHeight="1">
      <c r="A152" s="32"/>
      <c r="B152" s="161"/>
      <c r="C152" s="200" t="s">
        <v>124</v>
      </c>
      <c r="D152" s="200" t="s">
        <v>133</v>
      </c>
      <c r="E152" s="201" t="s">
        <v>157</v>
      </c>
      <c r="F152" s="202" t="s">
        <v>158</v>
      </c>
      <c r="G152" s="203" t="s">
        <v>159</v>
      </c>
      <c r="H152" s="204">
        <v>3.6</v>
      </c>
      <c r="I152" s="205"/>
      <c r="J152" s="206">
        <f>ROUND(I152*H152,2)</f>
        <v>0</v>
      </c>
      <c r="K152" s="207"/>
      <c r="L152" s="208"/>
      <c r="M152" s="209" t="s">
        <v>1</v>
      </c>
      <c r="N152" s="210" t="s">
        <v>36</v>
      </c>
      <c r="O152" s="58"/>
      <c r="P152" s="172">
        <f>O152*H152</f>
        <v>0</v>
      </c>
      <c r="Q152" s="172">
        <v>1E-3</v>
      </c>
      <c r="R152" s="172">
        <f>Q152*H152</f>
        <v>3.6000000000000003E-3</v>
      </c>
      <c r="S152" s="172">
        <v>0</v>
      </c>
      <c r="T152" s="173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74" t="s">
        <v>124</v>
      </c>
      <c r="AT152" s="174" t="s">
        <v>133</v>
      </c>
      <c r="AU152" s="174" t="s">
        <v>81</v>
      </c>
      <c r="AY152" s="17" t="s">
        <v>114</v>
      </c>
      <c r="BE152" s="175">
        <f>IF(N152="základní",J152,0)</f>
        <v>0</v>
      </c>
      <c r="BF152" s="175">
        <f>IF(N152="snížená",J152,0)</f>
        <v>0</v>
      </c>
      <c r="BG152" s="175">
        <f>IF(N152="zákl. přenesená",J152,0)</f>
        <v>0</v>
      </c>
      <c r="BH152" s="175">
        <f>IF(N152="sníž. přenesená",J152,0)</f>
        <v>0</v>
      </c>
      <c r="BI152" s="175">
        <f>IF(N152="nulová",J152,0)</f>
        <v>0</v>
      </c>
      <c r="BJ152" s="17" t="s">
        <v>79</v>
      </c>
      <c r="BK152" s="175">
        <f>ROUND(I152*H152,2)</f>
        <v>0</v>
      </c>
      <c r="BL152" s="17" t="s">
        <v>120</v>
      </c>
      <c r="BM152" s="174" t="s">
        <v>160</v>
      </c>
    </row>
    <row r="153" spans="1:65" s="14" customFormat="1">
      <c r="B153" s="184"/>
      <c r="D153" s="177" t="s">
        <v>122</v>
      </c>
      <c r="F153" s="186" t="s">
        <v>161</v>
      </c>
      <c r="H153" s="187">
        <v>3.6</v>
      </c>
      <c r="I153" s="188"/>
      <c r="L153" s="184"/>
      <c r="M153" s="189"/>
      <c r="N153" s="190"/>
      <c r="O153" s="190"/>
      <c r="P153" s="190"/>
      <c r="Q153" s="190"/>
      <c r="R153" s="190"/>
      <c r="S153" s="190"/>
      <c r="T153" s="191"/>
      <c r="AT153" s="185" t="s">
        <v>122</v>
      </c>
      <c r="AU153" s="185" t="s">
        <v>81</v>
      </c>
      <c r="AV153" s="14" t="s">
        <v>81</v>
      </c>
      <c r="AW153" s="14" t="s">
        <v>3</v>
      </c>
      <c r="AX153" s="14" t="s">
        <v>79</v>
      </c>
      <c r="AY153" s="185" t="s">
        <v>114</v>
      </c>
    </row>
    <row r="154" spans="1:65" s="2" customFormat="1" ht="16.5" customHeight="1">
      <c r="A154" s="32"/>
      <c r="B154" s="161"/>
      <c r="C154" s="162" t="s">
        <v>162</v>
      </c>
      <c r="D154" s="162" t="s">
        <v>116</v>
      </c>
      <c r="E154" s="163" t="s">
        <v>163</v>
      </c>
      <c r="F154" s="164" t="s">
        <v>164</v>
      </c>
      <c r="G154" s="165" t="s">
        <v>141</v>
      </c>
      <c r="H154" s="166">
        <v>240</v>
      </c>
      <c r="I154" s="167"/>
      <c r="J154" s="168">
        <f>ROUND(I154*H154,2)</f>
        <v>0</v>
      </c>
      <c r="K154" s="169"/>
      <c r="L154" s="33"/>
      <c r="M154" s="170" t="s">
        <v>1</v>
      </c>
      <c r="N154" s="171" t="s">
        <v>36</v>
      </c>
      <c r="O154" s="58"/>
      <c r="P154" s="172">
        <f>O154*H154</f>
        <v>0</v>
      </c>
      <c r="Q154" s="172">
        <v>0</v>
      </c>
      <c r="R154" s="172">
        <f>Q154*H154</f>
        <v>0</v>
      </c>
      <c r="S154" s="172">
        <v>0</v>
      </c>
      <c r="T154" s="173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74" t="s">
        <v>120</v>
      </c>
      <c r="AT154" s="174" t="s">
        <v>116</v>
      </c>
      <c r="AU154" s="174" t="s">
        <v>81</v>
      </c>
      <c r="AY154" s="17" t="s">
        <v>114</v>
      </c>
      <c r="BE154" s="175">
        <f>IF(N154="základní",J154,0)</f>
        <v>0</v>
      </c>
      <c r="BF154" s="175">
        <f>IF(N154="snížená",J154,0)</f>
        <v>0</v>
      </c>
      <c r="BG154" s="175">
        <f>IF(N154="zákl. přenesená",J154,0)</f>
        <v>0</v>
      </c>
      <c r="BH154" s="175">
        <f>IF(N154="sníž. přenesená",J154,0)</f>
        <v>0</v>
      </c>
      <c r="BI154" s="175">
        <f>IF(N154="nulová",J154,0)</f>
        <v>0</v>
      </c>
      <c r="BJ154" s="17" t="s">
        <v>79</v>
      </c>
      <c r="BK154" s="175">
        <f>ROUND(I154*H154,2)</f>
        <v>0</v>
      </c>
      <c r="BL154" s="17" t="s">
        <v>120</v>
      </c>
      <c r="BM154" s="174" t="s">
        <v>165</v>
      </c>
    </row>
    <row r="155" spans="1:65" s="13" customFormat="1">
      <c r="B155" s="176"/>
      <c r="D155" s="177" t="s">
        <v>122</v>
      </c>
      <c r="E155" s="178" t="s">
        <v>1</v>
      </c>
      <c r="F155" s="179" t="s">
        <v>123</v>
      </c>
      <c r="H155" s="178" t="s">
        <v>1</v>
      </c>
      <c r="I155" s="180"/>
      <c r="L155" s="176"/>
      <c r="M155" s="181"/>
      <c r="N155" s="182"/>
      <c r="O155" s="182"/>
      <c r="P155" s="182"/>
      <c r="Q155" s="182"/>
      <c r="R155" s="182"/>
      <c r="S155" s="182"/>
      <c r="T155" s="183"/>
      <c r="AT155" s="178" t="s">
        <v>122</v>
      </c>
      <c r="AU155" s="178" t="s">
        <v>81</v>
      </c>
      <c r="AV155" s="13" t="s">
        <v>79</v>
      </c>
      <c r="AW155" s="13" t="s">
        <v>28</v>
      </c>
      <c r="AX155" s="13" t="s">
        <v>71</v>
      </c>
      <c r="AY155" s="178" t="s">
        <v>114</v>
      </c>
    </row>
    <row r="156" spans="1:65" s="14" customFormat="1">
      <c r="B156" s="184"/>
      <c r="D156" s="177" t="s">
        <v>122</v>
      </c>
      <c r="E156" s="185" t="s">
        <v>1</v>
      </c>
      <c r="F156" s="186" t="s">
        <v>143</v>
      </c>
      <c r="H156" s="187">
        <v>240</v>
      </c>
      <c r="I156" s="188"/>
      <c r="L156" s="184"/>
      <c r="M156" s="189"/>
      <c r="N156" s="190"/>
      <c r="O156" s="190"/>
      <c r="P156" s="190"/>
      <c r="Q156" s="190"/>
      <c r="R156" s="190"/>
      <c r="S156" s="190"/>
      <c r="T156" s="191"/>
      <c r="AT156" s="185" t="s">
        <v>122</v>
      </c>
      <c r="AU156" s="185" t="s">
        <v>81</v>
      </c>
      <c r="AV156" s="14" t="s">
        <v>81</v>
      </c>
      <c r="AW156" s="14" t="s">
        <v>28</v>
      </c>
      <c r="AX156" s="14" t="s">
        <v>71</v>
      </c>
      <c r="AY156" s="185" t="s">
        <v>114</v>
      </c>
    </row>
    <row r="157" spans="1:65" s="15" customFormat="1">
      <c r="B157" s="192"/>
      <c r="D157" s="177" t="s">
        <v>122</v>
      </c>
      <c r="E157" s="193" t="s">
        <v>1</v>
      </c>
      <c r="F157" s="194" t="s">
        <v>125</v>
      </c>
      <c r="H157" s="195">
        <v>240</v>
      </c>
      <c r="I157" s="196"/>
      <c r="L157" s="192"/>
      <c r="M157" s="197"/>
      <c r="N157" s="198"/>
      <c r="O157" s="198"/>
      <c r="P157" s="198"/>
      <c r="Q157" s="198"/>
      <c r="R157" s="198"/>
      <c r="S157" s="198"/>
      <c r="T157" s="199"/>
      <c r="AT157" s="193" t="s">
        <v>122</v>
      </c>
      <c r="AU157" s="193" t="s">
        <v>81</v>
      </c>
      <c r="AV157" s="15" t="s">
        <v>120</v>
      </c>
      <c r="AW157" s="15" t="s">
        <v>28</v>
      </c>
      <c r="AX157" s="15" t="s">
        <v>79</v>
      </c>
      <c r="AY157" s="193" t="s">
        <v>114</v>
      </c>
    </row>
    <row r="158" spans="1:65" s="12" customFormat="1" ht="22.9" customHeight="1">
      <c r="B158" s="148"/>
      <c r="D158" s="149" t="s">
        <v>70</v>
      </c>
      <c r="E158" s="159" t="s">
        <v>132</v>
      </c>
      <c r="F158" s="159" t="s">
        <v>166</v>
      </c>
      <c r="I158" s="151"/>
      <c r="J158" s="160">
        <f>BK158</f>
        <v>0</v>
      </c>
      <c r="L158" s="148"/>
      <c r="M158" s="153"/>
      <c r="N158" s="154"/>
      <c r="O158" s="154"/>
      <c r="P158" s="155">
        <f>SUM(P159:P161)</f>
        <v>0</v>
      </c>
      <c r="Q158" s="154"/>
      <c r="R158" s="155">
        <f>SUM(R159:R161)</f>
        <v>3.2399999999999998</v>
      </c>
      <c r="S158" s="154"/>
      <c r="T158" s="156">
        <f>SUM(T159:T161)</f>
        <v>0</v>
      </c>
      <c r="AR158" s="149" t="s">
        <v>79</v>
      </c>
      <c r="AT158" s="157" t="s">
        <v>70</v>
      </c>
      <c r="AU158" s="157" t="s">
        <v>79</v>
      </c>
      <c r="AY158" s="149" t="s">
        <v>114</v>
      </c>
      <c r="BK158" s="158">
        <f>SUM(BK159:BK161)</f>
        <v>0</v>
      </c>
    </row>
    <row r="159" spans="1:65" s="2" customFormat="1" ht="48" customHeight="1">
      <c r="A159" s="32"/>
      <c r="B159" s="161"/>
      <c r="C159" s="162" t="s">
        <v>167</v>
      </c>
      <c r="D159" s="162" t="s">
        <v>116</v>
      </c>
      <c r="E159" s="163" t="s">
        <v>168</v>
      </c>
      <c r="F159" s="164" t="s">
        <v>169</v>
      </c>
      <c r="G159" s="165" t="s">
        <v>170</v>
      </c>
      <c r="H159" s="166">
        <v>54</v>
      </c>
      <c r="I159" s="167"/>
      <c r="J159" s="168">
        <f>ROUND(I159*H159,2)</f>
        <v>0</v>
      </c>
      <c r="K159" s="169"/>
      <c r="L159" s="33"/>
      <c r="M159" s="170" t="s">
        <v>1</v>
      </c>
      <c r="N159" s="171" t="s">
        <v>36</v>
      </c>
      <c r="O159" s="58"/>
      <c r="P159" s="172">
        <f>O159*H159</f>
        <v>0</v>
      </c>
      <c r="Q159" s="172">
        <v>0.06</v>
      </c>
      <c r="R159" s="172">
        <f>Q159*H159</f>
        <v>3.2399999999999998</v>
      </c>
      <c r="S159" s="172">
        <v>0</v>
      </c>
      <c r="T159" s="173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74" t="s">
        <v>120</v>
      </c>
      <c r="AT159" s="174" t="s">
        <v>116</v>
      </c>
      <c r="AU159" s="174" t="s">
        <v>81</v>
      </c>
      <c r="AY159" s="17" t="s">
        <v>114</v>
      </c>
      <c r="BE159" s="175">
        <f>IF(N159="základní",J159,0)</f>
        <v>0</v>
      </c>
      <c r="BF159" s="175">
        <f>IF(N159="snížená",J159,0)</f>
        <v>0</v>
      </c>
      <c r="BG159" s="175">
        <f>IF(N159="zákl. přenesená",J159,0)</f>
        <v>0</v>
      </c>
      <c r="BH159" s="175">
        <f>IF(N159="sníž. přenesená",J159,0)</f>
        <v>0</v>
      </c>
      <c r="BI159" s="175">
        <f>IF(N159="nulová",J159,0)</f>
        <v>0</v>
      </c>
      <c r="BJ159" s="17" t="s">
        <v>79</v>
      </c>
      <c r="BK159" s="175">
        <f>ROUND(I159*H159,2)</f>
        <v>0</v>
      </c>
      <c r="BL159" s="17" t="s">
        <v>120</v>
      </c>
      <c r="BM159" s="174" t="s">
        <v>171</v>
      </c>
    </row>
    <row r="160" spans="1:65" s="14" customFormat="1">
      <c r="B160" s="184"/>
      <c r="D160" s="177" t="s">
        <v>122</v>
      </c>
      <c r="E160" s="185" t="s">
        <v>1</v>
      </c>
      <c r="F160" s="186" t="s">
        <v>172</v>
      </c>
      <c r="H160" s="187">
        <v>54</v>
      </c>
      <c r="I160" s="188"/>
      <c r="L160" s="184"/>
      <c r="M160" s="189"/>
      <c r="N160" s="190"/>
      <c r="O160" s="190"/>
      <c r="P160" s="190"/>
      <c r="Q160" s="190"/>
      <c r="R160" s="190"/>
      <c r="S160" s="190"/>
      <c r="T160" s="191"/>
      <c r="AT160" s="185" t="s">
        <v>122</v>
      </c>
      <c r="AU160" s="185" t="s">
        <v>81</v>
      </c>
      <c r="AV160" s="14" t="s">
        <v>81</v>
      </c>
      <c r="AW160" s="14" t="s">
        <v>28</v>
      </c>
      <c r="AX160" s="14" t="s">
        <v>71</v>
      </c>
      <c r="AY160" s="185" t="s">
        <v>114</v>
      </c>
    </row>
    <row r="161" spans="1:65" s="15" customFormat="1">
      <c r="B161" s="192"/>
      <c r="D161" s="177" t="s">
        <v>122</v>
      </c>
      <c r="E161" s="193" t="s">
        <v>1</v>
      </c>
      <c r="F161" s="194" t="s">
        <v>125</v>
      </c>
      <c r="H161" s="195">
        <v>54</v>
      </c>
      <c r="I161" s="196"/>
      <c r="L161" s="192"/>
      <c r="M161" s="197"/>
      <c r="N161" s="198"/>
      <c r="O161" s="198"/>
      <c r="P161" s="198"/>
      <c r="Q161" s="198"/>
      <c r="R161" s="198"/>
      <c r="S161" s="198"/>
      <c r="T161" s="199"/>
      <c r="AT161" s="193" t="s">
        <v>122</v>
      </c>
      <c r="AU161" s="193" t="s">
        <v>81</v>
      </c>
      <c r="AV161" s="15" t="s">
        <v>120</v>
      </c>
      <c r="AW161" s="15" t="s">
        <v>28</v>
      </c>
      <c r="AX161" s="15" t="s">
        <v>79</v>
      </c>
      <c r="AY161" s="193" t="s">
        <v>114</v>
      </c>
    </row>
    <row r="162" spans="1:65" s="12" customFormat="1" ht="22.9" customHeight="1">
      <c r="B162" s="148"/>
      <c r="D162" s="149" t="s">
        <v>70</v>
      </c>
      <c r="E162" s="159" t="s">
        <v>162</v>
      </c>
      <c r="F162" s="159" t="s">
        <v>173</v>
      </c>
      <c r="I162" s="151"/>
      <c r="J162" s="160">
        <f>BK162</f>
        <v>0</v>
      </c>
      <c r="L162" s="148"/>
      <c r="M162" s="153"/>
      <c r="N162" s="154"/>
      <c r="O162" s="154"/>
      <c r="P162" s="155">
        <f>SUM(P163:P202)</f>
        <v>0</v>
      </c>
      <c r="Q162" s="154"/>
      <c r="R162" s="155">
        <f>SUM(R163:R202)</f>
        <v>0</v>
      </c>
      <c r="S162" s="154"/>
      <c r="T162" s="156">
        <f>SUM(T163:T202)</f>
        <v>698.57137</v>
      </c>
      <c r="AR162" s="149" t="s">
        <v>79</v>
      </c>
      <c r="AT162" s="157" t="s">
        <v>70</v>
      </c>
      <c r="AU162" s="157" t="s">
        <v>79</v>
      </c>
      <c r="AY162" s="149" t="s">
        <v>114</v>
      </c>
      <c r="BK162" s="158">
        <f>SUM(BK163:BK202)</f>
        <v>0</v>
      </c>
    </row>
    <row r="163" spans="1:65" s="2" customFormat="1" ht="24" customHeight="1">
      <c r="A163" s="32"/>
      <c r="B163" s="161"/>
      <c r="C163" s="162" t="s">
        <v>174</v>
      </c>
      <c r="D163" s="162" t="s">
        <v>116</v>
      </c>
      <c r="E163" s="163" t="s">
        <v>175</v>
      </c>
      <c r="F163" s="164" t="s">
        <v>176</v>
      </c>
      <c r="G163" s="165" t="s">
        <v>141</v>
      </c>
      <c r="H163" s="166">
        <v>507.6</v>
      </c>
      <c r="I163" s="167"/>
      <c r="J163" s="168">
        <f>ROUND(I163*H163,2)</f>
        <v>0</v>
      </c>
      <c r="K163" s="169"/>
      <c r="L163" s="33"/>
      <c r="M163" s="170" t="s">
        <v>1</v>
      </c>
      <c r="N163" s="171" t="s">
        <v>36</v>
      </c>
      <c r="O163" s="58"/>
      <c r="P163" s="172">
        <f>O163*H163</f>
        <v>0</v>
      </c>
      <c r="Q163" s="172">
        <v>0</v>
      </c>
      <c r="R163" s="172">
        <f>Q163*H163</f>
        <v>0</v>
      </c>
      <c r="S163" s="172">
        <v>0</v>
      </c>
      <c r="T163" s="173">
        <f>S163*H163</f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74" t="s">
        <v>120</v>
      </c>
      <c r="AT163" s="174" t="s">
        <v>116</v>
      </c>
      <c r="AU163" s="174" t="s">
        <v>81</v>
      </c>
      <c r="AY163" s="17" t="s">
        <v>114</v>
      </c>
      <c r="BE163" s="175">
        <f>IF(N163="základní",J163,0)</f>
        <v>0</v>
      </c>
      <c r="BF163" s="175">
        <f>IF(N163="snížená",J163,0)</f>
        <v>0</v>
      </c>
      <c r="BG163" s="175">
        <f>IF(N163="zákl. přenesená",J163,0)</f>
        <v>0</v>
      </c>
      <c r="BH163" s="175">
        <f>IF(N163="sníž. přenesená",J163,0)</f>
        <v>0</v>
      </c>
      <c r="BI163" s="175">
        <f>IF(N163="nulová",J163,0)</f>
        <v>0</v>
      </c>
      <c r="BJ163" s="17" t="s">
        <v>79</v>
      </c>
      <c r="BK163" s="175">
        <f>ROUND(I163*H163,2)</f>
        <v>0</v>
      </c>
      <c r="BL163" s="17" t="s">
        <v>120</v>
      </c>
      <c r="BM163" s="174" t="s">
        <v>177</v>
      </c>
    </row>
    <row r="164" spans="1:65" s="13" customFormat="1">
      <c r="B164" s="176"/>
      <c r="D164" s="177" t="s">
        <v>122</v>
      </c>
      <c r="E164" s="178" t="s">
        <v>1</v>
      </c>
      <c r="F164" s="179" t="s">
        <v>178</v>
      </c>
      <c r="H164" s="178" t="s">
        <v>1</v>
      </c>
      <c r="I164" s="180"/>
      <c r="L164" s="176"/>
      <c r="M164" s="181"/>
      <c r="N164" s="182"/>
      <c r="O164" s="182"/>
      <c r="P164" s="182"/>
      <c r="Q164" s="182"/>
      <c r="R164" s="182"/>
      <c r="S164" s="182"/>
      <c r="T164" s="183"/>
      <c r="AT164" s="178" t="s">
        <v>122</v>
      </c>
      <c r="AU164" s="178" t="s">
        <v>81</v>
      </c>
      <c r="AV164" s="13" t="s">
        <v>79</v>
      </c>
      <c r="AW164" s="13" t="s">
        <v>28</v>
      </c>
      <c r="AX164" s="13" t="s">
        <v>71</v>
      </c>
      <c r="AY164" s="178" t="s">
        <v>114</v>
      </c>
    </row>
    <row r="165" spans="1:65" s="14" customFormat="1">
      <c r="B165" s="184"/>
      <c r="D165" s="177" t="s">
        <v>122</v>
      </c>
      <c r="E165" s="185" t="s">
        <v>1</v>
      </c>
      <c r="F165" s="186" t="s">
        <v>179</v>
      </c>
      <c r="H165" s="187">
        <v>507.6</v>
      </c>
      <c r="I165" s="188"/>
      <c r="L165" s="184"/>
      <c r="M165" s="189"/>
      <c r="N165" s="190"/>
      <c r="O165" s="190"/>
      <c r="P165" s="190"/>
      <c r="Q165" s="190"/>
      <c r="R165" s="190"/>
      <c r="S165" s="190"/>
      <c r="T165" s="191"/>
      <c r="AT165" s="185" t="s">
        <v>122</v>
      </c>
      <c r="AU165" s="185" t="s">
        <v>81</v>
      </c>
      <c r="AV165" s="14" t="s">
        <v>81</v>
      </c>
      <c r="AW165" s="14" t="s">
        <v>28</v>
      </c>
      <c r="AX165" s="14" t="s">
        <v>71</v>
      </c>
      <c r="AY165" s="185" t="s">
        <v>114</v>
      </c>
    </row>
    <row r="166" spans="1:65" s="15" customFormat="1">
      <c r="B166" s="192"/>
      <c r="D166" s="177" t="s">
        <v>122</v>
      </c>
      <c r="E166" s="193" t="s">
        <v>1</v>
      </c>
      <c r="F166" s="194" t="s">
        <v>125</v>
      </c>
      <c r="H166" s="195">
        <v>507.6</v>
      </c>
      <c r="I166" s="196"/>
      <c r="L166" s="192"/>
      <c r="M166" s="197"/>
      <c r="N166" s="198"/>
      <c r="O166" s="198"/>
      <c r="P166" s="198"/>
      <c r="Q166" s="198"/>
      <c r="R166" s="198"/>
      <c r="S166" s="198"/>
      <c r="T166" s="199"/>
      <c r="AT166" s="193" t="s">
        <v>122</v>
      </c>
      <c r="AU166" s="193" t="s">
        <v>81</v>
      </c>
      <c r="AV166" s="15" t="s">
        <v>120</v>
      </c>
      <c r="AW166" s="15" t="s">
        <v>28</v>
      </c>
      <c r="AX166" s="15" t="s">
        <v>79</v>
      </c>
      <c r="AY166" s="193" t="s">
        <v>114</v>
      </c>
    </row>
    <row r="167" spans="1:65" s="2" customFormat="1" ht="24" customHeight="1">
      <c r="A167" s="32"/>
      <c r="B167" s="161"/>
      <c r="C167" s="162" t="s">
        <v>180</v>
      </c>
      <c r="D167" s="162" t="s">
        <v>116</v>
      </c>
      <c r="E167" s="163" t="s">
        <v>181</v>
      </c>
      <c r="F167" s="164" t="s">
        <v>182</v>
      </c>
      <c r="G167" s="165" t="s">
        <v>141</v>
      </c>
      <c r="H167" s="166">
        <v>15228</v>
      </c>
      <c r="I167" s="167"/>
      <c r="J167" s="168">
        <f>ROUND(I167*H167,2)</f>
        <v>0</v>
      </c>
      <c r="K167" s="169"/>
      <c r="L167" s="33"/>
      <c r="M167" s="170" t="s">
        <v>1</v>
      </c>
      <c r="N167" s="171" t="s">
        <v>36</v>
      </c>
      <c r="O167" s="58"/>
      <c r="P167" s="172">
        <f>O167*H167</f>
        <v>0</v>
      </c>
      <c r="Q167" s="172">
        <v>0</v>
      </c>
      <c r="R167" s="172">
        <f>Q167*H167</f>
        <v>0</v>
      </c>
      <c r="S167" s="172">
        <v>0</v>
      </c>
      <c r="T167" s="173">
        <f>S167*H167</f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74" t="s">
        <v>120</v>
      </c>
      <c r="AT167" s="174" t="s">
        <v>116</v>
      </c>
      <c r="AU167" s="174" t="s">
        <v>81</v>
      </c>
      <c r="AY167" s="17" t="s">
        <v>114</v>
      </c>
      <c r="BE167" s="175">
        <f>IF(N167="základní",J167,0)</f>
        <v>0</v>
      </c>
      <c r="BF167" s="175">
        <f>IF(N167="snížená",J167,0)</f>
        <v>0</v>
      </c>
      <c r="BG167" s="175">
        <f>IF(N167="zákl. přenesená",J167,0)</f>
        <v>0</v>
      </c>
      <c r="BH167" s="175">
        <f>IF(N167="sníž. přenesená",J167,0)</f>
        <v>0</v>
      </c>
      <c r="BI167" s="175">
        <f>IF(N167="nulová",J167,0)</f>
        <v>0</v>
      </c>
      <c r="BJ167" s="17" t="s">
        <v>79</v>
      </c>
      <c r="BK167" s="175">
        <f>ROUND(I167*H167,2)</f>
        <v>0</v>
      </c>
      <c r="BL167" s="17" t="s">
        <v>120</v>
      </c>
      <c r="BM167" s="174" t="s">
        <v>183</v>
      </c>
    </row>
    <row r="168" spans="1:65" s="14" customFormat="1">
      <c r="B168" s="184"/>
      <c r="D168" s="177" t="s">
        <v>122</v>
      </c>
      <c r="F168" s="186" t="s">
        <v>184</v>
      </c>
      <c r="H168" s="187">
        <v>15228</v>
      </c>
      <c r="I168" s="188"/>
      <c r="L168" s="184"/>
      <c r="M168" s="189"/>
      <c r="N168" s="190"/>
      <c r="O168" s="190"/>
      <c r="P168" s="190"/>
      <c r="Q168" s="190"/>
      <c r="R168" s="190"/>
      <c r="S168" s="190"/>
      <c r="T168" s="191"/>
      <c r="AT168" s="185" t="s">
        <v>122</v>
      </c>
      <c r="AU168" s="185" t="s">
        <v>81</v>
      </c>
      <c r="AV168" s="14" t="s">
        <v>81</v>
      </c>
      <c r="AW168" s="14" t="s">
        <v>3</v>
      </c>
      <c r="AX168" s="14" t="s">
        <v>79</v>
      </c>
      <c r="AY168" s="185" t="s">
        <v>114</v>
      </c>
    </row>
    <row r="169" spans="1:65" s="2" customFormat="1" ht="24" customHeight="1">
      <c r="A169" s="32"/>
      <c r="B169" s="161"/>
      <c r="C169" s="162" t="s">
        <v>185</v>
      </c>
      <c r="D169" s="162" t="s">
        <v>116</v>
      </c>
      <c r="E169" s="163" t="s">
        <v>186</v>
      </c>
      <c r="F169" s="164" t="s">
        <v>187</v>
      </c>
      <c r="G169" s="165" t="s">
        <v>141</v>
      </c>
      <c r="H169" s="166">
        <v>507.6</v>
      </c>
      <c r="I169" s="167"/>
      <c r="J169" s="168">
        <f>ROUND(I169*H169,2)</f>
        <v>0</v>
      </c>
      <c r="K169" s="169"/>
      <c r="L169" s="33"/>
      <c r="M169" s="170" t="s">
        <v>1</v>
      </c>
      <c r="N169" s="171" t="s">
        <v>36</v>
      </c>
      <c r="O169" s="58"/>
      <c r="P169" s="172">
        <f>O169*H169</f>
        <v>0</v>
      </c>
      <c r="Q169" s="172">
        <v>0</v>
      </c>
      <c r="R169" s="172">
        <f>Q169*H169</f>
        <v>0</v>
      </c>
      <c r="S169" s="172">
        <v>0</v>
      </c>
      <c r="T169" s="173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74" t="s">
        <v>120</v>
      </c>
      <c r="AT169" s="174" t="s">
        <v>116</v>
      </c>
      <c r="AU169" s="174" t="s">
        <v>81</v>
      </c>
      <c r="AY169" s="17" t="s">
        <v>114</v>
      </c>
      <c r="BE169" s="175">
        <f>IF(N169="základní",J169,0)</f>
        <v>0</v>
      </c>
      <c r="BF169" s="175">
        <f>IF(N169="snížená",J169,0)</f>
        <v>0</v>
      </c>
      <c r="BG169" s="175">
        <f>IF(N169="zákl. přenesená",J169,0)</f>
        <v>0</v>
      </c>
      <c r="BH169" s="175">
        <f>IF(N169="sníž. přenesená",J169,0)</f>
        <v>0</v>
      </c>
      <c r="BI169" s="175">
        <f>IF(N169="nulová",J169,0)</f>
        <v>0</v>
      </c>
      <c r="BJ169" s="17" t="s">
        <v>79</v>
      </c>
      <c r="BK169" s="175">
        <f>ROUND(I169*H169,2)</f>
        <v>0</v>
      </c>
      <c r="BL169" s="17" t="s">
        <v>120</v>
      </c>
      <c r="BM169" s="174" t="s">
        <v>188</v>
      </c>
    </row>
    <row r="170" spans="1:65" s="2" customFormat="1" ht="16.5" customHeight="1">
      <c r="A170" s="32"/>
      <c r="B170" s="161"/>
      <c r="C170" s="162" t="s">
        <v>189</v>
      </c>
      <c r="D170" s="162" t="s">
        <v>116</v>
      </c>
      <c r="E170" s="163" t="s">
        <v>190</v>
      </c>
      <c r="F170" s="164" t="s">
        <v>191</v>
      </c>
      <c r="G170" s="165" t="s">
        <v>141</v>
      </c>
      <c r="H170" s="166">
        <v>105.75</v>
      </c>
      <c r="I170" s="167"/>
      <c r="J170" s="168">
        <f>ROUND(I170*H170,2)</f>
        <v>0</v>
      </c>
      <c r="K170" s="169"/>
      <c r="L170" s="33"/>
      <c r="M170" s="170" t="s">
        <v>1</v>
      </c>
      <c r="N170" s="171" t="s">
        <v>36</v>
      </c>
      <c r="O170" s="58"/>
      <c r="P170" s="172">
        <f>O170*H170</f>
        <v>0</v>
      </c>
      <c r="Q170" s="172">
        <v>0</v>
      </c>
      <c r="R170" s="172">
        <f>Q170*H170</f>
        <v>0</v>
      </c>
      <c r="S170" s="172">
        <v>0</v>
      </c>
      <c r="T170" s="173">
        <f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74" t="s">
        <v>120</v>
      </c>
      <c r="AT170" s="174" t="s">
        <v>116</v>
      </c>
      <c r="AU170" s="174" t="s">
        <v>81</v>
      </c>
      <c r="AY170" s="17" t="s">
        <v>114</v>
      </c>
      <c r="BE170" s="175">
        <f>IF(N170="základní",J170,0)</f>
        <v>0</v>
      </c>
      <c r="BF170" s="175">
        <f>IF(N170="snížená",J170,0)</f>
        <v>0</v>
      </c>
      <c r="BG170" s="175">
        <f>IF(N170="zákl. přenesená",J170,0)</f>
        <v>0</v>
      </c>
      <c r="BH170" s="175">
        <f>IF(N170="sníž. přenesená",J170,0)</f>
        <v>0</v>
      </c>
      <c r="BI170" s="175">
        <f>IF(N170="nulová",J170,0)</f>
        <v>0</v>
      </c>
      <c r="BJ170" s="17" t="s">
        <v>79</v>
      </c>
      <c r="BK170" s="175">
        <f>ROUND(I170*H170,2)</f>
        <v>0</v>
      </c>
      <c r="BL170" s="17" t="s">
        <v>120</v>
      </c>
      <c r="BM170" s="174" t="s">
        <v>192</v>
      </c>
    </row>
    <row r="171" spans="1:65" s="13" customFormat="1">
      <c r="B171" s="176"/>
      <c r="D171" s="177" t="s">
        <v>122</v>
      </c>
      <c r="E171" s="178" t="s">
        <v>1</v>
      </c>
      <c r="F171" s="179" t="s">
        <v>178</v>
      </c>
      <c r="H171" s="178" t="s">
        <v>1</v>
      </c>
      <c r="I171" s="180"/>
      <c r="L171" s="176"/>
      <c r="M171" s="181"/>
      <c r="N171" s="182"/>
      <c r="O171" s="182"/>
      <c r="P171" s="182"/>
      <c r="Q171" s="182"/>
      <c r="R171" s="182"/>
      <c r="S171" s="182"/>
      <c r="T171" s="183"/>
      <c r="AT171" s="178" t="s">
        <v>122</v>
      </c>
      <c r="AU171" s="178" t="s">
        <v>81</v>
      </c>
      <c r="AV171" s="13" t="s">
        <v>79</v>
      </c>
      <c r="AW171" s="13" t="s">
        <v>28</v>
      </c>
      <c r="AX171" s="13" t="s">
        <v>71</v>
      </c>
      <c r="AY171" s="178" t="s">
        <v>114</v>
      </c>
    </row>
    <row r="172" spans="1:65" s="14" customFormat="1">
      <c r="B172" s="184"/>
      <c r="D172" s="177" t="s">
        <v>122</v>
      </c>
      <c r="E172" s="185" t="s">
        <v>1</v>
      </c>
      <c r="F172" s="186" t="s">
        <v>193</v>
      </c>
      <c r="H172" s="187">
        <v>105.75</v>
      </c>
      <c r="I172" s="188"/>
      <c r="L172" s="184"/>
      <c r="M172" s="189"/>
      <c r="N172" s="190"/>
      <c r="O172" s="190"/>
      <c r="P172" s="190"/>
      <c r="Q172" s="190"/>
      <c r="R172" s="190"/>
      <c r="S172" s="190"/>
      <c r="T172" s="191"/>
      <c r="AT172" s="185" t="s">
        <v>122</v>
      </c>
      <c r="AU172" s="185" t="s">
        <v>81</v>
      </c>
      <c r="AV172" s="14" t="s">
        <v>81</v>
      </c>
      <c r="AW172" s="14" t="s">
        <v>28</v>
      </c>
      <c r="AX172" s="14" t="s">
        <v>71</v>
      </c>
      <c r="AY172" s="185" t="s">
        <v>114</v>
      </c>
    </row>
    <row r="173" spans="1:65" s="15" customFormat="1">
      <c r="B173" s="192"/>
      <c r="D173" s="177" t="s">
        <v>122</v>
      </c>
      <c r="E173" s="193" t="s">
        <v>1</v>
      </c>
      <c r="F173" s="194" t="s">
        <v>125</v>
      </c>
      <c r="H173" s="195">
        <v>105.75</v>
      </c>
      <c r="I173" s="196"/>
      <c r="L173" s="192"/>
      <c r="M173" s="197"/>
      <c r="N173" s="198"/>
      <c r="O173" s="198"/>
      <c r="P173" s="198"/>
      <c r="Q173" s="198"/>
      <c r="R173" s="198"/>
      <c r="S173" s="198"/>
      <c r="T173" s="199"/>
      <c r="AT173" s="193" t="s">
        <v>122</v>
      </c>
      <c r="AU173" s="193" t="s">
        <v>81</v>
      </c>
      <c r="AV173" s="15" t="s">
        <v>120</v>
      </c>
      <c r="AW173" s="15" t="s">
        <v>28</v>
      </c>
      <c r="AX173" s="15" t="s">
        <v>79</v>
      </c>
      <c r="AY173" s="193" t="s">
        <v>114</v>
      </c>
    </row>
    <row r="174" spans="1:65" s="2" customFormat="1" ht="24" customHeight="1">
      <c r="A174" s="32"/>
      <c r="B174" s="161"/>
      <c r="C174" s="162" t="s">
        <v>8</v>
      </c>
      <c r="D174" s="162" t="s">
        <v>116</v>
      </c>
      <c r="E174" s="163" t="s">
        <v>194</v>
      </c>
      <c r="F174" s="164" t="s">
        <v>195</v>
      </c>
      <c r="G174" s="165" t="s">
        <v>141</v>
      </c>
      <c r="H174" s="166">
        <v>3172.5</v>
      </c>
      <c r="I174" s="167"/>
      <c r="J174" s="168">
        <f>ROUND(I174*H174,2)</f>
        <v>0</v>
      </c>
      <c r="K174" s="169"/>
      <c r="L174" s="33"/>
      <c r="M174" s="170" t="s">
        <v>1</v>
      </c>
      <c r="N174" s="171" t="s">
        <v>36</v>
      </c>
      <c r="O174" s="58"/>
      <c r="P174" s="172">
        <f>O174*H174</f>
        <v>0</v>
      </c>
      <c r="Q174" s="172">
        <v>0</v>
      </c>
      <c r="R174" s="172">
        <f>Q174*H174</f>
        <v>0</v>
      </c>
      <c r="S174" s="172">
        <v>0</v>
      </c>
      <c r="T174" s="173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74" t="s">
        <v>120</v>
      </c>
      <c r="AT174" s="174" t="s">
        <v>116</v>
      </c>
      <c r="AU174" s="174" t="s">
        <v>81</v>
      </c>
      <c r="AY174" s="17" t="s">
        <v>114</v>
      </c>
      <c r="BE174" s="175">
        <f>IF(N174="základní",J174,0)</f>
        <v>0</v>
      </c>
      <c r="BF174" s="175">
        <f>IF(N174="snížená",J174,0)</f>
        <v>0</v>
      </c>
      <c r="BG174" s="175">
        <f>IF(N174="zákl. přenesená",J174,0)</f>
        <v>0</v>
      </c>
      <c r="BH174" s="175">
        <f>IF(N174="sníž. přenesená",J174,0)</f>
        <v>0</v>
      </c>
      <c r="BI174" s="175">
        <f>IF(N174="nulová",J174,0)</f>
        <v>0</v>
      </c>
      <c r="BJ174" s="17" t="s">
        <v>79</v>
      </c>
      <c r="BK174" s="175">
        <f>ROUND(I174*H174,2)</f>
        <v>0</v>
      </c>
      <c r="BL174" s="17" t="s">
        <v>120</v>
      </c>
      <c r="BM174" s="174" t="s">
        <v>196</v>
      </c>
    </row>
    <row r="175" spans="1:65" s="14" customFormat="1">
      <c r="B175" s="184"/>
      <c r="D175" s="177" t="s">
        <v>122</v>
      </c>
      <c r="F175" s="186" t="s">
        <v>197</v>
      </c>
      <c r="H175" s="187">
        <v>3172.5</v>
      </c>
      <c r="I175" s="188"/>
      <c r="L175" s="184"/>
      <c r="M175" s="189"/>
      <c r="N175" s="190"/>
      <c r="O175" s="190"/>
      <c r="P175" s="190"/>
      <c r="Q175" s="190"/>
      <c r="R175" s="190"/>
      <c r="S175" s="190"/>
      <c r="T175" s="191"/>
      <c r="AT175" s="185" t="s">
        <v>122</v>
      </c>
      <c r="AU175" s="185" t="s">
        <v>81</v>
      </c>
      <c r="AV175" s="14" t="s">
        <v>81</v>
      </c>
      <c r="AW175" s="14" t="s">
        <v>3</v>
      </c>
      <c r="AX175" s="14" t="s">
        <v>79</v>
      </c>
      <c r="AY175" s="185" t="s">
        <v>114</v>
      </c>
    </row>
    <row r="176" spans="1:65" s="2" customFormat="1" ht="16.5" customHeight="1">
      <c r="A176" s="32"/>
      <c r="B176" s="161"/>
      <c r="C176" s="162" t="s">
        <v>198</v>
      </c>
      <c r="D176" s="162" t="s">
        <v>116</v>
      </c>
      <c r="E176" s="163" t="s">
        <v>199</v>
      </c>
      <c r="F176" s="164" t="s">
        <v>200</v>
      </c>
      <c r="G176" s="165" t="s">
        <v>141</v>
      </c>
      <c r="H176" s="166">
        <v>105.75</v>
      </c>
      <c r="I176" s="167"/>
      <c r="J176" s="168">
        <f>ROUND(I176*H176,2)</f>
        <v>0</v>
      </c>
      <c r="K176" s="169"/>
      <c r="L176" s="33"/>
      <c r="M176" s="170" t="s">
        <v>1</v>
      </c>
      <c r="N176" s="171" t="s">
        <v>36</v>
      </c>
      <c r="O176" s="58"/>
      <c r="P176" s="172">
        <f>O176*H176</f>
        <v>0</v>
      </c>
      <c r="Q176" s="172">
        <v>0</v>
      </c>
      <c r="R176" s="172">
        <f>Q176*H176</f>
        <v>0</v>
      </c>
      <c r="S176" s="172">
        <v>0</v>
      </c>
      <c r="T176" s="173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74" t="s">
        <v>120</v>
      </c>
      <c r="AT176" s="174" t="s">
        <v>116</v>
      </c>
      <c r="AU176" s="174" t="s">
        <v>81</v>
      </c>
      <c r="AY176" s="17" t="s">
        <v>114</v>
      </c>
      <c r="BE176" s="175">
        <f>IF(N176="základní",J176,0)</f>
        <v>0</v>
      </c>
      <c r="BF176" s="175">
        <f>IF(N176="snížená",J176,0)</f>
        <v>0</v>
      </c>
      <c r="BG176" s="175">
        <f>IF(N176="zákl. přenesená",J176,0)</f>
        <v>0</v>
      </c>
      <c r="BH176" s="175">
        <f>IF(N176="sníž. přenesená",J176,0)</f>
        <v>0</v>
      </c>
      <c r="BI176" s="175">
        <f>IF(N176="nulová",J176,0)</f>
        <v>0</v>
      </c>
      <c r="BJ176" s="17" t="s">
        <v>79</v>
      </c>
      <c r="BK176" s="175">
        <f>ROUND(I176*H176,2)</f>
        <v>0</v>
      </c>
      <c r="BL176" s="17" t="s">
        <v>120</v>
      </c>
      <c r="BM176" s="174" t="s">
        <v>201</v>
      </c>
    </row>
    <row r="177" spans="1:65" s="2" customFormat="1" ht="16.5" customHeight="1">
      <c r="A177" s="32"/>
      <c r="B177" s="161"/>
      <c r="C177" s="162" t="s">
        <v>202</v>
      </c>
      <c r="D177" s="162" t="s">
        <v>116</v>
      </c>
      <c r="E177" s="163" t="s">
        <v>203</v>
      </c>
      <c r="F177" s="164" t="s">
        <v>204</v>
      </c>
      <c r="G177" s="165" t="s">
        <v>141</v>
      </c>
      <c r="H177" s="166">
        <v>507.6</v>
      </c>
      <c r="I177" s="167"/>
      <c r="J177" s="168">
        <f>ROUND(I177*H177,2)</f>
        <v>0</v>
      </c>
      <c r="K177" s="169"/>
      <c r="L177" s="33"/>
      <c r="M177" s="170" t="s">
        <v>1</v>
      </c>
      <c r="N177" s="171" t="s">
        <v>36</v>
      </c>
      <c r="O177" s="58"/>
      <c r="P177" s="172">
        <f>O177*H177</f>
        <v>0</v>
      </c>
      <c r="Q177" s="172">
        <v>0</v>
      </c>
      <c r="R177" s="172">
        <f>Q177*H177</f>
        <v>0</v>
      </c>
      <c r="S177" s="172">
        <v>0</v>
      </c>
      <c r="T177" s="173">
        <f>S177*H177</f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74" t="s">
        <v>120</v>
      </c>
      <c r="AT177" s="174" t="s">
        <v>116</v>
      </c>
      <c r="AU177" s="174" t="s">
        <v>81</v>
      </c>
      <c r="AY177" s="17" t="s">
        <v>114</v>
      </c>
      <c r="BE177" s="175">
        <f>IF(N177="základní",J177,0)</f>
        <v>0</v>
      </c>
      <c r="BF177" s="175">
        <f>IF(N177="snížená",J177,0)</f>
        <v>0</v>
      </c>
      <c r="BG177" s="175">
        <f>IF(N177="zákl. přenesená",J177,0)</f>
        <v>0</v>
      </c>
      <c r="BH177" s="175">
        <f>IF(N177="sníž. přenesená",J177,0)</f>
        <v>0</v>
      </c>
      <c r="BI177" s="175">
        <f>IF(N177="nulová",J177,0)</f>
        <v>0</v>
      </c>
      <c r="BJ177" s="17" t="s">
        <v>79</v>
      </c>
      <c r="BK177" s="175">
        <f>ROUND(I177*H177,2)</f>
        <v>0</v>
      </c>
      <c r="BL177" s="17" t="s">
        <v>120</v>
      </c>
      <c r="BM177" s="174" t="s">
        <v>205</v>
      </c>
    </row>
    <row r="178" spans="1:65" s="13" customFormat="1">
      <c r="B178" s="176"/>
      <c r="D178" s="177" t="s">
        <v>122</v>
      </c>
      <c r="E178" s="178" t="s">
        <v>1</v>
      </c>
      <c r="F178" s="179" t="s">
        <v>178</v>
      </c>
      <c r="H178" s="178" t="s">
        <v>1</v>
      </c>
      <c r="I178" s="180"/>
      <c r="L178" s="176"/>
      <c r="M178" s="181"/>
      <c r="N178" s="182"/>
      <c r="O178" s="182"/>
      <c r="P178" s="182"/>
      <c r="Q178" s="182"/>
      <c r="R178" s="182"/>
      <c r="S178" s="182"/>
      <c r="T178" s="183"/>
      <c r="AT178" s="178" t="s">
        <v>122</v>
      </c>
      <c r="AU178" s="178" t="s">
        <v>81</v>
      </c>
      <c r="AV178" s="13" t="s">
        <v>79</v>
      </c>
      <c r="AW178" s="13" t="s">
        <v>28</v>
      </c>
      <c r="AX178" s="13" t="s">
        <v>71</v>
      </c>
      <c r="AY178" s="178" t="s">
        <v>114</v>
      </c>
    </row>
    <row r="179" spans="1:65" s="14" customFormat="1">
      <c r="B179" s="184"/>
      <c r="D179" s="177" t="s">
        <v>122</v>
      </c>
      <c r="E179" s="185" t="s">
        <v>1</v>
      </c>
      <c r="F179" s="186" t="s">
        <v>179</v>
      </c>
      <c r="H179" s="187">
        <v>507.6</v>
      </c>
      <c r="I179" s="188"/>
      <c r="L179" s="184"/>
      <c r="M179" s="189"/>
      <c r="N179" s="190"/>
      <c r="O179" s="190"/>
      <c r="P179" s="190"/>
      <c r="Q179" s="190"/>
      <c r="R179" s="190"/>
      <c r="S179" s="190"/>
      <c r="T179" s="191"/>
      <c r="AT179" s="185" t="s">
        <v>122</v>
      </c>
      <c r="AU179" s="185" t="s">
        <v>81</v>
      </c>
      <c r="AV179" s="14" t="s">
        <v>81</v>
      </c>
      <c r="AW179" s="14" t="s">
        <v>28</v>
      </c>
      <c r="AX179" s="14" t="s">
        <v>71</v>
      </c>
      <c r="AY179" s="185" t="s">
        <v>114</v>
      </c>
    </row>
    <row r="180" spans="1:65" s="15" customFormat="1">
      <c r="B180" s="192"/>
      <c r="D180" s="177" t="s">
        <v>122</v>
      </c>
      <c r="E180" s="193" t="s">
        <v>1</v>
      </c>
      <c r="F180" s="194" t="s">
        <v>125</v>
      </c>
      <c r="H180" s="195">
        <v>507.6</v>
      </c>
      <c r="I180" s="196"/>
      <c r="L180" s="192"/>
      <c r="M180" s="197"/>
      <c r="N180" s="198"/>
      <c r="O180" s="198"/>
      <c r="P180" s="198"/>
      <c r="Q180" s="198"/>
      <c r="R180" s="198"/>
      <c r="S180" s="198"/>
      <c r="T180" s="199"/>
      <c r="AT180" s="193" t="s">
        <v>122</v>
      </c>
      <c r="AU180" s="193" t="s">
        <v>81</v>
      </c>
      <c r="AV180" s="15" t="s">
        <v>120</v>
      </c>
      <c r="AW180" s="15" t="s">
        <v>28</v>
      </c>
      <c r="AX180" s="15" t="s">
        <v>79</v>
      </c>
      <c r="AY180" s="193" t="s">
        <v>114</v>
      </c>
    </row>
    <row r="181" spans="1:65" s="2" customFormat="1" ht="16.5" customHeight="1">
      <c r="A181" s="32"/>
      <c r="B181" s="161"/>
      <c r="C181" s="162" t="s">
        <v>206</v>
      </c>
      <c r="D181" s="162" t="s">
        <v>116</v>
      </c>
      <c r="E181" s="163" t="s">
        <v>207</v>
      </c>
      <c r="F181" s="164" t="s">
        <v>208</v>
      </c>
      <c r="G181" s="165" t="s">
        <v>141</v>
      </c>
      <c r="H181" s="166">
        <v>15228</v>
      </c>
      <c r="I181" s="167"/>
      <c r="J181" s="168">
        <f>ROUND(I181*H181,2)</f>
        <v>0</v>
      </c>
      <c r="K181" s="169"/>
      <c r="L181" s="33"/>
      <c r="M181" s="170" t="s">
        <v>1</v>
      </c>
      <c r="N181" s="171" t="s">
        <v>36</v>
      </c>
      <c r="O181" s="58"/>
      <c r="P181" s="172">
        <f>O181*H181</f>
        <v>0</v>
      </c>
      <c r="Q181" s="172">
        <v>0</v>
      </c>
      <c r="R181" s="172">
        <f>Q181*H181</f>
        <v>0</v>
      </c>
      <c r="S181" s="172">
        <v>0</v>
      </c>
      <c r="T181" s="173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74" t="s">
        <v>120</v>
      </c>
      <c r="AT181" s="174" t="s">
        <v>116</v>
      </c>
      <c r="AU181" s="174" t="s">
        <v>81</v>
      </c>
      <c r="AY181" s="17" t="s">
        <v>114</v>
      </c>
      <c r="BE181" s="175">
        <f>IF(N181="základní",J181,0)</f>
        <v>0</v>
      </c>
      <c r="BF181" s="175">
        <f>IF(N181="snížená",J181,0)</f>
        <v>0</v>
      </c>
      <c r="BG181" s="175">
        <f>IF(N181="zákl. přenesená",J181,0)</f>
        <v>0</v>
      </c>
      <c r="BH181" s="175">
        <f>IF(N181="sníž. přenesená",J181,0)</f>
        <v>0</v>
      </c>
      <c r="BI181" s="175">
        <f>IF(N181="nulová",J181,0)</f>
        <v>0</v>
      </c>
      <c r="BJ181" s="17" t="s">
        <v>79</v>
      </c>
      <c r="BK181" s="175">
        <f>ROUND(I181*H181,2)</f>
        <v>0</v>
      </c>
      <c r="BL181" s="17" t="s">
        <v>120</v>
      </c>
      <c r="BM181" s="174" t="s">
        <v>209</v>
      </c>
    </row>
    <row r="182" spans="1:65" s="14" customFormat="1">
      <c r="B182" s="184"/>
      <c r="D182" s="177" t="s">
        <v>122</v>
      </c>
      <c r="F182" s="186" t="s">
        <v>184</v>
      </c>
      <c r="H182" s="187">
        <v>15228</v>
      </c>
      <c r="I182" s="188"/>
      <c r="L182" s="184"/>
      <c r="M182" s="189"/>
      <c r="N182" s="190"/>
      <c r="O182" s="190"/>
      <c r="P182" s="190"/>
      <c r="Q182" s="190"/>
      <c r="R182" s="190"/>
      <c r="S182" s="190"/>
      <c r="T182" s="191"/>
      <c r="AT182" s="185" t="s">
        <v>122</v>
      </c>
      <c r="AU182" s="185" t="s">
        <v>81</v>
      </c>
      <c r="AV182" s="14" t="s">
        <v>81</v>
      </c>
      <c r="AW182" s="14" t="s">
        <v>3</v>
      </c>
      <c r="AX182" s="14" t="s">
        <v>79</v>
      </c>
      <c r="AY182" s="185" t="s">
        <v>114</v>
      </c>
    </row>
    <row r="183" spans="1:65" s="2" customFormat="1" ht="16.5" customHeight="1">
      <c r="A183" s="32"/>
      <c r="B183" s="161"/>
      <c r="C183" s="162" t="s">
        <v>210</v>
      </c>
      <c r="D183" s="162" t="s">
        <v>116</v>
      </c>
      <c r="E183" s="163" t="s">
        <v>211</v>
      </c>
      <c r="F183" s="164" t="s">
        <v>212</v>
      </c>
      <c r="G183" s="165" t="s">
        <v>141</v>
      </c>
      <c r="H183" s="166">
        <v>507.6</v>
      </c>
      <c r="I183" s="167"/>
      <c r="J183" s="168">
        <f>ROUND(I183*H183,2)</f>
        <v>0</v>
      </c>
      <c r="K183" s="169"/>
      <c r="L183" s="33"/>
      <c r="M183" s="170" t="s">
        <v>1</v>
      </c>
      <c r="N183" s="171" t="s">
        <v>36</v>
      </c>
      <c r="O183" s="58"/>
      <c r="P183" s="172">
        <f>O183*H183</f>
        <v>0</v>
      </c>
      <c r="Q183" s="172">
        <v>0</v>
      </c>
      <c r="R183" s="172">
        <f>Q183*H183</f>
        <v>0</v>
      </c>
      <c r="S183" s="172">
        <v>0</v>
      </c>
      <c r="T183" s="173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74" t="s">
        <v>120</v>
      </c>
      <c r="AT183" s="174" t="s">
        <v>116</v>
      </c>
      <c r="AU183" s="174" t="s">
        <v>81</v>
      </c>
      <c r="AY183" s="17" t="s">
        <v>114</v>
      </c>
      <c r="BE183" s="175">
        <f>IF(N183="základní",J183,0)</f>
        <v>0</v>
      </c>
      <c r="BF183" s="175">
        <f>IF(N183="snížená",J183,0)</f>
        <v>0</v>
      </c>
      <c r="BG183" s="175">
        <f>IF(N183="zákl. přenesená",J183,0)</f>
        <v>0</v>
      </c>
      <c r="BH183" s="175">
        <f>IF(N183="sníž. přenesená",J183,0)</f>
        <v>0</v>
      </c>
      <c r="BI183" s="175">
        <f>IF(N183="nulová",J183,0)</f>
        <v>0</v>
      </c>
      <c r="BJ183" s="17" t="s">
        <v>79</v>
      </c>
      <c r="BK183" s="175">
        <f>ROUND(I183*H183,2)</f>
        <v>0</v>
      </c>
      <c r="BL183" s="17" t="s">
        <v>120</v>
      </c>
      <c r="BM183" s="174" t="s">
        <v>213</v>
      </c>
    </row>
    <row r="184" spans="1:65" s="2" customFormat="1" ht="16.5" customHeight="1">
      <c r="A184" s="32"/>
      <c r="B184" s="161"/>
      <c r="C184" s="162" t="s">
        <v>214</v>
      </c>
      <c r="D184" s="162" t="s">
        <v>116</v>
      </c>
      <c r="E184" s="163" t="s">
        <v>215</v>
      </c>
      <c r="F184" s="164" t="s">
        <v>216</v>
      </c>
      <c r="G184" s="165" t="s">
        <v>217</v>
      </c>
      <c r="H184" s="166">
        <v>1</v>
      </c>
      <c r="I184" s="167"/>
      <c r="J184" s="168">
        <f>ROUND(I184*H184,2)</f>
        <v>0</v>
      </c>
      <c r="K184" s="169"/>
      <c r="L184" s="33"/>
      <c r="M184" s="170" t="s">
        <v>1</v>
      </c>
      <c r="N184" s="171" t="s">
        <v>36</v>
      </c>
      <c r="O184" s="58"/>
      <c r="P184" s="172">
        <f>O184*H184</f>
        <v>0</v>
      </c>
      <c r="Q184" s="172">
        <v>0</v>
      </c>
      <c r="R184" s="172">
        <f>Q184*H184</f>
        <v>0</v>
      </c>
      <c r="S184" s="172">
        <v>0</v>
      </c>
      <c r="T184" s="173">
        <f>S184*H184</f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74" t="s">
        <v>120</v>
      </c>
      <c r="AT184" s="174" t="s">
        <v>116</v>
      </c>
      <c r="AU184" s="174" t="s">
        <v>81</v>
      </c>
      <c r="AY184" s="17" t="s">
        <v>114</v>
      </c>
      <c r="BE184" s="175">
        <f>IF(N184="základní",J184,0)</f>
        <v>0</v>
      </c>
      <c r="BF184" s="175">
        <f>IF(N184="snížená",J184,0)</f>
        <v>0</v>
      </c>
      <c r="BG184" s="175">
        <f>IF(N184="zákl. přenesená",J184,0)</f>
        <v>0</v>
      </c>
      <c r="BH184" s="175">
        <f>IF(N184="sníž. přenesená",J184,0)</f>
        <v>0</v>
      </c>
      <c r="BI184" s="175">
        <f>IF(N184="nulová",J184,0)</f>
        <v>0</v>
      </c>
      <c r="BJ184" s="17" t="s">
        <v>79</v>
      </c>
      <c r="BK184" s="175">
        <f>ROUND(I184*H184,2)</f>
        <v>0</v>
      </c>
      <c r="BL184" s="17" t="s">
        <v>120</v>
      </c>
      <c r="BM184" s="174" t="s">
        <v>218</v>
      </c>
    </row>
    <row r="185" spans="1:65" s="2" customFormat="1" ht="16.5" customHeight="1">
      <c r="A185" s="32"/>
      <c r="B185" s="161"/>
      <c r="C185" s="162" t="s">
        <v>7</v>
      </c>
      <c r="D185" s="162" t="s">
        <v>116</v>
      </c>
      <c r="E185" s="163" t="s">
        <v>219</v>
      </c>
      <c r="F185" s="164" t="s">
        <v>220</v>
      </c>
      <c r="G185" s="165" t="s">
        <v>141</v>
      </c>
      <c r="H185" s="166">
        <v>2.65</v>
      </c>
      <c r="I185" s="167"/>
      <c r="J185" s="168">
        <f>ROUND(I185*H185,2)</f>
        <v>0</v>
      </c>
      <c r="K185" s="169"/>
      <c r="L185" s="33"/>
      <c r="M185" s="170" t="s">
        <v>1</v>
      </c>
      <c r="N185" s="171" t="s">
        <v>36</v>
      </c>
      <c r="O185" s="58"/>
      <c r="P185" s="172">
        <f>O185*H185</f>
        <v>0</v>
      </c>
      <c r="Q185" s="172">
        <v>0</v>
      </c>
      <c r="R185" s="172">
        <f>Q185*H185</f>
        <v>0</v>
      </c>
      <c r="S185" s="172">
        <v>0.105</v>
      </c>
      <c r="T185" s="173">
        <f>S185*H185</f>
        <v>0.27825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74" t="s">
        <v>120</v>
      </c>
      <c r="AT185" s="174" t="s">
        <v>116</v>
      </c>
      <c r="AU185" s="174" t="s">
        <v>81</v>
      </c>
      <c r="AY185" s="17" t="s">
        <v>114</v>
      </c>
      <c r="BE185" s="175">
        <f>IF(N185="základní",J185,0)</f>
        <v>0</v>
      </c>
      <c r="BF185" s="175">
        <f>IF(N185="snížená",J185,0)</f>
        <v>0</v>
      </c>
      <c r="BG185" s="175">
        <f>IF(N185="zákl. přenesená",J185,0)</f>
        <v>0</v>
      </c>
      <c r="BH185" s="175">
        <f>IF(N185="sníž. přenesená",J185,0)</f>
        <v>0</v>
      </c>
      <c r="BI185" s="175">
        <f>IF(N185="nulová",J185,0)</f>
        <v>0</v>
      </c>
      <c r="BJ185" s="17" t="s">
        <v>79</v>
      </c>
      <c r="BK185" s="175">
        <f>ROUND(I185*H185,2)</f>
        <v>0</v>
      </c>
      <c r="BL185" s="17" t="s">
        <v>120</v>
      </c>
      <c r="BM185" s="174" t="s">
        <v>221</v>
      </c>
    </row>
    <row r="186" spans="1:65" s="13" customFormat="1">
      <c r="B186" s="176"/>
      <c r="D186" s="177" t="s">
        <v>122</v>
      </c>
      <c r="E186" s="178" t="s">
        <v>1</v>
      </c>
      <c r="F186" s="179" t="s">
        <v>123</v>
      </c>
      <c r="H186" s="178" t="s">
        <v>1</v>
      </c>
      <c r="I186" s="180"/>
      <c r="L186" s="176"/>
      <c r="M186" s="181"/>
      <c r="N186" s="182"/>
      <c r="O186" s="182"/>
      <c r="P186" s="182"/>
      <c r="Q186" s="182"/>
      <c r="R186" s="182"/>
      <c r="S186" s="182"/>
      <c r="T186" s="183"/>
      <c r="AT186" s="178" t="s">
        <v>122</v>
      </c>
      <c r="AU186" s="178" t="s">
        <v>81</v>
      </c>
      <c r="AV186" s="13" t="s">
        <v>79</v>
      </c>
      <c r="AW186" s="13" t="s">
        <v>28</v>
      </c>
      <c r="AX186" s="13" t="s">
        <v>71</v>
      </c>
      <c r="AY186" s="178" t="s">
        <v>114</v>
      </c>
    </row>
    <row r="187" spans="1:65" s="13" customFormat="1">
      <c r="B187" s="176"/>
      <c r="D187" s="177" t="s">
        <v>122</v>
      </c>
      <c r="E187" s="178" t="s">
        <v>1</v>
      </c>
      <c r="F187" s="179" t="s">
        <v>222</v>
      </c>
      <c r="H187" s="178" t="s">
        <v>1</v>
      </c>
      <c r="I187" s="180"/>
      <c r="L187" s="176"/>
      <c r="M187" s="181"/>
      <c r="N187" s="182"/>
      <c r="O187" s="182"/>
      <c r="P187" s="182"/>
      <c r="Q187" s="182"/>
      <c r="R187" s="182"/>
      <c r="S187" s="182"/>
      <c r="T187" s="183"/>
      <c r="AT187" s="178" t="s">
        <v>122</v>
      </c>
      <c r="AU187" s="178" t="s">
        <v>81</v>
      </c>
      <c r="AV187" s="13" t="s">
        <v>79</v>
      </c>
      <c r="AW187" s="13" t="s">
        <v>28</v>
      </c>
      <c r="AX187" s="13" t="s">
        <v>71</v>
      </c>
      <c r="AY187" s="178" t="s">
        <v>114</v>
      </c>
    </row>
    <row r="188" spans="1:65" s="14" customFormat="1">
      <c r="B188" s="184"/>
      <c r="D188" s="177" t="s">
        <v>122</v>
      </c>
      <c r="E188" s="185" t="s">
        <v>1</v>
      </c>
      <c r="F188" s="186" t="s">
        <v>223</v>
      </c>
      <c r="H188" s="187">
        <v>2.65</v>
      </c>
      <c r="I188" s="188"/>
      <c r="L188" s="184"/>
      <c r="M188" s="189"/>
      <c r="N188" s="190"/>
      <c r="O188" s="190"/>
      <c r="P188" s="190"/>
      <c r="Q188" s="190"/>
      <c r="R188" s="190"/>
      <c r="S188" s="190"/>
      <c r="T188" s="191"/>
      <c r="AT188" s="185" t="s">
        <v>122</v>
      </c>
      <c r="AU188" s="185" t="s">
        <v>81</v>
      </c>
      <c r="AV188" s="14" t="s">
        <v>81</v>
      </c>
      <c r="AW188" s="14" t="s">
        <v>28</v>
      </c>
      <c r="AX188" s="14" t="s">
        <v>71</v>
      </c>
      <c r="AY188" s="185" t="s">
        <v>114</v>
      </c>
    </row>
    <row r="189" spans="1:65" s="15" customFormat="1">
      <c r="B189" s="192"/>
      <c r="D189" s="177" t="s">
        <v>122</v>
      </c>
      <c r="E189" s="193" t="s">
        <v>1</v>
      </c>
      <c r="F189" s="194" t="s">
        <v>125</v>
      </c>
      <c r="H189" s="195">
        <v>2.65</v>
      </c>
      <c r="I189" s="196"/>
      <c r="L189" s="192"/>
      <c r="M189" s="197"/>
      <c r="N189" s="198"/>
      <c r="O189" s="198"/>
      <c r="P189" s="198"/>
      <c r="Q189" s="198"/>
      <c r="R189" s="198"/>
      <c r="S189" s="198"/>
      <c r="T189" s="199"/>
      <c r="AT189" s="193" t="s">
        <v>122</v>
      </c>
      <c r="AU189" s="193" t="s">
        <v>81</v>
      </c>
      <c r="AV189" s="15" t="s">
        <v>120</v>
      </c>
      <c r="AW189" s="15" t="s">
        <v>28</v>
      </c>
      <c r="AX189" s="15" t="s">
        <v>79</v>
      </c>
      <c r="AY189" s="193" t="s">
        <v>114</v>
      </c>
    </row>
    <row r="190" spans="1:65" s="2" customFormat="1" ht="16.5" customHeight="1">
      <c r="A190" s="32"/>
      <c r="B190" s="161"/>
      <c r="C190" s="162" t="s">
        <v>224</v>
      </c>
      <c r="D190" s="162" t="s">
        <v>116</v>
      </c>
      <c r="E190" s="163" t="s">
        <v>225</v>
      </c>
      <c r="F190" s="164" t="s">
        <v>226</v>
      </c>
      <c r="G190" s="165" t="s">
        <v>141</v>
      </c>
      <c r="H190" s="166">
        <v>34.58</v>
      </c>
      <c r="I190" s="167"/>
      <c r="J190" s="168">
        <f>ROUND(I190*H190,2)</f>
        <v>0</v>
      </c>
      <c r="K190" s="169"/>
      <c r="L190" s="33"/>
      <c r="M190" s="170" t="s">
        <v>1</v>
      </c>
      <c r="N190" s="171" t="s">
        <v>36</v>
      </c>
      <c r="O190" s="58"/>
      <c r="P190" s="172">
        <f>O190*H190</f>
        <v>0</v>
      </c>
      <c r="Q190" s="172">
        <v>0</v>
      </c>
      <c r="R190" s="172">
        <f>Q190*H190</f>
        <v>0</v>
      </c>
      <c r="S190" s="172">
        <v>0.115</v>
      </c>
      <c r="T190" s="173">
        <f>S190*H190</f>
        <v>3.9767000000000001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74" t="s">
        <v>120</v>
      </c>
      <c r="AT190" s="174" t="s">
        <v>116</v>
      </c>
      <c r="AU190" s="174" t="s">
        <v>81</v>
      </c>
      <c r="AY190" s="17" t="s">
        <v>114</v>
      </c>
      <c r="BE190" s="175">
        <f>IF(N190="základní",J190,0)</f>
        <v>0</v>
      </c>
      <c r="BF190" s="175">
        <f>IF(N190="snížená",J190,0)</f>
        <v>0</v>
      </c>
      <c r="BG190" s="175">
        <f>IF(N190="zákl. přenesená",J190,0)</f>
        <v>0</v>
      </c>
      <c r="BH190" s="175">
        <f>IF(N190="sníž. přenesená",J190,0)</f>
        <v>0</v>
      </c>
      <c r="BI190" s="175">
        <f>IF(N190="nulová",J190,0)</f>
        <v>0</v>
      </c>
      <c r="BJ190" s="17" t="s">
        <v>79</v>
      </c>
      <c r="BK190" s="175">
        <f>ROUND(I190*H190,2)</f>
        <v>0</v>
      </c>
      <c r="BL190" s="17" t="s">
        <v>120</v>
      </c>
      <c r="BM190" s="174" t="s">
        <v>227</v>
      </c>
    </row>
    <row r="191" spans="1:65" s="13" customFormat="1">
      <c r="B191" s="176"/>
      <c r="D191" s="177" t="s">
        <v>122</v>
      </c>
      <c r="E191" s="178" t="s">
        <v>1</v>
      </c>
      <c r="F191" s="179" t="s">
        <v>123</v>
      </c>
      <c r="H191" s="178" t="s">
        <v>1</v>
      </c>
      <c r="I191" s="180"/>
      <c r="L191" s="176"/>
      <c r="M191" s="181"/>
      <c r="N191" s="182"/>
      <c r="O191" s="182"/>
      <c r="P191" s="182"/>
      <c r="Q191" s="182"/>
      <c r="R191" s="182"/>
      <c r="S191" s="182"/>
      <c r="T191" s="183"/>
      <c r="AT191" s="178" t="s">
        <v>122</v>
      </c>
      <c r="AU191" s="178" t="s">
        <v>81</v>
      </c>
      <c r="AV191" s="13" t="s">
        <v>79</v>
      </c>
      <c r="AW191" s="13" t="s">
        <v>28</v>
      </c>
      <c r="AX191" s="13" t="s">
        <v>71</v>
      </c>
      <c r="AY191" s="178" t="s">
        <v>114</v>
      </c>
    </row>
    <row r="192" spans="1:65" s="13" customFormat="1">
      <c r="B192" s="176"/>
      <c r="D192" s="177" t="s">
        <v>122</v>
      </c>
      <c r="E192" s="178" t="s">
        <v>1</v>
      </c>
      <c r="F192" s="179" t="s">
        <v>228</v>
      </c>
      <c r="H192" s="178" t="s">
        <v>1</v>
      </c>
      <c r="I192" s="180"/>
      <c r="L192" s="176"/>
      <c r="M192" s="181"/>
      <c r="N192" s="182"/>
      <c r="O192" s="182"/>
      <c r="P192" s="182"/>
      <c r="Q192" s="182"/>
      <c r="R192" s="182"/>
      <c r="S192" s="182"/>
      <c r="T192" s="183"/>
      <c r="AT192" s="178" t="s">
        <v>122</v>
      </c>
      <c r="AU192" s="178" t="s">
        <v>81</v>
      </c>
      <c r="AV192" s="13" t="s">
        <v>79</v>
      </c>
      <c r="AW192" s="13" t="s">
        <v>28</v>
      </c>
      <c r="AX192" s="13" t="s">
        <v>71</v>
      </c>
      <c r="AY192" s="178" t="s">
        <v>114</v>
      </c>
    </row>
    <row r="193" spans="1:65" s="14" customFormat="1">
      <c r="B193" s="184"/>
      <c r="D193" s="177" t="s">
        <v>122</v>
      </c>
      <c r="E193" s="185" t="s">
        <v>1</v>
      </c>
      <c r="F193" s="186" t="s">
        <v>229</v>
      </c>
      <c r="H193" s="187">
        <v>34.58</v>
      </c>
      <c r="I193" s="188"/>
      <c r="L193" s="184"/>
      <c r="M193" s="189"/>
      <c r="N193" s="190"/>
      <c r="O193" s="190"/>
      <c r="P193" s="190"/>
      <c r="Q193" s="190"/>
      <c r="R193" s="190"/>
      <c r="S193" s="190"/>
      <c r="T193" s="191"/>
      <c r="AT193" s="185" t="s">
        <v>122</v>
      </c>
      <c r="AU193" s="185" t="s">
        <v>81</v>
      </c>
      <c r="AV193" s="14" t="s">
        <v>81</v>
      </c>
      <c r="AW193" s="14" t="s">
        <v>28</v>
      </c>
      <c r="AX193" s="14" t="s">
        <v>71</v>
      </c>
      <c r="AY193" s="185" t="s">
        <v>114</v>
      </c>
    </row>
    <row r="194" spans="1:65" s="15" customFormat="1">
      <c r="B194" s="192"/>
      <c r="D194" s="177" t="s">
        <v>122</v>
      </c>
      <c r="E194" s="193" t="s">
        <v>1</v>
      </c>
      <c r="F194" s="194" t="s">
        <v>125</v>
      </c>
      <c r="H194" s="195">
        <v>34.58</v>
      </c>
      <c r="I194" s="196"/>
      <c r="L194" s="192"/>
      <c r="M194" s="197"/>
      <c r="N194" s="198"/>
      <c r="O194" s="198"/>
      <c r="P194" s="198"/>
      <c r="Q194" s="198"/>
      <c r="R194" s="198"/>
      <c r="S194" s="198"/>
      <c r="T194" s="199"/>
      <c r="AT194" s="193" t="s">
        <v>122</v>
      </c>
      <c r="AU194" s="193" t="s">
        <v>81</v>
      </c>
      <c r="AV194" s="15" t="s">
        <v>120</v>
      </c>
      <c r="AW194" s="15" t="s">
        <v>28</v>
      </c>
      <c r="AX194" s="15" t="s">
        <v>79</v>
      </c>
      <c r="AY194" s="193" t="s">
        <v>114</v>
      </c>
    </row>
    <row r="195" spans="1:65" s="2" customFormat="1" ht="24" customHeight="1">
      <c r="A195" s="32"/>
      <c r="B195" s="161"/>
      <c r="C195" s="162" t="s">
        <v>230</v>
      </c>
      <c r="D195" s="162" t="s">
        <v>116</v>
      </c>
      <c r="E195" s="163" t="s">
        <v>231</v>
      </c>
      <c r="F195" s="164" t="s">
        <v>232</v>
      </c>
      <c r="G195" s="165" t="s">
        <v>217</v>
      </c>
      <c r="H195" s="166">
        <v>1</v>
      </c>
      <c r="I195" s="167"/>
      <c r="J195" s="168">
        <f>ROUND(I195*H195,2)</f>
        <v>0</v>
      </c>
      <c r="K195" s="169"/>
      <c r="L195" s="33"/>
      <c r="M195" s="170" t="s">
        <v>1</v>
      </c>
      <c r="N195" s="171" t="s">
        <v>36</v>
      </c>
      <c r="O195" s="58"/>
      <c r="P195" s="172">
        <f>O195*H195</f>
        <v>0</v>
      </c>
      <c r="Q195" s="172">
        <v>0</v>
      </c>
      <c r="R195" s="172">
        <f>Q195*H195</f>
        <v>0</v>
      </c>
      <c r="S195" s="172">
        <v>3</v>
      </c>
      <c r="T195" s="173">
        <f>S195*H195</f>
        <v>3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74" t="s">
        <v>120</v>
      </c>
      <c r="AT195" s="174" t="s">
        <v>116</v>
      </c>
      <c r="AU195" s="174" t="s">
        <v>81</v>
      </c>
      <c r="AY195" s="17" t="s">
        <v>114</v>
      </c>
      <c r="BE195" s="175">
        <f>IF(N195="základní",J195,0)</f>
        <v>0</v>
      </c>
      <c r="BF195" s="175">
        <f>IF(N195="snížená",J195,0)</f>
        <v>0</v>
      </c>
      <c r="BG195" s="175">
        <f>IF(N195="zákl. přenesená",J195,0)</f>
        <v>0</v>
      </c>
      <c r="BH195" s="175">
        <f>IF(N195="sníž. přenesená",J195,0)</f>
        <v>0</v>
      </c>
      <c r="BI195" s="175">
        <f>IF(N195="nulová",J195,0)</f>
        <v>0</v>
      </c>
      <c r="BJ195" s="17" t="s">
        <v>79</v>
      </c>
      <c r="BK195" s="175">
        <f>ROUND(I195*H195,2)</f>
        <v>0</v>
      </c>
      <c r="BL195" s="17" t="s">
        <v>120</v>
      </c>
      <c r="BM195" s="174" t="s">
        <v>233</v>
      </c>
    </row>
    <row r="196" spans="1:65" s="2" customFormat="1" ht="24" customHeight="1">
      <c r="A196" s="32"/>
      <c r="B196" s="161"/>
      <c r="C196" s="162" t="s">
        <v>234</v>
      </c>
      <c r="D196" s="162" t="s">
        <v>116</v>
      </c>
      <c r="E196" s="163" t="s">
        <v>235</v>
      </c>
      <c r="F196" s="164" t="s">
        <v>236</v>
      </c>
      <c r="G196" s="165" t="s">
        <v>217</v>
      </c>
      <c r="H196" s="166">
        <v>1</v>
      </c>
      <c r="I196" s="167"/>
      <c r="J196" s="168">
        <f>ROUND(I196*H196,2)</f>
        <v>0</v>
      </c>
      <c r="K196" s="169"/>
      <c r="L196" s="33"/>
      <c r="M196" s="170" t="s">
        <v>1</v>
      </c>
      <c r="N196" s="171" t="s">
        <v>36</v>
      </c>
      <c r="O196" s="58"/>
      <c r="P196" s="172">
        <f>O196*H196</f>
        <v>0</v>
      </c>
      <c r="Q196" s="172">
        <v>0</v>
      </c>
      <c r="R196" s="172">
        <f>Q196*H196</f>
        <v>0</v>
      </c>
      <c r="S196" s="172">
        <v>0</v>
      </c>
      <c r="T196" s="173">
        <f>S196*H196</f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74" t="s">
        <v>120</v>
      </c>
      <c r="AT196" s="174" t="s">
        <v>116</v>
      </c>
      <c r="AU196" s="174" t="s">
        <v>81</v>
      </c>
      <c r="AY196" s="17" t="s">
        <v>114</v>
      </c>
      <c r="BE196" s="175">
        <f>IF(N196="základní",J196,0)</f>
        <v>0</v>
      </c>
      <c r="BF196" s="175">
        <f>IF(N196="snížená",J196,0)</f>
        <v>0</v>
      </c>
      <c r="BG196" s="175">
        <f>IF(N196="zákl. přenesená",J196,0)</f>
        <v>0</v>
      </c>
      <c r="BH196" s="175">
        <f>IF(N196="sníž. přenesená",J196,0)</f>
        <v>0</v>
      </c>
      <c r="BI196" s="175">
        <f>IF(N196="nulová",J196,0)</f>
        <v>0</v>
      </c>
      <c r="BJ196" s="17" t="s">
        <v>79</v>
      </c>
      <c r="BK196" s="175">
        <f>ROUND(I196*H196,2)</f>
        <v>0</v>
      </c>
      <c r="BL196" s="17" t="s">
        <v>120</v>
      </c>
      <c r="BM196" s="174" t="s">
        <v>237</v>
      </c>
    </row>
    <row r="197" spans="1:65" s="2" customFormat="1" ht="24" customHeight="1">
      <c r="A197" s="32"/>
      <c r="B197" s="161"/>
      <c r="C197" s="162" t="s">
        <v>238</v>
      </c>
      <c r="D197" s="162" t="s">
        <v>116</v>
      </c>
      <c r="E197" s="163" t="s">
        <v>239</v>
      </c>
      <c r="F197" s="164" t="s">
        <v>240</v>
      </c>
      <c r="G197" s="165" t="s">
        <v>217</v>
      </c>
      <c r="H197" s="166">
        <v>1</v>
      </c>
      <c r="I197" s="167"/>
      <c r="J197" s="168">
        <f>ROUND(I197*H197,2)</f>
        <v>0</v>
      </c>
      <c r="K197" s="169"/>
      <c r="L197" s="33"/>
      <c r="M197" s="170" t="s">
        <v>1</v>
      </c>
      <c r="N197" s="171" t="s">
        <v>36</v>
      </c>
      <c r="O197" s="58"/>
      <c r="P197" s="172">
        <f>O197*H197</f>
        <v>0</v>
      </c>
      <c r="Q197" s="172">
        <v>0</v>
      </c>
      <c r="R197" s="172">
        <f>Q197*H197</f>
        <v>0</v>
      </c>
      <c r="S197" s="172">
        <v>0</v>
      </c>
      <c r="T197" s="173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74" t="s">
        <v>120</v>
      </c>
      <c r="AT197" s="174" t="s">
        <v>116</v>
      </c>
      <c r="AU197" s="174" t="s">
        <v>81</v>
      </c>
      <c r="AY197" s="17" t="s">
        <v>114</v>
      </c>
      <c r="BE197" s="175">
        <f>IF(N197="základní",J197,0)</f>
        <v>0</v>
      </c>
      <c r="BF197" s="175">
        <f>IF(N197="snížená",J197,0)</f>
        <v>0</v>
      </c>
      <c r="BG197" s="175">
        <f>IF(N197="zákl. přenesená",J197,0)</f>
        <v>0</v>
      </c>
      <c r="BH197" s="175">
        <f>IF(N197="sníž. přenesená",J197,0)</f>
        <v>0</v>
      </c>
      <c r="BI197" s="175">
        <f>IF(N197="nulová",J197,0)</f>
        <v>0</v>
      </c>
      <c r="BJ197" s="17" t="s">
        <v>79</v>
      </c>
      <c r="BK197" s="175">
        <f>ROUND(I197*H197,2)</f>
        <v>0</v>
      </c>
      <c r="BL197" s="17" t="s">
        <v>120</v>
      </c>
      <c r="BM197" s="174" t="s">
        <v>241</v>
      </c>
    </row>
    <row r="198" spans="1:65" s="2" customFormat="1" ht="36" customHeight="1">
      <c r="A198" s="32"/>
      <c r="B198" s="161"/>
      <c r="C198" s="162" t="s">
        <v>242</v>
      </c>
      <c r="D198" s="162" t="s">
        <v>116</v>
      </c>
      <c r="E198" s="163" t="s">
        <v>243</v>
      </c>
      <c r="F198" s="164" t="s">
        <v>244</v>
      </c>
      <c r="G198" s="165" t="s">
        <v>128</v>
      </c>
      <c r="H198" s="166">
        <v>1470.886</v>
      </c>
      <c r="I198" s="167"/>
      <c r="J198" s="168">
        <f>ROUND(I198*H198,2)</f>
        <v>0</v>
      </c>
      <c r="K198" s="169"/>
      <c r="L198" s="33"/>
      <c r="M198" s="170" t="s">
        <v>1</v>
      </c>
      <c r="N198" s="171" t="s">
        <v>36</v>
      </c>
      <c r="O198" s="58"/>
      <c r="P198" s="172">
        <f>O198*H198</f>
        <v>0</v>
      </c>
      <c r="Q198" s="172">
        <v>0</v>
      </c>
      <c r="R198" s="172">
        <f>Q198*H198</f>
        <v>0</v>
      </c>
      <c r="S198" s="172">
        <v>0.47</v>
      </c>
      <c r="T198" s="173">
        <f>S198*H198</f>
        <v>691.31641999999999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74" t="s">
        <v>120</v>
      </c>
      <c r="AT198" s="174" t="s">
        <v>116</v>
      </c>
      <c r="AU198" s="174" t="s">
        <v>81</v>
      </c>
      <c r="AY198" s="17" t="s">
        <v>114</v>
      </c>
      <c r="BE198" s="175">
        <f>IF(N198="základní",J198,0)</f>
        <v>0</v>
      </c>
      <c r="BF198" s="175">
        <f>IF(N198="snížená",J198,0)</f>
        <v>0</v>
      </c>
      <c r="BG198" s="175">
        <f>IF(N198="zákl. přenesená",J198,0)</f>
        <v>0</v>
      </c>
      <c r="BH198" s="175">
        <f>IF(N198="sníž. přenesená",J198,0)</f>
        <v>0</v>
      </c>
      <c r="BI198" s="175">
        <f>IF(N198="nulová",J198,0)</f>
        <v>0</v>
      </c>
      <c r="BJ198" s="17" t="s">
        <v>79</v>
      </c>
      <c r="BK198" s="175">
        <f>ROUND(I198*H198,2)</f>
        <v>0</v>
      </c>
      <c r="BL198" s="17" t="s">
        <v>120</v>
      </c>
      <c r="BM198" s="174" t="s">
        <v>245</v>
      </c>
    </row>
    <row r="199" spans="1:65" s="13" customFormat="1">
      <c r="B199" s="176"/>
      <c r="D199" s="177" t="s">
        <v>122</v>
      </c>
      <c r="E199" s="178" t="s">
        <v>1</v>
      </c>
      <c r="F199" s="179" t="s">
        <v>123</v>
      </c>
      <c r="H199" s="178" t="s">
        <v>1</v>
      </c>
      <c r="I199" s="180"/>
      <c r="L199" s="176"/>
      <c r="M199" s="181"/>
      <c r="N199" s="182"/>
      <c r="O199" s="182"/>
      <c r="P199" s="182"/>
      <c r="Q199" s="182"/>
      <c r="R199" s="182"/>
      <c r="S199" s="182"/>
      <c r="T199" s="183"/>
      <c r="AT199" s="178" t="s">
        <v>122</v>
      </c>
      <c r="AU199" s="178" t="s">
        <v>81</v>
      </c>
      <c r="AV199" s="13" t="s">
        <v>79</v>
      </c>
      <c r="AW199" s="13" t="s">
        <v>28</v>
      </c>
      <c r="AX199" s="13" t="s">
        <v>71</v>
      </c>
      <c r="AY199" s="178" t="s">
        <v>114</v>
      </c>
    </row>
    <row r="200" spans="1:65" s="14" customFormat="1">
      <c r="B200" s="184"/>
      <c r="D200" s="177" t="s">
        <v>122</v>
      </c>
      <c r="E200" s="185" t="s">
        <v>1</v>
      </c>
      <c r="F200" s="186" t="s">
        <v>246</v>
      </c>
      <c r="H200" s="187">
        <v>144.886</v>
      </c>
      <c r="I200" s="188"/>
      <c r="L200" s="184"/>
      <c r="M200" s="189"/>
      <c r="N200" s="190"/>
      <c r="O200" s="190"/>
      <c r="P200" s="190"/>
      <c r="Q200" s="190"/>
      <c r="R200" s="190"/>
      <c r="S200" s="190"/>
      <c r="T200" s="191"/>
      <c r="AT200" s="185" t="s">
        <v>122</v>
      </c>
      <c r="AU200" s="185" t="s">
        <v>81</v>
      </c>
      <c r="AV200" s="14" t="s">
        <v>81</v>
      </c>
      <c r="AW200" s="14" t="s">
        <v>28</v>
      </c>
      <c r="AX200" s="14" t="s">
        <v>71</v>
      </c>
      <c r="AY200" s="185" t="s">
        <v>114</v>
      </c>
    </row>
    <row r="201" spans="1:65" s="14" customFormat="1">
      <c r="B201" s="184"/>
      <c r="D201" s="177" t="s">
        <v>122</v>
      </c>
      <c r="E201" s="185" t="s">
        <v>1</v>
      </c>
      <c r="F201" s="186" t="s">
        <v>247</v>
      </c>
      <c r="H201" s="187">
        <v>1326</v>
      </c>
      <c r="I201" s="188"/>
      <c r="L201" s="184"/>
      <c r="M201" s="189"/>
      <c r="N201" s="190"/>
      <c r="O201" s="190"/>
      <c r="P201" s="190"/>
      <c r="Q201" s="190"/>
      <c r="R201" s="190"/>
      <c r="S201" s="190"/>
      <c r="T201" s="191"/>
      <c r="AT201" s="185" t="s">
        <v>122</v>
      </c>
      <c r="AU201" s="185" t="s">
        <v>81</v>
      </c>
      <c r="AV201" s="14" t="s">
        <v>81</v>
      </c>
      <c r="AW201" s="14" t="s">
        <v>28</v>
      </c>
      <c r="AX201" s="14" t="s">
        <v>71</v>
      </c>
      <c r="AY201" s="185" t="s">
        <v>114</v>
      </c>
    </row>
    <row r="202" spans="1:65" s="15" customFormat="1">
      <c r="B202" s="192"/>
      <c r="D202" s="177" t="s">
        <v>122</v>
      </c>
      <c r="E202" s="193" t="s">
        <v>1</v>
      </c>
      <c r="F202" s="194" t="s">
        <v>125</v>
      </c>
      <c r="H202" s="195">
        <v>1470.886</v>
      </c>
      <c r="I202" s="196"/>
      <c r="L202" s="192"/>
      <c r="M202" s="197"/>
      <c r="N202" s="198"/>
      <c r="O202" s="198"/>
      <c r="P202" s="198"/>
      <c r="Q202" s="198"/>
      <c r="R202" s="198"/>
      <c r="S202" s="198"/>
      <c r="T202" s="199"/>
      <c r="AT202" s="193" t="s">
        <v>122</v>
      </c>
      <c r="AU202" s="193" t="s">
        <v>81</v>
      </c>
      <c r="AV202" s="15" t="s">
        <v>120</v>
      </c>
      <c r="AW202" s="15" t="s">
        <v>28</v>
      </c>
      <c r="AX202" s="15" t="s">
        <v>79</v>
      </c>
      <c r="AY202" s="193" t="s">
        <v>114</v>
      </c>
    </row>
    <row r="203" spans="1:65" s="12" customFormat="1" ht="22.9" customHeight="1">
      <c r="B203" s="148"/>
      <c r="D203" s="149" t="s">
        <v>70</v>
      </c>
      <c r="E203" s="159" t="s">
        <v>248</v>
      </c>
      <c r="F203" s="159" t="s">
        <v>249</v>
      </c>
      <c r="I203" s="151"/>
      <c r="J203" s="160">
        <f>BK203</f>
        <v>0</v>
      </c>
      <c r="L203" s="148"/>
      <c r="M203" s="153"/>
      <c r="N203" s="154"/>
      <c r="O203" s="154"/>
      <c r="P203" s="155">
        <f>SUM(P204:P229)</f>
        <v>0</v>
      </c>
      <c r="Q203" s="154"/>
      <c r="R203" s="155">
        <f>SUM(R204:R229)</f>
        <v>0</v>
      </c>
      <c r="S203" s="154"/>
      <c r="T203" s="156">
        <f>SUM(T204:T229)</f>
        <v>0</v>
      </c>
      <c r="AR203" s="149" t="s">
        <v>79</v>
      </c>
      <c r="AT203" s="157" t="s">
        <v>70</v>
      </c>
      <c r="AU203" s="157" t="s">
        <v>79</v>
      </c>
      <c r="AY203" s="149" t="s">
        <v>114</v>
      </c>
      <c r="BK203" s="158">
        <f>SUM(BK204:BK229)</f>
        <v>0</v>
      </c>
    </row>
    <row r="204" spans="1:65" s="2" customFormat="1" ht="16.5" customHeight="1">
      <c r="A204" s="32"/>
      <c r="B204" s="161"/>
      <c r="C204" s="162" t="s">
        <v>250</v>
      </c>
      <c r="D204" s="162" t="s">
        <v>116</v>
      </c>
      <c r="E204" s="163" t="s">
        <v>251</v>
      </c>
      <c r="F204" s="164" t="s">
        <v>252</v>
      </c>
      <c r="G204" s="165" t="s">
        <v>136</v>
      </c>
      <c r="H204" s="166">
        <v>1.2</v>
      </c>
      <c r="I204" s="167"/>
      <c r="J204" s="168">
        <f>ROUND(I204*H204,2)</f>
        <v>0</v>
      </c>
      <c r="K204" s="169"/>
      <c r="L204" s="33"/>
      <c r="M204" s="170" t="s">
        <v>1</v>
      </c>
      <c r="N204" s="171" t="s">
        <v>36</v>
      </c>
      <c r="O204" s="58"/>
      <c r="P204" s="172">
        <f>O204*H204</f>
        <v>0</v>
      </c>
      <c r="Q204" s="172">
        <v>0</v>
      </c>
      <c r="R204" s="172">
        <f>Q204*H204</f>
        <v>0</v>
      </c>
      <c r="S204" s="172">
        <v>0</v>
      </c>
      <c r="T204" s="173">
        <f>S204*H204</f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174" t="s">
        <v>120</v>
      </c>
      <c r="AT204" s="174" t="s">
        <v>116</v>
      </c>
      <c r="AU204" s="174" t="s">
        <v>81</v>
      </c>
      <c r="AY204" s="17" t="s">
        <v>114</v>
      </c>
      <c r="BE204" s="175">
        <f>IF(N204="základní",J204,0)</f>
        <v>0</v>
      </c>
      <c r="BF204" s="175">
        <f>IF(N204="snížená",J204,0)</f>
        <v>0</v>
      </c>
      <c r="BG204" s="175">
        <f>IF(N204="zákl. přenesená",J204,0)</f>
        <v>0</v>
      </c>
      <c r="BH204" s="175">
        <f>IF(N204="sníž. přenesená",J204,0)</f>
        <v>0</v>
      </c>
      <c r="BI204" s="175">
        <f>IF(N204="nulová",J204,0)</f>
        <v>0</v>
      </c>
      <c r="BJ204" s="17" t="s">
        <v>79</v>
      </c>
      <c r="BK204" s="175">
        <f>ROUND(I204*H204,2)</f>
        <v>0</v>
      </c>
      <c r="BL204" s="17" t="s">
        <v>120</v>
      </c>
      <c r="BM204" s="174" t="s">
        <v>253</v>
      </c>
    </row>
    <row r="205" spans="1:65" s="14" customFormat="1">
      <c r="B205" s="184"/>
      <c r="D205" s="177" t="s">
        <v>122</v>
      </c>
      <c r="E205" s="185" t="s">
        <v>1</v>
      </c>
      <c r="F205" s="186" t="s">
        <v>254</v>
      </c>
      <c r="H205" s="187">
        <v>1.2</v>
      </c>
      <c r="I205" s="188"/>
      <c r="L205" s="184"/>
      <c r="M205" s="189"/>
      <c r="N205" s="190"/>
      <c r="O205" s="190"/>
      <c r="P205" s="190"/>
      <c r="Q205" s="190"/>
      <c r="R205" s="190"/>
      <c r="S205" s="190"/>
      <c r="T205" s="191"/>
      <c r="AT205" s="185" t="s">
        <v>122</v>
      </c>
      <c r="AU205" s="185" t="s">
        <v>81</v>
      </c>
      <c r="AV205" s="14" t="s">
        <v>81</v>
      </c>
      <c r="AW205" s="14" t="s">
        <v>28</v>
      </c>
      <c r="AX205" s="14" t="s">
        <v>71</v>
      </c>
      <c r="AY205" s="185" t="s">
        <v>114</v>
      </c>
    </row>
    <row r="206" spans="1:65" s="15" customFormat="1">
      <c r="B206" s="192"/>
      <c r="D206" s="177" t="s">
        <v>122</v>
      </c>
      <c r="E206" s="193" t="s">
        <v>1</v>
      </c>
      <c r="F206" s="194" t="s">
        <v>125</v>
      </c>
      <c r="H206" s="195">
        <v>1.2</v>
      </c>
      <c r="I206" s="196"/>
      <c r="L206" s="192"/>
      <c r="M206" s="197"/>
      <c r="N206" s="198"/>
      <c r="O206" s="198"/>
      <c r="P206" s="198"/>
      <c r="Q206" s="198"/>
      <c r="R206" s="198"/>
      <c r="S206" s="198"/>
      <c r="T206" s="199"/>
      <c r="AT206" s="193" t="s">
        <v>122</v>
      </c>
      <c r="AU206" s="193" t="s">
        <v>81</v>
      </c>
      <c r="AV206" s="15" t="s">
        <v>120</v>
      </c>
      <c r="AW206" s="15" t="s">
        <v>28</v>
      </c>
      <c r="AX206" s="15" t="s">
        <v>79</v>
      </c>
      <c r="AY206" s="193" t="s">
        <v>114</v>
      </c>
    </row>
    <row r="207" spans="1:65" s="2" customFormat="1" ht="24" customHeight="1">
      <c r="A207" s="32"/>
      <c r="B207" s="161"/>
      <c r="C207" s="162" t="s">
        <v>255</v>
      </c>
      <c r="D207" s="162" t="s">
        <v>116</v>
      </c>
      <c r="E207" s="163" t="s">
        <v>256</v>
      </c>
      <c r="F207" s="164" t="s">
        <v>257</v>
      </c>
      <c r="G207" s="165" t="s">
        <v>136</v>
      </c>
      <c r="H207" s="166">
        <v>699.77099999999996</v>
      </c>
      <c r="I207" s="167"/>
      <c r="J207" s="168">
        <f>ROUND(I207*H207,2)</f>
        <v>0</v>
      </c>
      <c r="K207" s="169"/>
      <c r="L207" s="33"/>
      <c r="M207" s="170" t="s">
        <v>1</v>
      </c>
      <c r="N207" s="171" t="s">
        <v>36</v>
      </c>
      <c r="O207" s="58"/>
      <c r="P207" s="172">
        <f>O207*H207</f>
        <v>0</v>
      </c>
      <c r="Q207" s="172">
        <v>0</v>
      </c>
      <c r="R207" s="172">
        <f>Q207*H207</f>
        <v>0</v>
      </c>
      <c r="S207" s="172">
        <v>0</v>
      </c>
      <c r="T207" s="173">
        <f>S207*H207</f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74" t="s">
        <v>120</v>
      </c>
      <c r="AT207" s="174" t="s">
        <v>116</v>
      </c>
      <c r="AU207" s="174" t="s">
        <v>81</v>
      </c>
      <c r="AY207" s="17" t="s">
        <v>114</v>
      </c>
      <c r="BE207" s="175">
        <f>IF(N207="základní",J207,0)</f>
        <v>0</v>
      </c>
      <c r="BF207" s="175">
        <f>IF(N207="snížená",J207,0)</f>
        <v>0</v>
      </c>
      <c r="BG207" s="175">
        <f>IF(N207="zákl. přenesená",J207,0)</f>
        <v>0</v>
      </c>
      <c r="BH207" s="175">
        <f>IF(N207="sníž. přenesená",J207,0)</f>
        <v>0</v>
      </c>
      <c r="BI207" s="175">
        <f>IF(N207="nulová",J207,0)</f>
        <v>0</v>
      </c>
      <c r="BJ207" s="17" t="s">
        <v>79</v>
      </c>
      <c r="BK207" s="175">
        <f>ROUND(I207*H207,2)</f>
        <v>0</v>
      </c>
      <c r="BL207" s="17" t="s">
        <v>120</v>
      </c>
      <c r="BM207" s="174" t="s">
        <v>258</v>
      </c>
    </row>
    <row r="208" spans="1:65" s="2" customFormat="1" ht="24" customHeight="1">
      <c r="A208" s="32"/>
      <c r="B208" s="161"/>
      <c r="C208" s="162" t="s">
        <v>259</v>
      </c>
      <c r="D208" s="162" t="s">
        <v>116</v>
      </c>
      <c r="E208" s="163" t="s">
        <v>260</v>
      </c>
      <c r="F208" s="164" t="s">
        <v>261</v>
      </c>
      <c r="G208" s="165" t="s">
        <v>136</v>
      </c>
      <c r="H208" s="166">
        <v>692.51599999999996</v>
      </c>
      <c r="I208" s="167"/>
      <c r="J208" s="168">
        <f>ROUND(I208*H208,2)</f>
        <v>0</v>
      </c>
      <c r="K208" s="169"/>
      <c r="L208" s="33"/>
      <c r="M208" s="170" t="s">
        <v>1</v>
      </c>
      <c r="N208" s="171" t="s">
        <v>36</v>
      </c>
      <c r="O208" s="58"/>
      <c r="P208" s="172">
        <f>O208*H208</f>
        <v>0</v>
      </c>
      <c r="Q208" s="172">
        <v>0</v>
      </c>
      <c r="R208" s="172">
        <f>Q208*H208</f>
        <v>0</v>
      </c>
      <c r="S208" s="172">
        <v>0</v>
      </c>
      <c r="T208" s="173">
        <f>S208*H208</f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174" t="s">
        <v>120</v>
      </c>
      <c r="AT208" s="174" t="s">
        <v>116</v>
      </c>
      <c r="AU208" s="174" t="s">
        <v>81</v>
      </c>
      <c r="AY208" s="17" t="s">
        <v>114</v>
      </c>
      <c r="BE208" s="175">
        <f>IF(N208="základní",J208,0)</f>
        <v>0</v>
      </c>
      <c r="BF208" s="175">
        <f>IF(N208="snížená",J208,0)</f>
        <v>0</v>
      </c>
      <c r="BG208" s="175">
        <f>IF(N208="zákl. přenesená",J208,0)</f>
        <v>0</v>
      </c>
      <c r="BH208" s="175">
        <f>IF(N208="sníž. přenesená",J208,0)</f>
        <v>0</v>
      </c>
      <c r="BI208" s="175">
        <f>IF(N208="nulová",J208,0)</f>
        <v>0</v>
      </c>
      <c r="BJ208" s="17" t="s">
        <v>79</v>
      </c>
      <c r="BK208" s="175">
        <f>ROUND(I208*H208,2)</f>
        <v>0</v>
      </c>
      <c r="BL208" s="17" t="s">
        <v>120</v>
      </c>
      <c r="BM208" s="174" t="s">
        <v>262</v>
      </c>
    </row>
    <row r="209" spans="1:65" s="14" customFormat="1">
      <c r="B209" s="184"/>
      <c r="D209" s="177" t="s">
        <v>122</v>
      </c>
      <c r="E209" s="185" t="s">
        <v>1</v>
      </c>
      <c r="F209" s="186" t="s">
        <v>263</v>
      </c>
      <c r="H209" s="187">
        <v>692.51599999999996</v>
      </c>
      <c r="I209" s="188"/>
      <c r="L209" s="184"/>
      <c r="M209" s="189"/>
      <c r="N209" s="190"/>
      <c r="O209" s="190"/>
      <c r="P209" s="190"/>
      <c r="Q209" s="190"/>
      <c r="R209" s="190"/>
      <c r="S209" s="190"/>
      <c r="T209" s="191"/>
      <c r="AT209" s="185" t="s">
        <v>122</v>
      </c>
      <c r="AU209" s="185" t="s">
        <v>81</v>
      </c>
      <c r="AV209" s="14" t="s">
        <v>81</v>
      </c>
      <c r="AW209" s="14" t="s">
        <v>28</v>
      </c>
      <c r="AX209" s="14" t="s">
        <v>71</v>
      </c>
      <c r="AY209" s="185" t="s">
        <v>114</v>
      </c>
    </row>
    <row r="210" spans="1:65" s="15" customFormat="1">
      <c r="B210" s="192"/>
      <c r="D210" s="177" t="s">
        <v>122</v>
      </c>
      <c r="E210" s="193" t="s">
        <v>1</v>
      </c>
      <c r="F210" s="194" t="s">
        <v>125</v>
      </c>
      <c r="H210" s="195">
        <v>692.51599999999996</v>
      </c>
      <c r="I210" s="196"/>
      <c r="L210" s="192"/>
      <c r="M210" s="197"/>
      <c r="N210" s="198"/>
      <c r="O210" s="198"/>
      <c r="P210" s="198"/>
      <c r="Q210" s="198"/>
      <c r="R210" s="198"/>
      <c r="S210" s="198"/>
      <c r="T210" s="199"/>
      <c r="AT210" s="193" t="s">
        <v>122</v>
      </c>
      <c r="AU210" s="193" t="s">
        <v>81</v>
      </c>
      <c r="AV210" s="15" t="s">
        <v>120</v>
      </c>
      <c r="AW210" s="15" t="s">
        <v>28</v>
      </c>
      <c r="AX210" s="15" t="s">
        <v>79</v>
      </c>
      <c r="AY210" s="193" t="s">
        <v>114</v>
      </c>
    </row>
    <row r="211" spans="1:65" s="2" customFormat="1" ht="24" customHeight="1">
      <c r="A211" s="32"/>
      <c r="B211" s="161"/>
      <c r="C211" s="162" t="s">
        <v>264</v>
      </c>
      <c r="D211" s="162" t="s">
        <v>116</v>
      </c>
      <c r="E211" s="163" t="s">
        <v>265</v>
      </c>
      <c r="F211" s="164" t="s">
        <v>266</v>
      </c>
      <c r="G211" s="165" t="s">
        <v>136</v>
      </c>
      <c r="H211" s="166">
        <v>6232.6440000000002</v>
      </c>
      <c r="I211" s="167"/>
      <c r="J211" s="168">
        <f>ROUND(I211*H211,2)</f>
        <v>0</v>
      </c>
      <c r="K211" s="169"/>
      <c r="L211" s="33"/>
      <c r="M211" s="170" t="s">
        <v>1</v>
      </c>
      <c r="N211" s="171" t="s">
        <v>36</v>
      </c>
      <c r="O211" s="58"/>
      <c r="P211" s="172">
        <f>O211*H211</f>
        <v>0</v>
      </c>
      <c r="Q211" s="172">
        <v>0</v>
      </c>
      <c r="R211" s="172">
        <f>Q211*H211</f>
        <v>0</v>
      </c>
      <c r="S211" s="172">
        <v>0</v>
      </c>
      <c r="T211" s="173">
        <f>S211*H211</f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74" t="s">
        <v>120</v>
      </c>
      <c r="AT211" s="174" t="s">
        <v>116</v>
      </c>
      <c r="AU211" s="174" t="s">
        <v>81</v>
      </c>
      <c r="AY211" s="17" t="s">
        <v>114</v>
      </c>
      <c r="BE211" s="175">
        <f>IF(N211="základní",J211,0)</f>
        <v>0</v>
      </c>
      <c r="BF211" s="175">
        <f>IF(N211="snížená",J211,0)</f>
        <v>0</v>
      </c>
      <c r="BG211" s="175">
        <f>IF(N211="zákl. přenesená",J211,0)</f>
        <v>0</v>
      </c>
      <c r="BH211" s="175">
        <f>IF(N211="sníž. přenesená",J211,0)</f>
        <v>0</v>
      </c>
      <c r="BI211" s="175">
        <f>IF(N211="nulová",J211,0)</f>
        <v>0</v>
      </c>
      <c r="BJ211" s="17" t="s">
        <v>79</v>
      </c>
      <c r="BK211" s="175">
        <f>ROUND(I211*H211,2)</f>
        <v>0</v>
      </c>
      <c r="BL211" s="17" t="s">
        <v>120</v>
      </c>
      <c r="BM211" s="174" t="s">
        <v>267</v>
      </c>
    </row>
    <row r="212" spans="1:65" s="14" customFormat="1">
      <c r="B212" s="184"/>
      <c r="D212" s="177" t="s">
        <v>122</v>
      </c>
      <c r="F212" s="186" t="s">
        <v>268</v>
      </c>
      <c r="H212" s="187">
        <v>6232.6440000000002</v>
      </c>
      <c r="I212" s="188"/>
      <c r="L212" s="184"/>
      <c r="M212" s="189"/>
      <c r="N212" s="190"/>
      <c r="O212" s="190"/>
      <c r="P212" s="190"/>
      <c r="Q212" s="190"/>
      <c r="R212" s="190"/>
      <c r="S212" s="190"/>
      <c r="T212" s="191"/>
      <c r="AT212" s="185" t="s">
        <v>122</v>
      </c>
      <c r="AU212" s="185" t="s">
        <v>81</v>
      </c>
      <c r="AV212" s="14" t="s">
        <v>81</v>
      </c>
      <c r="AW212" s="14" t="s">
        <v>3</v>
      </c>
      <c r="AX212" s="14" t="s">
        <v>79</v>
      </c>
      <c r="AY212" s="185" t="s">
        <v>114</v>
      </c>
    </row>
    <row r="213" spans="1:65" s="2" customFormat="1" ht="24" customHeight="1">
      <c r="A213" s="32"/>
      <c r="B213" s="161"/>
      <c r="C213" s="162" t="s">
        <v>269</v>
      </c>
      <c r="D213" s="162" t="s">
        <v>116</v>
      </c>
      <c r="E213" s="163" t="s">
        <v>270</v>
      </c>
      <c r="F213" s="164" t="s">
        <v>271</v>
      </c>
      <c r="G213" s="165" t="s">
        <v>136</v>
      </c>
      <c r="H213" s="166">
        <v>7.2549999999999999</v>
      </c>
      <c r="I213" s="167"/>
      <c r="J213" s="168">
        <f>ROUND(I213*H213,2)</f>
        <v>0</v>
      </c>
      <c r="K213" s="169"/>
      <c r="L213" s="33"/>
      <c r="M213" s="170" t="s">
        <v>1</v>
      </c>
      <c r="N213" s="171" t="s">
        <v>36</v>
      </c>
      <c r="O213" s="58"/>
      <c r="P213" s="172">
        <f>O213*H213</f>
        <v>0</v>
      </c>
      <c r="Q213" s="172">
        <v>0</v>
      </c>
      <c r="R213" s="172">
        <f>Q213*H213</f>
        <v>0</v>
      </c>
      <c r="S213" s="172">
        <v>0</v>
      </c>
      <c r="T213" s="173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74" t="s">
        <v>120</v>
      </c>
      <c r="AT213" s="174" t="s">
        <v>116</v>
      </c>
      <c r="AU213" s="174" t="s">
        <v>81</v>
      </c>
      <c r="AY213" s="17" t="s">
        <v>114</v>
      </c>
      <c r="BE213" s="175">
        <f>IF(N213="základní",J213,0)</f>
        <v>0</v>
      </c>
      <c r="BF213" s="175">
        <f>IF(N213="snížená",J213,0)</f>
        <v>0</v>
      </c>
      <c r="BG213" s="175">
        <f>IF(N213="zákl. přenesená",J213,0)</f>
        <v>0</v>
      </c>
      <c r="BH213" s="175">
        <f>IF(N213="sníž. přenesená",J213,0)</f>
        <v>0</v>
      </c>
      <c r="BI213" s="175">
        <f>IF(N213="nulová",J213,0)</f>
        <v>0</v>
      </c>
      <c r="BJ213" s="17" t="s">
        <v>79</v>
      </c>
      <c r="BK213" s="175">
        <f>ROUND(I213*H213,2)</f>
        <v>0</v>
      </c>
      <c r="BL213" s="17" t="s">
        <v>120</v>
      </c>
      <c r="BM213" s="174" t="s">
        <v>272</v>
      </c>
    </row>
    <row r="214" spans="1:65" s="14" customFormat="1">
      <c r="B214" s="184"/>
      <c r="D214" s="177" t="s">
        <v>122</v>
      </c>
      <c r="E214" s="185" t="s">
        <v>1</v>
      </c>
      <c r="F214" s="186" t="s">
        <v>273</v>
      </c>
      <c r="H214" s="187">
        <v>0.27800000000000002</v>
      </c>
      <c r="I214" s="188"/>
      <c r="L214" s="184"/>
      <c r="M214" s="189"/>
      <c r="N214" s="190"/>
      <c r="O214" s="190"/>
      <c r="P214" s="190"/>
      <c r="Q214" s="190"/>
      <c r="R214" s="190"/>
      <c r="S214" s="190"/>
      <c r="T214" s="191"/>
      <c r="AT214" s="185" t="s">
        <v>122</v>
      </c>
      <c r="AU214" s="185" t="s">
        <v>81</v>
      </c>
      <c r="AV214" s="14" t="s">
        <v>81</v>
      </c>
      <c r="AW214" s="14" t="s">
        <v>28</v>
      </c>
      <c r="AX214" s="14" t="s">
        <v>71</v>
      </c>
      <c r="AY214" s="185" t="s">
        <v>114</v>
      </c>
    </row>
    <row r="215" spans="1:65" s="14" customFormat="1">
      <c r="B215" s="184"/>
      <c r="D215" s="177" t="s">
        <v>122</v>
      </c>
      <c r="E215" s="185" t="s">
        <v>1</v>
      </c>
      <c r="F215" s="186" t="s">
        <v>274</v>
      </c>
      <c r="H215" s="187">
        <v>3.9769999999999999</v>
      </c>
      <c r="I215" s="188"/>
      <c r="L215" s="184"/>
      <c r="M215" s="189"/>
      <c r="N215" s="190"/>
      <c r="O215" s="190"/>
      <c r="P215" s="190"/>
      <c r="Q215" s="190"/>
      <c r="R215" s="190"/>
      <c r="S215" s="190"/>
      <c r="T215" s="191"/>
      <c r="AT215" s="185" t="s">
        <v>122</v>
      </c>
      <c r="AU215" s="185" t="s">
        <v>81</v>
      </c>
      <c r="AV215" s="14" t="s">
        <v>81</v>
      </c>
      <c r="AW215" s="14" t="s">
        <v>28</v>
      </c>
      <c r="AX215" s="14" t="s">
        <v>71</v>
      </c>
      <c r="AY215" s="185" t="s">
        <v>114</v>
      </c>
    </row>
    <row r="216" spans="1:65" s="14" customFormat="1">
      <c r="B216" s="184"/>
      <c r="D216" s="177" t="s">
        <v>122</v>
      </c>
      <c r="E216" s="185" t="s">
        <v>1</v>
      </c>
      <c r="F216" s="186" t="s">
        <v>275</v>
      </c>
      <c r="H216" s="187">
        <v>3</v>
      </c>
      <c r="I216" s="188"/>
      <c r="L216" s="184"/>
      <c r="M216" s="189"/>
      <c r="N216" s="190"/>
      <c r="O216" s="190"/>
      <c r="P216" s="190"/>
      <c r="Q216" s="190"/>
      <c r="R216" s="190"/>
      <c r="S216" s="190"/>
      <c r="T216" s="191"/>
      <c r="AT216" s="185" t="s">
        <v>122</v>
      </c>
      <c r="AU216" s="185" t="s">
        <v>81</v>
      </c>
      <c r="AV216" s="14" t="s">
        <v>81</v>
      </c>
      <c r="AW216" s="14" t="s">
        <v>28</v>
      </c>
      <c r="AX216" s="14" t="s">
        <v>71</v>
      </c>
      <c r="AY216" s="185" t="s">
        <v>114</v>
      </c>
    </row>
    <row r="217" spans="1:65" s="15" customFormat="1">
      <c r="B217" s="192"/>
      <c r="D217" s="177" t="s">
        <v>122</v>
      </c>
      <c r="E217" s="193" t="s">
        <v>1</v>
      </c>
      <c r="F217" s="194" t="s">
        <v>125</v>
      </c>
      <c r="H217" s="195">
        <v>7.2549999999999999</v>
      </c>
      <c r="I217" s="196"/>
      <c r="L217" s="192"/>
      <c r="M217" s="197"/>
      <c r="N217" s="198"/>
      <c r="O217" s="198"/>
      <c r="P217" s="198"/>
      <c r="Q217" s="198"/>
      <c r="R217" s="198"/>
      <c r="S217" s="198"/>
      <c r="T217" s="199"/>
      <c r="AT217" s="193" t="s">
        <v>122</v>
      </c>
      <c r="AU217" s="193" t="s">
        <v>81</v>
      </c>
      <c r="AV217" s="15" t="s">
        <v>120</v>
      </c>
      <c r="AW217" s="15" t="s">
        <v>28</v>
      </c>
      <c r="AX217" s="15" t="s">
        <v>79</v>
      </c>
      <c r="AY217" s="193" t="s">
        <v>114</v>
      </c>
    </row>
    <row r="218" spans="1:65" s="2" customFormat="1" ht="24" customHeight="1">
      <c r="A218" s="32"/>
      <c r="B218" s="161"/>
      <c r="C218" s="162" t="s">
        <v>276</v>
      </c>
      <c r="D218" s="162" t="s">
        <v>116</v>
      </c>
      <c r="E218" s="163" t="s">
        <v>277</v>
      </c>
      <c r="F218" s="164" t="s">
        <v>278</v>
      </c>
      <c r="G218" s="165" t="s">
        <v>136</v>
      </c>
      <c r="H218" s="166">
        <v>138.50299999999999</v>
      </c>
      <c r="I218" s="167"/>
      <c r="J218" s="168">
        <f>ROUND(I218*H218,2)</f>
        <v>0</v>
      </c>
      <c r="K218" s="169"/>
      <c r="L218" s="33"/>
      <c r="M218" s="170" t="s">
        <v>1</v>
      </c>
      <c r="N218" s="171" t="s">
        <v>36</v>
      </c>
      <c r="O218" s="58"/>
      <c r="P218" s="172">
        <f>O218*H218</f>
        <v>0</v>
      </c>
      <c r="Q218" s="172">
        <v>0</v>
      </c>
      <c r="R218" s="172">
        <f>Q218*H218</f>
        <v>0</v>
      </c>
      <c r="S218" s="172">
        <v>0</v>
      </c>
      <c r="T218" s="173">
        <f>S218*H218</f>
        <v>0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174" t="s">
        <v>120</v>
      </c>
      <c r="AT218" s="174" t="s">
        <v>116</v>
      </c>
      <c r="AU218" s="174" t="s">
        <v>81</v>
      </c>
      <c r="AY218" s="17" t="s">
        <v>114</v>
      </c>
      <c r="BE218" s="175">
        <f>IF(N218="základní",J218,0)</f>
        <v>0</v>
      </c>
      <c r="BF218" s="175">
        <f>IF(N218="snížená",J218,0)</f>
        <v>0</v>
      </c>
      <c r="BG218" s="175">
        <f>IF(N218="zákl. přenesená",J218,0)</f>
        <v>0</v>
      </c>
      <c r="BH218" s="175">
        <f>IF(N218="sníž. přenesená",J218,0)</f>
        <v>0</v>
      </c>
      <c r="BI218" s="175">
        <f>IF(N218="nulová",J218,0)</f>
        <v>0</v>
      </c>
      <c r="BJ218" s="17" t="s">
        <v>79</v>
      </c>
      <c r="BK218" s="175">
        <f>ROUND(I218*H218,2)</f>
        <v>0</v>
      </c>
      <c r="BL218" s="17" t="s">
        <v>120</v>
      </c>
      <c r="BM218" s="174" t="s">
        <v>279</v>
      </c>
    </row>
    <row r="219" spans="1:65" s="14" customFormat="1">
      <c r="B219" s="184"/>
      <c r="D219" s="177" t="s">
        <v>122</v>
      </c>
      <c r="E219" s="185" t="s">
        <v>1</v>
      </c>
      <c r="F219" s="186" t="s">
        <v>280</v>
      </c>
      <c r="H219" s="187">
        <v>138.50299999999999</v>
      </c>
      <c r="I219" s="188"/>
      <c r="L219" s="184"/>
      <c r="M219" s="189"/>
      <c r="N219" s="190"/>
      <c r="O219" s="190"/>
      <c r="P219" s="190"/>
      <c r="Q219" s="190"/>
      <c r="R219" s="190"/>
      <c r="S219" s="190"/>
      <c r="T219" s="191"/>
      <c r="AT219" s="185" t="s">
        <v>122</v>
      </c>
      <c r="AU219" s="185" t="s">
        <v>81</v>
      </c>
      <c r="AV219" s="14" t="s">
        <v>81</v>
      </c>
      <c r="AW219" s="14" t="s">
        <v>28</v>
      </c>
      <c r="AX219" s="14" t="s">
        <v>71</v>
      </c>
      <c r="AY219" s="185" t="s">
        <v>114</v>
      </c>
    </row>
    <row r="220" spans="1:65" s="15" customFormat="1">
      <c r="B220" s="192"/>
      <c r="D220" s="177" t="s">
        <v>122</v>
      </c>
      <c r="E220" s="193" t="s">
        <v>1</v>
      </c>
      <c r="F220" s="194" t="s">
        <v>125</v>
      </c>
      <c r="H220" s="195">
        <v>138.50299999999999</v>
      </c>
      <c r="I220" s="196"/>
      <c r="L220" s="192"/>
      <c r="M220" s="197"/>
      <c r="N220" s="198"/>
      <c r="O220" s="198"/>
      <c r="P220" s="198"/>
      <c r="Q220" s="198"/>
      <c r="R220" s="198"/>
      <c r="S220" s="198"/>
      <c r="T220" s="199"/>
      <c r="AT220" s="193" t="s">
        <v>122</v>
      </c>
      <c r="AU220" s="193" t="s">
        <v>81</v>
      </c>
      <c r="AV220" s="15" t="s">
        <v>120</v>
      </c>
      <c r="AW220" s="15" t="s">
        <v>28</v>
      </c>
      <c r="AX220" s="15" t="s">
        <v>79</v>
      </c>
      <c r="AY220" s="193" t="s">
        <v>114</v>
      </c>
    </row>
    <row r="221" spans="1:65" s="2" customFormat="1" ht="24" customHeight="1">
      <c r="A221" s="32"/>
      <c r="B221" s="161"/>
      <c r="C221" s="162" t="s">
        <v>281</v>
      </c>
      <c r="D221" s="162" t="s">
        <v>116</v>
      </c>
      <c r="E221" s="163" t="s">
        <v>282</v>
      </c>
      <c r="F221" s="164" t="s">
        <v>283</v>
      </c>
      <c r="G221" s="165" t="s">
        <v>136</v>
      </c>
      <c r="H221" s="166">
        <v>346.25799999999998</v>
      </c>
      <c r="I221" s="167"/>
      <c r="J221" s="168">
        <f>ROUND(I221*H221,2)</f>
        <v>0</v>
      </c>
      <c r="K221" s="169"/>
      <c r="L221" s="33"/>
      <c r="M221" s="170" t="s">
        <v>1</v>
      </c>
      <c r="N221" s="171" t="s">
        <v>36</v>
      </c>
      <c r="O221" s="58"/>
      <c r="P221" s="172">
        <f>O221*H221</f>
        <v>0</v>
      </c>
      <c r="Q221" s="172">
        <v>0</v>
      </c>
      <c r="R221" s="172">
        <f>Q221*H221</f>
        <v>0</v>
      </c>
      <c r="S221" s="172">
        <v>0</v>
      </c>
      <c r="T221" s="173">
        <f>S221*H221</f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174" t="s">
        <v>120</v>
      </c>
      <c r="AT221" s="174" t="s">
        <v>116</v>
      </c>
      <c r="AU221" s="174" t="s">
        <v>81</v>
      </c>
      <c r="AY221" s="17" t="s">
        <v>114</v>
      </c>
      <c r="BE221" s="175">
        <f>IF(N221="základní",J221,0)</f>
        <v>0</v>
      </c>
      <c r="BF221" s="175">
        <f>IF(N221="snížená",J221,0)</f>
        <v>0</v>
      </c>
      <c r="BG221" s="175">
        <f>IF(N221="zákl. přenesená",J221,0)</f>
        <v>0</v>
      </c>
      <c r="BH221" s="175">
        <f>IF(N221="sníž. přenesená",J221,0)</f>
        <v>0</v>
      </c>
      <c r="BI221" s="175">
        <f>IF(N221="nulová",J221,0)</f>
        <v>0</v>
      </c>
      <c r="BJ221" s="17" t="s">
        <v>79</v>
      </c>
      <c r="BK221" s="175">
        <f>ROUND(I221*H221,2)</f>
        <v>0</v>
      </c>
      <c r="BL221" s="17" t="s">
        <v>120</v>
      </c>
      <c r="BM221" s="174" t="s">
        <v>284</v>
      </c>
    </row>
    <row r="222" spans="1:65" s="14" customFormat="1">
      <c r="B222" s="184"/>
      <c r="D222" s="177" t="s">
        <v>122</v>
      </c>
      <c r="E222" s="185" t="s">
        <v>1</v>
      </c>
      <c r="F222" s="186" t="s">
        <v>285</v>
      </c>
      <c r="H222" s="187">
        <v>346.25799999999998</v>
      </c>
      <c r="I222" s="188"/>
      <c r="L222" s="184"/>
      <c r="M222" s="189"/>
      <c r="N222" s="190"/>
      <c r="O222" s="190"/>
      <c r="P222" s="190"/>
      <c r="Q222" s="190"/>
      <c r="R222" s="190"/>
      <c r="S222" s="190"/>
      <c r="T222" s="191"/>
      <c r="AT222" s="185" t="s">
        <v>122</v>
      </c>
      <c r="AU222" s="185" t="s">
        <v>81</v>
      </c>
      <c r="AV222" s="14" t="s">
        <v>81</v>
      </c>
      <c r="AW222" s="14" t="s">
        <v>28</v>
      </c>
      <c r="AX222" s="14" t="s">
        <v>71</v>
      </c>
      <c r="AY222" s="185" t="s">
        <v>114</v>
      </c>
    </row>
    <row r="223" spans="1:65" s="15" customFormat="1">
      <c r="B223" s="192"/>
      <c r="D223" s="177" t="s">
        <v>122</v>
      </c>
      <c r="E223" s="193" t="s">
        <v>1</v>
      </c>
      <c r="F223" s="194" t="s">
        <v>125</v>
      </c>
      <c r="H223" s="195">
        <v>346.25799999999998</v>
      </c>
      <c r="I223" s="196"/>
      <c r="L223" s="192"/>
      <c r="M223" s="197"/>
      <c r="N223" s="198"/>
      <c r="O223" s="198"/>
      <c r="P223" s="198"/>
      <c r="Q223" s="198"/>
      <c r="R223" s="198"/>
      <c r="S223" s="198"/>
      <c r="T223" s="199"/>
      <c r="AT223" s="193" t="s">
        <v>122</v>
      </c>
      <c r="AU223" s="193" t="s">
        <v>81</v>
      </c>
      <c r="AV223" s="15" t="s">
        <v>120</v>
      </c>
      <c r="AW223" s="15" t="s">
        <v>28</v>
      </c>
      <c r="AX223" s="15" t="s">
        <v>79</v>
      </c>
      <c r="AY223" s="193" t="s">
        <v>114</v>
      </c>
    </row>
    <row r="224" spans="1:65" s="2" customFormat="1" ht="24" customHeight="1">
      <c r="A224" s="32"/>
      <c r="B224" s="161"/>
      <c r="C224" s="162" t="s">
        <v>286</v>
      </c>
      <c r="D224" s="162" t="s">
        <v>116</v>
      </c>
      <c r="E224" s="163" t="s">
        <v>287</v>
      </c>
      <c r="F224" s="164" t="s">
        <v>288</v>
      </c>
      <c r="G224" s="165" t="s">
        <v>136</v>
      </c>
      <c r="H224" s="166">
        <v>69.251999999999995</v>
      </c>
      <c r="I224" s="167"/>
      <c r="J224" s="168">
        <f>ROUND(I224*H224,2)</f>
        <v>0</v>
      </c>
      <c r="K224" s="169"/>
      <c r="L224" s="33"/>
      <c r="M224" s="170" t="s">
        <v>1</v>
      </c>
      <c r="N224" s="171" t="s">
        <v>36</v>
      </c>
      <c r="O224" s="58"/>
      <c r="P224" s="172">
        <f>O224*H224</f>
        <v>0</v>
      </c>
      <c r="Q224" s="172">
        <v>0</v>
      </c>
      <c r="R224" s="172">
        <f>Q224*H224</f>
        <v>0</v>
      </c>
      <c r="S224" s="172">
        <v>0</v>
      </c>
      <c r="T224" s="173">
        <f>S224*H224</f>
        <v>0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174" t="s">
        <v>120</v>
      </c>
      <c r="AT224" s="174" t="s">
        <v>116</v>
      </c>
      <c r="AU224" s="174" t="s">
        <v>81</v>
      </c>
      <c r="AY224" s="17" t="s">
        <v>114</v>
      </c>
      <c r="BE224" s="175">
        <f>IF(N224="základní",J224,0)</f>
        <v>0</v>
      </c>
      <c r="BF224" s="175">
        <f>IF(N224="snížená",J224,0)</f>
        <v>0</v>
      </c>
      <c r="BG224" s="175">
        <f>IF(N224="zákl. přenesená",J224,0)</f>
        <v>0</v>
      </c>
      <c r="BH224" s="175">
        <f>IF(N224="sníž. přenesená",J224,0)</f>
        <v>0</v>
      </c>
      <c r="BI224" s="175">
        <f>IF(N224="nulová",J224,0)</f>
        <v>0</v>
      </c>
      <c r="BJ224" s="17" t="s">
        <v>79</v>
      </c>
      <c r="BK224" s="175">
        <f>ROUND(I224*H224,2)</f>
        <v>0</v>
      </c>
      <c r="BL224" s="17" t="s">
        <v>120</v>
      </c>
      <c r="BM224" s="174" t="s">
        <v>289</v>
      </c>
    </row>
    <row r="225" spans="1:65" s="14" customFormat="1">
      <c r="B225" s="184"/>
      <c r="D225" s="177" t="s">
        <v>122</v>
      </c>
      <c r="E225" s="185" t="s">
        <v>1</v>
      </c>
      <c r="F225" s="186" t="s">
        <v>290</v>
      </c>
      <c r="H225" s="187">
        <v>69.251999999999995</v>
      </c>
      <c r="I225" s="188"/>
      <c r="L225" s="184"/>
      <c r="M225" s="189"/>
      <c r="N225" s="190"/>
      <c r="O225" s="190"/>
      <c r="P225" s="190"/>
      <c r="Q225" s="190"/>
      <c r="R225" s="190"/>
      <c r="S225" s="190"/>
      <c r="T225" s="191"/>
      <c r="AT225" s="185" t="s">
        <v>122</v>
      </c>
      <c r="AU225" s="185" t="s">
        <v>81</v>
      </c>
      <c r="AV225" s="14" t="s">
        <v>81</v>
      </c>
      <c r="AW225" s="14" t="s">
        <v>28</v>
      </c>
      <c r="AX225" s="14" t="s">
        <v>71</v>
      </c>
      <c r="AY225" s="185" t="s">
        <v>114</v>
      </c>
    </row>
    <row r="226" spans="1:65" s="15" customFormat="1">
      <c r="B226" s="192"/>
      <c r="D226" s="177" t="s">
        <v>122</v>
      </c>
      <c r="E226" s="193" t="s">
        <v>1</v>
      </c>
      <c r="F226" s="194" t="s">
        <v>125</v>
      </c>
      <c r="H226" s="195">
        <v>69.251999999999995</v>
      </c>
      <c r="I226" s="196"/>
      <c r="L226" s="192"/>
      <c r="M226" s="197"/>
      <c r="N226" s="198"/>
      <c r="O226" s="198"/>
      <c r="P226" s="198"/>
      <c r="Q226" s="198"/>
      <c r="R226" s="198"/>
      <c r="S226" s="198"/>
      <c r="T226" s="199"/>
      <c r="AT226" s="193" t="s">
        <v>122</v>
      </c>
      <c r="AU226" s="193" t="s">
        <v>81</v>
      </c>
      <c r="AV226" s="15" t="s">
        <v>120</v>
      </c>
      <c r="AW226" s="15" t="s">
        <v>28</v>
      </c>
      <c r="AX226" s="15" t="s">
        <v>79</v>
      </c>
      <c r="AY226" s="193" t="s">
        <v>114</v>
      </c>
    </row>
    <row r="227" spans="1:65" s="2" customFormat="1" ht="24" customHeight="1">
      <c r="A227" s="32"/>
      <c r="B227" s="161"/>
      <c r="C227" s="162" t="s">
        <v>291</v>
      </c>
      <c r="D227" s="162" t="s">
        <v>116</v>
      </c>
      <c r="E227" s="163" t="s">
        <v>292</v>
      </c>
      <c r="F227" s="164" t="s">
        <v>293</v>
      </c>
      <c r="G227" s="165" t="s">
        <v>136</v>
      </c>
      <c r="H227" s="166">
        <v>138.50299999999999</v>
      </c>
      <c r="I227" s="167"/>
      <c r="J227" s="168">
        <f>ROUND(I227*H227,2)</f>
        <v>0</v>
      </c>
      <c r="K227" s="169"/>
      <c r="L227" s="33"/>
      <c r="M227" s="170" t="s">
        <v>1</v>
      </c>
      <c r="N227" s="171" t="s">
        <v>36</v>
      </c>
      <c r="O227" s="58"/>
      <c r="P227" s="172">
        <f>O227*H227</f>
        <v>0</v>
      </c>
      <c r="Q227" s="172">
        <v>0</v>
      </c>
      <c r="R227" s="172">
        <f>Q227*H227</f>
        <v>0</v>
      </c>
      <c r="S227" s="172">
        <v>0</v>
      </c>
      <c r="T227" s="173">
        <f>S227*H227</f>
        <v>0</v>
      </c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174" t="s">
        <v>120</v>
      </c>
      <c r="AT227" s="174" t="s">
        <v>116</v>
      </c>
      <c r="AU227" s="174" t="s">
        <v>81</v>
      </c>
      <c r="AY227" s="17" t="s">
        <v>114</v>
      </c>
      <c r="BE227" s="175">
        <f>IF(N227="základní",J227,0)</f>
        <v>0</v>
      </c>
      <c r="BF227" s="175">
        <f>IF(N227="snížená",J227,0)</f>
        <v>0</v>
      </c>
      <c r="BG227" s="175">
        <f>IF(N227="zákl. přenesená",J227,0)</f>
        <v>0</v>
      </c>
      <c r="BH227" s="175">
        <f>IF(N227="sníž. přenesená",J227,0)</f>
        <v>0</v>
      </c>
      <c r="BI227" s="175">
        <f>IF(N227="nulová",J227,0)</f>
        <v>0</v>
      </c>
      <c r="BJ227" s="17" t="s">
        <v>79</v>
      </c>
      <c r="BK227" s="175">
        <f>ROUND(I227*H227,2)</f>
        <v>0</v>
      </c>
      <c r="BL227" s="17" t="s">
        <v>120</v>
      </c>
      <c r="BM227" s="174" t="s">
        <v>294</v>
      </c>
    </row>
    <row r="228" spans="1:65" s="14" customFormat="1">
      <c r="B228" s="184"/>
      <c r="D228" s="177" t="s">
        <v>122</v>
      </c>
      <c r="E228" s="185" t="s">
        <v>1</v>
      </c>
      <c r="F228" s="186" t="s">
        <v>280</v>
      </c>
      <c r="H228" s="187">
        <v>138.50299999999999</v>
      </c>
      <c r="I228" s="188"/>
      <c r="L228" s="184"/>
      <c r="M228" s="189"/>
      <c r="N228" s="190"/>
      <c r="O228" s="190"/>
      <c r="P228" s="190"/>
      <c r="Q228" s="190"/>
      <c r="R228" s="190"/>
      <c r="S228" s="190"/>
      <c r="T228" s="191"/>
      <c r="AT228" s="185" t="s">
        <v>122</v>
      </c>
      <c r="AU228" s="185" t="s">
        <v>81</v>
      </c>
      <c r="AV228" s="14" t="s">
        <v>81</v>
      </c>
      <c r="AW228" s="14" t="s">
        <v>28</v>
      </c>
      <c r="AX228" s="14" t="s">
        <v>71</v>
      </c>
      <c r="AY228" s="185" t="s">
        <v>114</v>
      </c>
    </row>
    <row r="229" spans="1:65" s="15" customFormat="1">
      <c r="B229" s="192"/>
      <c r="D229" s="177" t="s">
        <v>122</v>
      </c>
      <c r="E229" s="193" t="s">
        <v>1</v>
      </c>
      <c r="F229" s="194" t="s">
        <v>125</v>
      </c>
      <c r="H229" s="195">
        <v>138.50299999999999</v>
      </c>
      <c r="I229" s="196"/>
      <c r="L229" s="192"/>
      <c r="M229" s="197"/>
      <c r="N229" s="198"/>
      <c r="O229" s="198"/>
      <c r="P229" s="198"/>
      <c r="Q229" s="198"/>
      <c r="R229" s="198"/>
      <c r="S229" s="198"/>
      <c r="T229" s="199"/>
      <c r="AT229" s="193" t="s">
        <v>122</v>
      </c>
      <c r="AU229" s="193" t="s">
        <v>81</v>
      </c>
      <c r="AV229" s="15" t="s">
        <v>120</v>
      </c>
      <c r="AW229" s="15" t="s">
        <v>28</v>
      </c>
      <c r="AX229" s="15" t="s">
        <v>79</v>
      </c>
      <c r="AY229" s="193" t="s">
        <v>114</v>
      </c>
    </row>
    <row r="230" spans="1:65" s="12" customFormat="1" ht="22.9" customHeight="1">
      <c r="B230" s="148"/>
      <c r="D230" s="149" t="s">
        <v>70</v>
      </c>
      <c r="E230" s="159" t="s">
        <v>295</v>
      </c>
      <c r="F230" s="159" t="s">
        <v>296</v>
      </c>
      <c r="I230" s="151"/>
      <c r="J230" s="160">
        <f>BK230</f>
        <v>0</v>
      </c>
      <c r="L230" s="148"/>
      <c r="M230" s="153"/>
      <c r="N230" s="154"/>
      <c r="O230" s="154"/>
      <c r="P230" s="155">
        <f>P231</f>
        <v>0</v>
      </c>
      <c r="Q230" s="154"/>
      <c r="R230" s="155">
        <f>R231</f>
        <v>0</v>
      </c>
      <c r="S230" s="154"/>
      <c r="T230" s="156">
        <f>T231</f>
        <v>0</v>
      </c>
      <c r="AR230" s="149" t="s">
        <v>79</v>
      </c>
      <c r="AT230" s="157" t="s">
        <v>70</v>
      </c>
      <c r="AU230" s="157" t="s">
        <v>79</v>
      </c>
      <c r="AY230" s="149" t="s">
        <v>114</v>
      </c>
      <c r="BK230" s="158">
        <f>BK231</f>
        <v>0</v>
      </c>
    </row>
    <row r="231" spans="1:65" s="2" customFormat="1" ht="16.5" customHeight="1">
      <c r="A231" s="32"/>
      <c r="B231" s="161"/>
      <c r="C231" s="162" t="s">
        <v>297</v>
      </c>
      <c r="D231" s="162" t="s">
        <v>116</v>
      </c>
      <c r="E231" s="163" t="s">
        <v>298</v>
      </c>
      <c r="F231" s="164" t="s">
        <v>299</v>
      </c>
      <c r="G231" s="165" t="s">
        <v>136</v>
      </c>
      <c r="H231" s="166">
        <v>205.91499999999999</v>
      </c>
      <c r="I231" s="167"/>
      <c r="J231" s="168">
        <f>ROUND(I231*H231,2)</f>
        <v>0</v>
      </c>
      <c r="K231" s="169"/>
      <c r="L231" s="33"/>
      <c r="M231" s="211" t="s">
        <v>1</v>
      </c>
      <c r="N231" s="212" t="s">
        <v>36</v>
      </c>
      <c r="O231" s="213"/>
      <c r="P231" s="214">
        <f>O231*H231</f>
        <v>0</v>
      </c>
      <c r="Q231" s="214">
        <v>0</v>
      </c>
      <c r="R231" s="214">
        <f>Q231*H231</f>
        <v>0</v>
      </c>
      <c r="S231" s="214">
        <v>0</v>
      </c>
      <c r="T231" s="215">
        <f>S231*H231</f>
        <v>0</v>
      </c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R231" s="174" t="s">
        <v>120</v>
      </c>
      <c r="AT231" s="174" t="s">
        <v>116</v>
      </c>
      <c r="AU231" s="174" t="s">
        <v>81</v>
      </c>
      <c r="AY231" s="17" t="s">
        <v>114</v>
      </c>
      <c r="BE231" s="175">
        <f>IF(N231="základní",J231,0)</f>
        <v>0</v>
      </c>
      <c r="BF231" s="175">
        <f>IF(N231="snížená",J231,0)</f>
        <v>0</v>
      </c>
      <c r="BG231" s="175">
        <f>IF(N231="zákl. přenesená",J231,0)</f>
        <v>0</v>
      </c>
      <c r="BH231" s="175">
        <f>IF(N231="sníž. přenesená",J231,0)</f>
        <v>0</v>
      </c>
      <c r="BI231" s="175">
        <f>IF(N231="nulová",J231,0)</f>
        <v>0</v>
      </c>
      <c r="BJ231" s="17" t="s">
        <v>79</v>
      </c>
      <c r="BK231" s="175">
        <f>ROUND(I231*H231,2)</f>
        <v>0</v>
      </c>
      <c r="BL231" s="17" t="s">
        <v>120</v>
      </c>
      <c r="BM231" s="174" t="s">
        <v>300</v>
      </c>
    </row>
    <row r="232" spans="1:65" s="2" customFormat="1" ht="6.95" customHeight="1">
      <c r="A232" s="32"/>
      <c r="B232" s="47"/>
      <c r="C232" s="48"/>
      <c r="D232" s="48"/>
      <c r="E232" s="48"/>
      <c r="F232" s="48"/>
      <c r="G232" s="48"/>
      <c r="H232" s="48"/>
      <c r="I232" s="120"/>
      <c r="J232" s="48"/>
      <c r="K232" s="48"/>
      <c r="L232" s="33"/>
      <c r="M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</row>
  </sheetData>
  <autoFilter ref="C121:K231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2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27" t="s">
        <v>5</v>
      </c>
      <c r="M2" s="228"/>
      <c r="N2" s="228"/>
      <c r="O2" s="228"/>
      <c r="P2" s="228"/>
      <c r="Q2" s="228"/>
      <c r="R2" s="228"/>
      <c r="S2" s="228"/>
      <c r="T2" s="228"/>
      <c r="U2" s="228"/>
      <c r="V2" s="228"/>
      <c r="AT2" s="17" t="s">
        <v>84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81</v>
      </c>
    </row>
    <row r="4" spans="1:46" s="1" customFormat="1" ht="24.95" customHeight="1">
      <c r="B4" s="20"/>
      <c r="D4" s="21" t="s">
        <v>85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16</v>
      </c>
      <c r="I6" s="93"/>
      <c r="L6" s="20"/>
    </row>
    <row r="7" spans="1:46" s="1" customFormat="1" ht="16.5" customHeight="1">
      <c r="B7" s="20"/>
      <c r="E7" s="257" t="str">
        <f>'Rekapitulace stavby'!K6</f>
        <v>Stodola na pozemku KN parc. č. 5/1, k.ú. Horní Počernice - demolice</v>
      </c>
      <c r="F7" s="258"/>
      <c r="G7" s="258"/>
      <c r="H7" s="258"/>
      <c r="I7" s="93"/>
      <c r="L7" s="20"/>
    </row>
    <row r="8" spans="1:46" s="2" customFormat="1" ht="12" customHeight="1">
      <c r="A8" s="32"/>
      <c r="B8" s="33"/>
      <c r="C8" s="32"/>
      <c r="D8" s="27" t="s">
        <v>86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35" t="s">
        <v>301</v>
      </c>
      <c r="F9" s="256"/>
      <c r="G9" s="256"/>
      <c r="H9" s="256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17</v>
      </c>
      <c r="E11" s="32"/>
      <c r="F11" s="25" t="s">
        <v>1</v>
      </c>
      <c r="G11" s="32"/>
      <c r="H11" s="32"/>
      <c r="I11" s="97" t="s">
        <v>18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19</v>
      </c>
      <c r="E12" s="32"/>
      <c r="F12" s="25" t="s">
        <v>20</v>
      </c>
      <c r="G12" s="32"/>
      <c r="H12" s="32"/>
      <c r="I12" s="97" t="s">
        <v>21</v>
      </c>
      <c r="J12" s="55">
        <f>'Rekapitulace stavby'!AN8</f>
        <v>43670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22</v>
      </c>
      <c r="E14" s="32"/>
      <c r="F14" s="32"/>
      <c r="G14" s="32"/>
      <c r="H14" s="32"/>
      <c r="I14" s="97" t="s">
        <v>23</v>
      </c>
      <c r="J14" s="25" t="str">
        <f>IF('Rekapitulace stavby'!AN10="","",'Rekapitulace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97" t="s">
        <v>24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25</v>
      </c>
      <c r="E17" s="32"/>
      <c r="F17" s="32"/>
      <c r="G17" s="32"/>
      <c r="H17" s="32"/>
      <c r="I17" s="97" t="s">
        <v>23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59" t="str">
        <f>'Rekapitulace stavby'!E14</f>
        <v>Vyplň údaj</v>
      </c>
      <c r="F18" s="238"/>
      <c r="G18" s="238"/>
      <c r="H18" s="238"/>
      <c r="I18" s="97" t="s">
        <v>24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27</v>
      </c>
      <c r="E20" s="32"/>
      <c r="F20" s="32"/>
      <c r="G20" s="32"/>
      <c r="H20" s="32"/>
      <c r="I20" s="97" t="s">
        <v>23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97" t="s">
        <v>24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29</v>
      </c>
      <c r="E23" s="32"/>
      <c r="F23" s="32"/>
      <c r="G23" s="32"/>
      <c r="H23" s="32"/>
      <c r="I23" s="97" t="s">
        <v>23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97" t="s">
        <v>24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30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42" t="s">
        <v>1</v>
      </c>
      <c r="F27" s="242"/>
      <c r="G27" s="242"/>
      <c r="H27" s="242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31</v>
      </c>
      <c r="E30" s="32"/>
      <c r="F30" s="32"/>
      <c r="G30" s="32"/>
      <c r="H30" s="32"/>
      <c r="I30" s="96"/>
      <c r="J30" s="71">
        <f>ROUND(J118,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33</v>
      </c>
      <c r="G32" s="32"/>
      <c r="H32" s="32"/>
      <c r="I32" s="104" t="s">
        <v>32</v>
      </c>
      <c r="J32" s="36" t="s">
        <v>34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35</v>
      </c>
      <c r="E33" s="27" t="s">
        <v>36</v>
      </c>
      <c r="F33" s="106">
        <f>ROUND((SUM(BE118:BE131)),  2)</f>
        <v>0</v>
      </c>
      <c r="G33" s="32"/>
      <c r="H33" s="32"/>
      <c r="I33" s="107">
        <v>0.21</v>
      </c>
      <c r="J33" s="106">
        <f>ROUND(((SUM(BE118:BE131))*I33),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37</v>
      </c>
      <c r="F34" s="106">
        <f>ROUND((SUM(BF118:BF131)),  2)</f>
        <v>0</v>
      </c>
      <c r="G34" s="32"/>
      <c r="H34" s="32"/>
      <c r="I34" s="107">
        <v>0.15</v>
      </c>
      <c r="J34" s="106">
        <f>ROUND(((SUM(BF118:BF131))*I34),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38</v>
      </c>
      <c r="F35" s="106">
        <f>ROUND((SUM(BG118:BG131)),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39</v>
      </c>
      <c r="F36" s="106">
        <f>ROUND((SUM(BH118:BH131)),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40</v>
      </c>
      <c r="F37" s="106">
        <f>ROUND((SUM(BI118:BI131)),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41</v>
      </c>
      <c r="E39" s="60"/>
      <c r="F39" s="60"/>
      <c r="G39" s="110" t="s">
        <v>42</v>
      </c>
      <c r="H39" s="111" t="s">
        <v>43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44</v>
      </c>
      <c r="E50" s="44"/>
      <c r="F50" s="44"/>
      <c r="G50" s="43" t="s">
        <v>45</v>
      </c>
      <c r="H50" s="44"/>
      <c r="I50" s="115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46</v>
      </c>
      <c r="E61" s="35"/>
      <c r="F61" s="116" t="s">
        <v>47</v>
      </c>
      <c r="G61" s="45" t="s">
        <v>46</v>
      </c>
      <c r="H61" s="35"/>
      <c r="I61" s="117"/>
      <c r="J61" s="118" t="s">
        <v>47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48</v>
      </c>
      <c r="E65" s="46"/>
      <c r="F65" s="46"/>
      <c r="G65" s="43" t="s">
        <v>49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46</v>
      </c>
      <c r="E76" s="35"/>
      <c r="F76" s="116" t="s">
        <v>47</v>
      </c>
      <c r="G76" s="45" t="s">
        <v>46</v>
      </c>
      <c r="H76" s="35"/>
      <c r="I76" s="117"/>
      <c r="J76" s="118" t="s">
        <v>47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88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57" t="str">
        <f>E7</f>
        <v>Stodola na pozemku KN parc. č. 5/1, k.ú. Horní Počernice - demolice</v>
      </c>
      <c r="F85" s="258"/>
      <c r="G85" s="258"/>
      <c r="H85" s="258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86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35" t="str">
        <f>E9</f>
        <v>101 - VON</v>
      </c>
      <c r="F87" s="256"/>
      <c r="G87" s="256"/>
      <c r="H87" s="256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19</v>
      </c>
      <c r="D89" s="32"/>
      <c r="E89" s="32"/>
      <c r="F89" s="25" t="str">
        <f>F12</f>
        <v xml:space="preserve"> </v>
      </c>
      <c r="G89" s="32"/>
      <c r="H89" s="32"/>
      <c r="I89" s="97" t="s">
        <v>21</v>
      </c>
      <c r="J89" s="55">
        <f>IF(J12="","",J12)</f>
        <v>43670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22</v>
      </c>
      <c r="D91" s="32"/>
      <c r="E91" s="32"/>
      <c r="F91" s="25" t="str">
        <f>E15</f>
        <v xml:space="preserve"> </v>
      </c>
      <c r="G91" s="32"/>
      <c r="H91" s="32"/>
      <c r="I91" s="97" t="s">
        <v>27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25</v>
      </c>
      <c r="D92" s="32"/>
      <c r="E92" s="32"/>
      <c r="F92" s="25" t="str">
        <f>IF(E18="","",E18)</f>
        <v>Vyplň údaj</v>
      </c>
      <c r="G92" s="32"/>
      <c r="H92" s="32"/>
      <c r="I92" s="97" t="s">
        <v>29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89</v>
      </c>
      <c r="D94" s="108"/>
      <c r="E94" s="108"/>
      <c r="F94" s="108"/>
      <c r="G94" s="108"/>
      <c r="H94" s="108"/>
      <c r="I94" s="123"/>
      <c r="J94" s="124" t="s">
        <v>90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91</v>
      </c>
      <c r="D96" s="32"/>
      <c r="E96" s="32"/>
      <c r="F96" s="32"/>
      <c r="G96" s="32"/>
      <c r="H96" s="32"/>
      <c r="I96" s="96"/>
      <c r="J96" s="71">
        <f>J118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92</v>
      </c>
    </row>
    <row r="97" spans="1:31" s="9" customFormat="1" ht="24.95" customHeight="1">
      <c r="B97" s="126"/>
      <c r="D97" s="127" t="s">
        <v>302</v>
      </c>
      <c r="E97" s="128"/>
      <c r="F97" s="128"/>
      <c r="G97" s="128"/>
      <c r="H97" s="128"/>
      <c r="I97" s="129"/>
      <c r="J97" s="130">
        <f>J119</f>
        <v>0</v>
      </c>
      <c r="L97" s="126"/>
    </row>
    <row r="98" spans="1:31" s="10" customFormat="1" ht="19.899999999999999" customHeight="1">
      <c r="B98" s="131"/>
      <c r="D98" s="132" t="s">
        <v>303</v>
      </c>
      <c r="E98" s="133"/>
      <c r="F98" s="133"/>
      <c r="G98" s="133"/>
      <c r="H98" s="133"/>
      <c r="I98" s="134"/>
      <c r="J98" s="135">
        <f>J120</f>
        <v>0</v>
      </c>
      <c r="L98" s="131"/>
    </row>
    <row r="99" spans="1:31" s="2" customFormat="1" ht="21.75" customHeight="1">
      <c r="A99" s="32"/>
      <c r="B99" s="33"/>
      <c r="C99" s="32"/>
      <c r="D99" s="32"/>
      <c r="E99" s="32"/>
      <c r="F99" s="32"/>
      <c r="G99" s="32"/>
      <c r="H99" s="32"/>
      <c r="I99" s="96"/>
      <c r="J99" s="32"/>
      <c r="K99" s="32"/>
      <c r="L99" s="4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0" spans="1:31" s="2" customFormat="1" ht="6.95" customHeight="1">
      <c r="A100" s="32"/>
      <c r="B100" s="47"/>
      <c r="C100" s="48"/>
      <c r="D100" s="48"/>
      <c r="E100" s="48"/>
      <c r="F100" s="48"/>
      <c r="G100" s="48"/>
      <c r="H100" s="48"/>
      <c r="I100" s="120"/>
      <c r="J100" s="48"/>
      <c r="K100" s="48"/>
      <c r="L100" s="4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4" spans="1:31" s="2" customFormat="1" ht="6.95" customHeight="1">
      <c r="A104" s="32"/>
      <c r="B104" s="49"/>
      <c r="C104" s="50"/>
      <c r="D104" s="50"/>
      <c r="E104" s="50"/>
      <c r="F104" s="50"/>
      <c r="G104" s="50"/>
      <c r="H104" s="50"/>
      <c r="I104" s="121"/>
      <c r="J104" s="50"/>
      <c r="K104" s="50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24.95" customHeight="1">
      <c r="A105" s="32"/>
      <c r="B105" s="33"/>
      <c r="C105" s="21" t="s">
        <v>99</v>
      </c>
      <c r="D105" s="32"/>
      <c r="E105" s="32"/>
      <c r="F105" s="32"/>
      <c r="G105" s="32"/>
      <c r="H105" s="32"/>
      <c r="I105" s="96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6.95" customHeight="1">
      <c r="A106" s="32"/>
      <c r="B106" s="33"/>
      <c r="C106" s="32"/>
      <c r="D106" s="32"/>
      <c r="E106" s="32"/>
      <c r="F106" s="32"/>
      <c r="G106" s="32"/>
      <c r="H106" s="32"/>
      <c r="I106" s="96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12" customHeight="1">
      <c r="A107" s="32"/>
      <c r="B107" s="33"/>
      <c r="C107" s="27" t="s">
        <v>16</v>
      </c>
      <c r="D107" s="32"/>
      <c r="E107" s="32"/>
      <c r="F107" s="32"/>
      <c r="G107" s="32"/>
      <c r="H107" s="32"/>
      <c r="I107" s="96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6.5" customHeight="1">
      <c r="A108" s="32"/>
      <c r="B108" s="33"/>
      <c r="C108" s="32"/>
      <c r="D108" s="32"/>
      <c r="E108" s="257" t="str">
        <f>E7</f>
        <v>Stodola na pozemku KN parc. č. 5/1, k.ú. Horní Počernice - demolice</v>
      </c>
      <c r="F108" s="258"/>
      <c r="G108" s="258"/>
      <c r="H108" s="258"/>
      <c r="I108" s="96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2" customHeight="1">
      <c r="A109" s="32"/>
      <c r="B109" s="33"/>
      <c r="C109" s="27" t="s">
        <v>86</v>
      </c>
      <c r="D109" s="32"/>
      <c r="E109" s="32"/>
      <c r="F109" s="32"/>
      <c r="G109" s="32"/>
      <c r="H109" s="32"/>
      <c r="I109" s="96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6.5" customHeight="1">
      <c r="A110" s="32"/>
      <c r="B110" s="33"/>
      <c r="C110" s="32"/>
      <c r="D110" s="32"/>
      <c r="E110" s="235" t="str">
        <f>E9</f>
        <v>101 - VON</v>
      </c>
      <c r="F110" s="256"/>
      <c r="G110" s="256"/>
      <c r="H110" s="256"/>
      <c r="I110" s="96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96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2" customHeight="1">
      <c r="A112" s="32"/>
      <c r="B112" s="33"/>
      <c r="C112" s="27" t="s">
        <v>19</v>
      </c>
      <c r="D112" s="32"/>
      <c r="E112" s="32"/>
      <c r="F112" s="25" t="str">
        <f>F12</f>
        <v xml:space="preserve"> </v>
      </c>
      <c r="G112" s="32"/>
      <c r="H112" s="32"/>
      <c r="I112" s="97" t="s">
        <v>21</v>
      </c>
      <c r="J112" s="55">
        <f>IF(J12="","",J12)</f>
        <v>43670</v>
      </c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6.95" customHeight="1">
      <c r="A113" s="32"/>
      <c r="B113" s="33"/>
      <c r="C113" s="32"/>
      <c r="D113" s="32"/>
      <c r="E113" s="32"/>
      <c r="F113" s="32"/>
      <c r="G113" s="32"/>
      <c r="H113" s="32"/>
      <c r="I113" s="96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5.2" customHeight="1">
      <c r="A114" s="32"/>
      <c r="B114" s="33"/>
      <c r="C114" s="27" t="s">
        <v>22</v>
      </c>
      <c r="D114" s="32"/>
      <c r="E114" s="32"/>
      <c r="F114" s="25" t="str">
        <f>E15</f>
        <v xml:space="preserve"> </v>
      </c>
      <c r="G114" s="32"/>
      <c r="H114" s="32"/>
      <c r="I114" s="97" t="s">
        <v>27</v>
      </c>
      <c r="J114" s="30" t="str">
        <f>E21</f>
        <v xml:space="preserve"> </v>
      </c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5.2" customHeight="1">
      <c r="A115" s="32"/>
      <c r="B115" s="33"/>
      <c r="C115" s="27" t="s">
        <v>25</v>
      </c>
      <c r="D115" s="32"/>
      <c r="E115" s="32"/>
      <c r="F115" s="25" t="str">
        <f>IF(E18="","",E18)</f>
        <v>Vyplň údaj</v>
      </c>
      <c r="G115" s="32"/>
      <c r="H115" s="32"/>
      <c r="I115" s="97" t="s">
        <v>29</v>
      </c>
      <c r="J115" s="30" t="str">
        <f>E24</f>
        <v xml:space="preserve"> </v>
      </c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0.35" customHeight="1">
      <c r="A116" s="32"/>
      <c r="B116" s="33"/>
      <c r="C116" s="32"/>
      <c r="D116" s="32"/>
      <c r="E116" s="32"/>
      <c r="F116" s="32"/>
      <c r="G116" s="32"/>
      <c r="H116" s="32"/>
      <c r="I116" s="96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11" customFormat="1" ht="29.25" customHeight="1">
      <c r="A117" s="136"/>
      <c r="B117" s="137"/>
      <c r="C117" s="138" t="s">
        <v>100</v>
      </c>
      <c r="D117" s="139" t="s">
        <v>56</v>
      </c>
      <c r="E117" s="139" t="s">
        <v>52</v>
      </c>
      <c r="F117" s="139" t="s">
        <v>53</v>
      </c>
      <c r="G117" s="139" t="s">
        <v>101</v>
      </c>
      <c r="H117" s="139" t="s">
        <v>102</v>
      </c>
      <c r="I117" s="140" t="s">
        <v>103</v>
      </c>
      <c r="J117" s="141" t="s">
        <v>90</v>
      </c>
      <c r="K117" s="142" t="s">
        <v>104</v>
      </c>
      <c r="L117" s="143"/>
      <c r="M117" s="62" t="s">
        <v>1</v>
      </c>
      <c r="N117" s="63" t="s">
        <v>35</v>
      </c>
      <c r="O117" s="63" t="s">
        <v>105</v>
      </c>
      <c r="P117" s="63" t="s">
        <v>106</v>
      </c>
      <c r="Q117" s="63" t="s">
        <v>107</v>
      </c>
      <c r="R117" s="63" t="s">
        <v>108</v>
      </c>
      <c r="S117" s="63" t="s">
        <v>109</v>
      </c>
      <c r="T117" s="64" t="s">
        <v>110</v>
      </c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</row>
    <row r="118" spans="1:65" s="2" customFormat="1" ht="22.9" customHeight="1">
      <c r="A118" s="32"/>
      <c r="B118" s="33"/>
      <c r="C118" s="69" t="s">
        <v>111</v>
      </c>
      <c r="D118" s="32"/>
      <c r="E118" s="32"/>
      <c r="F118" s="32"/>
      <c r="G118" s="32"/>
      <c r="H118" s="32"/>
      <c r="I118" s="96"/>
      <c r="J118" s="144">
        <f>BK118</f>
        <v>0</v>
      </c>
      <c r="K118" s="32"/>
      <c r="L118" s="33"/>
      <c r="M118" s="65"/>
      <c r="N118" s="56"/>
      <c r="O118" s="66"/>
      <c r="P118" s="145">
        <f>P119</f>
        <v>0</v>
      </c>
      <c r="Q118" s="66"/>
      <c r="R118" s="145">
        <f>R119</f>
        <v>0</v>
      </c>
      <c r="S118" s="66"/>
      <c r="T118" s="146">
        <f>T119</f>
        <v>0</v>
      </c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T118" s="17" t="s">
        <v>70</v>
      </c>
      <c r="AU118" s="17" t="s">
        <v>92</v>
      </c>
      <c r="BK118" s="147">
        <f>BK119</f>
        <v>0</v>
      </c>
    </row>
    <row r="119" spans="1:65" s="12" customFormat="1" ht="25.9" customHeight="1">
      <c r="B119" s="148"/>
      <c r="D119" s="149" t="s">
        <v>70</v>
      </c>
      <c r="E119" s="150" t="s">
        <v>304</v>
      </c>
      <c r="F119" s="150" t="s">
        <v>304</v>
      </c>
      <c r="I119" s="151"/>
      <c r="J119" s="152">
        <f>BK119</f>
        <v>0</v>
      </c>
      <c r="L119" s="148"/>
      <c r="M119" s="153"/>
      <c r="N119" s="154"/>
      <c r="O119" s="154"/>
      <c r="P119" s="155">
        <f>P120</f>
        <v>0</v>
      </c>
      <c r="Q119" s="154"/>
      <c r="R119" s="155">
        <f>R120</f>
        <v>0</v>
      </c>
      <c r="S119" s="154"/>
      <c r="T119" s="156">
        <f>T120</f>
        <v>0</v>
      </c>
      <c r="AR119" s="149" t="s">
        <v>120</v>
      </c>
      <c r="AT119" s="157" t="s">
        <v>70</v>
      </c>
      <c r="AU119" s="157" t="s">
        <v>71</v>
      </c>
      <c r="AY119" s="149" t="s">
        <v>114</v>
      </c>
      <c r="BK119" s="158">
        <f>BK120</f>
        <v>0</v>
      </c>
    </row>
    <row r="120" spans="1:65" s="12" customFormat="1" ht="22.9" customHeight="1">
      <c r="B120" s="148"/>
      <c r="D120" s="149" t="s">
        <v>70</v>
      </c>
      <c r="E120" s="159" t="s">
        <v>305</v>
      </c>
      <c r="F120" s="159" t="s">
        <v>306</v>
      </c>
      <c r="I120" s="151"/>
      <c r="J120" s="160">
        <f>BK120</f>
        <v>0</v>
      </c>
      <c r="L120" s="148"/>
      <c r="M120" s="153"/>
      <c r="N120" s="154"/>
      <c r="O120" s="154"/>
      <c r="P120" s="155">
        <f>SUM(P121:P131)</f>
        <v>0</v>
      </c>
      <c r="Q120" s="154"/>
      <c r="R120" s="155">
        <f>SUM(R121:R131)</f>
        <v>0</v>
      </c>
      <c r="S120" s="154"/>
      <c r="T120" s="156">
        <f>SUM(T121:T131)</f>
        <v>0</v>
      </c>
      <c r="AR120" s="149" t="s">
        <v>120</v>
      </c>
      <c r="AT120" s="157" t="s">
        <v>70</v>
      </c>
      <c r="AU120" s="157" t="s">
        <v>79</v>
      </c>
      <c r="AY120" s="149" t="s">
        <v>114</v>
      </c>
      <c r="BK120" s="158">
        <f>SUM(BK121:BK131)</f>
        <v>0</v>
      </c>
    </row>
    <row r="121" spans="1:65" s="2" customFormat="1" ht="16.5" customHeight="1">
      <c r="A121" s="32"/>
      <c r="B121" s="161"/>
      <c r="C121" s="162" t="s">
        <v>79</v>
      </c>
      <c r="D121" s="162" t="s">
        <v>116</v>
      </c>
      <c r="E121" s="163" t="s">
        <v>307</v>
      </c>
      <c r="F121" s="164" t="s">
        <v>308</v>
      </c>
      <c r="G121" s="165" t="s">
        <v>217</v>
      </c>
      <c r="H121" s="166">
        <v>1</v>
      </c>
      <c r="I121" s="167"/>
      <c r="J121" s="168">
        <f t="shared" ref="J121:J131" si="0">ROUND(I121*H121,2)</f>
        <v>0</v>
      </c>
      <c r="K121" s="169"/>
      <c r="L121" s="33"/>
      <c r="M121" s="170" t="s">
        <v>1</v>
      </c>
      <c r="N121" s="171" t="s">
        <v>36</v>
      </c>
      <c r="O121" s="58"/>
      <c r="P121" s="172">
        <f t="shared" ref="P121:P131" si="1">O121*H121</f>
        <v>0</v>
      </c>
      <c r="Q121" s="172">
        <v>0</v>
      </c>
      <c r="R121" s="172">
        <f t="shared" ref="R121:R131" si="2">Q121*H121</f>
        <v>0</v>
      </c>
      <c r="S121" s="172">
        <v>0</v>
      </c>
      <c r="T121" s="173">
        <f t="shared" ref="T121:T131" si="3">S121*H121</f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174" t="s">
        <v>309</v>
      </c>
      <c r="AT121" s="174" t="s">
        <v>116</v>
      </c>
      <c r="AU121" s="174" t="s">
        <v>81</v>
      </c>
      <c r="AY121" s="17" t="s">
        <v>114</v>
      </c>
      <c r="BE121" s="175">
        <f t="shared" ref="BE121:BE131" si="4">IF(N121="základní",J121,0)</f>
        <v>0</v>
      </c>
      <c r="BF121" s="175">
        <f t="shared" ref="BF121:BF131" si="5">IF(N121="snížená",J121,0)</f>
        <v>0</v>
      </c>
      <c r="BG121" s="175">
        <f t="shared" ref="BG121:BG131" si="6">IF(N121="zákl. přenesená",J121,0)</f>
        <v>0</v>
      </c>
      <c r="BH121" s="175">
        <f t="shared" ref="BH121:BH131" si="7">IF(N121="sníž. přenesená",J121,0)</f>
        <v>0</v>
      </c>
      <c r="BI121" s="175">
        <f t="shared" ref="BI121:BI131" si="8">IF(N121="nulová",J121,0)</f>
        <v>0</v>
      </c>
      <c r="BJ121" s="17" t="s">
        <v>79</v>
      </c>
      <c r="BK121" s="175">
        <f t="shared" ref="BK121:BK131" si="9">ROUND(I121*H121,2)</f>
        <v>0</v>
      </c>
      <c r="BL121" s="17" t="s">
        <v>309</v>
      </c>
      <c r="BM121" s="174" t="s">
        <v>310</v>
      </c>
    </row>
    <row r="122" spans="1:65" s="2" customFormat="1" ht="16.5" customHeight="1">
      <c r="A122" s="32"/>
      <c r="B122" s="161"/>
      <c r="C122" s="162" t="s">
        <v>81</v>
      </c>
      <c r="D122" s="162" t="s">
        <v>116</v>
      </c>
      <c r="E122" s="163" t="s">
        <v>311</v>
      </c>
      <c r="F122" s="164" t="s">
        <v>312</v>
      </c>
      <c r="G122" s="165" t="s">
        <v>217</v>
      </c>
      <c r="H122" s="166">
        <v>1</v>
      </c>
      <c r="I122" s="167"/>
      <c r="J122" s="168">
        <f t="shared" si="0"/>
        <v>0</v>
      </c>
      <c r="K122" s="169"/>
      <c r="L122" s="33"/>
      <c r="M122" s="170" t="s">
        <v>1</v>
      </c>
      <c r="N122" s="171" t="s">
        <v>36</v>
      </c>
      <c r="O122" s="58"/>
      <c r="P122" s="172">
        <f t="shared" si="1"/>
        <v>0</v>
      </c>
      <c r="Q122" s="172">
        <v>0</v>
      </c>
      <c r="R122" s="172">
        <f t="shared" si="2"/>
        <v>0</v>
      </c>
      <c r="S122" s="172">
        <v>0</v>
      </c>
      <c r="T122" s="173">
        <f t="shared" si="3"/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174" t="s">
        <v>309</v>
      </c>
      <c r="AT122" s="174" t="s">
        <v>116</v>
      </c>
      <c r="AU122" s="174" t="s">
        <v>81</v>
      </c>
      <c r="AY122" s="17" t="s">
        <v>114</v>
      </c>
      <c r="BE122" s="175">
        <f t="shared" si="4"/>
        <v>0</v>
      </c>
      <c r="BF122" s="175">
        <f t="shared" si="5"/>
        <v>0</v>
      </c>
      <c r="BG122" s="175">
        <f t="shared" si="6"/>
        <v>0</v>
      </c>
      <c r="BH122" s="175">
        <f t="shared" si="7"/>
        <v>0</v>
      </c>
      <c r="BI122" s="175">
        <f t="shared" si="8"/>
        <v>0</v>
      </c>
      <c r="BJ122" s="17" t="s">
        <v>79</v>
      </c>
      <c r="BK122" s="175">
        <f t="shared" si="9"/>
        <v>0</v>
      </c>
      <c r="BL122" s="17" t="s">
        <v>309</v>
      </c>
      <c r="BM122" s="174" t="s">
        <v>313</v>
      </c>
    </row>
    <row r="123" spans="1:65" s="2" customFormat="1" ht="16.5" customHeight="1">
      <c r="A123" s="32"/>
      <c r="B123" s="161"/>
      <c r="C123" s="162" t="s">
        <v>132</v>
      </c>
      <c r="D123" s="162" t="s">
        <v>116</v>
      </c>
      <c r="E123" s="163" t="s">
        <v>314</v>
      </c>
      <c r="F123" s="164" t="s">
        <v>315</v>
      </c>
      <c r="G123" s="165" t="s">
        <v>217</v>
      </c>
      <c r="H123" s="166">
        <v>1</v>
      </c>
      <c r="I123" s="167"/>
      <c r="J123" s="168">
        <f t="shared" si="0"/>
        <v>0</v>
      </c>
      <c r="K123" s="169"/>
      <c r="L123" s="33"/>
      <c r="M123" s="170" t="s">
        <v>1</v>
      </c>
      <c r="N123" s="171" t="s">
        <v>36</v>
      </c>
      <c r="O123" s="58"/>
      <c r="P123" s="172">
        <f t="shared" si="1"/>
        <v>0</v>
      </c>
      <c r="Q123" s="172">
        <v>0</v>
      </c>
      <c r="R123" s="172">
        <f t="shared" si="2"/>
        <v>0</v>
      </c>
      <c r="S123" s="172">
        <v>0</v>
      </c>
      <c r="T123" s="173">
        <f t="shared" si="3"/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74" t="s">
        <v>316</v>
      </c>
      <c r="AT123" s="174" t="s">
        <v>116</v>
      </c>
      <c r="AU123" s="174" t="s">
        <v>81</v>
      </c>
      <c r="AY123" s="17" t="s">
        <v>114</v>
      </c>
      <c r="BE123" s="175">
        <f t="shared" si="4"/>
        <v>0</v>
      </c>
      <c r="BF123" s="175">
        <f t="shared" si="5"/>
        <v>0</v>
      </c>
      <c r="BG123" s="175">
        <f t="shared" si="6"/>
        <v>0</v>
      </c>
      <c r="BH123" s="175">
        <f t="shared" si="7"/>
        <v>0</v>
      </c>
      <c r="BI123" s="175">
        <f t="shared" si="8"/>
        <v>0</v>
      </c>
      <c r="BJ123" s="17" t="s">
        <v>79</v>
      </c>
      <c r="BK123" s="175">
        <f t="shared" si="9"/>
        <v>0</v>
      </c>
      <c r="BL123" s="17" t="s">
        <v>316</v>
      </c>
      <c r="BM123" s="174" t="s">
        <v>317</v>
      </c>
    </row>
    <row r="124" spans="1:65" s="2" customFormat="1" ht="16.5" customHeight="1">
      <c r="A124" s="32"/>
      <c r="B124" s="161"/>
      <c r="C124" s="162" t="s">
        <v>120</v>
      </c>
      <c r="D124" s="162" t="s">
        <v>116</v>
      </c>
      <c r="E124" s="163" t="s">
        <v>318</v>
      </c>
      <c r="F124" s="164" t="s">
        <v>319</v>
      </c>
      <c r="G124" s="165" t="s">
        <v>217</v>
      </c>
      <c r="H124" s="166">
        <v>1</v>
      </c>
      <c r="I124" s="167"/>
      <c r="J124" s="168">
        <f t="shared" si="0"/>
        <v>0</v>
      </c>
      <c r="K124" s="169"/>
      <c r="L124" s="33"/>
      <c r="M124" s="170" t="s">
        <v>1</v>
      </c>
      <c r="N124" s="171" t="s">
        <v>36</v>
      </c>
      <c r="O124" s="58"/>
      <c r="P124" s="172">
        <f t="shared" si="1"/>
        <v>0</v>
      </c>
      <c r="Q124" s="172">
        <v>0</v>
      </c>
      <c r="R124" s="172">
        <f t="shared" si="2"/>
        <v>0</v>
      </c>
      <c r="S124" s="172">
        <v>0</v>
      </c>
      <c r="T124" s="173">
        <f t="shared" si="3"/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174" t="s">
        <v>316</v>
      </c>
      <c r="AT124" s="174" t="s">
        <v>116</v>
      </c>
      <c r="AU124" s="174" t="s">
        <v>81</v>
      </c>
      <c r="AY124" s="17" t="s">
        <v>114</v>
      </c>
      <c r="BE124" s="175">
        <f t="shared" si="4"/>
        <v>0</v>
      </c>
      <c r="BF124" s="175">
        <f t="shared" si="5"/>
        <v>0</v>
      </c>
      <c r="BG124" s="175">
        <f t="shared" si="6"/>
        <v>0</v>
      </c>
      <c r="BH124" s="175">
        <f t="shared" si="7"/>
        <v>0</v>
      </c>
      <c r="BI124" s="175">
        <f t="shared" si="8"/>
        <v>0</v>
      </c>
      <c r="BJ124" s="17" t="s">
        <v>79</v>
      </c>
      <c r="BK124" s="175">
        <f t="shared" si="9"/>
        <v>0</v>
      </c>
      <c r="BL124" s="17" t="s">
        <v>316</v>
      </c>
      <c r="BM124" s="174" t="s">
        <v>320</v>
      </c>
    </row>
    <row r="125" spans="1:65" s="2" customFormat="1" ht="16.5" customHeight="1">
      <c r="A125" s="32"/>
      <c r="B125" s="161"/>
      <c r="C125" s="162" t="s">
        <v>144</v>
      </c>
      <c r="D125" s="162" t="s">
        <v>116</v>
      </c>
      <c r="E125" s="163" t="s">
        <v>321</v>
      </c>
      <c r="F125" s="164" t="s">
        <v>322</v>
      </c>
      <c r="G125" s="165" t="s">
        <v>217</v>
      </c>
      <c r="H125" s="166">
        <v>1</v>
      </c>
      <c r="I125" s="167"/>
      <c r="J125" s="168">
        <f t="shared" si="0"/>
        <v>0</v>
      </c>
      <c r="K125" s="169"/>
      <c r="L125" s="33"/>
      <c r="M125" s="170" t="s">
        <v>1</v>
      </c>
      <c r="N125" s="171" t="s">
        <v>36</v>
      </c>
      <c r="O125" s="58"/>
      <c r="P125" s="172">
        <f t="shared" si="1"/>
        <v>0</v>
      </c>
      <c r="Q125" s="172">
        <v>0</v>
      </c>
      <c r="R125" s="172">
        <f t="shared" si="2"/>
        <v>0</v>
      </c>
      <c r="S125" s="172">
        <v>0</v>
      </c>
      <c r="T125" s="173">
        <f t="shared" si="3"/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74" t="s">
        <v>316</v>
      </c>
      <c r="AT125" s="174" t="s">
        <v>116</v>
      </c>
      <c r="AU125" s="174" t="s">
        <v>81</v>
      </c>
      <c r="AY125" s="17" t="s">
        <v>114</v>
      </c>
      <c r="BE125" s="175">
        <f t="shared" si="4"/>
        <v>0</v>
      </c>
      <c r="BF125" s="175">
        <f t="shared" si="5"/>
        <v>0</v>
      </c>
      <c r="BG125" s="175">
        <f t="shared" si="6"/>
        <v>0</v>
      </c>
      <c r="BH125" s="175">
        <f t="shared" si="7"/>
        <v>0</v>
      </c>
      <c r="BI125" s="175">
        <f t="shared" si="8"/>
        <v>0</v>
      </c>
      <c r="BJ125" s="17" t="s">
        <v>79</v>
      </c>
      <c r="BK125" s="175">
        <f t="shared" si="9"/>
        <v>0</v>
      </c>
      <c r="BL125" s="17" t="s">
        <v>316</v>
      </c>
      <c r="BM125" s="174" t="s">
        <v>323</v>
      </c>
    </row>
    <row r="126" spans="1:65" s="2" customFormat="1" ht="16.5" customHeight="1">
      <c r="A126" s="32"/>
      <c r="B126" s="161"/>
      <c r="C126" s="162" t="s">
        <v>148</v>
      </c>
      <c r="D126" s="162" t="s">
        <v>116</v>
      </c>
      <c r="E126" s="163" t="s">
        <v>324</v>
      </c>
      <c r="F126" s="164" t="s">
        <v>325</v>
      </c>
      <c r="G126" s="165" t="s">
        <v>217</v>
      </c>
      <c r="H126" s="166">
        <v>1</v>
      </c>
      <c r="I126" s="167"/>
      <c r="J126" s="168">
        <f t="shared" si="0"/>
        <v>0</v>
      </c>
      <c r="K126" s="169"/>
      <c r="L126" s="33"/>
      <c r="M126" s="170" t="s">
        <v>1</v>
      </c>
      <c r="N126" s="171" t="s">
        <v>36</v>
      </c>
      <c r="O126" s="58"/>
      <c r="P126" s="172">
        <f t="shared" si="1"/>
        <v>0</v>
      </c>
      <c r="Q126" s="172">
        <v>0</v>
      </c>
      <c r="R126" s="172">
        <f t="shared" si="2"/>
        <v>0</v>
      </c>
      <c r="S126" s="172">
        <v>0</v>
      </c>
      <c r="T126" s="173">
        <f t="shared" si="3"/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74" t="s">
        <v>309</v>
      </c>
      <c r="AT126" s="174" t="s">
        <v>116</v>
      </c>
      <c r="AU126" s="174" t="s">
        <v>81</v>
      </c>
      <c r="AY126" s="17" t="s">
        <v>114</v>
      </c>
      <c r="BE126" s="175">
        <f t="shared" si="4"/>
        <v>0</v>
      </c>
      <c r="BF126" s="175">
        <f t="shared" si="5"/>
        <v>0</v>
      </c>
      <c r="BG126" s="175">
        <f t="shared" si="6"/>
        <v>0</v>
      </c>
      <c r="BH126" s="175">
        <f t="shared" si="7"/>
        <v>0</v>
      </c>
      <c r="BI126" s="175">
        <f t="shared" si="8"/>
        <v>0</v>
      </c>
      <c r="BJ126" s="17" t="s">
        <v>79</v>
      </c>
      <c r="BK126" s="175">
        <f t="shared" si="9"/>
        <v>0</v>
      </c>
      <c r="BL126" s="17" t="s">
        <v>309</v>
      </c>
      <c r="BM126" s="174" t="s">
        <v>326</v>
      </c>
    </row>
    <row r="127" spans="1:65" s="2" customFormat="1" ht="16.5" customHeight="1">
      <c r="A127" s="32"/>
      <c r="B127" s="161"/>
      <c r="C127" s="162" t="s">
        <v>153</v>
      </c>
      <c r="D127" s="162" t="s">
        <v>116</v>
      </c>
      <c r="E127" s="163" t="s">
        <v>327</v>
      </c>
      <c r="F127" s="164" t="s">
        <v>328</v>
      </c>
      <c r="G127" s="165" t="s">
        <v>217</v>
      </c>
      <c r="H127" s="166">
        <v>1</v>
      </c>
      <c r="I127" s="167"/>
      <c r="J127" s="168">
        <f t="shared" si="0"/>
        <v>0</v>
      </c>
      <c r="K127" s="169"/>
      <c r="L127" s="33"/>
      <c r="M127" s="170" t="s">
        <v>1</v>
      </c>
      <c r="N127" s="171" t="s">
        <v>36</v>
      </c>
      <c r="O127" s="58"/>
      <c r="P127" s="172">
        <f t="shared" si="1"/>
        <v>0</v>
      </c>
      <c r="Q127" s="172">
        <v>0</v>
      </c>
      <c r="R127" s="172">
        <f t="shared" si="2"/>
        <v>0</v>
      </c>
      <c r="S127" s="172">
        <v>0</v>
      </c>
      <c r="T127" s="173">
        <f t="shared" si="3"/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74" t="s">
        <v>309</v>
      </c>
      <c r="AT127" s="174" t="s">
        <v>116</v>
      </c>
      <c r="AU127" s="174" t="s">
        <v>81</v>
      </c>
      <c r="AY127" s="17" t="s">
        <v>114</v>
      </c>
      <c r="BE127" s="175">
        <f t="shared" si="4"/>
        <v>0</v>
      </c>
      <c r="BF127" s="175">
        <f t="shared" si="5"/>
        <v>0</v>
      </c>
      <c r="BG127" s="175">
        <f t="shared" si="6"/>
        <v>0</v>
      </c>
      <c r="BH127" s="175">
        <f t="shared" si="7"/>
        <v>0</v>
      </c>
      <c r="BI127" s="175">
        <f t="shared" si="8"/>
        <v>0</v>
      </c>
      <c r="BJ127" s="17" t="s">
        <v>79</v>
      </c>
      <c r="BK127" s="175">
        <f t="shared" si="9"/>
        <v>0</v>
      </c>
      <c r="BL127" s="17" t="s">
        <v>309</v>
      </c>
      <c r="BM127" s="174" t="s">
        <v>329</v>
      </c>
    </row>
    <row r="128" spans="1:65" s="2" customFormat="1" ht="24" customHeight="1">
      <c r="A128" s="32"/>
      <c r="B128" s="161"/>
      <c r="C128" s="162" t="s">
        <v>124</v>
      </c>
      <c r="D128" s="162" t="s">
        <v>116</v>
      </c>
      <c r="E128" s="163" t="s">
        <v>330</v>
      </c>
      <c r="F128" s="164" t="s">
        <v>331</v>
      </c>
      <c r="G128" s="165" t="s">
        <v>217</v>
      </c>
      <c r="H128" s="166">
        <v>1</v>
      </c>
      <c r="I128" s="167"/>
      <c r="J128" s="168">
        <f t="shared" si="0"/>
        <v>0</v>
      </c>
      <c r="K128" s="169"/>
      <c r="L128" s="33"/>
      <c r="M128" s="170" t="s">
        <v>1</v>
      </c>
      <c r="N128" s="171" t="s">
        <v>36</v>
      </c>
      <c r="O128" s="58"/>
      <c r="P128" s="172">
        <f t="shared" si="1"/>
        <v>0</v>
      </c>
      <c r="Q128" s="172">
        <v>0</v>
      </c>
      <c r="R128" s="172">
        <f t="shared" si="2"/>
        <v>0</v>
      </c>
      <c r="S128" s="172">
        <v>0</v>
      </c>
      <c r="T128" s="173">
        <f t="shared" si="3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74" t="s">
        <v>316</v>
      </c>
      <c r="AT128" s="174" t="s">
        <v>116</v>
      </c>
      <c r="AU128" s="174" t="s">
        <v>81</v>
      </c>
      <c r="AY128" s="17" t="s">
        <v>114</v>
      </c>
      <c r="BE128" s="175">
        <f t="shared" si="4"/>
        <v>0</v>
      </c>
      <c r="BF128" s="175">
        <f t="shared" si="5"/>
        <v>0</v>
      </c>
      <c r="BG128" s="175">
        <f t="shared" si="6"/>
        <v>0</v>
      </c>
      <c r="BH128" s="175">
        <f t="shared" si="7"/>
        <v>0</v>
      </c>
      <c r="BI128" s="175">
        <f t="shared" si="8"/>
        <v>0</v>
      </c>
      <c r="BJ128" s="17" t="s">
        <v>79</v>
      </c>
      <c r="BK128" s="175">
        <f t="shared" si="9"/>
        <v>0</v>
      </c>
      <c r="BL128" s="17" t="s">
        <v>316</v>
      </c>
      <c r="BM128" s="174" t="s">
        <v>332</v>
      </c>
    </row>
    <row r="129" spans="1:65" s="2" customFormat="1" ht="16.5" customHeight="1">
      <c r="A129" s="32"/>
      <c r="B129" s="161"/>
      <c r="C129" s="162" t="s">
        <v>162</v>
      </c>
      <c r="D129" s="162" t="s">
        <v>116</v>
      </c>
      <c r="E129" s="163" t="s">
        <v>333</v>
      </c>
      <c r="F129" s="164" t="s">
        <v>334</v>
      </c>
      <c r="G129" s="165" t="s">
        <v>217</v>
      </c>
      <c r="H129" s="166">
        <v>1</v>
      </c>
      <c r="I129" s="167"/>
      <c r="J129" s="168">
        <f t="shared" si="0"/>
        <v>0</v>
      </c>
      <c r="K129" s="169"/>
      <c r="L129" s="33"/>
      <c r="M129" s="170" t="s">
        <v>1</v>
      </c>
      <c r="N129" s="171" t="s">
        <v>36</v>
      </c>
      <c r="O129" s="58"/>
      <c r="P129" s="172">
        <f t="shared" si="1"/>
        <v>0</v>
      </c>
      <c r="Q129" s="172">
        <v>0</v>
      </c>
      <c r="R129" s="172">
        <f t="shared" si="2"/>
        <v>0</v>
      </c>
      <c r="S129" s="172">
        <v>0</v>
      </c>
      <c r="T129" s="173">
        <f t="shared" si="3"/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74" t="s">
        <v>316</v>
      </c>
      <c r="AT129" s="174" t="s">
        <v>116</v>
      </c>
      <c r="AU129" s="174" t="s">
        <v>81</v>
      </c>
      <c r="AY129" s="17" t="s">
        <v>114</v>
      </c>
      <c r="BE129" s="175">
        <f t="shared" si="4"/>
        <v>0</v>
      </c>
      <c r="BF129" s="175">
        <f t="shared" si="5"/>
        <v>0</v>
      </c>
      <c r="BG129" s="175">
        <f t="shared" si="6"/>
        <v>0</v>
      </c>
      <c r="BH129" s="175">
        <f t="shared" si="7"/>
        <v>0</v>
      </c>
      <c r="BI129" s="175">
        <f t="shared" si="8"/>
        <v>0</v>
      </c>
      <c r="BJ129" s="17" t="s">
        <v>79</v>
      </c>
      <c r="BK129" s="175">
        <f t="shared" si="9"/>
        <v>0</v>
      </c>
      <c r="BL129" s="17" t="s">
        <v>316</v>
      </c>
      <c r="BM129" s="174" t="s">
        <v>335</v>
      </c>
    </row>
    <row r="130" spans="1:65" s="2" customFormat="1" ht="24" customHeight="1">
      <c r="A130" s="32"/>
      <c r="B130" s="161"/>
      <c r="C130" s="162" t="s">
        <v>167</v>
      </c>
      <c r="D130" s="162" t="s">
        <v>116</v>
      </c>
      <c r="E130" s="163" t="s">
        <v>336</v>
      </c>
      <c r="F130" s="164" t="s">
        <v>337</v>
      </c>
      <c r="G130" s="165" t="s">
        <v>217</v>
      </c>
      <c r="H130" s="166">
        <v>1</v>
      </c>
      <c r="I130" s="167"/>
      <c r="J130" s="168">
        <f t="shared" si="0"/>
        <v>0</v>
      </c>
      <c r="K130" s="169"/>
      <c r="L130" s="33"/>
      <c r="M130" s="170" t="s">
        <v>1</v>
      </c>
      <c r="N130" s="171" t="s">
        <v>36</v>
      </c>
      <c r="O130" s="58"/>
      <c r="P130" s="172">
        <f t="shared" si="1"/>
        <v>0</v>
      </c>
      <c r="Q130" s="172">
        <v>0</v>
      </c>
      <c r="R130" s="172">
        <f t="shared" si="2"/>
        <v>0</v>
      </c>
      <c r="S130" s="172">
        <v>0</v>
      </c>
      <c r="T130" s="173">
        <f t="shared" si="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74" t="s">
        <v>316</v>
      </c>
      <c r="AT130" s="174" t="s">
        <v>116</v>
      </c>
      <c r="AU130" s="174" t="s">
        <v>81</v>
      </c>
      <c r="AY130" s="17" t="s">
        <v>114</v>
      </c>
      <c r="BE130" s="175">
        <f t="shared" si="4"/>
        <v>0</v>
      </c>
      <c r="BF130" s="175">
        <f t="shared" si="5"/>
        <v>0</v>
      </c>
      <c r="BG130" s="175">
        <f t="shared" si="6"/>
        <v>0</v>
      </c>
      <c r="BH130" s="175">
        <f t="shared" si="7"/>
        <v>0</v>
      </c>
      <c r="BI130" s="175">
        <f t="shared" si="8"/>
        <v>0</v>
      </c>
      <c r="BJ130" s="17" t="s">
        <v>79</v>
      </c>
      <c r="BK130" s="175">
        <f t="shared" si="9"/>
        <v>0</v>
      </c>
      <c r="BL130" s="17" t="s">
        <v>316</v>
      </c>
      <c r="BM130" s="174" t="s">
        <v>338</v>
      </c>
    </row>
    <row r="131" spans="1:65" s="2" customFormat="1" ht="24" customHeight="1">
      <c r="A131" s="32"/>
      <c r="B131" s="161"/>
      <c r="C131" s="162" t="s">
        <v>174</v>
      </c>
      <c r="D131" s="162" t="s">
        <v>116</v>
      </c>
      <c r="E131" s="163" t="s">
        <v>339</v>
      </c>
      <c r="F131" s="164" t="s">
        <v>340</v>
      </c>
      <c r="G131" s="165" t="s">
        <v>217</v>
      </c>
      <c r="H131" s="166">
        <v>1</v>
      </c>
      <c r="I131" s="167"/>
      <c r="J131" s="168">
        <f t="shared" si="0"/>
        <v>0</v>
      </c>
      <c r="K131" s="169"/>
      <c r="L131" s="33"/>
      <c r="M131" s="211" t="s">
        <v>1</v>
      </c>
      <c r="N131" s="212" t="s">
        <v>36</v>
      </c>
      <c r="O131" s="213"/>
      <c r="P131" s="214">
        <f t="shared" si="1"/>
        <v>0</v>
      </c>
      <c r="Q131" s="214">
        <v>0</v>
      </c>
      <c r="R131" s="214">
        <f t="shared" si="2"/>
        <v>0</v>
      </c>
      <c r="S131" s="214">
        <v>0</v>
      </c>
      <c r="T131" s="215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74" t="s">
        <v>316</v>
      </c>
      <c r="AT131" s="174" t="s">
        <v>116</v>
      </c>
      <c r="AU131" s="174" t="s">
        <v>81</v>
      </c>
      <c r="AY131" s="17" t="s">
        <v>114</v>
      </c>
      <c r="BE131" s="175">
        <f t="shared" si="4"/>
        <v>0</v>
      </c>
      <c r="BF131" s="175">
        <f t="shared" si="5"/>
        <v>0</v>
      </c>
      <c r="BG131" s="175">
        <f t="shared" si="6"/>
        <v>0</v>
      </c>
      <c r="BH131" s="175">
        <f t="shared" si="7"/>
        <v>0</v>
      </c>
      <c r="BI131" s="175">
        <f t="shared" si="8"/>
        <v>0</v>
      </c>
      <c r="BJ131" s="17" t="s">
        <v>79</v>
      </c>
      <c r="BK131" s="175">
        <f t="shared" si="9"/>
        <v>0</v>
      </c>
      <c r="BL131" s="17" t="s">
        <v>316</v>
      </c>
      <c r="BM131" s="174" t="s">
        <v>341</v>
      </c>
    </row>
    <row r="132" spans="1:65" s="2" customFormat="1" ht="6.95" customHeight="1">
      <c r="A132" s="32"/>
      <c r="B132" s="47"/>
      <c r="C132" s="48"/>
      <c r="D132" s="48"/>
      <c r="E132" s="48"/>
      <c r="F132" s="48"/>
      <c r="G132" s="48"/>
      <c r="H132" s="48"/>
      <c r="I132" s="120"/>
      <c r="J132" s="48"/>
      <c r="K132" s="48"/>
      <c r="L132" s="33"/>
      <c r="M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</sheetData>
  <autoFilter ref="C117:K131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01 - SO 01 Demolice stodoly</vt:lpstr>
      <vt:lpstr>101 - VON</vt:lpstr>
      <vt:lpstr>'01 - SO 01 Demolice stodoly'!Názvy_tisku</vt:lpstr>
      <vt:lpstr>'101 - VON'!Názvy_tisku</vt:lpstr>
      <vt:lpstr>'Rekapitulace stavby'!Názvy_tisku</vt:lpstr>
      <vt:lpstr>'01 - SO 01 Demolice stodoly'!Oblast_tisku</vt:lpstr>
      <vt:lpstr>'101 - VON'!Oblast_tisku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DESKTOP-4NS5FKT\uzivatel</dc:creator>
  <cp:lastModifiedBy>Kamil Kubanek</cp:lastModifiedBy>
  <dcterms:created xsi:type="dcterms:W3CDTF">2019-07-24T06:10:23Z</dcterms:created>
  <dcterms:modified xsi:type="dcterms:W3CDTF">2019-07-29T06:37:45Z</dcterms:modified>
</cp:coreProperties>
</file>