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19\RIPS\Mezilesí\"/>
    </mc:Choice>
  </mc:AlternateContent>
  <xr:revisionPtr revIDLastSave="0" documentId="13_ncr:1_{BA0C6BDF-C7F4-4B3E-974A-A522BA6E8DDA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Rekapitulace stavby" sheetId="1" r:id="rId1"/>
    <sheet name="01.1 - SO 01.1 Stavební část" sheetId="2" r:id="rId2"/>
    <sheet name="01.2 - SO 01.2 ZTI" sheetId="3" r:id="rId3"/>
    <sheet name="01.3 - SO 01.3 Elektroins..." sheetId="4" r:id="rId4"/>
    <sheet name="01.4 - SO 01.4 VZT" sheetId="5" r:id="rId5"/>
    <sheet name="01.5 - SO 01.5 Likvidace ..." sheetId="6" r:id="rId6"/>
    <sheet name="901 - VON" sheetId="7" r:id="rId7"/>
  </sheets>
  <definedNames>
    <definedName name="_xlnm._FilterDatabase" localSheetId="1" hidden="1">'01.1 - SO 01.1 Stavební část'!$C$131:$K$347</definedName>
    <definedName name="_xlnm._FilterDatabase" localSheetId="2" hidden="1">'01.2 - SO 01.2 ZTI'!$C$119:$K$170</definedName>
    <definedName name="_xlnm._FilterDatabase" localSheetId="3" hidden="1">'01.3 - SO 01.3 Elektroins...'!$C$118:$K$144</definedName>
    <definedName name="_xlnm._FilterDatabase" localSheetId="4" hidden="1">'01.4 - SO 01.4 VZT'!$C$118:$K$158</definedName>
    <definedName name="_xlnm._FilterDatabase" localSheetId="5" hidden="1">'01.5 - SO 01.5 Likvidace ...'!$C$116:$K$132</definedName>
    <definedName name="_xlnm._FilterDatabase" localSheetId="6" hidden="1">'901 - VON'!$C$117:$K$132</definedName>
    <definedName name="_xlnm.Print_Titles" localSheetId="1">'01.1 - SO 01.1 Stavební část'!$131:$131</definedName>
    <definedName name="_xlnm.Print_Titles" localSheetId="2">'01.2 - SO 01.2 ZTI'!$119:$119</definedName>
    <definedName name="_xlnm.Print_Titles" localSheetId="3">'01.3 - SO 01.3 Elektroins...'!$118:$118</definedName>
    <definedName name="_xlnm.Print_Titles" localSheetId="4">'01.4 - SO 01.4 VZT'!$118:$118</definedName>
    <definedName name="_xlnm.Print_Titles" localSheetId="5">'01.5 - SO 01.5 Likvidace ...'!$116:$116</definedName>
    <definedName name="_xlnm.Print_Titles" localSheetId="6">'901 - VON'!$117:$117</definedName>
    <definedName name="_xlnm.Print_Titles" localSheetId="0">'Rekapitulace stavby'!$92:$92</definedName>
    <definedName name="_xlnm.Print_Area" localSheetId="1">'01.1 - SO 01.1 Stavební část'!$C$4:$J$76,'01.1 - SO 01.1 Stavební část'!$C$82:$J$113,'01.1 - SO 01.1 Stavební část'!$C$119:$K$347</definedName>
    <definedName name="_xlnm.Print_Area" localSheetId="2">'01.2 - SO 01.2 ZTI'!$C$4:$J$76,'01.2 - SO 01.2 ZTI'!$C$82:$J$101,'01.2 - SO 01.2 ZTI'!$C$107:$K$170</definedName>
    <definedName name="_xlnm.Print_Area" localSheetId="3">'01.3 - SO 01.3 Elektroins...'!$C$4:$J$76,'01.3 - SO 01.3 Elektroins...'!$C$82:$J$100,'01.3 - SO 01.3 Elektroins...'!$C$106:$K$144</definedName>
    <definedName name="_xlnm.Print_Area" localSheetId="4">'01.4 - SO 01.4 VZT'!$C$4:$J$76,'01.4 - SO 01.4 VZT'!$C$82:$J$100,'01.4 - SO 01.4 VZT'!$C$106:$K$158</definedName>
    <definedName name="_xlnm.Print_Area" localSheetId="5">'01.5 - SO 01.5 Likvidace ...'!$C$4:$J$76,'01.5 - SO 01.5 Likvidace ...'!$C$82:$J$98,'01.5 - SO 01.5 Likvidace ...'!$C$104:$K$132</definedName>
    <definedName name="_xlnm.Print_Area" localSheetId="6">'901 - VON'!$C$4:$J$76,'901 - VON'!$C$82:$J$99,'901 - VON'!$C$105:$K$132</definedName>
    <definedName name="_xlnm.Print_Area" localSheetId="0">'Rekapitulace stavby'!$D$4:$AO$76,'Rekapitulace stavby'!$C$82:$AQ$101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32" i="7"/>
  <c r="BH132" i="7"/>
  <c r="BG132" i="7"/>
  <c r="BE132" i="7"/>
  <c r="T132" i="7"/>
  <c r="R132" i="7"/>
  <c r="P132" i="7"/>
  <c r="BK132" i="7"/>
  <c r="J132" i="7"/>
  <c r="BF132" i="7"/>
  <c r="BI131" i="7"/>
  <c r="BH131" i="7"/>
  <c r="BG131" i="7"/>
  <c r="BE131" i="7"/>
  <c r="T131" i="7"/>
  <c r="R131" i="7"/>
  <c r="P131" i="7"/>
  <c r="BK131" i="7"/>
  <c r="J131" i="7"/>
  <c r="BF131" i="7" s="1"/>
  <c r="BI130" i="7"/>
  <c r="BH130" i="7"/>
  <c r="BG130" i="7"/>
  <c r="BE130" i="7"/>
  <c r="T130" i="7"/>
  <c r="R130" i="7"/>
  <c r="P130" i="7"/>
  <c r="BK130" i="7"/>
  <c r="J130" i="7"/>
  <c r="BF130" i="7"/>
  <c r="BI129" i="7"/>
  <c r="BH129" i="7"/>
  <c r="BG129" i="7"/>
  <c r="BE129" i="7"/>
  <c r="T129" i="7"/>
  <c r="R129" i="7"/>
  <c r="P129" i="7"/>
  <c r="BK129" i="7"/>
  <c r="J129" i="7"/>
  <c r="BF129" i="7" s="1"/>
  <c r="BI128" i="7"/>
  <c r="BH128" i="7"/>
  <c r="BG128" i="7"/>
  <c r="BE128" i="7"/>
  <c r="T128" i="7"/>
  <c r="R128" i="7"/>
  <c r="R120" i="7" s="1"/>
  <c r="R119" i="7" s="1"/>
  <c r="R118" i="7" s="1"/>
  <c r="P128" i="7"/>
  <c r="BK128" i="7"/>
  <c r="J128" i="7"/>
  <c r="BF128" i="7"/>
  <c r="BI127" i="7"/>
  <c r="BH127" i="7"/>
  <c r="BG127" i="7"/>
  <c r="BE127" i="7"/>
  <c r="T127" i="7"/>
  <c r="R127" i="7"/>
  <c r="P127" i="7"/>
  <c r="BK127" i="7"/>
  <c r="J127" i="7"/>
  <c r="BF127" i="7" s="1"/>
  <c r="BI126" i="7"/>
  <c r="BH126" i="7"/>
  <c r="BG126" i="7"/>
  <c r="BE126" i="7"/>
  <c r="T126" i="7"/>
  <c r="R126" i="7"/>
  <c r="P126" i="7"/>
  <c r="BK126" i="7"/>
  <c r="J126" i="7"/>
  <c r="BF126" i="7"/>
  <c r="BI125" i="7"/>
  <c r="BH125" i="7"/>
  <c r="BG125" i="7"/>
  <c r="BE125" i="7"/>
  <c r="T125" i="7"/>
  <c r="R125" i="7"/>
  <c r="P125" i="7"/>
  <c r="BK125" i="7"/>
  <c r="J125" i="7"/>
  <c r="BF125" i="7" s="1"/>
  <c r="BI124" i="7"/>
  <c r="BH124" i="7"/>
  <c r="BG124" i="7"/>
  <c r="BE124" i="7"/>
  <c r="T124" i="7"/>
  <c r="R124" i="7"/>
  <c r="P124" i="7"/>
  <c r="BK124" i="7"/>
  <c r="J124" i="7"/>
  <c r="BF124" i="7"/>
  <c r="BI123" i="7"/>
  <c r="BH123" i="7"/>
  <c r="BG123" i="7"/>
  <c r="BE123" i="7"/>
  <c r="T123" i="7"/>
  <c r="R123" i="7"/>
  <c r="P123" i="7"/>
  <c r="BK123" i="7"/>
  <c r="J123" i="7"/>
  <c r="BF123" i="7" s="1"/>
  <c r="BI122" i="7"/>
  <c r="BH122" i="7"/>
  <c r="BG122" i="7"/>
  <c r="BE122" i="7"/>
  <c r="T122" i="7"/>
  <c r="R122" i="7"/>
  <c r="P122" i="7"/>
  <c r="BK122" i="7"/>
  <c r="J122" i="7"/>
  <c r="BF122" i="7"/>
  <c r="BI121" i="7"/>
  <c r="BH121" i="7"/>
  <c r="F36" i="7"/>
  <c r="BC100" i="1" s="1"/>
  <c r="BG121" i="7"/>
  <c r="BE121" i="7"/>
  <c r="T121" i="7"/>
  <c r="T120" i="7"/>
  <c r="T119" i="7" s="1"/>
  <c r="T118" i="7" s="1"/>
  <c r="R121" i="7"/>
  <c r="P121" i="7"/>
  <c r="BK121" i="7"/>
  <c r="BK120" i="7" s="1"/>
  <c r="J121" i="7"/>
  <c r="BF121" i="7"/>
  <c r="J34" i="7"/>
  <c r="AW100" i="1" s="1"/>
  <c r="F112" i="7"/>
  <c r="E110" i="7"/>
  <c r="F89" i="7"/>
  <c r="E87" i="7"/>
  <c r="J24" i="7"/>
  <c r="E24" i="7"/>
  <c r="J92" i="7" s="1"/>
  <c r="J115" i="7"/>
  <c r="J23" i="7"/>
  <c r="J21" i="7"/>
  <c r="E21" i="7"/>
  <c r="J20" i="7"/>
  <c r="J18" i="7"/>
  <c r="E18" i="7"/>
  <c r="F115" i="7"/>
  <c r="F92" i="7"/>
  <c r="J17" i="7"/>
  <c r="J15" i="7"/>
  <c r="E15" i="7"/>
  <c r="F114" i="7"/>
  <c r="F91" i="7"/>
  <c r="J14" i="7"/>
  <c r="J12" i="7"/>
  <c r="J89" i="7" s="1"/>
  <c r="J112" i="7"/>
  <c r="E7" i="7"/>
  <c r="E108" i="7"/>
  <c r="E85" i="7"/>
  <c r="J37" i="6"/>
  <c r="J36" i="6"/>
  <c r="AY99" i="1"/>
  <c r="J35" i="6"/>
  <c r="AX99" i="1"/>
  <c r="BI132" i="6"/>
  <c r="BH132" i="6"/>
  <c r="BG132" i="6"/>
  <c r="BE132" i="6"/>
  <c r="T132" i="6"/>
  <c r="R132" i="6"/>
  <c r="P132" i="6"/>
  <c r="BK132" i="6"/>
  <c r="J132" i="6"/>
  <c r="BF132" i="6"/>
  <c r="BI131" i="6"/>
  <c r="BH131" i="6"/>
  <c r="BG131" i="6"/>
  <c r="BE131" i="6"/>
  <c r="T131" i="6"/>
  <c r="R131" i="6"/>
  <c r="P131" i="6"/>
  <c r="BK131" i="6"/>
  <c r="J131" i="6"/>
  <c r="BF131" i="6"/>
  <c r="BI130" i="6"/>
  <c r="BH130" i="6"/>
  <c r="BG130" i="6"/>
  <c r="BE130" i="6"/>
  <c r="T130" i="6"/>
  <c r="R130" i="6"/>
  <c r="P130" i="6"/>
  <c r="BK130" i="6"/>
  <c r="J130" i="6"/>
  <c r="BF130" i="6"/>
  <c r="BI129" i="6"/>
  <c r="BH129" i="6"/>
  <c r="BG129" i="6"/>
  <c r="BE129" i="6"/>
  <c r="T129" i="6"/>
  <c r="R129" i="6"/>
  <c r="P129" i="6"/>
  <c r="BK129" i="6"/>
  <c r="J129" i="6"/>
  <c r="BF129" i="6"/>
  <c r="BI128" i="6"/>
  <c r="BH128" i="6"/>
  <c r="BG128" i="6"/>
  <c r="BE128" i="6"/>
  <c r="T128" i="6"/>
  <c r="R128" i="6"/>
  <c r="P128" i="6"/>
  <c r="BK128" i="6"/>
  <c r="J128" i="6"/>
  <c r="BF128" i="6"/>
  <c r="BI127" i="6"/>
  <c r="BH127" i="6"/>
  <c r="BG127" i="6"/>
  <c r="BE127" i="6"/>
  <c r="T127" i="6"/>
  <c r="R127" i="6"/>
  <c r="P127" i="6"/>
  <c r="BK127" i="6"/>
  <c r="J127" i="6"/>
  <c r="BF127" i="6"/>
  <c r="BI126" i="6"/>
  <c r="BH126" i="6"/>
  <c r="BG126" i="6"/>
  <c r="BE126" i="6"/>
  <c r="T126" i="6"/>
  <c r="R126" i="6"/>
  <c r="P126" i="6"/>
  <c r="BK126" i="6"/>
  <c r="J126" i="6"/>
  <c r="BF126" i="6"/>
  <c r="BI125" i="6"/>
  <c r="BH125" i="6"/>
  <c r="BG125" i="6"/>
  <c r="BE125" i="6"/>
  <c r="T125" i="6"/>
  <c r="R125" i="6"/>
  <c r="P125" i="6"/>
  <c r="BK125" i="6"/>
  <c r="J125" i="6"/>
  <c r="BF125" i="6"/>
  <c r="BI124" i="6"/>
  <c r="BH124" i="6"/>
  <c r="BG124" i="6"/>
  <c r="BE124" i="6"/>
  <c r="T124" i="6"/>
  <c r="R124" i="6"/>
  <c r="P124" i="6"/>
  <c r="BK124" i="6"/>
  <c r="J124" i="6"/>
  <c r="BF124" i="6"/>
  <c r="BI123" i="6"/>
  <c r="BH123" i="6"/>
  <c r="BG123" i="6"/>
  <c r="BE123" i="6"/>
  <c r="T123" i="6"/>
  <c r="R123" i="6"/>
  <c r="P123" i="6"/>
  <c r="BK123" i="6"/>
  <c r="J123" i="6"/>
  <c r="BF123" i="6"/>
  <c r="BI122" i="6"/>
  <c r="BH122" i="6"/>
  <c r="BG122" i="6"/>
  <c r="BE122" i="6"/>
  <c r="T122" i="6"/>
  <c r="R122" i="6"/>
  <c r="P122" i="6"/>
  <c r="BK122" i="6"/>
  <c r="J122" i="6"/>
  <c r="BF122" i="6"/>
  <c r="BI121" i="6"/>
  <c r="BH121" i="6"/>
  <c r="BG121" i="6"/>
  <c r="BE121" i="6"/>
  <c r="T121" i="6"/>
  <c r="R121" i="6"/>
  <c r="P121" i="6"/>
  <c r="BK121" i="6"/>
  <c r="J121" i="6"/>
  <c r="BF121" i="6"/>
  <c r="BI120" i="6"/>
  <c r="BH120" i="6"/>
  <c r="BG120" i="6"/>
  <c r="BE120" i="6"/>
  <c r="T120" i="6"/>
  <c r="R120" i="6"/>
  <c r="P120" i="6"/>
  <c r="BK120" i="6"/>
  <c r="J120" i="6"/>
  <c r="BF120" i="6"/>
  <c r="BI119" i="6"/>
  <c r="F37" i="6"/>
  <c r="BD99" i="1" s="1"/>
  <c r="BH119" i="6"/>
  <c r="F36" i="6" s="1"/>
  <c r="BC99" i="1" s="1"/>
  <c r="BG119" i="6"/>
  <c r="F35" i="6"/>
  <c r="BB99" i="1" s="1"/>
  <c r="BE119" i="6"/>
  <c r="F33" i="6"/>
  <c r="AZ99" i="1" s="1"/>
  <c r="T119" i="6"/>
  <c r="T118" i="6"/>
  <c r="T117" i="6"/>
  <c r="R119" i="6"/>
  <c r="P119" i="6"/>
  <c r="P118" i="6"/>
  <c r="P117" i="6" s="1"/>
  <c r="AU99" i="1" s="1"/>
  <c r="BK119" i="6"/>
  <c r="BK118" i="6"/>
  <c r="J118" i="6" s="1"/>
  <c r="J97" i="6" s="1"/>
  <c r="BK117" i="6"/>
  <c r="J117" i="6" s="1"/>
  <c r="J119" i="6"/>
  <c r="BF119" i="6" s="1"/>
  <c r="F111" i="6"/>
  <c r="E109" i="6"/>
  <c r="F89" i="6"/>
  <c r="E87" i="6"/>
  <c r="J24" i="6"/>
  <c r="E24" i="6"/>
  <c r="J114" i="6" s="1"/>
  <c r="J92" i="6"/>
  <c r="J23" i="6"/>
  <c r="J21" i="6"/>
  <c r="E21" i="6"/>
  <c r="J113" i="6"/>
  <c r="J91" i="6"/>
  <c r="J20" i="6"/>
  <c r="J18" i="6"/>
  <c r="E18" i="6"/>
  <c r="J17" i="6"/>
  <c r="J15" i="6"/>
  <c r="E15" i="6"/>
  <c r="F91" i="6" s="1"/>
  <c r="F113" i="6"/>
  <c r="J14" i="6"/>
  <c r="J12" i="6"/>
  <c r="E7" i="6"/>
  <c r="E107" i="6"/>
  <c r="E85" i="6"/>
  <c r="J37" i="5"/>
  <c r="J36" i="5"/>
  <c r="AY98" i="1"/>
  <c r="J35" i="5"/>
  <c r="AX98" i="1" s="1"/>
  <c r="BI158" i="5"/>
  <c r="BH158" i="5"/>
  <c r="BG158" i="5"/>
  <c r="BE158" i="5"/>
  <c r="T158" i="5"/>
  <c r="R158" i="5"/>
  <c r="P158" i="5"/>
  <c r="BK158" i="5"/>
  <c r="J158" i="5"/>
  <c r="BF158" i="5"/>
  <c r="BI157" i="5"/>
  <c r="BH157" i="5"/>
  <c r="BG157" i="5"/>
  <c r="BE157" i="5"/>
  <c r="T157" i="5"/>
  <c r="R157" i="5"/>
  <c r="P157" i="5"/>
  <c r="BK157" i="5"/>
  <c r="J157" i="5"/>
  <c r="BF157" i="5" s="1"/>
  <c r="BI156" i="5"/>
  <c r="BH156" i="5"/>
  <c r="BG156" i="5"/>
  <c r="BE156" i="5"/>
  <c r="T156" i="5"/>
  <c r="R156" i="5"/>
  <c r="P156" i="5"/>
  <c r="BK156" i="5"/>
  <c r="J156" i="5"/>
  <c r="BF156" i="5" s="1"/>
  <c r="BI155" i="5"/>
  <c r="BH155" i="5"/>
  <c r="BG155" i="5"/>
  <c r="BE155" i="5"/>
  <c r="T155" i="5"/>
  <c r="R155" i="5"/>
  <c r="R154" i="5"/>
  <c r="P155" i="5"/>
  <c r="BK155" i="5"/>
  <c r="BK154" i="5"/>
  <c r="J154" i="5"/>
  <c r="J99" i="5" s="1"/>
  <c r="J155" i="5"/>
  <c r="BF155" i="5"/>
  <c r="BI151" i="5"/>
  <c r="BH151" i="5"/>
  <c r="BG151" i="5"/>
  <c r="BE151" i="5"/>
  <c r="T151" i="5"/>
  <c r="R151" i="5"/>
  <c r="P151" i="5"/>
  <c r="BK151" i="5"/>
  <c r="J151" i="5"/>
  <c r="BF151" i="5" s="1"/>
  <c r="BI150" i="5"/>
  <c r="BH150" i="5"/>
  <c r="BG150" i="5"/>
  <c r="BE150" i="5"/>
  <c r="T150" i="5"/>
  <c r="R150" i="5"/>
  <c r="P150" i="5"/>
  <c r="BK150" i="5"/>
  <c r="J150" i="5"/>
  <c r="BF150" i="5"/>
  <c r="BI149" i="5"/>
  <c r="BH149" i="5"/>
  <c r="BG149" i="5"/>
  <c r="BE149" i="5"/>
  <c r="T149" i="5"/>
  <c r="R149" i="5"/>
  <c r="P149" i="5"/>
  <c r="BK149" i="5"/>
  <c r="J149" i="5"/>
  <c r="BF149" i="5" s="1"/>
  <c r="BI148" i="5"/>
  <c r="BH148" i="5"/>
  <c r="BG148" i="5"/>
  <c r="BE148" i="5"/>
  <c r="T148" i="5"/>
  <c r="R148" i="5"/>
  <c r="P148" i="5"/>
  <c r="BK148" i="5"/>
  <c r="J148" i="5"/>
  <c r="BF148" i="5" s="1"/>
  <c r="BI147" i="5"/>
  <c r="BH147" i="5"/>
  <c r="BG147" i="5"/>
  <c r="BE147" i="5"/>
  <c r="T147" i="5"/>
  <c r="R147" i="5"/>
  <c r="P147" i="5"/>
  <c r="BK147" i="5"/>
  <c r="J147" i="5"/>
  <c r="BF147" i="5" s="1"/>
  <c r="BI146" i="5"/>
  <c r="BH146" i="5"/>
  <c r="BG146" i="5"/>
  <c r="BE146" i="5"/>
  <c r="T146" i="5"/>
  <c r="R146" i="5"/>
  <c r="P146" i="5"/>
  <c r="BK146" i="5"/>
  <c r="J146" i="5"/>
  <c r="BF146" i="5"/>
  <c r="BI145" i="5"/>
  <c r="BH145" i="5"/>
  <c r="BG145" i="5"/>
  <c r="BE145" i="5"/>
  <c r="T145" i="5"/>
  <c r="R145" i="5"/>
  <c r="P145" i="5"/>
  <c r="BK145" i="5"/>
  <c r="J145" i="5"/>
  <c r="BF145" i="5" s="1"/>
  <c r="BI144" i="5"/>
  <c r="BH144" i="5"/>
  <c r="BG144" i="5"/>
  <c r="BE144" i="5"/>
  <c r="T144" i="5"/>
  <c r="R144" i="5"/>
  <c r="P144" i="5"/>
  <c r="BK144" i="5"/>
  <c r="J144" i="5"/>
  <c r="BF144" i="5"/>
  <c r="BI143" i="5"/>
  <c r="BH143" i="5"/>
  <c r="BG143" i="5"/>
  <c r="BE143" i="5"/>
  <c r="T143" i="5"/>
  <c r="R143" i="5"/>
  <c r="P143" i="5"/>
  <c r="BK143" i="5"/>
  <c r="J143" i="5"/>
  <c r="BF143" i="5" s="1"/>
  <c r="BI142" i="5"/>
  <c r="BH142" i="5"/>
  <c r="BG142" i="5"/>
  <c r="BE142" i="5"/>
  <c r="T142" i="5"/>
  <c r="R142" i="5"/>
  <c r="P142" i="5"/>
  <c r="BK142" i="5"/>
  <c r="J142" i="5"/>
  <c r="BF142" i="5"/>
  <c r="BI141" i="5"/>
  <c r="BH141" i="5"/>
  <c r="BG141" i="5"/>
  <c r="BE141" i="5"/>
  <c r="T141" i="5"/>
  <c r="R141" i="5"/>
  <c r="P141" i="5"/>
  <c r="BK141" i="5"/>
  <c r="J141" i="5"/>
  <c r="BF141" i="5" s="1"/>
  <c r="BI140" i="5"/>
  <c r="BH140" i="5"/>
  <c r="BG140" i="5"/>
  <c r="BE140" i="5"/>
  <c r="T140" i="5"/>
  <c r="R140" i="5"/>
  <c r="P140" i="5"/>
  <c r="BK140" i="5"/>
  <c r="J140" i="5"/>
  <c r="BF140" i="5" s="1"/>
  <c r="BI139" i="5"/>
  <c r="BH139" i="5"/>
  <c r="BG139" i="5"/>
  <c r="BE139" i="5"/>
  <c r="T139" i="5"/>
  <c r="R139" i="5"/>
  <c r="P139" i="5"/>
  <c r="P137" i="5" s="1"/>
  <c r="BK139" i="5"/>
  <c r="J139" i="5"/>
  <c r="BF139" i="5" s="1"/>
  <c r="BI138" i="5"/>
  <c r="BH138" i="5"/>
  <c r="BG138" i="5"/>
  <c r="BE138" i="5"/>
  <c r="T138" i="5"/>
  <c r="T137" i="5"/>
  <c r="R138" i="5"/>
  <c r="P138" i="5"/>
  <c r="BK138" i="5"/>
  <c r="BK137" i="5" s="1"/>
  <c r="J137" i="5" s="1"/>
  <c r="J98" i="5" s="1"/>
  <c r="J138" i="5"/>
  <c r="BF138" i="5"/>
  <c r="BI136" i="5"/>
  <c r="BH136" i="5"/>
  <c r="BG136" i="5"/>
  <c r="BE136" i="5"/>
  <c r="T136" i="5"/>
  <c r="R136" i="5"/>
  <c r="P136" i="5"/>
  <c r="BK136" i="5"/>
  <c r="J136" i="5"/>
  <c r="BF136" i="5" s="1"/>
  <c r="BI135" i="5"/>
  <c r="BH135" i="5"/>
  <c r="BG135" i="5"/>
  <c r="BE135" i="5"/>
  <c r="T135" i="5"/>
  <c r="R135" i="5"/>
  <c r="P135" i="5"/>
  <c r="BK135" i="5"/>
  <c r="J135" i="5"/>
  <c r="BF135" i="5" s="1"/>
  <c r="BI134" i="5"/>
  <c r="BH134" i="5"/>
  <c r="BG134" i="5"/>
  <c r="BE134" i="5"/>
  <c r="T134" i="5"/>
  <c r="R134" i="5"/>
  <c r="P134" i="5"/>
  <c r="BK134" i="5"/>
  <c r="J134" i="5"/>
  <c r="BF134" i="5"/>
  <c r="BI133" i="5"/>
  <c r="BH133" i="5"/>
  <c r="BG133" i="5"/>
  <c r="BE133" i="5"/>
  <c r="T133" i="5"/>
  <c r="R133" i="5"/>
  <c r="P133" i="5"/>
  <c r="BK133" i="5"/>
  <c r="J133" i="5"/>
  <c r="BF133" i="5" s="1"/>
  <c r="BI132" i="5"/>
  <c r="BH132" i="5"/>
  <c r="BG132" i="5"/>
  <c r="BE132" i="5"/>
  <c r="T132" i="5"/>
  <c r="R132" i="5"/>
  <c r="P132" i="5"/>
  <c r="BK132" i="5"/>
  <c r="J132" i="5"/>
  <c r="BF132" i="5"/>
  <c r="BI131" i="5"/>
  <c r="BH131" i="5"/>
  <c r="BG131" i="5"/>
  <c r="BE131" i="5"/>
  <c r="T131" i="5"/>
  <c r="R131" i="5"/>
  <c r="P131" i="5"/>
  <c r="BK131" i="5"/>
  <c r="J131" i="5"/>
  <c r="BF131" i="5" s="1"/>
  <c r="BI130" i="5"/>
  <c r="BH130" i="5"/>
  <c r="BG130" i="5"/>
  <c r="BE130" i="5"/>
  <c r="T130" i="5"/>
  <c r="R130" i="5"/>
  <c r="P130" i="5"/>
  <c r="BK130" i="5"/>
  <c r="J130" i="5"/>
  <c r="BF130" i="5"/>
  <c r="BI129" i="5"/>
  <c r="BH129" i="5"/>
  <c r="BG129" i="5"/>
  <c r="BE129" i="5"/>
  <c r="T129" i="5"/>
  <c r="R129" i="5"/>
  <c r="P129" i="5"/>
  <c r="BK129" i="5"/>
  <c r="J129" i="5"/>
  <c r="BF129" i="5" s="1"/>
  <c r="BI128" i="5"/>
  <c r="BH128" i="5"/>
  <c r="BG128" i="5"/>
  <c r="BE128" i="5"/>
  <c r="T128" i="5"/>
  <c r="R128" i="5"/>
  <c r="P128" i="5"/>
  <c r="BK128" i="5"/>
  <c r="J128" i="5"/>
  <c r="BF128" i="5" s="1"/>
  <c r="BI127" i="5"/>
  <c r="BH127" i="5"/>
  <c r="BG127" i="5"/>
  <c r="BE127" i="5"/>
  <c r="T127" i="5"/>
  <c r="R127" i="5"/>
  <c r="P127" i="5"/>
  <c r="BK127" i="5"/>
  <c r="J127" i="5"/>
  <c r="BF127" i="5" s="1"/>
  <c r="BI126" i="5"/>
  <c r="BH126" i="5"/>
  <c r="BG126" i="5"/>
  <c r="BE126" i="5"/>
  <c r="T126" i="5"/>
  <c r="R126" i="5"/>
  <c r="P126" i="5"/>
  <c r="BK126" i="5"/>
  <c r="J126" i="5"/>
  <c r="BF126" i="5"/>
  <c r="BI125" i="5"/>
  <c r="BH125" i="5"/>
  <c r="BG125" i="5"/>
  <c r="BE125" i="5"/>
  <c r="J33" i="5" s="1"/>
  <c r="AV98" i="1" s="1"/>
  <c r="T125" i="5"/>
  <c r="R125" i="5"/>
  <c r="P125" i="5"/>
  <c r="BK125" i="5"/>
  <c r="J125" i="5"/>
  <c r="BF125" i="5" s="1"/>
  <c r="BI124" i="5"/>
  <c r="BH124" i="5"/>
  <c r="BG124" i="5"/>
  <c r="F35" i="5" s="1"/>
  <c r="BB98" i="1" s="1"/>
  <c r="BE124" i="5"/>
  <c r="T124" i="5"/>
  <c r="R124" i="5"/>
  <c r="P124" i="5"/>
  <c r="BK124" i="5"/>
  <c r="J124" i="5"/>
  <c r="BF124" i="5"/>
  <c r="BI123" i="5"/>
  <c r="BH123" i="5"/>
  <c r="BG123" i="5"/>
  <c r="BE123" i="5"/>
  <c r="T123" i="5"/>
  <c r="R123" i="5"/>
  <c r="P123" i="5"/>
  <c r="BK123" i="5"/>
  <c r="J123" i="5"/>
  <c r="BF123" i="5" s="1"/>
  <c r="J34" i="5" s="1"/>
  <c r="AW98" i="1" s="1"/>
  <c r="BI122" i="5"/>
  <c r="BH122" i="5"/>
  <c r="BG122" i="5"/>
  <c r="BE122" i="5"/>
  <c r="T122" i="5"/>
  <c r="R122" i="5"/>
  <c r="P122" i="5"/>
  <c r="BK122" i="5"/>
  <c r="J122" i="5"/>
  <c r="BF122" i="5"/>
  <c r="BI121" i="5"/>
  <c r="BH121" i="5"/>
  <c r="BG121" i="5"/>
  <c r="BE121" i="5"/>
  <c r="T121" i="5"/>
  <c r="T120" i="5"/>
  <c r="R121" i="5"/>
  <c r="P121" i="5"/>
  <c r="P120" i="5" s="1"/>
  <c r="BK121" i="5"/>
  <c r="J121" i="5"/>
  <c r="BF121" i="5" s="1"/>
  <c r="F113" i="5"/>
  <c r="E111" i="5"/>
  <c r="F89" i="5"/>
  <c r="E87" i="5"/>
  <c r="J24" i="5"/>
  <c r="E24" i="5"/>
  <c r="J116" i="5"/>
  <c r="J92" i="5"/>
  <c r="J23" i="5"/>
  <c r="J21" i="5"/>
  <c r="E21" i="5"/>
  <c r="J115" i="5"/>
  <c r="J91" i="5"/>
  <c r="J20" i="5"/>
  <c r="J18" i="5"/>
  <c r="E18" i="5"/>
  <c r="F92" i="5" s="1"/>
  <c r="F116" i="5"/>
  <c r="J17" i="5"/>
  <c r="J15" i="5"/>
  <c r="E15" i="5"/>
  <c r="F115" i="5" s="1"/>
  <c r="F91" i="5"/>
  <c r="J14" i="5"/>
  <c r="J12" i="5"/>
  <c r="J113" i="5" s="1"/>
  <c r="J89" i="5"/>
  <c r="E7" i="5"/>
  <c r="E85" i="5" s="1"/>
  <c r="J37" i="4"/>
  <c r="J36" i="4"/>
  <c r="AY97" i="1"/>
  <c r="J35" i="4"/>
  <c r="AX97" i="1"/>
  <c r="BI144" i="4"/>
  <c r="BH144" i="4"/>
  <c r="BG144" i="4"/>
  <c r="BE144" i="4"/>
  <c r="T144" i="4"/>
  <c r="R144" i="4"/>
  <c r="P144" i="4"/>
  <c r="BK144" i="4"/>
  <c r="J144" i="4"/>
  <c r="BF144" i="4"/>
  <c r="BI143" i="4"/>
  <c r="BH143" i="4"/>
  <c r="BG143" i="4"/>
  <c r="BE143" i="4"/>
  <c r="T143" i="4"/>
  <c r="R143" i="4"/>
  <c r="P143" i="4"/>
  <c r="BK143" i="4"/>
  <c r="J143" i="4"/>
  <c r="BF143" i="4"/>
  <c r="BI142" i="4"/>
  <c r="BH142" i="4"/>
  <c r="BG142" i="4"/>
  <c r="BE142" i="4"/>
  <c r="T142" i="4"/>
  <c r="R142" i="4"/>
  <c r="R139" i="4" s="1"/>
  <c r="P142" i="4"/>
  <c r="BK142" i="4"/>
  <c r="J142" i="4"/>
  <c r="BF142" i="4"/>
  <c r="BI141" i="4"/>
  <c r="BH141" i="4"/>
  <c r="BG141" i="4"/>
  <c r="BE141" i="4"/>
  <c r="T141" i="4"/>
  <c r="R141" i="4"/>
  <c r="P141" i="4"/>
  <c r="BK141" i="4"/>
  <c r="BK139" i="4" s="1"/>
  <c r="J139" i="4" s="1"/>
  <c r="J99" i="4" s="1"/>
  <c r="J141" i="4"/>
  <c r="BF141" i="4"/>
  <c r="BI140" i="4"/>
  <c r="BH140" i="4"/>
  <c r="BG140" i="4"/>
  <c r="BE140" i="4"/>
  <c r="T140" i="4"/>
  <c r="T139" i="4"/>
  <c r="R140" i="4"/>
  <c r="P140" i="4"/>
  <c r="P139" i="4"/>
  <c r="BK140" i="4"/>
  <c r="J140" i="4"/>
  <c r="BF140" i="4" s="1"/>
  <c r="BI138" i="4"/>
  <c r="BH138" i="4"/>
  <c r="BG138" i="4"/>
  <c r="BE138" i="4"/>
  <c r="T138" i="4"/>
  <c r="R138" i="4"/>
  <c r="P138" i="4"/>
  <c r="BK138" i="4"/>
  <c r="J138" i="4"/>
  <c r="BF138" i="4"/>
  <c r="BI137" i="4"/>
  <c r="BH137" i="4"/>
  <c r="BG137" i="4"/>
  <c r="BE137" i="4"/>
  <c r="T137" i="4"/>
  <c r="R137" i="4"/>
  <c r="P137" i="4"/>
  <c r="BK137" i="4"/>
  <c r="J137" i="4"/>
  <c r="BF137" i="4"/>
  <c r="BI136" i="4"/>
  <c r="BH136" i="4"/>
  <c r="BG136" i="4"/>
  <c r="BE136" i="4"/>
  <c r="T136" i="4"/>
  <c r="R136" i="4"/>
  <c r="P136" i="4"/>
  <c r="BK136" i="4"/>
  <c r="J136" i="4"/>
  <c r="BF136" i="4" s="1"/>
  <c r="BI135" i="4"/>
  <c r="BH135" i="4"/>
  <c r="BG135" i="4"/>
  <c r="BE135" i="4"/>
  <c r="T135" i="4"/>
  <c r="R135" i="4"/>
  <c r="P135" i="4"/>
  <c r="BK135" i="4"/>
  <c r="J135" i="4"/>
  <c r="BF135" i="4"/>
  <c r="BI134" i="4"/>
  <c r="BH134" i="4"/>
  <c r="BG134" i="4"/>
  <c r="BE134" i="4"/>
  <c r="T134" i="4"/>
  <c r="R134" i="4"/>
  <c r="P134" i="4"/>
  <c r="BK134" i="4"/>
  <c r="J134" i="4"/>
  <c r="BF134" i="4" s="1"/>
  <c r="BI133" i="4"/>
  <c r="BH133" i="4"/>
  <c r="BG133" i="4"/>
  <c r="BE133" i="4"/>
  <c r="T133" i="4"/>
  <c r="R133" i="4"/>
  <c r="P133" i="4"/>
  <c r="BK133" i="4"/>
  <c r="J133" i="4"/>
  <c r="BF133" i="4"/>
  <c r="BI132" i="4"/>
  <c r="BH132" i="4"/>
  <c r="BG132" i="4"/>
  <c r="BE132" i="4"/>
  <c r="T132" i="4"/>
  <c r="R132" i="4"/>
  <c r="P132" i="4"/>
  <c r="BK132" i="4"/>
  <c r="BK129" i="4" s="1"/>
  <c r="J129" i="4" s="1"/>
  <c r="J98" i="4" s="1"/>
  <c r="J132" i="4"/>
  <c r="BF132" i="4" s="1"/>
  <c r="BI131" i="4"/>
  <c r="BH131" i="4"/>
  <c r="BG131" i="4"/>
  <c r="BE131" i="4"/>
  <c r="T131" i="4"/>
  <c r="R131" i="4"/>
  <c r="R129" i="4" s="1"/>
  <c r="P131" i="4"/>
  <c r="BK131" i="4"/>
  <c r="J131" i="4"/>
  <c r="BF131" i="4"/>
  <c r="BI130" i="4"/>
  <c r="BH130" i="4"/>
  <c r="BG130" i="4"/>
  <c r="BE130" i="4"/>
  <c r="T130" i="4"/>
  <c r="T129" i="4" s="1"/>
  <c r="R130" i="4"/>
  <c r="P130" i="4"/>
  <c r="P129" i="4" s="1"/>
  <c r="BK130" i="4"/>
  <c r="J130" i="4"/>
  <c r="BF130" i="4" s="1"/>
  <c r="BI128" i="4"/>
  <c r="BH128" i="4"/>
  <c r="BG128" i="4"/>
  <c r="BE128" i="4"/>
  <c r="T128" i="4"/>
  <c r="R128" i="4"/>
  <c r="P128" i="4"/>
  <c r="BK128" i="4"/>
  <c r="J128" i="4"/>
  <c r="BF128" i="4" s="1"/>
  <c r="BI127" i="4"/>
  <c r="BH127" i="4"/>
  <c r="BG127" i="4"/>
  <c r="BE127" i="4"/>
  <c r="T127" i="4"/>
  <c r="R127" i="4"/>
  <c r="P127" i="4"/>
  <c r="BK127" i="4"/>
  <c r="J127" i="4"/>
  <c r="BF127" i="4"/>
  <c r="BI126" i="4"/>
  <c r="BH126" i="4"/>
  <c r="BG126" i="4"/>
  <c r="BE126" i="4"/>
  <c r="T126" i="4"/>
  <c r="R126" i="4"/>
  <c r="P126" i="4"/>
  <c r="BK126" i="4"/>
  <c r="J126" i="4"/>
  <c r="BF126" i="4" s="1"/>
  <c r="BI125" i="4"/>
  <c r="BH125" i="4"/>
  <c r="BG125" i="4"/>
  <c r="BE125" i="4"/>
  <c r="T125" i="4"/>
  <c r="R125" i="4"/>
  <c r="P125" i="4"/>
  <c r="BK125" i="4"/>
  <c r="J125" i="4"/>
  <c r="BF125" i="4"/>
  <c r="BI124" i="4"/>
  <c r="BH124" i="4"/>
  <c r="BG124" i="4"/>
  <c r="BE124" i="4"/>
  <c r="T124" i="4"/>
  <c r="R124" i="4"/>
  <c r="P124" i="4"/>
  <c r="BK124" i="4"/>
  <c r="J124" i="4"/>
  <c r="BF124" i="4" s="1"/>
  <c r="BI123" i="4"/>
  <c r="BH123" i="4"/>
  <c r="BG123" i="4"/>
  <c r="F35" i="4" s="1"/>
  <c r="BB97" i="1" s="1"/>
  <c r="BE123" i="4"/>
  <c r="T123" i="4"/>
  <c r="R123" i="4"/>
  <c r="P123" i="4"/>
  <c r="P120" i="4" s="1"/>
  <c r="P119" i="4" s="1"/>
  <c r="AU97" i="1" s="1"/>
  <c r="BK123" i="4"/>
  <c r="J123" i="4"/>
  <c r="BF123" i="4"/>
  <c r="BI122" i="4"/>
  <c r="F37" i="4" s="1"/>
  <c r="BD97" i="1" s="1"/>
  <c r="BH122" i="4"/>
  <c r="BG122" i="4"/>
  <c r="BE122" i="4"/>
  <c r="T122" i="4"/>
  <c r="R122" i="4"/>
  <c r="P122" i="4"/>
  <c r="BK122" i="4"/>
  <c r="BK120" i="4" s="1"/>
  <c r="J122" i="4"/>
  <c r="BF122" i="4" s="1"/>
  <c r="BI121" i="4"/>
  <c r="BH121" i="4"/>
  <c r="BG121" i="4"/>
  <c r="BE121" i="4"/>
  <c r="J33" i="4" s="1"/>
  <c r="AV97" i="1" s="1"/>
  <c r="T121" i="4"/>
  <c r="R121" i="4"/>
  <c r="R120" i="4" s="1"/>
  <c r="R119" i="4" s="1"/>
  <c r="P121" i="4"/>
  <c r="BK121" i="4"/>
  <c r="J121" i="4"/>
  <c r="BF121" i="4"/>
  <c r="J34" i="4"/>
  <c r="AW97" i="1" s="1"/>
  <c r="F113" i="4"/>
  <c r="E111" i="4"/>
  <c r="F89" i="4"/>
  <c r="E87" i="4"/>
  <c r="J24" i="4"/>
  <c r="E24" i="4"/>
  <c r="J116" i="4" s="1"/>
  <c r="J92" i="4"/>
  <c r="J23" i="4"/>
  <c r="J21" i="4"/>
  <c r="E21" i="4"/>
  <c r="J91" i="4" s="1"/>
  <c r="J115" i="4"/>
  <c r="J20" i="4"/>
  <c r="J18" i="4"/>
  <c r="E18" i="4"/>
  <c r="F116" i="4" s="1"/>
  <c r="F92" i="4"/>
  <c r="J17" i="4"/>
  <c r="J15" i="4"/>
  <c r="E15" i="4"/>
  <c r="F115" i="4"/>
  <c r="F91" i="4"/>
  <c r="J14" i="4"/>
  <c r="J12" i="4"/>
  <c r="J113" i="4" s="1"/>
  <c r="J89" i="4"/>
  <c r="E7" i="4"/>
  <c r="E109" i="4" s="1"/>
  <c r="J37" i="3"/>
  <c r="J36" i="3"/>
  <c r="AY96" i="1" s="1"/>
  <c r="J35" i="3"/>
  <c r="AX96" i="1" s="1"/>
  <c r="BI168" i="3"/>
  <c r="BH168" i="3"/>
  <c r="BG168" i="3"/>
  <c r="BE168" i="3"/>
  <c r="T168" i="3"/>
  <c r="R168" i="3"/>
  <c r="P168" i="3"/>
  <c r="BK168" i="3"/>
  <c r="J168" i="3"/>
  <c r="BF168" i="3" s="1"/>
  <c r="BI165" i="3"/>
  <c r="BH165" i="3"/>
  <c r="BG165" i="3"/>
  <c r="BE165" i="3"/>
  <c r="T165" i="3"/>
  <c r="R165" i="3"/>
  <c r="P165" i="3"/>
  <c r="BK165" i="3"/>
  <c r="J165" i="3"/>
  <c r="BF165" i="3" s="1"/>
  <c r="BI162" i="3"/>
  <c r="BH162" i="3"/>
  <c r="BG162" i="3"/>
  <c r="BE162" i="3"/>
  <c r="T162" i="3"/>
  <c r="R162" i="3"/>
  <c r="P162" i="3"/>
  <c r="BK162" i="3"/>
  <c r="J162" i="3"/>
  <c r="BF162" i="3" s="1"/>
  <c r="BI159" i="3"/>
  <c r="BH159" i="3"/>
  <c r="BG159" i="3"/>
  <c r="BE159" i="3"/>
  <c r="T159" i="3"/>
  <c r="R159" i="3"/>
  <c r="P159" i="3"/>
  <c r="BK159" i="3"/>
  <c r="J159" i="3"/>
  <c r="BF159" i="3"/>
  <c r="BI158" i="3"/>
  <c r="BH158" i="3"/>
  <c r="BG158" i="3"/>
  <c r="BE158" i="3"/>
  <c r="T158" i="3"/>
  <c r="R158" i="3"/>
  <c r="P158" i="3"/>
  <c r="BK158" i="3"/>
  <c r="J158" i="3"/>
  <c r="BF158" i="3" s="1"/>
  <c r="BI157" i="3"/>
  <c r="BH157" i="3"/>
  <c r="BG157" i="3"/>
  <c r="BE157" i="3"/>
  <c r="T157" i="3"/>
  <c r="R157" i="3"/>
  <c r="P157" i="3"/>
  <c r="BK157" i="3"/>
  <c r="J157" i="3"/>
  <c r="BF157" i="3"/>
  <c r="BI156" i="3"/>
  <c r="BH156" i="3"/>
  <c r="BG156" i="3"/>
  <c r="BE156" i="3"/>
  <c r="T156" i="3"/>
  <c r="R156" i="3"/>
  <c r="P156" i="3"/>
  <c r="BK156" i="3"/>
  <c r="J156" i="3"/>
  <c r="BF156" i="3" s="1"/>
  <c r="BI155" i="3"/>
  <c r="BH155" i="3"/>
  <c r="BG155" i="3"/>
  <c r="BE155" i="3"/>
  <c r="T155" i="3"/>
  <c r="R155" i="3"/>
  <c r="P155" i="3"/>
  <c r="BK155" i="3"/>
  <c r="J155" i="3"/>
  <c r="BF155" i="3" s="1"/>
  <c r="BI154" i="3"/>
  <c r="BH154" i="3"/>
  <c r="BG154" i="3"/>
  <c r="BE154" i="3"/>
  <c r="T154" i="3"/>
  <c r="R154" i="3"/>
  <c r="P154" i="3"/>
  <c r="BK154" i="3"/>
  <c r="J154" i="3"/>
  <c r="BF154" i="3" s="1"/>
  <c r="BI153" i="3"/>
  <c r="BH153" i="3"/>
  <c r="BG153" i="3"/>
  <c r="BE153" i="3"/>
  <c r="T153" i="3"/>
  <c r="R153" i="3"/>
  <c r="P153" i="3"/>
  <c r="BK153" i="3"/>
  <c r="J153" i="3"/>
  <c r="BF153" i="3" s="1"/>
  <c r="BI152" i="3"/>
  <c r="BH152" i="3"/>
  <c r="BG152" i="3"/>
  <c r="BE152" i="3"/>
  <c r="T152" i="3"/>
  <c r="R152" i="3"/>
  <c r="R151" i="3" s="1"/>
  <c r="P152" i="3"/>
  <c r="BK152" i="3"/>
  <c r="BK151" i="3"/>
  <c r="J151" i="3" s="1"/>
  <c r="J100" i="3" s="1"/>
  <c r="J152" i="3"/>
  <c r="BF152" i="3"/>
  <c r="BI150" i="3"/>
  <c r="BH150" i="3"/>
  <c r="BG150" i="3"/>
  <c r="BE150" i="3"/>
  <c r="T150" i="3"/>
  <c r="R150" i="3"/>
  <c r="P150" i="3"/>
  <c r="BK150" i="3"/>
  <c r="BK145" i="3" s="1"/>
  <c r="J145" i="3" s="1"/>
  <c r="J99" i="3" s="1"/>
  <c r="J150" i="3"/>
  <c r="BF150" i="3" s="1"/>
  <c r="BI149" i="3"/>
  <c r="BH149" i="3"/>
  <c r="BG149" i="3"/>
  <c r="BE149" i="3"/>
  <c r="T149" i="3"/>
  <c r="R149" i="3"/>
  <c r="P149" i="3"/>
  <c r="BK149" i="3"/>
  <c r="J149" i="3"/>
  <c r="BF149" i="3" s="1"/>
  <c r="BI148" i="3"/>
  <c r="BH148" i="3"/>
  <c r="BG148" i="3"/>
  <c r="BE148" i="3"/>
  <c r="T148" i="3"/>
  <c r="R148" i="3"/>
  <c r="P148" i="3"/>
  <c r="BK148" i="3"/>
  <c r="J148" i="3"/>
  <c r="BF148" i="3" s="1"/>
  <c r="BI147" i="3"/>
  <c r="BH147" i="3"/>
  <c r="BG147" i="3"/>
  <c r="BE147" i="3"/>
  <c r="T147" i="3"/>
  <c r="R147" i="3"/>
  <c r="P147" i="3"/>
  <c r="BK147" i="3"/>
  <c r="J147" i="3"/>
  <c r="BF147" i="3" s="1"/>
  <c r="BI146" i="3"/>
  <c r="BH146" i="3"/>
  <c r="BG146" i="3"/>
  <c r="BE146" i="3"/>
  <c r="T146" i="3"/>
  <c r="R146" i="3"/>
  <c r="R145" i="3"/>
  <c r="P146" i="3"/>
  <c r="BK146" i="3"/>
  <c r="J146" i="3"/>
  <c r="BF146" i="3" s="1"/>
  <c r="BI144" i="3"/>
  <c r="BH144" i="3"/>
  <c r="BG144" i="3"/>
  <c r="BE144" i="3"/>
  <c r="T144" i="3"/>
  <c r="R144" i="3"/>
  <c r="P144" i="3"/>
  <c r="BK144" i="3"/>
  <c r="J144" i="3"/>
  <c r="BF144" i="3" s="1"/>
  <c r="BI143" i="3"/>
  <c r="BH143" i="3"/>
  <c r="BG143" i="3"/>
  <c r="BE143" i="3"/>
  <c r="T143" i="3"/>
  <c r="R143" i="3"/>
  <c r="P143" i="3"/>
  <c r="BK143" i="3"/>
  <c r="J143" i="3"/>
  <c r="BF143" i="3"/>
  <c r="BI142" i="3"/>
  <c r="BH142" i="3"/>
  <c r="BG142" i="3"/>
  <c r="BE142" i="3"/>
  <c r="T142" i="3"/>
  <c r="R142" i="3"/>
  <c r="P142" i="3"/>
  <c r="BK142" i="3"/>
  <c r="J142" i="3"/>
  <c r="BF142" i="3" s="1"/>
  <c r="BI141" i="3"/>
  <c r="BH141" i="3"/>
  <c r="BG141" i="3"/>
  <c r="BE141" i="3"/>
  <c r="T141" i="3"/>
  <c r="R141" i="3"/>
  <c r="P141" i="3"/>
  <c r="BK141" i="3"/>
  <c r="J141" i="3"/>
  <c r="BF141" i="3"/>
  <c r="BI140" i="3"/>
  <c r="BH140" i="3"/>
  <c r="BG140" i="3"/>
  <c r="BE140" i="3"/>
  <c r="T140" i="3"/>
  <c r="R140" i="3"/>
  <c r="P140" i="3"/>
  <c r="BK140" i="3"/>
  <c r="J140" i="3"/>
  <c r="BF140" i="3" s="1"/>
  <c r="BI139" i="3"/>
  <c r="BH139" i="3"/>
  <c r="BG139" i="3"/>
  <c r="BE139" i="3"/>
  <c r="T139" i="3"/>
  <c r="R139" i="3"/>
  <c r="P139" i="3"/>
  <c r="BK139" i="3"/>
  <c r="J139" i="3"/>
  <c r="BF139" i="3"/>
  <c r="BI138" i="3"/>
  <c r="BH138" i="3"/>
  <c r="BG138" i="3"/>
  <c r="BE138" i="3"/>
  <c r="T138" i="3"/>
  <c r="R138" i="3"/>
  <c r="P138" i="3"/>
  <c r="BK138" i="3"/>
  <c r="J138" i="3"/>
  <c r="BF138" i="3" s="1"/>
  <c r="BI137" i="3"/>
  <c r="BH137" i="3"/>
  <c r="BG137" i="3"/>
  <c r="BE137" i="3"/>
  <c r="T137" i="3"/>
  <c r="R137" i="3"/>
  <c r="P137" i="3"/>
  <c r="BK137" i="3"/>
  <c r="J137" i="3"/>
  <c r="BF137" i="3"/>
  <c r="BI136" i="3"/>
  <c r="BH136" i="3"/>
  <c r="BG136" i="3"/>
  <c r="BE136" i="3"/>
  <c r="T136" i="3"/>
  <c r="R136" i="3"/>
  <c r="P136" i="3"/>
  <c r="BK136" i="3"/>
  <c r="J136" i="3"/>
  <c r="BF136" i="3" s="1"/>
  <c r="BI135" i="3"/>
  <c r="BH135" i="3"/>
  <c r="BG135" i="3"/>
  <c r="BE135" i="3"/>
  <c r="T135" i="3"/>
  <c r="R135" i="3"/>
  <c r="P135" i="3"/>
  <c r="BK135" i="3"/>
  <c r="J135" i="3"/>
  <c r="BF135" i="3"/>
  <c r="BI134" i="3"/>
  <c r="BH134" i="3"/>
  <c r="BG134" i="3"/>
  <c r="BE134" i="3"/>
  <c r="T134" i="3"/>
  <c r="R134" i="3"/>
  <c r="P134" i="3"/>
  <c r="BK134" i="3"/>
  <c r="J134" i="3"/>
  <c r="BF134" i="3" s="1"/>
  <c r="BI133" i="3"/>
  <c r="BH133" i="3"/>
  <c r="BG133" i="3"/>
  <c r="BE133" i="3"/>
  <c r="T133" i="3"/>
  <c r="R133" i="3"/>
  <c r="P133" i="3"/>
  <c r="BK133" i="3"/>
  <c r="J133" i="3"/>
  <c r="BF133" i="3"/>
  <c r="BI132" i="3"/>
  <c r="BH132" i="3"/>
  <c r="BG132" i="3"/>
  <c r="BE132" i="3"/>
  <c r="T132" i="3"/>
  <c r="T128" i="3" s="1"/>
  <c r="R132" i="3"/>
  <c r="P132" i="3"/>
  <c r="BK132" i="3"/>
  <c r="J132" i="3"/>
  <c r="BF132" i="3" s="1"/>
  <c r="BI131" i="3"/>
  <c r="BH131" i="3"/>
  <c r="BG131" i="3"/>
  <c r="BE131" i="3"/>
  <c r="T131" i="3"/>
  <c r="R131" i="3"/>
  <c r="P131" i="3"/>
  <c r="BK131" i="3"/>
  <c r="J131" i="3"/>
  <c r="BF131" i="3"/>
  <c r="BI130" i="3"/>
  <c r="BH130" i="3"/>
  <c r="BG130" i="3"/>
  <c r="BE130" i="3"/>
  <c r="T130" i="3"/>
  <c r="R130" i="3"/>
  <c r="P130" i="3"/>
  <c r="BK130" i="3"/>
  <c r="J130" i="3"/>
  <c r="BF130" i="3" s="1"/>
  <c r="BI129" i="3"/>
  <c r="BH129" i="3"/>
  <c r="BG129" i="3"/>
  <c r="BE129" i="3"/>
  <c r="T129" i="3"/>
  <c r="R129" i="3"/>
  <c r="P129" i="3"/>
  <c r="P128" i="3"/>
  <c r="BK129" i="3"/>
  <c r="J129" i="3"/>
  <c r="BF129" i="3"/>
  <c r="BI127" i="3"/>
  <c r="BH127" i="3"/>
  <c r="BG127" i="3"/>
  <c r="BE127" i="3"/>
  <c r="T127" i="3"/>
  <c r="R127" i="3"/>
  <c r="P127" i="3"/>
  <c r="BK127" i="3"/>
  <c r="J127" i="3"/>
  <c r="BF127" i="3"/>
  <c r="BI126" i="3"/>
  <c r="BH126" i="3"/>
  <c r="BG126" i="3"/>
  <c r="BE126" i="3"/>
  <c r="T126" i="3"/>
  <c r="R126" i="3"/>
  <c r="P126" i="3"/>
  <c r="BK126" i="3"/>
  <c r="J126" i="3"/>
  <c r="BF126" i="3" s="1"/>
  <c r="BI125" i="3"/>
  <c r="BH125" i="3"/>
  <c r="BG125" i="3"/>
  <c r="BE125" i="3"/>
  <c r="T125" i="3"/>
  <c r="R125" i="3"/>
  <c r="P125" i="3"/>
  <c r="BK125" i="3"/>
  <c r="J125" i="3"/>
  <c r="BF125" i="3"/>
  <c r="BI124" i="3"/>
  <c r="BH124" i="3"/>
  <c r="BG124" i="3"/>
  <c r="BE124" i="3"/>
  <c r="F33" i="3" s="1"/>
  <c r="AZ96" i="1" s="1"/>
  <c r="T124" i="3"/>
  <c r="R124" i="3"/>
  <c r="P124" i="3"/>
  <c r="BK124" i="3"/>
  <c r="J124" i="3"/>
  <c r="BF124" i="3" s="1"/>
  <c r="BI123" i="3"/>
  <c r="BH123" i="3"/>
  <c r="BG123" i="3"/>
  <c r="F35" i="3" s="1"/>
  <c r="BB96" i="1" s="1"/>
  <c r="BE123" i="3"/>
  <c r="T123" i="3"/>
  <c r="R123" i="3"/>
  <c r="P123" i="3"/>
  <c r="BK123" i="3"/>
  <c r="J123" i="3"/>
  <c r="BF123" i="3"/>
  <c r="BI122" i="3"/>
  <c r="F37" i="3" s="1"/>
  <c r="BD96" i="1" s="1"/>
  <c r="BH122" i="3"/>
  <c r="F36" i="3" s="1"/>
  <c r="BC96" i="1" s="1"/>
  <c r="BG122" i="3"/>
  <c r="BE122" i="3"/>
  <c r="T122" i="3"/>
  <c r="T121" i="3"/>
  <c r="R122" i="3"/>
  <c r="P122" i="3"/>
  <c r="P121" i="3" s="1"/>
  <c r="BK122" i="3"/>
  <c r="BK121" i="3"/>
  <c r="J121" i="3" s="1"/>
  <c r="J97" i="3" s="1"/>
  <c r="J122" i="3"/>
  <c r="BF122" i="3" s="1"/>
  <c r="F114" i="3"/>
  <c r="E112" i="3"/>
  <c r="F89" i="3"/>
  <c r="E87" i="3"/>
  <c r="J24" i="3"/>
  <c r="E24" i="3"/>
  <c r="J117" i="3" s="1"/>
  <c r="J23" i="3"/>
  <c r="J21" i="3"/>
  <c r="E21" i="3"/>
  <c r="J116" i="3"/>
  <c r="J91" i="3"/>
  <c r="J20" i="3"/>
  <c r="J18" i="3"/>
  <c r="E18" i="3"/>
  <c r="F117" i="3" s="1"/>
  <c r="J17" i="3"/>
  <c r="J15" i="3"/>
  <c r="E15" i="3"/>
  <c r="F91" i="3" s="1"/>
  <c r="J14" i="3"/>
  <c r="J12" i="3"/>
  <c r="J89" i="3" s="1"/>
  <c r="E7" i="3"/>
  <c r="E110" i="3"/>
  <c r="E85" i="3"/>
  <c r="J37" i="2"/>
  <c r="J36" i="2"/>
  <c r="AY95" i="1"/>
  <c r="J35" i="2"/>
  <c r="AX95" i="1" s="1"/>
  <c r="BI343" i="2"/>
  <c r="BH343" i="2"/>
  <c r="BG343" i="2"/>
  <c r="BE343" i="2"/>
  <c r="T343" i="2"/>
  <c r="T342" i="2"/>
  <c r="R343" i="2"/>
  <c r="R342" i="2" s="1"/>
  <c r="P343" i="2"/>
  <c r="P342" i="2" s="1"/>
  <c r="BK343" i="2"/>
  <c r="BK342" i="2" s="1"/>
  <c r="J342" i="2"/>
  <c r="J112" i="2" s="1"/>
  <c r="J343" i="2"/>
  <c r="BF343" i="2" s="1"/>
  <c r="BI341" i="2"/>
  <c r="BH341" i="2"/>
  <c r="BG341" i="2"/>
  <c r="BE341" i="2"/>
  <c r="T341" i="2"/>
  <c r="R341" i="2"/>
  <c r="R336" i="2" s="1"/>
  <c r="P341" i="2"/>
  <c r="BK341" i="2"/>
  <c r="J341" i="2"/>
  <c r="BF341" i="2"/>
  <c r="BI337" i="2"/>
  <c r="BH337" i="2"/>
  <c r="BG337" i="2"/>
  <c r="BE337" i="2"/>
  <c r="T337" i="2"/>
  <c r="T336" i="2" s="1"/>
  <c r="R337" i="2"/>
  <c r="P337" i="2"/>
  <c r="P336" i="2" s="1"/>
  <c r="BK337" i="2"/>
  <c r="BK336" i="2" s="1"/>
  <c r="J336" i="2" s="1"/>
  <c r="J111" i="2" s="1"/>
  <c r="J337" i="2"/>
  <c r="BF337" i="2"/>
  <c r="BI335" i="2"/>
  <c r="BH335" i="2"/>
  <c r="BG335" i="2"/>
  <c r="BE335" i="2"/>
  <c r="T335" i="2"/>
  <c r="R335" i="2"/>
  <c r="P335" i="2"/>
  <c r="BK335" i="2"/>
  <c r="J335" i="2"/>
  <c r="BF335" i="2" s="1"/>
  <c r="BI332" i="2"/>
  <c r="BH332" i="2"/>
  <c r="BG332" i="2"/>
  <c r="BE332" i="2"/>
  <c r="T332" i="2"/>
  <c r="R332" i="2"/>
  <c r="P332" i="2"/>
  <c r="BK332" i="2"/>
  <c r="J332" i="2"/>
  <c r="BF332" i="2" s="1"/>
  <c r="BI329" i="2"/>
  <c r="BH329" i="2"/>
  <c r="BG329" i="2"/>
  <c r="BE329" i="2"/>
  <c r="T329" i="2"/>
  <c r="R329" i="2"/>
  <c r="P329" i="2"/>
  <c r="BK329" i="2"/>
  <c r="J329" i="2"/>
  <c r="BF329" i="2" s="1"/>
  <c r="BI326" i="2"/>
  <c r="BH326" i="2"/>
  <c r="BG326" i="2"/>
  <c r="BE326" i="2"/>
  <c r="T326" i="2"/>
  <c r="R326" i="2"/>
  <c r="P326" i="2"/>
  <c r="BK326" i="2"/>
  <c r="J326" i="2"/>
  <c r="BF326" i="2"/>
  <c r="BI324" i="2"/>
  <c r="BH324" i="2"/>
  <c r="BG324" i="2"/>
  <c r="BE324" i="2"/>
  <c r="T324" i="2"/>
  <c r="R324" i="2"/>
  <c r="P324" i="2"/>
  <c r="BK324" i="2"/>
  <c r="J324" i="2"/>
  <c r="BF324" i="2" s="1"/>
  <c r="BI321" i="2"/>
  <c r="BH321" i="2"/>
  <c r="BG321" i="2"/>
  <c r="BE321" i="2"/>
  <c r="T321" i="2"/>
  <c r="R321" i="2"/>
  <c r="P321" i="2"/>
  <c r="BK321" i="2"/>
  <c r="J321" i="2"/>
  <c r="BF321" i="2"/>
  <c r="BI318" i="2"/>
  <c r="BH318" i="2"/>
  <c r="BG318" i="2"/>
  <c r="BE318" i="2"/>
  <c r="T318" i="2"/>
  <c r="T317" i="2" s="1"/>
  <c r="R318" i="2"/>
  <c r="R317" i="2" s="1"/>
  <c r="P318" i="2"/>
  <c r="BK318" i="2"/>
  <c r="BK317" i="2" s="1"/>
  <c r="J317" i="2" s="1"/>
  <c r="J110" i="2" s="1"/>
  <c r="J318" i="2"/>
  <c r="BF318" i="2"/>
  <c r="BI314" i="2"/>
  <c r="BH314" i="2"/>
  <c r="BG314" i="2"/>
  <c r="BE314" i="2"/>
  <c r="T314" i="2"/>
  <c r="T313" i="2" s="1"/>
  <c r="R314" i="2"/>
  <c r="R313" i="2"/>
  <c r="P314" i="2"/>
  <c r="P313" i="2" s="1"/>
  <c r="BK314" i="2"/>
  <c r="BK313" i="2"/>
  <c r="J313" i="2"/>
  <c r="J109" i="2" s="1"/>
  <c r="J314" i="2"/>
  <c r="BF314" i="2"/>
  <c r="BI312" i="2"/>
  <c r="BH312" i="2"/>
  <c r="BG312" i="2"/>
  <c r="BE312" i="2"/>
  <c r="T312" i="2"/>
  <c r="R312" i="2"/>
  <c r="P312" i="2"/>
  <c r="BK312" i="2"/>
  <c r="J312" i="2"/>
  <c r="BF312" i="2" s="1"/>
  <c r="BI309" i="2"/>
  <c r="BH309" i="2"/>
  <c r="BG309" i="2"/>
  <c r="BE309" i="2"/>
  <c r="T309" i="2"/>
  <c r="R309" i="2"/>
  <c r="P309" i="2"/>
  <c r="BK309" i="2"/>
  <c r="J309" i="2"/>
  <c r="BF309" i="2" s="1"/>
  <c r="BI306" i="2"/>
  <c r="BH306" i="2"/>
  <c r="BG306" i="2"/>
  <c r="BE306" i="2"/>
  <c r="T306" i="2"/>
  <c r="R306" i="2"/>
  <c r="P306" i="2"/>
  <c r="BK306" i="2"/>
  <c r="J306" i="2"/>
  <c r="BF306" i="2" s="1"/>
  <c r="BI303" i="2"/>
  <c r="BH303" i="2"/>
  <c r="BG303" i="2"/>
  <c r="BE303" i="2"/>
  <c r="T303" i="2"/>
  <c r="R303" i="2"/>
  <c r="P303" i="2"/>
  <c r="BK303" i="2"/>
  <c r="J303" i="2"/>
  <c r="BF303" i="2" s="1"/>
  <c r="BI301" i="2"/>
  <c r="BH301" i="2"/>
  <c r="BG301" i="2"/>
  <c r="BE301" i="2"/>
  <c r="T301" i="2"/>
  <c r="R301" i="2"/>
  <c r="P301" i="2"/>
  <c r="BK301" i="2"/>
  <c r="J301" i="2"/>
  <c r="BF301" i="2" s="1"/>
  <c r="BI298" i="2"/>
  <c r="BH298" i="2"/>
  <c r="BG298" i="2"/>
  <c r="BE298" i="2"/>
  <c r="T298" i="2"/>
  <c r="R298" i="2"/>
  <c r="P298" i="2"/>
  <c r="BK298" i="2"/>
  <c r="J298" i="2"/>
  <c r="BF298" i="2"/>
  <c r="BI295" i="2"/>
  <c r="BH295" i="2"/>
  <c r="BG295" i="2"/>
  <c r="BE295" i="2"/>
  <c r="T295" i="2"/>
  <c r="R295" i="2"/>
  <c r="P295" i="2"/>
  <c r="BK295" i="2"/>
  <c r="J295" i="2"/>
  <c r="BF295" i="2" s="1"/>
  <c r="BI292" i="2"/>
  <c r="BH292" i="2"/>
  <c r="BG292" i="2"/>
  <c r="BE292" i="2"/>
  <c r="T292" i="2"/>
  <c r="T291" i="2" s="1"/>
  <c r="R292" i="2"/>
  <c r="R291" i="2" s="1"/>
  <c r="P292" i="2"/>
  <c r="P291" i="2" s="1"/>
  <c r="BK292" i="2"/>
  <c r="J292" i="2"/>
  <c r="BF292" i="2" s="1"/>
  <c r="BI290" i="2"/>
  <c r="BH290" i="2"/>
  <c r="BG290" i="2"/>
  <c r="BE290" i="2"/>
  <c r="T290" i="2"/>
  <c r="R290" i="2"/>
  <c r="P290" i="2"/>
  <c r="BK290" i="2"/>
  <c r="J290" i="2"/>
  <c r="BF290" i="2"/>
  <c r="BI286" i="2"/>
  <c r="BH286" i="2"/>
  <c r="BG286" i="2"/>
  <c r="BE286" i="2"/>
  <c r="T286" i="2"/>
  <c r="R286" i="2"/>
  <c r="P286" i="2"/>
  <c r="BK286" i="2"/>
  <c r="J286" i="2"/>
  <c r="BF286" i="2" s="1"/>
  <c r="BI280" i="2"/>
  <c r="BH280" i="2"/>
  <c r="BG280" i="2"/>
  <c r="BE280" i="2"/>
  <c r="T280" i="2"/>
  <c r="R280" i="2"/>
  <c r="P280" i="2"/>
  <c r="BK280" i="2"/>
  <c r="J280" i="2"/>
  <c r="BF280" i="2"/>
  <c r="BI279" i="2"/>
  <c r="BH279" i="2"/>
  <c r="BG279" i="2"/>
  <c r="BE279" i="2"/>
  <c r="T279" i="2"/>
  <c r="T278" i="2" s="1"/>
  <c r="R279" i="2"/>
  <c r="R278" i="2" s="1"/>
  <c r="P279" i="2"/>
  <c r="BK279" i="2"/>
  <c r="BK278" i="2" s="1"/>
  <c r="J278" i="2" s="1"/>
  <c r="J107" i="2" s="1"/>
  <c r="J279" i="2"/>
  <c r="BF279" i="2"/>
  <c r="BI277" i="2"/>
  <c r="BH277" i="2"/>
  <c r="BG277" i="2"/>
  <c r="BE277" i="2"/>
  <c r="T277" i="2"/>
  <c r="R277" i="2"/>
  <c r="P277" i="2"/>
  <c r="BK277" i="2"/>
  <c r="J277" i="2"/>
  <c r="BF277" i="2" s="1"/>
  <c r="BI276" i="2"/>
  <c r="BH276" i="2"/>
  <c r="BG276" i="2"/>
  <c r="BE276" i="2"/>
  <c r="T276" i="2"/>
  <c r="R276" i="2"/>
  <c r="P276" i="2"/>
  <c r="BK276" i="2"/>
  <c r="J276" i="2"/>
  <c r="BF276" i="2"/>
  <c r="BI273" i="2"/>
  <c r="BH273" i="2"/>
  <c r="BG273" i="2"/>
  <c r="BE273" i="2"/>
  <c r="T273" i="2"/>
  <c r="R273" i="2"/>
  <c r="P273" i="2"/>
  <c r="BK273" i="2"/>
  <c r="J273" i="2"/>
  <c r="BF273" i="2" s="1"/>
  <c r="BI270" i="2"/>
  <c r="BH270" i="2"/>
  <c r="BG270" i="2"/>
  <c r="BE270" i="2"/>
  <c r="T270" i="2"/>
  <c r="R270" i="2"/>
  <c r="P270" i="2"/>
  <c r="BK270" i="2"/>
  <c r="J270" i="2"/>
  <c r="BF270" i="2"/>
  <c r="BI269" i="2"/>
  <c r="BH269" i="2"/>
  <c r="BG269" i="2"/>
  <c r="BE269" i="2"/>
  <c r="T269" i="2"/>
  <c r="R269" i="2"/>
  <c r="P269" i="2"/>
  <c r="BK269" i="2"/>
  <c r="J269" i="2"/>
  <c r="BF269" i="2" s="1"/>
  <c r="BI266" i="2"/>
  <c r="BH266" i="2"/>
  <c r="BG266" i="2"/>
  <c r="BE266" i="2"/>
  <c r="T266" i="2"/>
  <c r="R266" i="2"/>
  <c r="P266" i="2"/>
  <c r="BK266" i="2"/>
  <c r="J266" i="2"/>
  <c r="BF266" i="2" s="1"/>
  <c r="BI263" i="2"/>
  <c r="BH263" i="2"/>
  <c r="BG263" i="2"/>
  <c r="BE263" i="2"/>
  <c r="T263" i="2"/>
  <c r="R263" i="2"/>
  <c r="P263" i="2"/>
  <c r="BK263" i="2"/>
  <c r="J263" i="2"/>
  <c r="BF263" i="2" s="1"/>
  <c r="BI260" i="2"/>
  <c r="BH260" i="2"/>
  <c r="BG260" i="2"/>
  <c r="BE260" i="2"/>
  <c r="T260" i="2"/>
  <c r="R260" i="2"/>
  <c r="P260" i="2"/>
  <c r="BK260" i="2"/>
  <c r="J260" i="2"/>
  <c r="BF260" i="2" s="1"/>
  <c r="BI256" i="2"/>
  <c r="BH256" i="2"/>
  <c r="BG256" i="2"/>
  <c r="BE256" i="2"/>
  <c r="T256" i="2"/>
  <c r="R256" i="2"/>
  <c r="P256" i="2"/>
  <c r="BK256" i="2"/>
  <c r="J256" i="2"/>
  <c r="BF256" i="2" s="1"/>
  <c r="BI253" i="2"/>
  <c r="BH253" i="2"/>
  <c r="BG253" i="2"/>
  <c r="BE253" i="2"/>
  <c r="T253" i="2"/>
  <c r="R253" i="2"/>
  <c r="R249" i="2" s="1"/>
  <c r="P253" i="2"/>
  <c r="BK253" i="2"/>
  <c r="J253" i="2"/>
  <c r="BF253" i="2"/>
  <c r="BI250" i="2"/>
  <c r="BH250" i="2"/>
  <c r="BG250" i="2"/>
  <c r="BE250" i="2"/>
  <c r="T250" i="2"/>
  <c r="R250" i="2"/>
  <c r="P250" i="2"/>
  <c r="P249" i="2" s="1"/>
  <c r="BK250" i="2"/>
  <c r="BK249" i="2" s="1"/>
  <c r="J249" i="2" s="1"/>
  <c r="J106" i="2" s="1"/>
  <c r="J250" i="2"/>
  <c r="BF250" i="2"/>
  <c r="BI245" i="2"/>
  <c r="BH245" i="2"/>
  <c r="BG245" i="2"/>
  <c r="BE245" i="2"/>
  <c r="T245" i="2"/>
  <c r="R245" i="2"/>
  <c r="P245" i="2"/>
  <c r="BK245" i="2"/>
  <c r="J245" i="2"/>
  <c r="BF245" i="2" s="1"/>
  <c r="BI241" i="2"/>
  <c r="BH241" i="2"/>
  <c r="BG241" i="2"/>
  <c r="BE241" i="2"/>
  <c r="T241" i="2"/>
  <c r="T240" i="2" s="1"/>
  <c r="R241" i="2"/>
  <c r="R240" i="2"/>
  <c r="R239" i="2" s="1"/>
  <c r="P241" i="2"/>
  <c r="BK241" i="2"/>
  <c r="BK240" i="2" s="1"/>
  <c r="J241" i="2"/>
  <c r="BF241" i="2" s="1"/>
  <c r="BI238" i="2"/>
  <c r="BH238" i="2"/>
  <c r="BG238" i="2"/>
  <c r="BE238" i="2"/>
  <c r="T238" i="2"/>
  <c r="T237" i="2" s="1"/>
  <c r="R238" i="2"/>
  <c r="R237" i="2"/>
  <c r="P238" i="2"/>
  <c r="P237" i="2" s="1"/>
  <c r="BK238" i="2"/>
  <c r="BK237" i="2"/>
  <c r="J237" i="2"/>
  <c r="J103" i="2" s="1"/>
  <c r="J238" i="2"/>
  <c r="BF238" i="2" s="1"/>
  <c r="BI234" i="2"/>
  <c r="BH234" i="2"/>
  <c r="BG234" i="2"/>
  <c r="BE234" i="2"/>
  <c r="T234" i="2"/>
  <c r="R234" i="2"/>
  <c r="P234" i="2"/>
  <c r="BK234" i="2"/>
  <c r="J234" i="2"/>
  <c r="BF234" i="2" s="1"/>
  <c r="BI231" i="2"/>
  <c r="BH231" i="2"/>
  <c r="BG231" i="2"/>
  <c r="BE231" i="2"/>
  <c r="T231" i="2"/>
  <c r="R231" i="2"/>
  <c r="P231" i="2"/>
  <c r="BK231" i="2"/>
  <c r="J231" i="2"/>
  <c r="BF231" i="2"/>
  <c r="BI228" i="2"/>
  <c r="BH228" i="2"/>
  <c r="BG228" i="2"/>
  <c r="BE228" i="2"/>
  <c r="T228" i="2"/>
  <c r="R228" i="2"/>
  <c r="P228" i="2"/>
  <c r="BK228" i="2"/>
  <c r="J228" i="2"/>
  <c r="BF228" i="2" s="1"/>
  <c r="BI226" i="2"/>
  <c r="BH226" i="2"/>
  <c r="BG226" i="2"/>
  <c r="BE226" i="2"/>
  <c r="T226" i="2"/>
  <c r="R226" i="2"/>
  <c r="P226" i="2"/>
  <c r="P223" i="2" s="1"/>
  <c r="BK226" i="2"/>
  <c r="J226" i="2"/>
  <c r="BF226" i="2"/>
  <c r="BI225" i="2"/>
  <c r="BH225" i="2"/>
  <c r="BG225" i="2"/>
  <c r="BE225" i="2"/>
  <c r="T225" i="2"/>
  <c r="T223" i="2" s="1"/>
  <c r="R225" i="2"/>
  <c r="P225" i="2"/>
  <c r="BK225" i="2"/>
  <c r="J225" i="2"/>
  <c r="BF225" i="2" s="1"/>
  <c r="BI224" i="2"/>
  <c r="BH224" i="2"/>
  <c r="BG224" i="2"/>
  <c r="BE224" i="2"/>
  <c r="T224" i="2"/>
  <c r="R224" i="2"/>
  <c r="R223" i="2" s="1"/>
  <c r="P224" i="2"/>
  <c r="BK224" i="2"/>
  <c r="BK223" i="2" s="1"/>
  <c r="J223" i="2" s="1"/>
  <c r="J102" i="2" s="1"/>
  <c r="J224" i="2"/>
  <c r="BF224" i="2"/>
  <c r="BI220" i="2"/>
  <c r="BH220" i="2"/>
  <c r="BG220" i="2"/>
  <c r="BE220" i="2"/>
  <c r="T220" i="2"/>
  <c r="R220" i="2"/>
  <c r="P220" i="2"/>
  <c r="BK220" i="2"/>
  <c r="J220" i="2"/>
  <c r="BF220" i="2"/>
  <c r="BI216" i="2"/>
  <c r="BH216" i="2"/>
  <c r="BG216" i="2"/>
  <c r="BE216" i="2"/>
  <c r="T216" i="2"/>
  <c r="R216" i="2"/>
  <c r="P216" i="2"/>
  <c r="BK216" i="2"/>
  <c r="J216" i="2"/>
  <c r="BF216" i="2" s="1"/>
  <c r="BI212" i="2"/>
  <c r="BH212" i="2"/>
  <c r="BG212" i="2"/>
  <c r="BE212" i="2"/>
  <c r="T212" i="2"/>
  <c r="R212" i="2"/>
  <c r="P212" i="2"/>
  <c r="BK212" i="2"/>
  <c r="J212" i="2"/>
  <c r="BF212" i="2"/>
  <c r="BI209" i="2"/>
  <c r="BH209" i="2"/>
  <c r="BG209" i="2"/>
  <c r="BE209" i="2"/>
  <c r="T209" i="2"/>
  <c r="R209" i="2"/>
  <c r="P209" i="2"/>
  <c r="BK209" i="2"/>
  <c r="J209" i="2"/>
  <c r="BF209" i="2" s="1"/>
  <c r="BI206" i="2"/>
  <c r="BH206" i="2"/>
  <c r="BG206" i="2"/>
  <c r="BE206" i="2"/>
  <c r="T206" i="2"/>
  <c r="R206" i="2"/>
  <c r="P206" i="2"/>
  <c r="BK206" i="2"/>
  <c r="J206" i="2"/>
  <c r="BF206" i="2"/>
  <c r="BI203" i="2"/>
  <c r="BH203" i="2"/>
  <c r="BG203" i="2"/>
  <c r="BE203" i="2"/>
  <c r="T203" i="2"/>
  <c r="R203" i="2"/>
  <c r="P203" i="2"/>
  <c r="BK203" i="2"/>
  <c r="J203" i="2"/>
  <c r="BF203" i="2" s="1"/>
  <c r="BI200" i="2"/>
  <c r="BH200" i="2"/>
  <c r="BG200" i="2"/>
  <c r="BE200" i="2"/>
  <c r="T200" i="2"/>
  <c r="R200" i="2"/>
  <c r="P200" i="2"/>
  <c r="BK200" i="2"/>
  <c r="J200" i="2"/>
  <c r="BF200" i="2"/>
  <c r="BI196" i="2"/>
  <c r="BH196" i="2"/>
  <c r="BG196" i="2"/>
  <c r="BE196" i="2"/>
  <c r="T196" i="2"/>
  <c r="R196" i="2"/>
  <c r="P196" i="2"/>
  <c r="BK196" i="2"/>
  <c r="J196" i="2"/>
  <c r="BF196" i="2" s="1"/>
  <c r="BI192" i="2"/>
  <c r="BH192" i="2"/>
  <c r="BG192" i="2"/>
  <c r="BE192" i="2"/>
  <c r="T192" i="2"/>
  <c r="R192" i="2"/>
  <c r="P192" i="2"/>
  <c r="BK192" i="2"/>
  <c r="J192" i="2"/>
  <c r="BF192" i="2"/>
  <c r="BI189" i="2"/>
  <c r="BH189" i="2"/>
  <c r="BG189" i="2"/>
  <c r="BE189" i="2"/>
  <c r="T189" i="2"/>
  <c r="R189" i="2"/>
  <c r="P189" i="2"/>
  <c r="BK189" i="2"/>
  <c r="J189" i="2"/>
  <c r="BF189" i="2" s="1"/>
  <c r="BI188" i="2"/>
  <c r="BH188" i="2"/>
  <c r="BG188" i="2"/>
  <c r="BE188" i="2"/>
  <c r="T188" i="2"/>
  <c r="R188" i="2"/>
  <c r="P188" i="2"/>
  <c r="BK188" i="2"/>
  <c r="J188" i="2"/>
  <c r="BF188" i="2"/>
  <c r="BI185" i="2"/>
  <c r="BH185" i="2"/>
  <c r="BG185" i="2"/>
  <c r="BE185" i="2"/>
  <c r="T185" i="2"/>
  <c r="R185" i="2"/>
  <c r="P185" i="2"/>
  <c r="BK185" i="2"/>
  <c r="J185" i="2"/>
  <c r="BF185" i="2" s="1"/>
  <c r="BI182" i="2"/>
  <c r="BH182" i="2"/>
  <c r="BG182" i="2"/>
  <c r="BE182" i="2"/>
  <c r="T182" i="2"/>
  <c r="R182" i="2"/>
  <c r="P182" i="2"/>
  <c r="BK182" i="2"/>
  <c r="J182" i="2"/>
  <c r="BF182" i="2"/>
  <c r="BI179" i="2"/>
  <c r="BH179" i="2"/>
  <c r="BG179" i="2"/>
  <c r="BE179" i="2"/>
  <c r="T179" i="2"/>
  <c r="R179" i="2"/>
  <c r="P179" i="2"/>
  <c r="BK179" i="2"/>
  <c r="J179" i="2"/>
  <c r="BF179" i="2" s="1"/>
  <c r="BI178" i="2"/>
  <c r="BH178" i="2"/>
  <c r="BG178" i="2"/>
  <c r="BE178" i="2"/>
  <c r="T178" i="2"/>
  <c r="R178" i="2"/>
  <c r="P178" i="2"/>
  <c r="BK178" i="2"/>
  <c r="J178" i="2"/>
  <c r="BF178" i="2"/>
  <c r="BI175" i="2"/>
  <c r="BH175" i="2"/>
  <c r="BG175" i="2"/>
  <c r="BE175" i="2"/>
  <c r="T175" i="2"/>
  <c r="R175" i="2"/>
  <c r="R167" i="2" s="1"/>
  <c r="P175" i="2"/>
  <c r="BK175" i="2"/>
  <c r="J175" i="2"/>
  <c r="BF175" i="2" s="1"/>
  <c r="BI171" i="2"/>
  <c r="BH171" i="2"/>
  <c r="BG171" i="2"/>
  <c r="BE171" i="2"/>
  <c r="T171" i="2"/>
  <c r="R171" i="2"/>
  <c r="P171" i="2"/>
  <c r="BK171" i="2"/>
  <c r="BK167" i="2" s="1"/>
  <c r="J167" i="2" s="1"/>
  <c r="J101" i="2" s="1"/>
  <c r="J171" i="2"/>
  <c r="BF171" i="2"/>
  <c r="BI168" i="2"/>
  <c r="BH168" i="2"/>
  <c r="BG168" i="2"/>
  <c r="BE168" i="2"/>
  <c r="T168" i="2"/>
  <c r="T167" i="2" s="1"/>
  <c r="R168" i="2"/>
  <c r="P168" i="2"/>
  <c r="P167" i="2" s="1"/>
  <c r="BK168" i="2"/>
  <c r="J168" i="2"/>
  <c r="BF168" i="2" s="1"/>
  <c r="BI164" i="2"/>
  <c r="BH164" i="2"/>
  <c r="BG164" i="2"/>
  <c r="BE164" i="2"/>
  <c r="T164" i="2"/>
  <c r="R164" i="2"/>
  <c r="P164" i="2"/>
  <c r="BK164" i="2"/>
  <c r="J164" i="2"/>
  <c r="BF164" i="2" s="1"/>
  <c r="BI161" i="2"/>
  <c r="BH161" i="2"/>
  <c r="BG161" i="2"/>
  <c r="BE161" i="2"/>
  <c r="T161" i="2"/>
  <c r="R161" i="2"/>
  <c r="P161" i="2"/>
  <c r="BK161" i="2"/>
  <c r="J161" i="2"/>
  <c r="BF161" i="2"/>
  <c r="BI158" i="2"/>
  <c r="BH158" i="2"/>
  <c r="BG158" i="2"/>
  <c r="BE158" i="2"/>
  <c r="T158" i="2"/>
  <c r="R158" i="2"/>
  <c r="P158" i="2"/>
  <c r="BK158" i="2"/>
  <c r="J158" i="2"/>
  <c r="BF158" i="2" s="1"/>
  <c r="BI155" i="2"/>
  <c r="BH155" i="2"/>
  <c r="BG155" i="2"/>
  <c r="BE155" i="2"/>
  <c r="T155" i="2"/>
  <c r="R155" i="2"/>
  <c r="P155" i="2"/>
  <c r="P147" i="2" s="1"/>
  <c r="BK155" i="2"/>
  <c r="J155" i="2"/>
  <c r="BF155" i="2"/>
  <c r="BI152" i="2"/>
  <c r="BH152" i="2"/>
  <c r="BG152" i="2"/>
  <c r="BE152" i="2"/>
  <c r="T152" i="2"/>
  <c r="T147" i="2" s="1"/>
  <c r="R152" i="2"/>
  <c r="P152" i="2"/>
  <c r="BK152" i="2"/>
  <c r="J152" i="2"/>
  <c r="BF152" i="2" s="1"/>
  <c r="BI148" i="2"/>
  <c r="BH148" i="2"/>
  <c r="BG148" i="2"/>
  <c r="BE148" i="2"/>
  <c r="T148" i="2"/>
  <c r="R148" i="2"/>
  <c r="R147" i="2" s="1"/>
  <c r="P148" i="2"/>
  <c r="BK148" i="2"/>
  <c r="BK147" i="2" s="1"/>
  <c r="J147" i="2" s="1"/>
  <c r="J100" i="2" s="1"/>
  <c r="J148" i="2"/>
  <c r="BF148" i="2"/>
  <c r="BI144" i="2"/>
  <c r="BH144" i="2"/>
  <c r="BG144" i="2"/>
  <c r="BE144" i="2"/>
  <c r="T144" i="2"/>
  <c r="T143" i="2"/>
  <c r="R144" i="2"/>
  <c r="R143" i="2" s="1"/>
  <c r="R133" i="2" s="1"/>
  <c r="R132" i="2" s="1"/>
  <c r="P144" i="2"/>
  <c r="P143" i="2"/>
  <c r="BK144" i="2"/>
  <c r="BK143" i="2" s="1"/>
  <c r="J143" i="2" s="1"/>
  <c r="J99" i="2" s="1"/>
  <c r="J144" i="2"/>
  <c r="BF144" i="2"/>
  <c r="BI139" i="2"/>
  <c r="BH139" i="2"/>
  <c r="BG139" i="2"/>
  <c r="F35" i="2" s="1"/>
  <c r="BB95" i="1" s="1"/>
  <c r="BE139" i="2"/>
  <c r="T139" i="2"/>
  <c r="R139" i="2"/>
  <c r="P139" i="2"/>
  <c r="P134" i="2" s="1"/>
  <c r="P133" i="2" s="1"/>
  <c r="BK139" i="2"/>
  <c r="J139" i="2"/>
  <c r="BF139" i="2"/>
  <c r="BI135" i="2"/>
  <c r="F37" i="2" s="1"/>
  <c r="BD95" i="1" s="1"/>
  <c r="BH135" i="2"/>
  <c r="F36" i="2"/>
  <c r="BC95" i="1" s="1"/>
  <c r="BG135" i="2"/>
  <c r="BE135" i="2"/>
  <c r="J33" i="2" s="1"/>
  <c r="AV95" i="1" s="1"/>
  <c r="F33" i="2"/>
  <c r="AZ95" i="1" s="1"/>
  <c r="T135" i="2"/>
  <c r="T134" i="2"/>
  <c r="R135" i="2"/>
  <c r="R134" i="2"/>
  <c r="P135" i="2"/>
  <c r="BK135" i="2"/>
  <c r="BK134" i="2"/>
  <c r="J134" i="2" s="1"/>
  <c r="J98" i="2" s="1"/>
  <c r="J135" i="2"/>
  <c r="BF135" i="2" s="1"/>
  <c r="F126" i="2"/>
  <c r="E124" i="2"/>
  <c r="F89" i="2"/>
  <c r="E87" i="2"/>
  <c r="J24" i="2"/>
  <c r="E24" i="2"/>
  <c r="J129" i="2"/>
  <c r="J92" i="2"/>
  <c r="J23" i="2"/>
  <c r="J21" i="2"/>
  <c r="E21" i="2"/>
  <c r="J128" i="2" s="1"/>
  <c r="J20" i="2"/>
  <c r="J18" i="2"/>
  <c r="E18" i="2"/>
  <c r="F129" i="2" s="1"/>
  <c r="J17" i="2"/>
  <c r="J15" i="2"/>
  <c r="E15" i="2"/>
  <c r="F128" i="2"/>
  <c r="F91" i="2"/>
  <c r="J14" i="2"/>
  <c r="J12" i="2"/>
  <c r="J89" i="2" s="1"/>
  <c r="J126" i="2"/>
  <c r="E7" i="2"/>
  <c r="E122" i="2" s="1"/>
  <c r="AS94" i="1"/>
  <c r="L90" i="1"/>
  <c r="AM90" i="1"/>
  <c r="AM89" i="1"/>
  <c r="L89" i="1"/>
  <c r="AM87" i="1"/>
  <c r="L87" i="1"/>
  <c r="L85" i="1"/>
  <c r="L84" i="1"/>
  <c r="T133" i="2" l="1"/>
  <c r="J240" i="2"/>
  <c r="J105" i="2" s="1"/>
  <c r="BC94" i="1"/>
  <c r="J34" i="3"/>
  <c r="AW96" i="1" s="1"/>
  <c r="F34" i="3"/>
  <c r="BA96" i="1" s="1"/>
  <c r="AT97" i="1"/>
  <c r="AT95" i="1"/>
  <c r="F34" i="2"/>
  <c r="BA95" i="1" s="1"/>
  <c r="J34" i="2"/>
  <c r="AW95" i="1" s="1"/>
  <c r="BK119" i="4"/>
  <c r="J119" i="4" s="1"/>
  <c r="J120" i="4"/>
  <c r="J97" i="4" s="1"/>
  <c r="T119" i="5"/>
  <c r="AT98" i="1"/>
  <c r="J120" i="7"/>
  <c r="J98" i="7" s="1"/>
  <c r="BK119" i="7"/>
  <c r="E85" i="2"/>
  <c r="F92" i="2"/>
  <c r="P278" i="2"/>
  <c r="BK291" i="2"/>
  <c r="J291" i="2" s="1"/>
  <c r="J108" i="2" s="1"/>
  <c r="P317" i="2"/>
  <c r="F116" i="3"/>
  <c r="F92" i="3"/>
  <c r="J33" i="3"/>
  <c r="AV96" i="1" s="1"/>
  <c r="AT96" i="1" s="1"/>
  <c r="T120" i="4"/>
  <c r="T119" i="4" s="1"/>
  <c r="F34" i="5"/>
  <c r="BA98" i="1" s="1"/>
  <c r="F37" i="5"/>
  <c r="BD98" i="1" s="1"/>
  <c r="BD94" i="1" s="1"/>
  <c r="W33" i="1" s="1"/>
  <c r="F33" i="5"/>
  <c r="AZ98" i="1" s="1"/>
  <c r="AZ94" i="1" s="1"/>
  <c r="R120" i="5"/>
  <c r="F36" i="5"/>
  <c r="BC98" i="1" s="1"/>
  <c r="F114" i="6"/>
  <c r="F92" i="6"/>
  <c r="J34" i="6"/>
  <c r="AW99" i="1" s="1"/>
  <c r="F34" i="6"/>
  <c r="BA99" i="1" s="1"/>
  <c r="P120" i="7"/>
  <c r="P119" i="7" s="1"/>
  <c r="P118" i="7" s="1"/>
  <c r="AU100" i="1" s="1"/>
  <c r="F35" i="7"/>
  <c r="BB100" i="1" s="1"/>
  <c r="BB94" i="1" s="1"/>
  <c r="F33" i="7"/>
  <c r="AZ100" i="1" s="1"/>
  <c r="J91" i="2"/>
  <c r="BK133" i="2"/>
  <c r="P240" i="2"/>
  <c r="P239" i="2" s="1"/>
  <c r="P132" i="2" s="1"/>
  <c r="AU95" i="1" s="1"/>
  <c r="AU94" i="1" s="1"/>
  <c r="J114" i="3"/>
  <c r="R121" i="3"/>
  <c r="R128" i="3"/>
  <c r="J30" i="6"/>
  <c r="J96" i="6"/>
  <c r="T249" i="2"/>
  <c r="T239" i="2" s="1"/>
  <c r="J92" i="3"/>
  <c r="BK120" i="3"/>
  <c r="J120" i="3" s="1"/>
  <c r="BK128" i="3"/>
  <c r="J128" i="3" s="1"/>
  <c r="J98" i="3" s="1"/>
  <c r="E109" i="5"/>
  <c r="BK120" i="5"/>
  <c r="J89" i="6"/>
  <c r="J111" i="6"/>
  <c r="F34" i="7"/>
  <c r="BA100" i="1" s="1"/>
  <c r="T145" i="3"/>
  <c r="T120" i="3" s="1"/>
  <c r="T151" i="3"/>
  <c r="E85" i="4"/>
  <c r="F34" i="4"/>
  <c r="BA97" i="1" s="1"/>
  <c r="T154" i="5"/>
  <c r="J33" i="6"/>
  <c r="AV99" i="1" s="1"/>
  <c r="AT99" i="1" s="1"/>
  <c r="F37" i="7"/>
  <c r="BD100" i="1" s="1"/>
  <c r="J33" i="7"/>
  <c r="AV100" i="1" s="1"/>
  <c r="AT100" i="1" s="1"/>
  <c r="P145" i="3"/>
  <c r="P120" i="3" s="1"/>
  <c r="AU96" i="1" s="1"/>
  <c r="P151" i="3"/>
  <c r="F33" i="4"/>
  <c r="AZ97" i="1" s="1"/>
  <c r="F36" i="4"/>
  <c r="BC97" i="1" s="1"/>
  <c r="R137" i="5"/>
  <c r="P154" i="5"/>
  <c r="P119" i="5" s="1"/>
  <c r="AU98" i="1" s="1"/>
  <c r="R118" i="6"/>
  <c r="R117" i="6" s="1"/>
  <c r="J114" i="7"/>
  <c r="J91" i="7"/>
  <c r="W31" i="1" l="1"/>
  <c r="AX94" i="1"/>
  <c r="W29" i="1"/>
  <c r="AV94" i="1"/>
  <c r="J30" i="3"/>
  <c r="J96" i="3"/>
  <c r="BK239" i="2"/>
  <c r="J239" i="2" s="1"/>
  <c r="J104" i="2" s="1"/>
  <c r="BK119" i="5"/>
  <c r="J119" i="5" s="1"/>
  <c r="J120" i="5"/>
  <c r="J97" i="5" s="1"/>
  <c r="J133" i="2"/>
  <c r="J97" i="2" s="1"/>
  <c r="J119" i="7"/>
  <c r="J97" i="7" s="1"/>
  <c r="BK118" i="7"/>
  <c r="J118" i="7" s="1"/>
  <c r="AY94" i="1"/>
  <c r="W32" i="1"/>
  <c r="R120" i="3"/>
  <c r="J96" i="4"/>
  <c r="J30" i="4"/>
  <c r="BA94" i="1"/>
  <c r="T132" i="2"/>
  <c r="J39" i="6"/>
  <c r="AG99" i="1"/>
  <c r="AN99" i="1" s="1"/>
  <c r="R119" i="5"/>
  <c r="J96" i="5" l="1"/>
  <c r="J30" i="5"/>
  <c r="AW94" i="1"/>
  <c r="AK30" i="1" s="1"/>
  <c r="W30" i="1"/>
  <c r="BK132" i="2"/>
  <c r="J132" i="2" s="1"/>
  <c r="AG97" i="1"/>
  <c r="AN97" i="1" s="1"/>
  <c r="J39" i="4"/>
  <c r="AT94" i="1"/>
  <c r="AK29" i="1"/>
  <c r="J96" i="7"/>
  <c r="J30" i="7"/>
  <c r="J39" i="3"/>
  <c r="AG96" i="1"/>
  <c r="AN96" i="1" s="1"/>
  <c r="J39" i="7" l="1"/>
  <c r="AG100" i="1"/>
  <c r="AN100" i="1" s="1"/>
  <c r="J39" i="5"/>
  <c r="AG98" i="1"/>
  <c r="AN98" i="1" s="1"/>
  <c r="J96" i="2"/>
  <c r="J30" i="2"/>
  <c r="J39" i="2" l="1"/>
  <c r="AG95" i="1"/>
  <c r="AG94" i="1" l="1"/>
  <c r="AN95" i="1"/>
  <c r="AN94" i="1" l="1"/>
  <c r="AK26" i="1"/>
  <c r="AK35" i="1" s="1"/>
</calcChain>
</file>

<file path=xl/sharedStrings.xml><?xml version="1.0" encoding="utf-8"?>
<sst xmlns="http://schemas.openxmlformats.org/spreadsheetml/2006/main" count="4926" uniqueCount="786">
  <si>
    <t>Export Komplet</t>
  </si>
  <si>
    <t/>
  </si>
  <si>
    <t>2.0</t>
  </si>
  <si>
    <t>False</t>
  </si>
  <si>
    <t>{63c478aa-07ce-4325-ae3e-504618dc4e61}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</si>
  <si>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</si>
  <si>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</si>
  <si>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</si>
  <si>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</si>
  <si>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</si>
  <si>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</si>
  <si>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</si>
  <si>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</si>
  <si>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</si>
  <si>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</si>
  <si>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</si>
  <si>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</si>
  <si>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Bytový dům Mezilesí 2060 - Výměna stoupacího potrubí - II. etapa</t>
  </si>
  <si>
    <t>KSO:</t>
  </si>
  <si>
    <t>CC-CZ:</t>
  </si>
  <si>
    <t>Místo:</t>
  </si>
  <si>
    <t xml:space="preserve"> </t>
  </si>
  <si>
    <t>Datum: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</si>
  <si>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</si>
  <si>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</si>
  <si>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</si>
  <si>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</si>
  <si>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</si>
  <si>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</si>
  <si>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</si>
  <si>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</si>
  <si>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</si>
  <si>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</si>
  <si>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</si>
  <si>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</si>
  <si>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</si>
  <si>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</si>
  <si>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</si>
  <si>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</si>
  <si>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</si>
  <si>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</si>
  <si>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</si>
  <si>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</si>
  <si>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</si>
  <si>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</si>
  <si>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</si>
  <si>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</si>
  <si>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</si>
  <si>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</si>
  <si>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</si>
  <si>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</si>
  <si>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</si>
  <si>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</si>
  <si>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</si>
  <si>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</si>
  <si>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</si>
  <si>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</si>
  <si>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</si>
  <si>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</si>
  <si>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</si>
  <si>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</si>
  <si>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</si>
  <si>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</si>
  <si>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</si>
  <si>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</si>
  <si>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</si>
  <si>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</si>
  <si>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</si>
  <si>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</si>
  <si>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</si>
  <si>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</si>
  <si>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</si>
  <si>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</si>
  <si>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</si>
  <si>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</si>
  <si>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</si>
  <si>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</si>
  <si>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01.1</t>
  </si>
  <si>
    <t>SO 01.1 Stavební část</t>
  </si>
  <si>
    <t>STA</t>
  </si>
  <si>
    <t>1</t>
  </si>
  <si>
    <t>{b01931d6-9ef3-4f8c-ad3e-269f580d1d40}</t>
  </si>
  <si>
    <t>01.2</t>
  </si>
  <si>
    <t>SO 01.2 ZTI</t>
  </si>
  <si>
    <t>{83f1452d-d2dd-40e6-8c90-295a49132e7e}</t>
  </si>
  <si>
    <t>01.3</t>
  </si>
  <si>
    <t>SO 01.3 Elektroinstalace</t>
  </si>
  <si>
    <t>{96d2f564-3281-44aa-a78a-2e7bff7ebbdf}</t>
  </si>
  <si>
    <t>01.4</t>
  </si>
  <si>
    <t>SO 01.4 VZT</t>
  </si>
  <si>
    <t>{ccbebaa6-eb74-42fc-a70e-a3f20d6089f4}</t>
  </si>
  <si>
    <t>01.5</t>
  </si>
  <si>
    <t>SO 01.5 Likvidace asbestu - kanalizační potrubí</t>
  </si>
  <si>
    <t>{3d2a4f02-b804-433f-aafb-8addd55471ac}</t>
  </si>
  <si>
    <t>901</t>
  </si>
  <si>
    <t>VON</t>
  </si>
  <si>
    <t>{adde8e56-5db5-4801-ad19-08a13f66ee6c}</t>
  </si>
  <si>
    <t>KRYCÍ LIST SOUPISU PRACÍ</t>
  </si>
  <si>
    <t>Objekt:</t>
  </si>
  <si>
    <t>01.1 - SO 01.1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</si>
  <si>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</si>
  <si>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</si>
  <si>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</si>
  <si>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</si>
  <si>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</si>
  <si>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</si>
  <si>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</si>
  <si>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</si>
  <si>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</si>
  <si>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</si>
  <si>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</si>
  <si>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</si>
  <si>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</si>
  <si>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</si>
  <si>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</si>
  <si>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</si>
  <si>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</si>
  <si>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</si>
  <si>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</si>
  <si>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</si>
  <si>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</si>
  <si>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</si>
  <si>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</si>
  <si>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</si>
  <si>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</si>
  <si>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</si>
  <si>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</si>
  <si>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</si>
  <si>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</si>
  <si>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</si>
  <si>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</si>
  <si>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</si>
  <si>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</si>
  <si>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</si>
  <si>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</si>
  <si>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</si>
  <si>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</si>
  <si>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</si>
  <si>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</si>
  <si>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</si>
  <si>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340235212R</t>
  </si>
  <si>
    <t>přebetonování prostupů ve stěnách plochy do 0,0225 m2</t>
  </si>
  <si>
    <t>kus</t>
  </si>
  <si>
    <t>4</t>
  </si>
  <si>
    <t>2</t>
  </si>
  <si>
    <t>52001428</t>
  </si>
  <si>
    <t>VV</t>
  </si>
  <si>
    <t>"24 bytů"</t>
  </si>
  <si>
    <t>"pro instalace" 24*2</t>
  </si>
  <si>
    <t>Součet</t>
  </si>
  <si>
    <t>340235212R2</t>
  </si>
  <si>
    <t>přebetonování prostupů ve stěnách plochy do 0,5 m2</t>
  </si>
  <si>
    <t>1401398755</t>
  </si>
  <si>
    <t>"přízemí"</t>
  </si>
  <si>
    <t>"pro instalace" 6</t>
  </si>
  <si>
    <t>Vodorovné konstrukce</t>
  </si>
  <si>
    <t>411386R1</t>
  </si>
  <si>
    <t>Přebetonování stropů jader v tl. 200 mm vč. bednění a odbednění</t>
  </si>
  <si>
    <t>43542696</t>
  </si>
  <si>
    <t>2*26</t>
  </si>
  <si>
    <t>6</t>
  </si>
  <si>
    <t>Úpravy povrchů, podlahy a osazování výplní</t>
  </si>
  <si>
    <t>612325201R</t>
  </si>
  <si>
    <t>Oprava omítek malých ploch do 0,09 m2 na stěnách</t>
  </si>
  <si>
    <t>132204830</t>
  </si>
  <si>
    <t>"po zazdívkách pro instalace" 24*2</t>
  </si>
  <si>
    <t>5</t>
  </si>
  <si>
    <t>631311115</t>
  </si>
  <si>
    <t>Mazanina tl do 80 mm z betonu prostého bez zvýšených nároků na prostředí tř. C 20/25</t>
  </si>
  <si>
    <t>m3</t>
  </si>
  <si>
    <t>-897971951</t>
  </si>
  <si>
    <t>"24 bytů" (1,25*0,9)*24*0,04</t>
  </si>
  <si>
    <t>631311R1</t>
  </si>
  <si>
    <t>zabetonování otvorů po usazené ocelových konstrukcí</t>
  </si>
  <si>
    <t>-1028924691</t>
  </si>
  <si>
    <t>"24 bytů" 4*24</t>
  </si>
  <si>
    <t>7</t>
  </si>
  <si>
    <t>631311R2</t>
  </si>
  <si>
    <t>oprava podlah po výměně patních kolen</t>
  </si>
  <si>
    <t>-512775242</t>
  </si>
  <si>
    <t>"přízemí - pro výměnu patních kolen" 0,9*0,8*0,5*2</t>
  </si>
  <si>
    <t>8</t>
  </si>
  <si>
    <t>631319171</t>
  </si>
  <si>
    <t>Příplatek k mazanině tl do 80 mm za stržení povrchu spodní vrstvy před vložením výztuže</t>
  </si>
  <si>
    <t>454430355</t>
  </si>
  <si>
    <t>9</t>
  </si>
  <si>
    <t>631362021</t>
  </si>
  <si>
    <t>Výztuž mazanin svařovanými sítěmi Kari</t>
  </si>
  <si>
    <t>t</t>
  </si>
  <si>
    <t>-463720258</t>
  </si>
  <si>
    <t>"24 bytů" (1,25*0,9)*24*0,0079</t>
  </si>
  <si>
    <t>Ostatní konstrukce a práce, bourání</t>
  </si>
  <si>
    <t>10</t>
  </si>
  <si>
    <t>94910111R</t>
  </si>
  <si>
    <t>Lešení pomocné pro objekty pozemních staveb s lešeňovou podlahou</t>
  </si>
  <si>
    <t>m2</t>
  </si>
  <si>
    <t>-1038591245</t>
  </si>
  <si>
    <t>"24 bytů " (1,25*0,9)*24</t>
  </si>
  <si>
    <t>11</t>
  </si>
  <si>
    <t>9529021R</t>
  </si>
  <si>
    <t>Úklid společných prostor</t>
  </si>
  <si>
    <t>1584066297</t>
  </si>
  <si>
    <t>"20 dní 12 pater"</t>
  </si>
  <si>
    <t>(15,7+5)*12*20</t>
  </si>
  <si>
    <t>12</t>
  </si>
  <si>
    <t>9529022R</t>
  </si>
  <si>
    <t>vyklizení prostor v přízemí a úklid</t>
  </si>
  <si>
    <t>kpl</t>
  </si>
  <si>
    <t>576540825</t>
  </si>
  <si>
    <t>"přízemí" 1</t>
  </si>
  <si>
    <t>13</t>
  </si>
  <si>
    <t>95290R01</t>
  </si>
  <si>
    <t>drobné opravy společných prostor</t>
  </si>
  <si>
    <t>2003263238</t>
  </si>
  <si>
    <t>14</t>
  </si>
  <si>
    <t>95295R01</t>
  </si>
  <si>
    <t>prachové uzávěry v bytech - zřízení a odstranění</t>
  </si>
  <si>
    <t>-1830017061</t>
  </si>
  <si>
    <t>"24 bytů - 3ks na byt" 24*3</t>
  </si>
  <si>
    <t>95296R01</t>
  </si>
  <si>
    <t>revize šachty na střeše</t>
  </si>
  <si>
    <t>68819215</t>
  </si>
  <si>
    <t>16</t>
  </si>
  <si>
    <t>95296R11</t>
  </si>
  <si>
    <t>demontáž nástěnné skříně (ocel 1,5x1,5 m) + následná úprava</t>
  </si>
  <si>
    <t>-1667361930</t>
  </si>
  <si>
    <t>17</t>
  </si>
  <si>
    <t>95394R1</t>
  </si>
  <si>
    <t>Konstrukce lávky pro vodovodní potrubí pod stropy 1 NP</t>
  </si>
  <si>
    <t>1412759188</t>
  </si>
  <si>
    <t>18</t>
  </si>
  <si>
    <t>9610441R1</t>
  </si>
  <si>
    <t>Bourání podlahových konstrukcí</t>
  </si>
  <si>
    <t>-845902329</t>
  </si>
  <si>
    <t>19</t>
  </si>
  <si>
    <t>962031136</t>
  </si>
  <si>
    <t>Bourání příček z tvárnic nebo příčkovek tl do 150 mm</t>
  </si>
  <si>
    <t>467561382</t>
  </si>
  <si>
    <t>"předstěny"</t>
  </si>
  <si>
    <t>0,9*2,6*5</t>
  </si>
  <si>
    <t>20</t>
  </si>
  <si>
    <t>962084121R</t>
  </si>
  <si>
    <t>Bourání příček deskových sololit, SDK tl do 50 mm</t>
  </si>
  <si>
    <t>449137666</t>
  </si>
  <si>
    <t>0,9*2,6*19</t>
  </si>
  <si>
    <t>965042131</t>
  </si>
  <si>
    <t>Bourání podkladů pod dlažby nebo mazanin betonových nebo z litého asfaltu tl do 100 mm pl do 4 m2</t>
  </si>
  <si>
    <t>610972310</t>
  </si>
  <si>
    <t>"24 bytů" (1,25*0,9)*24*0,05</t>
  </si>
  <si>
    <t>22</t>
  </si>
  <si>
    <t>969011121R</t>
  </si>
  <si>
    <t>Vybourání potrubí DN do 52</t>
  </si>
  <si>
    <t>m</t>
  </si>
  <si>
    <t>-212629741</t>
  </si>
  <si>
    <t>"24 bytů" 572+(24*2,8*3)+60+93+20</t>
  </si>
  <si>
    <t>23</t>
  </si>
  <si>
    <t>96911R1</t>
  </si>
  <si>
    <t>demontáž ležatých rozvodů vody v 1  NP</t>
  </si>
  <si>
    <t>-1189761134</t>
  </si>
  <si>
    <t>24</t>
  </si>
  <si>
    <t>96911R2</t>
  </si>
  <si>
    <t>demontáž lávky v 1 NP</t>
  </si>
  <si>
    <t>711559480</t>
  </si>
  <si>
    <t>25</t>
  </si>
  <si>
    <t>97103323R</t>
  </si>
  <si>
    <t>Vybourání otvorů ve zdivu cihelném pl do 0,0225 m2 na MVC nebo MV tl do 150 mm</t>
  </si>
  <si>
    <t>-790308513</t>
  </si>
  <si>
    <t>26</t>
  </si>
  <si>
    <t>971052531R</t>
  </si>
  <si>
    <t>Vybourání nebo prorážení otvorů v panelových příčkách a zdech pl do 1 m2 tl do 150 mm</t>
  </si>
  <si>
    <t>875356169</t>
  </si>
  <si>
    <t>"pro instalace" 1</t>
  </si>
  <si>
    <t>27</t>
  </si>
  <si>
    <t>972044R01</t>
  </si>
  <si>
    <t>Vybourání otvorů v podlaze z panelu 15x10 cm pro kotvení ocel. konstrukcí</t>
  </si>
  <si>
    <t>-1112965334</t>
  </si>
  <si>
    <t>997</t>
  </si>
  <si>
    <t>Přesun sutě</t>
  </si>
  <si>
    <t>28</t>
  </si>
  <si>
    <t>99701321R</t>
  </si>
  <si>
    <t>Vnitrostaveništní doprava suti a vybouraných hmot pro budovy v do 40 m ručně</t>
  </si>
  <si>
    <t>401501845</t>
  </si>
  <si>
    <t>29</t>
  </si>
  <si>
    <t>997013501</t>
  </si>
  <si>
    <t>Odvoz suti a vybouraných hmot na skládku nebo meziskládku do 1 km se složením</t>
  </si>
  <si>
    <t>732798438</t>
  </si>
  <si>
    <t>30</t>
  </si>
  <si>
    <t>997013509</t>
  </si>
  <si>
    <t>Příplatek k odvozu suti a vybouraných hmot na skládku ZKD 1 km přes 1 km</t>
  </si>
  <si>
    <t>1565221731</t>
  </si>
  <si>
    <t>25,981*19 'Přepočtené koeficientem množství</t>
  </si>
  <si>
    <t>31</t>
  </si>
  <si>
    <t>997013801</t>
  </si>
  <si>
    <t>Poplatek za uložení na skládce (skládkovné) stavebního odpadu betonového kód odpadu 170 101</t>
  </si>
  <si>
    <t>-242737345</t>
  </si>
  <si>
    <t>1,44+2,97+1,44</t>
  </si>
  <si>
    <t>32</t>
  </si>
  <si>
    <t>997013803</t>
  </si>
  <si>
    <t>Poplatek za uložení na skládce (skládkovné) stavebního odpadu cihelného kód odpadu 170 102</t>
  </si>
  <si>
    <t>1775232440</t>
  </si>
  <si>
    <t>1,369+0,192+1,62</t>
  </si>
  <si>
    <t>33</t>
  </si>
  <si>
    <t>997013831</t>
  </si>
  <si>
    <t>Poplatek za uložení na skládce (skládkovné) stavebního odpadu směsného kód odpadu 170 904</t>
  </si>
  <si>
    <t>-1023752611</t>
  </si>
  <si>
    <t>25,981-(5,85+3,181)</t>
  </si>
  <si>
    <t>998</t>
  </si>
  <si>
    <t>Přesun hmot</t>
  </si>
  <si>
    <t>34</t>
  </si>
  <si>
    <t>998018004</t>
  </si>
  <si>
    <t>Přesun hmot ruční pro budovy v do 40 m</t>
  </si>
  <si>
    <t>724677753</t>
  </si>
  <si>
    <t>PSV</t>
  </si>
  <si>
    <t>Práce a dodávky PSV</t>
  </si>
  <si>
    <t>725</t>
  </si>
  <si>
    <t>Zdravotechnika - zařizovací předměty</t>
  </si>
  <si>
    <t>35</t>
  </si>
  <si>
    <t>7251108R1</t>
  </si>
  <si>
    <t>Demontáž klozetů a zpětná montáž</t>
  </si>
  <si>
    <t>soubor</t>
  </si>
  <si>
    <t>1868313368</t>
  </si>
  <si>
    <t>"3x demontáž a  3x zpětná montáž" 24*3</t>
  </si>
  <si>
    <t>36</t>
  </si>
  <si>
    <t>7251108R2</t>
  </si>
  <si>
    <t>Demontáž klozetů do suti</t>
  </si>
  <si>
    <t>441719307</t>
  </si>
  <si>
    <t>763</t>
  </si>
  <si>
    <t>Konstrukce suché výstavby</t>
  </si>
  <si>
    <t>37</t>
  </si>
  <si>
    <t>7631133R1</t>
  </si>
  <si>
    <t>SDK příčka instalační  profil CW+UW 50 desky 1xDFH2 15 protipožární</t>
  </si>
  <si>
    <t>-1835922187</t>
  </si>
  <si>
    <t>"24 bytů" 0,9*1,3*24</t>
  </si>
  <si>
    <t>38</t>
  </si>
  <si>
    <t>7631133R2</t>
  </si>
  <si>
    <t>SDK příčka instalační  zdvojený profil CW+UW 50 desky 2xDFH2 15 protipožární</t>
  </si>
  <si>
    <t>-404720565</t>
  </si>
  <si>
    <t>39</t>
  </si>
  <si>
    <t>763131432</t>
  </si>
  <si>
    <t>SDK podhled deska 1xDF 15 bez TI dvouvrstvá spodní kce profil CD+UD</t>
  </si>
  <si>
    <t>1308723040</t>
  </si>
  <si>
    <t>"24 bytů" (1,25*0,9)*24</t>
  </si>
  <si>
    <t>"přízemí m.č. 1.01, 1.03, 1.06"  11,9+13,1+7,6+1,0</t>
  </si>
  <si>
    <t>40</t>
  </si>
  <si>
    <t>76313R5</t>
  </si>
  <si>
    <t>servisní lávka v rámci SDK podhledu centrální chodby</t>
  </si>
  <si>
    <t>-1539070613</t>
  </si>
  <si>
    <t>41</t>
  </si>
  <si>
    <t>763164526</t>
  </si>
  <si>
    <t>SDK obklad kovových kcí tvaru L š do 0,4 m desky 1xH2DF 15</t>
  </si>
  <si>
    <t>64702661</t>
  </si>
  <si>
    <t>"24 bytů" 2,4*2*24</t>
  </si>
  <si>
    <t>42</t>
  </si>
  <si>
    <t>763171213</t>
  </si>
  <si>
    <t>Montáž revizních klapek SDK kcí vel. do 0,5 m2 pro podhledy</t>
  </si>
  <si>
    <t>973966246</t>
  </si>
  <si>
    <t>"přízemí" 2</t>
  </si>
  <si>
    <t>43</t>
  </si>
  <si>
    <t>M</t>
  </si>
  <si>
    <t>59030155R</t>
  </si>
  <si>
    <t>instalační prostup uzamykatelný protipožární pro podhledy 600x600mm</t>
  </si>
  <si>
    <t>-1262145252</t>
  </si>
  <si>
    <t>44</t>
  </si>
  <si>
    <t>76317181R</t>
  </si>
  <si>
    <t>Demontáž revizních klapek/dvířek SDK kcí vel. do 1 m2 pro příčky/předsazené stěny</t>
  </si>
  <si>
    <t>879509927</t>
  </si>
  <si>
    <t>"24 bytů" 24</t>
  </si>
  <si>
    <t>45</t>
  </si>
  <si>
    <t>7631723R1</t>
  </si>
  <si>
    <t>Montáž revizních dvířek SDK kcí vel. 600x800 mm</t>
  </si>
  <si>
    <t>-1213315541</t>
  </si>
  <si>
    <t>46</t>
  </si>
  <si>
    <t>590307R</t>
  </si>
  <si>
    <t>dvířka revizní 600x800mm</t>
  </si>
  <si>
    <t>-629867321</t>
  </si>
  <si>
    <t>47</t>
  </si>
  <si>
    <t>998763405</t>
  </si>
  <si>
    <t>Přesun hmot ruční procentní pro sádrokartonové konstrukce v objektech v do 48 m</t>
  </si>
  <si>
    <t>%</t>
  </si>
  <si>
    <t>416536461</t>
  </si>
  <si>
    <t>767</t>
  </si>
  <si>
    <t>Konstrukce zámečnické</t>
  </si>
  <si>
    <t>48</t>
  </si>
  <si>
    <t>76713R01</t>
  </si>
  <si>
    <t>Sklepní kóje - dodávka a montáž</t>
  </si>
  <si>
    <t>300311100</t>
  </si>
  <si>
    <t>49</t>
  </si>
  <si>
    <t>767995R01</t>
  </si>
  <si>
    <t>Ocelová konstrukce rámu jádra - dodávka a montáž</t>
  </si>
  <si>
    <t>kg</t>
  </si>
  <si>
    <t>1003280613</t>
  </si>
  <si>
    <t>"jekly 70x50x3 mm, 40x40x3 mm, 60x40x3 mm, pásovina 50x5 mm, 40x5 mm, šrouby 6,3x25 mm, závitová tyč d 10 mm dl. 2,3 m, svary, krytky jeklů"</t>
  </si>
  <si>
    <t>(76+5+3+2+6+2)*24</t>
  </si>
  <si>
    <t>2256*1,1 'Přepočtené koeficientem množství</t>
  </si>
  <si>
    <t>50</t>
  </si>
  <si>
    <t>767996R01</t>
  </si>
  <si>
    <t>kotvení trubek instalací k rámu jádra - dodávka a montáž</t>
  </si>
  <si>
    <t>1910391212</t>
  </si>
  <si>
    <t>51</t>
  </si>
  <si>
    <t>998767205</t>
  </si>
  <si>
    <t>Přesun hmot ruční procentní pro zámečnické konstrukce v objektech v do 48 m</t>
  </si>
  <si>
    <t>898187834</t>
  </si>
  <si>
    <t>771</t>
  </si>
  <si>
    <t>Podlahy z dlaždic</t>
  </si>
  <si>
    <t>52</t>
  </si>
  <si>
    <t>771151011R</t>
  </si>
  <si>
    <t xml:space="preserve">Samonivelační stěrka podlah </t>
  </si>
  <si>
    <t>-991238353</t>
  </si>
  <si>
    <t>53</t>
  </si>
  <si>
    <t>771573810</t>
  </si>
  <si>
    <t>Demontáž podlah z dlaždic keramických lepených</t>
  </si>
  <si>
    <t>400863906</t>
  </si>
  <si>
    <t>(1,25*0,9*14)</t>
  </si>
  <si>
    <t>54</t>
  </si>
  <si>
    <t>771574366</t>
  </si>
  <si>
    <t xml:space="preserve">Montáž podlah keramických pro mechanické zatížení protiskluzných lepených flexi rychletuhnoucím lepidlem </t>
  </si>
  <si>
    <t>320531669</t>
  </si>
  <si>
    <t>55</t>
  </si>
  <si>
    <t>597610R</t>
  </si>
  <si>
    <t xml:space="preserve">dlažba keramická </t>
  </si>
  <si>
    <t>279560495</t>
  </si>
  <si>
    <t>27*1,01 'Přepočtené koeficientem množství</t>
  </si>
  <si>
    <t>56</t>
  </si>
  <si>
    <t>771577121</t>
  </si>
  <si>
    <t>Příplatek k montáži podlah keramických lepených flexibilním rychletuhnoucím lepidlem za plochu do 5 m2</t>
  </si>
  <si>
    <t>-930066700</t>
  </si>
  <si>
    <t>57</t>
  </si>
  <si>
    <t>771577123</t>
  </si>
  <si>
    <t>Příplatek k montáži podlah keramických lepených flexibilním rychletuhnoucím lepidlem za spárování bílým cementem</t>
  </si>
  <si>
    <t>-1778038429</t>
  </si>
  <si>
    <t>58</t>
  </si>
  <si>
    <t>77159122R</t>
  </si>
  <si>
    <t>Izolace podlah Mirelon lepená proti kročejovému hluku</t>
  </si>
  <si>
    <t>1306246680</t>
  </si>
  <si>
    <t>59</t>
  </si>
  <si>
    <t>998771205</t>
  </si>
  <si>
    <t>Přesun hmot ruční procentní pro podlahy z dlaždic v objektech v do 48 m</t>
  </si>
  <si>
    <t>-1565399276</t>
  </si>
  <si>
    <t>776</t>
  </si>
  <si>
    <t>Podlahy povlakové</t>
  </si>
  <si>
    <t>60</t>
  </si>
  <si>
    <t>776201812</t>
  </si>
  <si>
    <t>Demontáž lepených povlakových podlah s podložkou ručně</t>
  </si>
  <si>
    <t>61595651</t>
  </si>
  <si>
    <t>1,25*0,9*10</t>
  </si>
  <si>
    <t>781</t>
  </si>
  <si>
    <t>Dokončovací práce - obklady</t>
  </si>
  <si>
    <t>61</t>
  </si>
  <si>
    <t>781121011</t>
  </si>
  <si>
    <t>Nátěr penetrační na stěnu</t>
  </si>
  <si>
    <t>1761553820</t>
  </si>
  <si>
    <t>"24 bytů" ((((1,35+0,9)*2)*2,5)-(0,7*2,0))*24</t>
  </si>
  <si>
    <t>62</t>
  </si>
  <si>
    <t>781474114R</t>
  </si>
  <si>
    <t>Montáž obkladů vnitřních keramických hladkých  lepených flexibilním lepidlem</t>
  </si>
  <si>
    <t>598661882</t>
  </si>
  <si>
    <t>63</t>
  </si>
  <si>
    <t>5976104R</t>
  </si>
  <si>
    <t>obklad keramický</t>
  </si>
  <si>
    <t>1587024154</t>
  </si>
  <si>
    <t>236,4*1,1 'Přepočtené koeficientem množství</t>
  </si>
  <si>
    <t>64</t>
  </si>
  <si>
    <t>781477111</t>
  </si>
  <si>
    <t>Příplatek k montáži obkladů vnitřních keramických hladkých za plochu do 10 m2</t>
  </si>
  <si>
    <t>-1527961416</t>
  </si>
  <si>
    <t>65</t>
  </si>
  <si>
    <t>781477112</t>
  </si>
  <si>
    <t>Příplatek k montáži obkladů vnitřních keramických hladkých za omezený prostor</t>
  </si>
  <si>
    <t>-1926216215</t>
  </si>
  <si>
    <t>66</t>
  </si>
  <si>
    <t>781477113</t>
  </si>
  <si>
    <t>Příplatek k montáži obkladů vnitřních keramických hladkých za spárování bílým cementem</t>
  </si>
  <si>
    <t>-1158563332</t>
  </si>
  <si>
    <t>67</t>
  </si>
  <si>
    <t>998781205</t>
  </si>
  <si>
    <t>Přesun hmot ruční procentní pro obklady keramické v objektech v do 48 m</t>
  </si>
  <si>
    <t>-1798137988</t>
  </si>
  <si>
    <t>783</t>
  </si>
  <si>
    <t>Dokončovací práce - nátěry</t>
  </si>
  <si>
    <t>68</t>
  </si>
  <si>
    <t>783334R</t>
  </si>
  <si>
    <t>Základní jednonásobný  nátěr zámečnických konstrukcí</t>
  </si>
  <si>
    <t>-1126809718</t>
  </si>
  <si>
    <t>"ocelové rámy jádra"</t>
  </si>
  <si>
    <t>2,256*32</t>
  </si>
  <si>
    <t>69</t>
  </si>
  <si>
    <t>783337R</t>
  </si>
  <si>
    <t>Krycí protikorozní nátěr zámečnických konstrukcí</t>
  </si>
  <si>
    <t>-297020928</t>
  </si>
  <si>
    <t>784</t>
  </si>
  <si>
    <t>Dokončovací práce - malby a tapety</t>
  </si>
  <si>
    <t>70</t>
  </si>
  <si>
    <t>7842110R</t>
  </si>
  <si>
    <t>oprava maleb  po stavebních pracech</t>
  </si>
  <si>
    <t>-1820953274</t>
  </si>
  <si>
    <t>"společné prostory" 30</t>
  </si>
  <si>
    <t>"přízemí" 10</t>
  </si>
  <si>
    <t>"24 bytů" 2,5*24</t>
  </si>
  <si>
    <t>01.2 - SO 01.2 ZTI</t>
  </si>
  <si>
    <t>D1 - Zdravotechnika - vnitřní kanalizace</t>
  </si>
  <si>
    <t>D2 - Zdravotechnika - vnitřní vodovod</t>
  </si>
  <si>
    <t>D3 - Zařizovací předměty</t>
  </si>
  <si>
    <t>D4 - Ostatní</t>
  </si>
  <si>
    <t>D1</t>
  </si>
  <si>
    <t>Zdravotechnika - vnitřní kanalizace</t>
  </si>
  <si>
    <t>Pol1</t>
  </si>
  <si>
    <t>Potrubí POLO-KAL NG hrdlové DN 50 tiché provedení</t>
  </si>
  <si>
    <t>Pol2</t>
  </si>
  <si>
    <t>Potrubí POLO-KAL NG hrdlové DN 110 tiché provedení</t>
  </si>
  <si>
    <t>Pol3</t>
  </si>
  <si>
    <t>Čistící kusy DN 110 - dodávka a montáž</t>
  </si>
  <si>
    <t>Pol4</t>
  </si>
  <si>
    <t>Zkouška těsnosti kanalizace vodou do DN 125</t>
  </si>
  <si>
    <t>Pol5</t>
  </si>
  <si>
    <t>Kontrola a vyčištění ležatého rozvodu tlakovou vodou</t>
  </si>
  <si>
    <t>Pol7</t>
  </si>
  <si>
    <t>Stavební přípomoce</t>
  </si>
  <si>
    <t>D2</t>
  </si>
  <si>
    <t>Zdravotechnika - vnitřní vodovod</t>
  </si>
  <si>
    <t>Pol8</t>
  </si>
  <si>
    <t>Potrubí plastové PPR 25x3,5 PN16</t>
  </si>
  <si>
    <t>Pol9</t>
  </si>
  <si>
    <t>Potrubí plastové PPR 32x4,4 PN16</t>
  </si>
  <si>
    <t>Pol10</t>
  </si>
  <si>
    <t>Potrubí plastové PPR 50x6,9 PN16</t>
  </si>
  <si>
    <t>Pol11</t>
  </si>
  <si>
    <t>Potrubí plastové PPR 75x10,3 PN16</t>
  </si>
  <si>
    <t>Pol13</t>
  </si>
  <si>
    <t>Potrubí plastové PPR 32x3,6 PN22</t>
  </si>
  <si>
    <t>Pol14</t>
  </si>
  <si>
    <t>Potrubí plastové PPR 40x4,5 PN22</t>
  </si>
  <si>
    <t>Pol15</t>
  </si>
  <si>
    <t>Potrubí plastové PPR 50x5,6 PN22</t>
  </si>
  <si>
    <t>Pol19</t>
  </si>
  <si>
    <t>Kulový kohout DN 25 v provedení pro pitnou vodu vč. výpusti</t>
  </si>
  <si>
    <t>Pol20</t>
  </si>
  <si>
    <t>Kulový kohout DN 32 v provedení pro pitnou vodu vč. výpusti</t>
  </si>
  <si>
    <t>Pol22</t>
  </si>
  <si>
    <t>Kulový kohout DN 40 v provedení pro pitnou vodu vč. výpusti</t>
  </si>
  <si>
    <t>Pol22a</t>
  </si>
  <si>
    <t>Kulový kohout DN 65 v provedení pro pitnou vodu vč. výpusti</t>
  </si>
  <si>
    <t>485463673</t>
  </si>
  <si>
    <t>Pol26</t>
  </si>
  <si>
    <t>Vyvažovací ventil STAD DN 20 v provedení pro pitnou vodu</t>
  </si>
  <si>
    <t>Pol27</t>
  </si>
  <si>
    <t>Kompenzační smyčka PPR 32</t>
  </si>
  <si>
    <t>Pol28</t>
  </si>
  <si>
    <t>Kompenzační smyčka PPR 40</t>
  </si>
  <si>
    <t>Pol29</t>
  </si>
  <si>
    <t>Návleková izolace Mirelon 25mm</t>
  </si>
  <si>
    <t>Pol30</t>
  </si>
  <si>
    <t>Návleková izolace Mirelon 13mm</t>
  </si>
  <si>
    <t>D3</t>
  </si>
  <si>
    <t>Zařizovací předměty</t>
  </si>
  <si>
    <t>Pol101</t>
  </si>
  <si>
    <t>držák toaletního papíru</t>
  </si>
  <si>
    <t>-2115197797</t>
  </si>
  <si>
    <t>Pol102</t>
  </si>
  <si>
    <t>WC štětka - set</t>
  </si>
  <si>
    <t>-417529976</t>
  </si>
  <si>
    <t>Pol72</t>
  </si>
  <si>
    <t>Závěsné WC pro předstěnu - přesný typ dle výběru investora</t>
  </si>
  <si>
    <t>Pol32</t>
  </si>
  <si>
    <t>Závěsný rám pro WC - přesný typ dle výběru investora</t>
  </si>
  <si>
    <t>Pol32a</t>
  </si>
  <si>
    <t>WC prkénko tiché (spomalené sklápění do vodorovné polohy)</t>
  </si>
  <si>
    <t>-1155300749</t>
  </si>
  <si>
    <t>D4</t>
  </si>
  <si>
    <t>Ostatní</t>
  </si>
  <si>
    <t>Pol33</t>
  </si>
  <si>
    <t>Zkouška tlaková potrubí vodovodního</t>
  </si>
  <si>
    <t>Pol34</t>
  </si>
  <si>
    <t>Proplach a dezinfekce vodovodního potrubí do DN 80</t>
  </si>
  <si>
    <t>Pol36</t>
  </si>
  <si>
    <t>Připojení k rozvodu SV v bytech</t>
  </si>
  <si>
    <t>Pol37</t>
  </si>
  <si>
    <t>Připojení k rozvodu TV v bytech</t>
  </si>
  <si>
    <t>Pol31</t>
  </si>
  <si>
    <t>Elektroinstalační práce a systém MaR</t>
  </si>
  <si>
    <t>Pol40</t>
  </si>
  <si>
    <t>Inženýrské práce</t>
  </si>
  <si>
    <t>R001</t>
  </si>
  <si>
    <t>Protipožární ucpávky - vodovod</t>
  </si>
  <si>
    <t>-2040802976</t>
  </si>
  <si>
    <t>108+6</t>
  </si>
  <si>
    <t>R002</t>
  </si>
  <si>
    <t>Protipožární ucpávky - kanalizace</t>
  </si>
  <si>
    <t>-1928199605</t>
  </si>
  <si>
    <t>24+4</t>
  </si>
  <si>
    <t>R101</t>
  </si>
  <si>
    <t>Zajištění pitné vody po dobu rekonstrukce</t>
  </si>
  <si>
    <t>197040179</t>
  </si>
  <si>
    <t>R102</t>
  </si>
  <si>
    <t>Zajištění vody pro TUV po dobu rekonstrukce</t>
  </si>
  <si>
    <t>-1120884701</t>
  </si>
  <si>
    <t>01.3 - SO 01.3 Elektroinstalace</t>
  </si>
  <si>
    <t xml:space="preserve">D1 - Uzemnění </t>
  </si>
  <si>
    <t>D2 - Instalace elektro WC</t>
  </si>
  <si>
    <t>D3 - Ostatní instalační práce</t>
  </si>
  <si>
    <t xml:space="preserve">Uzemnění </t>
  </si>
  <si>
    <t>Pol41</t>
  </si>
  <si>
    <t>Vodič CYa 50</t>
  </si>
  <si>
    <t>Pol42</t>
  </si>
  <si>
    <t>Vodič CYa 4</t>
  </si>
  <si>
    <t>Pol43</t>
  </si>
  <si>
    <t>Příchytka</t>
  </si>
  <si>
    <t>Pol44</t>
  </si>
  <si>
    <t>Pásek instalační</t>
  </si>
  <si>
    <t>Pol45</t>
  </si>
  <si>
    <t>Svorkovníce MET hlavní</t>
  </si>
  <si>
    <t>Pol46</t>
  </si>
  <si>
    <t>Svorkovnice MET bytová</t>
  </si>
  <si>
    <t>Pol47</t>
  </si>
  <si>
    <t>Páska CU + svorka BERNARD</t>
  </si>
  <si>
    <t>Pol48</t>
  </si>
  <si>
    <t>Drobný a nespecifikovaný materiál</t>
  </si>
  <si>
    <t>Instalace elektro WC</t>
  </si>
  <si>
    <t>Pol49</t>
  </si>
  <si>
    <t>Svítidlo nástěnné kruhové, LED 18W/ 4000K/IP44</t>
  </si>
  <si>
    <t>Pol50</t>
  </si>
  <si>
    <t>Krabice přístrojová KO68</t>
  </si>
  <si>
    <t>Pol51</t>
  </si>
  <si>
    <t>Svorka WAGO</t>
  </si>
  <si>
    <t>Pol52</t>
  </si>
  <si>
    <t>Kabel CYKY J5x1,5</t>
  </si>
  <si>
    <t>Pol53</t>
  </si>
  <si>
    <t>Kabel CYKY J3x1,5</t>
  </si>
  <si>
    <t>Pol54</t>
  </si>
  <si>
    <t>Kabel CYKY O3x1,5</t>
  </si>
  <si>
    <t>Pol77</t>
  </si>
  <si>
    <t>Elektrozásuvka</t>
  </si>
  <si>
    <t>2033839712</t>
  </si>
  <si>
    <t>Pol78</t>
  </si>
  <si>
    <t>vypínač dvojitý</t>
  </si>
  <si>
    <t>1720925379</t>
  </si>
  <si>
    <t>Pol55</t>
  </si>
  <si>
    <t>Ostatní instalační práce</t>
  </si>
  <si>
    <t>demontáž ventilátorů, vypínčů, kabelů a ostatních konstrukcí elektro vč. odvozu a ekologické likvidace</t>
  </si>
  <si>
    <t>1653986039</t>
  </si>
  <si>
    <t>Pol56</t>
  </si>
  <si>
    <t>Odpojení požárního čidla (provede specializovaná firma)</t>
  </si>
  <si>
    <t>Pol57</t>
  </si>
  <si>
    <t>Připojení požárního čidla (provede specializovaná firma)</t>
  </si>
  <si>
    <t>Pol58</t>
  </si>
  <si>
    <t>Odborné přípomoce při demontáži a montáži podhledu</t>
  </si>
  <si>
    <t>hod</t>
  </si>
  <si>
    <t>Pol59</t>
  </si>
  <si>
    <t>Nespecifikovaný materiál</t>
  </si>
  <si>
    <t>01.4 - SO 01.4 VZT</t>
  </si>
  <si>
    <t>D1 - Zařízení č.1 - Větrání  sociálního zázemí odvod</t>
  </si>
  <si>
    <t>D2 - Zařízení č.2 - Větrání  kuchyní -odvod</t>
  </si>
  <si>
    <t>D3 - Demontáže</t>
  </si>
  <si>
    <t>Zařízení č.1 - Větrání  sociálního zázemí odvod</t>
  </si>
  <si>
    <t>751 12 2011</t>
  </si>
  <si>
    <t>Jednotrubní radiální ventilátor ER- AP 100 VZ, 31W, 230V</t>
  </si>
  <si>
    <t>ks</t>
  </si>
  <si>
    <t>751 12 2051</t>
  </si>
  <si>
    <t>Jednotrubní radiální ventilátor ER 60 VZ, 29W, 230V</t>
  </si>
  <si>
    <t>751 12 2051.1</t>
  </si>
  <si>
    <t>Pouzdro ER-UPD</t>
  </si>
  <si>
    <t>751 52 6750</t>
  </si>
  <si>
    <t>Protidešťová žaluzie 400 x 200 pozinkovaná</t>
  </si>
  <si>
    <t>751 51-0012</t>
  </si>
  <si>
    <t>Potrubí čtyřhranné průřezu přes 0,07 do 0,13m²</t>
  </si>
  <si>
    <t>751 51-1003</t>
  </si>
  <si>
    <t>DTTO montáž</t>
  </si>
  <si>
    <t>751 51-1183</t>
  </si>
  <si>
    <t>Spiropotrubí a tvarovky - TR Ø 280</t>
  </si>
  <si>
    <t>751 58-1357</t>
  </si>
  <si>
    <t>Prostup stropem kruhového potrubí do Ø300 mm</t>
  </si>
  <si>
    <t>Pol62</t>
  </si>
  <si>
    <t>Protipožární tmel kartuše 0,310 kg</t>
  </si>
  <si>
    <t>751 51-4179</t>
  </si>
  <si>
    <t>OBJ90°280-80</t>
  </si>
  <si>
    <t>751 51-4777</t>
  </si>
  <si>
    <t>Koncový kryt vnitřní  DR 280</t>
  </si>
  <si>
    <t>753 53 7011</t>
  </si>
  <si>
    <t>Aluflex MO 80</t>
  </si>
  <si>
    <t>Pol64</t>
  </si>
  <si>
    <t>Vodovodní plastové potrubí Ø 20 mm</t>
  </si>
  <si>
    <t>713 46 3121</t>
  </si>
  <si>
    <t>Izolace Armaflex tl.19mm</t>
  </si>
  <si>
    <t>m²</t>
  </si>
  <si>
    <t>Pol65</t>
  </si>
  <si>
    <t>Těsnící a spojovací materiál</t>
  </si>
  <si>
    <t>Pol66</t>
  </si>
  <si>
    <t>Uložení potrubí s gumovou výstelkou</t>
  </si>
  <si>
    <t>Zařízení č.2 - Větrání  kuchyní -odvod</t>
  </si>
  <si>
    <t>751 52 6750.1</t>
  </si>
  <si>
    <t>Protidešťová žaluzie 450 x 250 pozinkovaná</t>
  </si>
  <si>
    <t>751 58-1358</t>
  </si>
  <si>
    <t>Prostup stropem kruhového potrubí do Ø400 mm</t>
  </si>
  <si>
    <t>753 53 7012</t>
  </si>
  <si>
    <t>Aluflex MO 140</t>
  </si>
  <si>
    <t>R003</t>
  </si>
  <si>
    <t>Požární ucpávky</t>
  </si>
  <si>
    <t>1522636895</t>
  </si>
  <si>
    <t>Demontáže</t>
  </si>
  <si>
    <t>751120813</t>
  </si>
  <si>
    <t>Demontáže vzduchotechnického potrubí 0,07 až 0,13</t>
  </si>
  <si>
    <t>1333853313</t>
  </si>
  <si>
    <t>751123811</t>
  </si>
  <si>
    <t>Demontáž ventilátoru radiálního nízkotlakého kruhové potrubí D do 300 mm</t>
  </si>
  <si>
    <t>476793958</t>
  </si>
  <si>
    <t>Pol68</t>
  </si>
  <si>
    <t>72</t>
  </si>
  <si>
    <t>Pol69</t>
  </si>
  <si>
    <t>Dopravné</t>
  </si>
  <si>
    <t>74</t>
  </si>
  <si>
    <t>01.5 - SO 01.5 Likvidace asbestu - kanalizační potrubí</t>
  </si>
  <si>
    <t>OST - Ostatní</t>
  </si>
  <si>
    <t>OST</t>
  </si>
  <si>
    <t>RTT01</t>
  </si>
  <si>
    <t>Kvalifikovaný dělník</t>
  </si>
  <si>
    <t>hod.</t>
  </si>
  <si>
    <t>262144</t>
  </si>
  <si>
    <t>RTT01.1</t>
  </si>
  <si>
    <t>Výstavba ochranného pásma</t>
  </si>
  <si>
    <t>RTT01.2</t>
  </si>
  <si>
    <t>Nákladní automobil - valník do 3,5t</t>
  </si>
  <si>
    <t>km</t>
  </si>
  <si>
    <t>RTT01.3</t>
  </si>
  <si>
    <t>Nákladní automobil - valník do 7,5t</t>
  </si>
  <si>
    <t>RTT01.4</t>
  </si>
  <si>
    <t>Likvidace odpadu kat. č.  170605 (azbest)</t>
  </si>
  <si>
    <t>RTT01.5</t>
  </si>
  <si>
    <t>Měření respirabilních vláken azbestu v ovzduší</t>
  </si>
  <si>
    <t>RTT01.6</t>
  </si>
  <si>
    <t>Odsávací a filtrační zařízení H13</t>
  </si>
  <si>
    <t>RTT01.7</t>
  </si>
  <si>
    <t>Vysávání s hepafiltrací H13</t>
  </si>
  <si>
    <t>RTT01.8</t>
  </si>
  <si>
    <t>Tyvek</t>
  </si>
  <si>
    <t>ks.</t>
  </si>
  <si>
    <t>RTT01.9</t>
  </si>
  <si>
    <t>Rukavice se zvýšenou odolností</t>
  </si>
  <si>
    <t>RTT01.10</t>
  </si>
  <si>
    <t>Respirátor P3</t>
  </si>
  <si>
    <t>RTT01.11</t>
  </si>
  <si>
    <t>Enkapsulační postřik FOSTER</t>
  </si>
  <si>
    <t>RTT01.12</t>
  </si>
  <si>
    <t>Stretchfolie</t>
  </si>
  <si>
    <t>RTT01.13</t>
  </si>
  <si>
    <t>PE - Pytel</t>
  </si>
  <si>
    <t>901 - VON</t>
  </si>
  <si>
    <t>Ostatní - Ostatní</t>
  </si>
  <si>
    <t xml:space="preserve">    96X - Vedlejší a ostatní náklady</t>
  </si>
  <si>
    <t>96X</t>
  </si>
  <si>
    <t>Vedlejší a ostatní náklady</t>
  </si>
  <si>
    <t>20001</t>
  </si>
  <si>
    <t>zařízení staveniště</t>
  </si>
  <si>
    <t>512</t>
  </si>
  <si>
    <t>-1465923920</t>
  </si>
  <si>
    <t>20002</t>
  </si>
  <si>
    <t>územní vlivy</t>
  </si>
  <si>
    <t>-1962775611</t>
  </si>
  <si>
    <t>20003</t>
  </si>
  <si>
    <t>provozní vlivy</t>
  </si>
  <si>
    <t>-2110063990</t>
  </si>
  <si>
    <t>20004</t>
  </si>
  <si>
    <t>dokumentace skutečného provedení</t>
  </si>
  <si>
    <t>-998963026</t>
  </si>
  <si>
    <t>20005</t>
  </si>
  <si>
    <t>výrobní dokumentace - ocelové konstrukce</t>
  </si>
  <si>
    <t>2074797375</t>
  </si>
  <si>
    <t>20006</t>
  </si>
  <si>
    <t>požární revize</t>
  </si>
  <si>
    <t>-1913963798</t>
  </si>
  <si>
    <t>20007</t>
  </si>
  <si>
    <t>revize elektro, WC</t>
  </si>
  <si>
    <t>222507334</t>
  </si>
  <si>
    <t>20008</t>
  </si>
  <si>
    <t>plomby vodoměrů (rozdělání, zaplombování)</t>
  </si>
  <si>
    <t>-1656667421</t>
  </si>
  <si>
    <t>20009</t>
  </si>
  <si>
    <t>zhotovení harmonogramu prací</t>
  </si>
  <si>
    <t>1094593711</t>
  </si>
  <si>
    <t>20010</t>
  </si>
  <si>
    <t>IČ během výstavby</t>
  </si>
  <si>
    <t>-1578356303</t>
  </si>
  <si>
    <t>20011</t>
  </si>
  <si>
    <t>koordinace postupu bouracích prací se statikem</t>
  </si>
  <si>
    <t>-2108488543</t>
  </si>
  <si>
    <t>20012</t>
  </si>
  <si>
    <t>zabezpečení staveniště proti vstupu cizích a nepovolaných osob na staveniště</t>
  </si>
  <si>
    <t>1953518072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</si>
</sst>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30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8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righ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22" fillId="5" borderId="6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  <xf numFmtId="14" fontId="2" fillId="3" borderId="0" xfId="0" applyNumberFormat="1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>
      <selection activeCell="AN9" sqref="AN9"/>
    </sheetView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31" t="s">
        <v>5</v>
      </c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42" t="s">
        <v>14</v>
      </c>
      <c r="L5" s="232"/>
      <c r="M5" s="232"/>
      <c r="N5" s="232"/>
      <c r="O5" s="232"/>
      <c r="P5" s="232"/>
      <c r="Q5" s="232"/>
      <c r="R5" s="232"/>
      <c r="S5" s="232"/>
      <c r="T5" s="232"/>
      <c r="U5" s="232"/>
      <c r="V5" s="232"/>
      <c r="W5" s="232"/>
      <c r="X5" s="232"/>
      <c r="Y5" s="232"/>
      <c r="Z5" s="232"/>
      <c r="AA5" s="232"/>
      <c r="AB5" s="232"/>
      <c r="AC5" s="232"/>
      <c r="AD5" s="232"/>
      <c r="AE5" s="232"/>
      <c r="AF5" s="232"/>
      <c r="AG5" s="232"/>
      <c r="AH5" s="232"/>
      <c r="AI5" s="232"/>
      <c r="AJ5" s="232"/>
      <c r="AK5" s="232"/>
      <c r="AL5" s="232"/>
      <c r="AM5" s="232"/>
      <c r="AN5" s="232"/>
      <c r="AO5" s="232"/>
      <c r="AR5" s="20"/>
      <c r="BE5" s="222" t="s">
        <v>15</v>
      </c>
      <c r="BS5" s="17" t="s">
        <v>6</v>
      </c>
    </row>
    <row r="6" spans="1:74" s="1" customFormat="1" ht="36.950000000000003" customHeight="1">
      <c r="B6" s="20"/>
      <c r="D6" s="26" t="s">
        <v>16</v>
      </c>
      <c r="K6" s="243" t="s">
        <v>17</v>
      </c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2"/>
      <c r="AM6" s="232"/>
      <c r="AN6" s="232"/>
      <c r="AO6" s="232"/>
      <c r="AR6" s="20"/>
      <c r="BE6" s="223"/>
      <c r="BS6" s="17" t="s">
        <v>6</v>
      </c>
    </row>
    <row r="7" spans="1:74" s="1" customFormat="1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23"/>
      <c r="BS7" s="17" t="s">
        <v>6</v>
      </c>
    </row>
    <row r="8" spans="1:74" s="1" customFormat="1" ht="12" customHeight="1">
      <c r="B8" s="20"/>
      <c r="D8" s="27" t="s">
        <v>20</v>
      </c>
      <c r="K8" s="25" t="s">
        <v>21</v>
      </c>
      <c r="AK8" s="27" t="s">
        <v>22</v>
      </c>
      <c r="AN8" s="263">
        <v>43734</v>
      </c>
      <c r="AR8" s="20"/>
      <c r="BE8" s="223"/>
      <c r="BS8" s="17" t="s">
        <v>6</v>
      </c>
    </row>
    <row r="9" spans="1:74" s="1" customFormat="1" ht="14.45" customHeight="1">
      <c r="B9" s="20"/>
      <c r="AR9" s="20"/>
      <c r="BE9" s="223"/>
      <c r="BS9" s="17" t="s">
        <v>6</v>
      </c>
    </row>
    <row r="10" spans="1:74" s="1" customFormat="1" ht="12" customHeight="1">
      <c r="B10" s="20"/>
      <c r="D10" s="27" t="s">
        <v>23</v>
      </c>
      <c r="AK10" s="27" t="s">
        <v>24</v>
      </c>
      <c r="AN10" s="25" t="s">
        <v>1</v>
      </c>
      <c r="AR10" s="20"/>
      <c r="BE10" s="223"/>
      <c r="BS10" s="17" t="s">
        <v>6</v>
      </c>
    </row>
    <row r="11" spans="1:74" s="1" customFormat="1" ht="18.399999999999999" customHeight="1">
      <c r="B11" s="20"/>
      <c r="E11" s="25" t="s">
        <v>21</v>
      </c>
      <c r="AK11" s="27" t="s">
        <v>25</v>
      </c>
      <c r="AN11" s="25" t="s">
        <v>1</v>
      </c>
      <c r="AR11" s="20"/>
      <c r="BE11" s="223"/>
      <c r="BS11" s="17" t="s">
        <v>6</v>
      </c>
    </row>
    <row r="12" spans="1:74" s="1" customFormat="1" ht="6.95" customHeight="1">
      <c r="B12" s="20"/>
      <c r="AR12" s="20"/>
      <c r="BE12" s="223"/>
      <c r="BS12" s="17" t="s">
        <v>6</v>
      </c>
    </row>
    <row r="13" spans="1:74" s="1" customFormat="1" ht="12" customHeight="1">
      <c r="B13" s="20"/>
      <c r="D13" s="27" t="s">
        <v>26</v>
      </c>
      <c r="AK13" s="27" t="s">
        <v>24</v>
      </c>
      <c r="AN13" s="29" t="s">
        <v>27</v>
      </c>
      <c r="AR13" s="20"/>
      <c r="BE13" s="223"/>
      <c r="BS13" s="17" t="s">
        <v>6</v>
      </c>
    </row>
    <row r="14" spans="1:74" ht="12.75">
      <c r="B14" s="20"/>
      <c r="E14" s="244" t="s">
        <v>27</v>
      </c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U14" s="245"/>
      <c r="V14" s="245"/>
      <c r="W14" s="245"/>
      <c r="X14" s="245"/>
      <c r="Y14" s="245"/>
      <c r="Z14" s="245"/>
      <c r="AA14" s="245"/>
      <c r="AB14" s="245"/>
      <c r="AC14" s="245"/>
      <c r="AD14" s="245"/>
      <c r="AE14" s="245"/>
      <c r="AF14" s="245"/>
      <c r="AG14" s="245"/>
      <c r="AH14" s="245"/>
      <c r="AI14" s="245"/>
      <c r="AJ14" s="245"/>
      <c r="AK14" s="27" t="s">
        <v>25</v>
      </c>
      <c r="AN14" s="29" t="s">
        <v>27</v>
      </c>
      <c r="AR14" s="20"/>
      <c r="BE14" s="223"/>
      <c r="BS14" s="17" t="s">
        <v>6</v>
      </c>
    </row>
    <row r="15" spans="1:74" s="1" customFormat="1" ht="6.95" customHeight="1">
      <c r="B15" s="20"/>
      <c r="AR15" s="20"/>
      <c r="BE15" s="223"/>
      <c r="BS15" s="17" t="s">
        <v>3</v>
      </c>
    </row>
    <row r="16" spans="1:74" s="1" customFormat="1" ht="12" customHeight="1">
      <c r="B16" s="20"/>
      <c r="D16" s="27" t="s">
        <v>28</v>
      </c>
      <c r="AK16" s="27" t="s">
        <v>24</v>
      </c>
      <c r="AN16" s="25" t="s">
        <v>1</v>
      </c>
      <c r="AR16" s="20"/>
      <c r="BE16" s="223"/>
      <c r="BS16" s="17" t="s">
        <v>3</v>
      </c>
    </row>
    <row r="17" spans="1:71" s="1" customFormat="1" ht="18.399999999999999" customHeight="1">
      <c r="B17" s="20"/>
      <c r="E17" s="25" t="s">
        <v>21</v>
      </c>
      <c r="AK17" s="27" t="s">
        <v>25</v>
      </c>
      <c r="AN17" s="25" t="s">
        <v>1</v>
      </c>
      <c r="AR17" s="20"/>
      <c r="BE17" s="223"/>
      <c r="BS17" s="17" t="s">
        <v>29</v>
      </c>
    </row>
    <row r="18" spans="1:71" s="1" customFormat="1" ht="6.95" customHeight="1">
      <c r="B18" s="20"/>
      <c r="AR18" s="20"/>
      <c r="BE18" s="223"/>
      <c r="BS18" s="17" t="s">
        <v>6</v>
      </c>
    </row>
    <row r="19" spans="1:71" s="1" customFormat="1" ht="12" customHeight="1">
      <c r="B19" s="20"/>
      <c r="D19" s="27" t="s">
        <v>30</v>
      </c>
      <c r="AK19" s="27" t="s">
        <v>24</v>
      </c>
      <c r="AN19" s="25" t="s">
        <v>1</v>
      </c>
      <c r="AR19" s="20"/>
      <c r="BE19" s="223"/>
      <c r="BS19" s="17" t="s">
        <v>6</v>
      </c>
    </row>
    <row r="20" spans="1:71" s="1" customFormat="1" ht="18.399999999999999" customHeight="1">
      <c r="B20" s="20"/>
      <c r="E20" s="25" t="s">
        <v>21</v>
      </c>
      <c r="AK20" s="27" t="s">
        <v>25</v>
      </c>
      <c r="AN20" s="25" t="s">
        <v>1</v>
      </c>
      <c r="AR20" s="20"/>
      <c r="BE20" s="223"/>
      <c r="BS20" s="17" t="s">
        <v>29</v>
      </c>
    </row>
    <row r="21" spans="1:71" s="1" customFormat="1" ht="6.95" customHeight="1">
      <c r="B21" s="20"/>
      <c r="AR21" s="20"/>
      <c r="BE21" s="223"/>
    </row>
    <row r="22" spans="1:71" s="1" customFormat="1" ht="12" customHeight="1">
      <c r="B22" s="20"/>
      <c r="D22" s="27" t="s">
        <v>31</v>
      </c>
      <c r="AR22" s="20"/>
      <c r="BE22" s="223"/>
    </row>
    <row r="23" spans="1:71" s="1" customFormat="1" ht="16.5" customHeight="1">
      <c r="B23" s="20"/>
      <c r="E23" s="246" t="s">
        <v>1</v>
      </c>
      <c r="F23" s="246"/>
      <c r="G23" s="246"/>
      <c r="H23" s="246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  <c r="T23" s="246"/>
      <c r="U23" s="246"/>
      <c r="V23" s="246"/>
      <c r="W23" s="246"/>
      <c r="X23" s="246"/>
      <c r="Y23" s="246"/>
      <c r="Z23" s="246"/>
      <c r="AA23" s="246"/>
      <c r="AB23" s="246"/>
      <c r="AC23" s="246"/>
      <c r="AD23" s="246"/>
      <c r="AE23" s="246"/>
      <c r="AF23" s="246"/>
      <c r="AG23" s="246"/>
      <c r="AH23" s="246"/>
      <c r="AI23" s="246"/>
      <c r="AJ23" s="246"/>
      <c r="AK23" s="246"/>
      <c r="AL23" s="246"/>
      <c r="AM23" s="246"/>
      <c r="AN23" s="246"/>
      <c r="AR23" s="20"/>
      <c r="BE23" s="223"/>
    </row>
    <row r="24" spans="1:71" s="1" customFormat="1" ht="6.95" customHeight="1">
      <c r="B24" s="20"/>
      <c r="AR24" s="20"/>
      <c r="BE24" s="223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23"/>
    </row>
    <row r="26" spans="1:71" s="2" customFormat="1" ht="25.9" customHeight="1">
      <c r="A26" s="32"/>
      <c r="B26" s="33"/>
      <c r="C26" s="32"/>
      <c r="D26" s="34" t="s">
        <v>32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25">
        <f>ROUND(AG94,2)</f>
        <v>0</v>
      </c>
      <c r="AL26" s="226"/>
      <c r="AM26" s="226"/>
      <c r="AN26" s="226"/>
      <c r="AO26" s="226"/>
      <c r="AP26" s="32"/>
      <c r="AQ26" s="32"/>
      <c r="AR26" s="33"/>
      <c r="BE26" s="223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23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47" t="s">
        <v>33</v>
      </c>
      <c r="M28" s="247"/>
      <c r="N28" s="247"/>
      <c r="O28" s="247"/>
      <c r="P28" s="247"/>
      <c r="Q28" s="32"/>
      <c r="R28" s="32"/>
      <c r="S28" s="32"/>
      <c r="T28" s="32"/>
      <c r="U28" s="32"/>
      <c r="V28" s="32"/>
      <c r="W28" s="247" t="s">
        <v>34</v>
      </c>
      <c r="X28" s="247"/>
      <c r="Y28" s="247"/>
      <c r="Z28" s="247"/>
      <c r="AA28" s="247"/>
      <c r="AB28" s="247"/>
      <c r="AC28" s="247"/>
      <c r="AD28" s="247"/>
      <c r="AE28" s="247"/>
      <c r="AF28" s="32"/>
      <c r="AG28" s="32"/>
      <c r="AH28" s="32"/>
      <c r="AI28" s="32"/>
      <c r="AJ28" s="32"/>
      <c r="AK28" s="247" t="s">
        <v>35</v>
      </c>
      <c r="AL28" s="247"/>
      <c r="AM28" s="247"/>
      <c r="AN28" s="247"/>
      <c r="AO28" s="247"/>
      <c r="AP28" s="32"/>
      <c r="AQ28" s="32"/>
      <c r="AR28" s="33"/>
      <c r="BE28" s="223"/>
    </row>
    <row r="29" spans="1:71" s="3" customFormat="1" ht="14.45" customHeight="1">
      <c r="B29" s="37"/>
      <c r="D29" s="27" t="s">
        <v>36</v>
      </c>
      <c r="F29" s="27" t="s">
        <v>37</v>
      </c>
      <c r="L29" s="248">
        <v>0.21</v>
      </c>
      <c r="M29" s="221"/>
      <c r="N29" s="221"/>
      <c r="O29" s="221"/>
      <c r="P29" s="221"/>
      <c r="W29" s="220">
        <f>ROUND(AZ94, 2)</f>
        <v>0</v>
      </c>
      <c r="X29" s="221"/>
      <c r="Y29" s="221"/>
      <c r="Z29" s="221"/>
      <c r="AA29" s="221"/>
      <c r="AB29" s="221"/>
      <c r="AC29" s="221"/>
      <c r="AD29" s="221"/>
      <c r="AE29" s="221"/>
      <c r="AK29" s="220">
        <f>ROUND(AV94, 2)</f>
        <v>0</v>
      </c>
      <c r="AL29" s="221"/>
      <c r="AM29" s="221"/>
      <c r="AN29" s="221"/>
      <c r="AO29" s="221"/>
      <c r="AR29" s="37"/>
      <c r="BE29" s="224"/>
    </row>
    <row r="30" spans="1:71" s="3" customFormat="1" ht="14.45" customHeight="1">
      <c r="B30" s="37"/>
      <c r="F30" s="27" t="s">
        <v>38</v>
      </c>
      <c r="L30" s="248">
        <v>0.15</v>
      </c>
      <c r="M30" s="221"/>
      <c r="N30" s="221"/>
      <c r="O30" s="221"/>
      <c r="P30" s="221"/>
      <c r="W30" s="220">
        <f>ROUND(BA94, 2)</f>
        <v>0</v>
      </c>
      <c r="X30" s="221"/>
      <c r="Y30" s="221"/>
      <c r="Z30" s="221"/>
      <c r="AA30" s="221"/>
      <c r="AB30" s="221"/>
      <c r="AC30" s="221"/>
      <c r="AD30" s="221"/>
      <c r="AE30" s="221"/>
      <c r="AK30" s="220">
        <f>ROUND(AW94, 2)</f>
        <v>0</v>
      </c>
      <c r="AL30" s="221"/>
      <c r="AM30" s="221"/>
      <c r="AN30" s="221"/>
      <c r="AO30" s="221"/>
      <c r="AR30" s="37"/>
      <c r="BE30" s="224"/>
    </row>
    <row r="31" spans="1:71" s="3" customFormat="1" ht="14.45" hidden="1" customHeight="1">
      <c r="B31" s="37"/>
      <c r="F31" s="27" t="s">
        <v>39</v>
      </c>
      <c r="L31" s="248">
        <v>0.21</v>
      </c>
      <c r="M31" s="221"/>
      <c r="N31" s="221"/>
      <c r="O31" s="221"/>
      <c r="P31" s="221"/>
      <c r="W31" s="220">
        <f>ROUND(BB94, 2)</f>
        <v>0</v>
      </c>
      <c r="X31" s="221"/>
      <c r="Y31" s="221"/>
      <c r="Z31" s="221"/>
      <c r="AA31" s="221"/>
      <c r="AB31" s="221"/>
      <c r="AC31" s="221"/>
      <c r="AD31" s="221"/>
      <c r="AE31" s="221"/>
      <c r="AK31" s="220">
        <v>0</v>
      </c>
      <c r="AL31" s="221"/>
      <c r="AM31" s="221"/>
      <c r="AN31" s="221"/>
      <c r="AO31" s="221"/>
      <c r="AR31" s="37"/>
      <c r="BE31" s="224"/>
    </row>
    <row r="32" spans="1:71" s="3" customFormat="1" ht="14.45" hidden="1" customHeight="1">
      <c r="B32" s="37"/>
      <c r="F32" s="27" t="s">
        <v>40</v>
      </c>
      <c r="L32" s="248">
        <v>0.15</v>
      </c>
      <c r="M32" s="221"/>
      <c r="N32" s="221"/>
      <c r="O32" s="221"/>
      <c r="P32" s="221"/>
      <c r="W32" s="220">
        <f>ROUND(BC94, 2)</f>
        <v>0</v>
      </c>
      <c r="X32" s="221"/>
      <c r="Y32" s="221"/>
      <c r="Z32" s="221"/>
      <c r="AA32" s="221"/>
      <c r="AB32" s="221"/>
      <c r="AC32" s="221"/>
      <c r="AD32" s="221"/>
      <c r="AE32" s="221"/>
      <c r="AK32" s="220">
        <v>0</v>
      </c>
      <c r="AL32" s="221"/>
      <c r="AM32" s="221"/>
      <c r="AN32" s="221"/>
      <c r="AO32" s="221"/>
      <c r="AR32" s="37"/>
      <c r="BE32" s="224"/>
    </row>
    <row r="33" spans="1:57" s="3" customFormat="1" ht="14.45" hidden="1" customHeight="1">
      <c r="B33" s="37"/>
      <c r="F33" s="27" t="s">
        <v>41</v>
      </c>
      <c r="L33" s="248">
        <v>0</v>
      </c>
      <c r="M33" s="221"/>
      <c r="N33" s="221"/>
      <c r="O33" s="221"/>
      <c r="P33" s="221"/>
      <c r="W33" s="220">
        <f>ROUND(BD94, 2)</f>
        <v>0</v>
      </c>
      <c r="X33" s="221"/>
      <c r="Y33" s="221"/>
      <c r="Z33" s="221"/>
      <c r="AA33" s="221"/>
      <c r="AB33" s="221"/>
      <c r="AC33" s="221"/>
      <c r="AD33" s="221"/>
      <c r="AE33" s="221"/>
      <c r="AK33" s="220">
        <v>0</v>
      </c>
      <c r="AL33" s="221"/>
      <c r="AM33" s="221"/>
      <c r="AN33" s="221"/>
      <c r="AO33" s="221"/>
      <c r="AR33" s="37"/>
      <c r="BE33" s="224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23"/>
    </row>
    <row r="35" spans="1:57" s="2" customFormat="1" ht="25.9" customHeight="1">
      <c r="A35" s="32"/>
      <c r="B35" s="33"/>
      <c r="C35" s="38"/>
      <c r="D35" s="39" t="s">
        <v>42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43</v>
      </c>
      <c r="U35" s="40"/>
      <c r="V35" s="40"/>
      <c r="W35" s="40"/>
      <c r="X35" s="227" t="s">
        <v>44</v>
      </c>
      <c r="Y35" s="228"/>
      <c r="Z35" s="228"/>
      <c r="AA35" s="228"/>
      <c r="AB35" s="228"/>
      <c r="AC35" s="40"/>
      <c r="AD35" s="40"/>
      <c r="AE35" s="40"/>
      <c r="AF35" s="40"/>
      <c r="AG35" s="40"/>
      <c r="AH35" s="40"/>
      <c r="AI35" s="40"/>
      <c r="AJ35" s="40"/>
      <c r="AK35" s="229">
        <f>SUM(AK26:AK33)</f>
        <v>0</v>
      </c>
      <c r="AL35" s="228"/>
      <c r="AM35" s="228"/>
      <c r="AN35" s="228"/>
      <c r="AO35" s="230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45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46</v>
      </c>
      <c r="AI49" s="44"/>
      <c r="AJ49" s="44"/>
      <c r="AK49" s="44"/>
      <c r="AL49" s="44"/>
      <c r="AM49" s="44"/>
      <c r="AN49" s="44"/>
      <c r="AO49" s="44"/>
      <c r="AR49" s="42"/>
    </row>
    <row r="50" spans="1:57" ht="11.25">
      <c r="B50" s="20"/>
      <c r="AR50" s="20"/>
    </row>
    <row r="51" spans="1:57" ht="11.25">
      <c r="B51" s="20"/>
      <c r="AR51" s="20"/>
    </row>
    <row r="52" spans="1:57" ht="11.25">
      <c r="B52" s="20"/>
      <c r="AR52" s="20"/>
    </row>
    <row r="53" spans="1:57" ht="11.25">
      <c r="B53" s="20"/>
      <c r="AR53" s="20"/>
    </row>
    <row r="54" spans="1:57" ht="11.25">
      <c r="B54" s="20"/>
      <c r="AR54" s="20"/>
    </row>
    <row r="55" spans="1:57" ht="11.25">
      <c r="B55" s="20"/>
      <c r="AR55" s="20"/>
    </row>
    <row r="56" spans="1:57" ht="11.25">
      <c r="B56" s="20"/>
      <c r="AR56" s="20"/>
    </row>
    <row r="57" spans="1:57" ht="11.25">
      <c r="B57" s="20"/>
      <c r="AR57" s="20"/>
    </row>
    <row r="58" spans="1:57" ht="11.25">
      <c r="B58" s="20"/>
      <c r="AR58" s="20"/>
    </row>
    <row r="59" spans="1:57" ht="11.25">
      <c r="B59" s="20"/>
      <c r="AR59" s="20"/>
    </row>
    <row r="60" spans="1:57" s="2" customFormat="1" ht="12.75">
      <c r="A60" s="32"/>
      <c r="B60" s="33"/>
      <c r="C60" s="32"/>
      <c r="D60" s="45" t="s">
        <v>47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48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47</v>
      </c>
      <c r="AI60" s="35"/>
      <c r="AJ60" s="35"/>
      <c r="AK60" s="35"/>
      <c r="AL60" s="35"/>
      <c r="AM60" s="45" t="s">
        <v>48</v>
      </c>
      <c r="AN60" s="35"/>
      <c r="AO60" s="35"/>
      <c r="AP60" s="32"/>
      <c r="AQ60" s="32"/>
      <c r="AR60" s="33"/>
      <c r="BE60" s="32"/>
    </row>
    <row r="61" spans="1:57" ht="11.25">
      <c r="B61" s="20"/>
      <c r="AR61" s="20"/>
    </row>
    <row r="62" spans="1:57" ht="11.25">
      <c r="B62" s="20"/>
      <c r="AR62" s="20"/>
    </row>
    <row r="63" spans="1:57" ht="11.25">
      <c r="B63" s="20"/>
      <c r="AR63" s="20"/>
    </row>
    <row r="64" spans="1:57" s="2" customFormat="1" ht="12.75">
      <c r="A64" s="32"/>
      <c r="B64" s="33"/>
      <c r="C64" s="32"/>
      <c r="D64" s="43" t="s">
        <v>49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50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 ht="11.25">
      <c r="B65" s="20"/>
      <c r="AR65" s="20"/>
    </row>
    <row r="66" spans="1:57" ht="11.25">
      <c r="B66" s="20"/>
      <c r="AR66" s="20"/>
    </row>
    <row r="67" spans="1:57" ht="11.25">
      <c r="B67" s="20"/>
      <c r="AR67" s="20"/>
    </row>
    <row r="68" spans="1:57" ht="11.25">
      <c r="B68" s="20"/>
      <c r="AR68" s="20"/>
    </row>
    <row r="69" spans="1:57" ht="11.25">
      <c r="B69" s="20"/>
      <c r="AR69" s="20"/>
    </row>
    <row r="70" spans="1:57" ht="11.25">
      <c r="B70" s="20"/>
      <c r="AR70" s="20"/>
    </row>
    <row r="71" spans="1:57" ht="11.25">
      <c r="B71" s="20"/>
      <c r="AR71" s="20"/>
    </row>
    <row r="72" spans="1:57" ht="11.25">
      <c r="B72" s="20"/>
      <c r="AR72" s="20"/>
    </row>
    <row r="73" spans="1:57" ht="11.25">
      <c r="B73" s="20"/>
      <c r="AR73" s="20"/>
    </row>
    <row r="74" spans="1:57" ht="11.25">
      <c r="B74" s="20"/>
      <c r="AR74" s="20"/>
    </row>
    <row r="75" spans="1:57" s="2" customFormat="1" ht="12.75">
      <c r="A75" s="32"/>
      <c r="B75" s="33"/>
      <c r="C75" s="32"/>
      <c r="D75" s="45" t="s">
        <v>47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48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47</v>
      </c>
      <c r="AI75" s="35"/>
      <c r="AJ75" s="35"/>
      <c r="AK75" s="35"/>
      <c r="AL75" s="35"/>
      <c r="AM75" s="45" t="s">
        <v>48</v>
      </c>
      <c r="AN75" s="35"/>
      <c r="AO75" s="35"/>
      <c r="AP75" s="32"/>
      <c r="AQ75" s="32"/>
      <c r="AR75" s="33"/>
      <c r="BE75" s="32"/>
    </row>
    <row r="76" spans="1:57" s="2" customFormat="1" ht="11.25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51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05</v>
      </c>
      <c r="AR84" s="51"/>
    </row>
    <row r="85" spans="1:91" s="5" customFormat="1" ht="36.950000000000003" customHeight="1">
      <c r="B85" s="52"/>
      <c r="C85" s="53" t="s">
        <v>16</v>
      </c>
      <c r="L85" s="239" t="str">
        <f>K6</f>
        <v>Bytový dům Mezilesí 2060 - Výměna stoupacího potrubí - II. etapa</v>
      </c>
      <c r="M85" s="240"/>
      <c r="N85" s="240"/>
      <c r="O85" s="240"/>
      <c r="P85" s="240"/>
      <c r="Q85" s="240"/>
      <c r="R85" s="240"/>
      <c r="S85" s="240"/>
      <c r="T85" s="240"/>
      <c r="U85" s="240"/>
      <c r="V85" s="240"/>
      <c r="W85" s="240"/>
      <c r="X85" s="240"/>
      <c r="Y85" s="240"/>
      <c r="Z85" s="240"/>
      <c r="AA85" s="240"/>
      <c r="AB85" s="240"/>
      <c r="AC85" s="240"/>
      <c r="AD85" s="240"/>
      <c r="AE85" s="240"/>
      <c r="AF85" s="240"/>
      <c r="AG85" s="240"/>
      <c r="AH85" s="240"/>
      <c r="AI85" s="240"/>
      <c r="AJ85" s="240"/>
      <c r="AK85" s="240"/>
      <c r="AL85" s="240"/>
      <c r="AM85" s="240"/>
      <c r="AN85" s="240"/>
      <c r="AO85" s="240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20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41">
        <f>IF(AN8= "","",AN8)</f>
        <v>43734</v>
      </c>
      <c r="AN87" s="241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23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28</v>
      </c>
      <c r="AJ89" s="32"/>
      <c r="AK89" s="32"/>
      <c r="AL89" s="32"/>
      <c r="AM89" s="237" t="str">
        <f>IF(E17="","",E17)</f>
        <v xml:space="preserve"> </v>
      </c>
      <c r="AN89" s="238"/>
      <c r="AO89" s="238"/>
      <c r="AP89" s="238"/>
      <c r="AQ89" s="32"/>
      <c r="AR89" s="33"/>
      <c r="AS89" s="233" t="s">
        <v>52</v>
      </c>
      <c r="AT89" s="234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26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30</v>
      </c>
      <c r="AJ90" s="32"/>
      <c r="AK90" s="32"/>
      <c r="AL90" s="32"/>
      <c r="AM90" s="237" t="str">
        <f>IF(E20="","",E20)</f>
        <v xml:space="preserve"> </v>
      </c>
      <c r="AN90" s="238"/>
      <c r="AO90" s="238"/>
      <c r="AP90" s="238"/>
      <c r="AQ90" s="32"/>
      <c r="AR90" s="33"/>
      <c r="AS90" s="235"/>
      <c r="AT90" s="236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35"/>
      <c r="AT91" s="236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57" t="s">
        <v>53</v>
      </c>
      <c r="D92" s="250"/>
      <c r="E92" s="250"/>
      <c r="F92" s="250"/>
      <c r="G92" s="250"/>
      <c r="H92" s="60"/>
      <c r="I92" s="249" t="s">
        <v>54</v>
      </c>
      <c r="J92" s="250"/>
      <c r="K92" s="250"/>
      <c r="L92" s="250"/>
      <c r="M92" s="250"/>
      <c r="N92" s="250"/>
      <c r="O92" s="250"/>
      <c r="P92" s="250"/>
      <c r="Q92" s="250"/>
      <c r="R92" s="250"/>
      <c r="S92" s="250"/>
      <c r="T92" s="250"/>
      <c r="U92" s="250"/>
      <c r="V92" s="250"/>
      <c r="W92" s="250"/>
      <c r="X92" s="250"/>
      <c r="Y92" s="250"/>
      <c r="Z92" s="250"/>
      <c r="AA92" s="250"/>
      <c r="AB92" s="250"/>
      <c r="AC92" s="250"/>
      <c r="AD92" s="250"/>
      <c r="AE92" s="250"/>
      <c r="AF92" s="250"/>
      <c r="AG92" s="252" t="s">
        <v>55</v>
      </c>
      <c r="AH92" s="250"/>
      <c r="AI92" s="250"/>
      <c r="AJ92" s="250"/>
      <c r="AK92" s="250"/>
      <c r="AL92" s="250"/>
      <c r="AM92" s="250"/>
      <c r="AN92" s="249" t="s">
        <v>56</v>
      </c>
      <c r="AO92" s="250"/>
      <c r="AP92" s="251"/>
      <c r="AQ92" s="61" t="s">
        <v>57</v>
      </c>
      <c r="AR92" s="33"/>
      <c r="AS92" s="62" t="s">
        <v>58</v>
      </c>
      <c r="AT92" s="63" t="s">
        <v>59</v>
      </c>
      <c r="AU92" s="63" t="s">
        <v>60</v>
      </c>
      <c r="AV92" s="63" t="s">
        <v>61</v>
      </c>
      <c r="AW92" s="63" t="s">
        <v>62</v>
      </c>
      <c r="AX92" s="63" t="s">
        <v>63</v>
      </c>
      <c r="AY92" s="63" t="s">
        <v>64</v>
      </c>
      <c r="AZ92" s="63" t="s">
        <v>65</v>
      </c>
      <c r="BA92" s="63" t="s">
        <v>66</v>
      </c>
      <c r="BB92" s="63" t="s">
        <v>67</v>
      </c>
      <c r="BC92" s="63" t="s">
        <v>68</v>
      </c>
      <c r="BD92" s="64" t="s">
        <v>69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70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55">
        <f>ROUND(SUM(AG95:AG100),2)</f>
        <v>0</v>
      </c>
      <c r="AH94" s="255"/>
      <c r="AI94" s="255"/>
      <c r="AJ94" s="255"/>
      <c r="AK94" s="255"/>
      <c r="AL94" s="255"/>
      <c r="AM94" s="255"/>
      <c r="AN94" s="256">
        <f t="shared" ref="AN94:AN100" si="0">SUM(AG94,AT94)</f>
        <v>0</v>
      </c>
      <c r="AO94" s="256"/>
      <c r="AP94" s="256"/>
      <c r="AQ94" s="72" t="s">
        <v>1</v>
      </c>
      <c r="AR94" s="68"/>
      <c r="AS94" s="73">
        <f>ROUND(SUM(AS95:AS100),2)</f>
        <v>0</v>
      </c>
      <c r="AT94" s="74">
        <f t="shared" ref="AT94:AT100" si="1">ROUND(SUM(AV94:AW94),2)</f>
        <v>0</v>
      </c>
      <c r="AU94" s="75">
        <f>ROUND(SUM(AU95:AU100),5)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ROUND(SUM(AZ95:AZ100),2)</f>
        <v>0</v>
      </c>
      <c r="BA94" s="74">
        <f>ROUND(SUM(BA95:BA100),2)</f>
        <v>0</v>
      </c>
      <c r="BB94" s="74">
        <f>ROUND(SUM(BB95:BB100),2)</f>
        <v>0</v>
      </c>
      <c r="BC94" s="74">
        <f>ROUND(SUM(BC95:BC100),2)</f>
        <v>0</v>
      </c>
      <c r="BD94" s="76">
        <f>ROUND(SUM(BD95:BD100),2)</f>
        <v>0</v>
      </c>
      <c r="BS94" s="77" t="s">
        <v>71</v>
      </c>
      <c r="BT94" s="77" t="s">
        <v>72</v>
      </c>
      <c r="BU94" s="78" t="s">
        <v>73</v>
      </c>
      <c r="BV94" s="77" t="s">
        <v>74</v>
      </c>
      <c r="BW94" s="77" t="s">
        <v>4</v>
      </c>
      <c r="BX94" s="77" t="s">
        <v>75</v>
      </c>
      <c r="CL94" s="77" t="s">
        <v>1</v>
      </c>
    </row>
    <row r="95" spans="1:91" s="7" customFormat="1" ht="16.5" customHeight="1">
      <c r="A95" s="79" t="s">
        <v>76</v>
      </c>
      <c r="B95" s="80"/>
      <c r="C95" s="81"/>
      <c r="D95" s="258" t="s">
        <v>77</v>
      </c>
      <c r="E95" s="258"/>
      <c r="F95" s="258"/>
      <c r="G95" s="258"/>
      <c r="H95" s="258"/>
      <c r="I95" s="82"/>
      <c r="J95" s="258" t="s">
        <v>78</v>
      </c>
      <c r="K95" s="258"/>
      <c r="L95" s="258"/>
      <c r="M95" s="258"/>
      <c r="N95" s="258"/>
      <c r="O95" s="258"/>
      <c r="P95" s="258"/>
      <c r="Q95" s="258"/>
      <c r="R95" s="258"/>
      <c r="S95" s="258"/>
      <c r="T95" s="258"/>
      <c r="U95" s="258"/>
      <c r="V95" s="258"/>
      <c r="W95" s="258"/>
      <c r="X95" s="258"/>
      <c r="Y95" s="258"/>
      <c r="Z95" s="258"/>
      <c r="AA95" s="258"/>
      <c r="AB95" s="258"/>
      <c r="AC95" s="258"/>
      <c r="AD95" s="258"/>
      <c r="AE95" s="258"/>
      <c r="AF95" s="258"/>
      <c r="AG95" s="253">
        <f>'01.1 - SO 01.1 Stavební část'!J30</f>
        <v>0</v>
      </c>
      <c r="AH95" s="254"/>
      <c r="AI95" s="254"/>
      <c r="AJ95" s="254"/>
      <c r="AK95" s="254"/>
      <c r="AL95" s="254"/>
      <c r="AM95" s="254"/>
      <c r="AN95" s="253">
        <f t="shared" si="0"/>
        <v>0</v>
      </c>
      <c r="AO95" s="254"/>
      <c r="AP95" s="254"/>
      <c r="AQ95" s="83" t="s">
        <v>79</v>
      </c>
      <c r="AR95" s="80"/>
      <c r="AS95" s="84">
        <v>0</v>
      </c>
      <c r="AT95" s="85">
        <f t="shared" si="1"/>
        <v>0</v>
      </c>
      <c r="AU95" s="86">
        <f>'01.1 - SO 01.1 Stavební část'!P132</f>
        <v>0</v>
      </c>
      <c r="AV95" s="85">
        <f>'01.1 - SO 01.1 Stavební část'!J33</f>
        <v>0</v>
      </c>
      <c r="AW95" s="85">
        <f>'01.1 - SO 01.1 Stavební část'!J34</f>
        <v>0</v>
      </c>
      <c r="AX95" s="85">
        <f>'01.1 - SO 01.1 Stavební část'!J35</f>
        <v>0</v>
      </c>
      <c r="AY95" s="85">
        <f>'01.1 - SO 01.1 Stavební část'!J36</f>
        <v>0</v>
      </c>
      <c r="AZ95" s="85">
        <f>'01.1 - SO 01.1 Stavební část'!F33</f>
        <v>0</v>
      </c>
      <c r="BA95" s="85">
        <f>'01.1 - SO 01.1 Stavební část'!F34</f>
        <v>0</v>
      </c>
      <c r="BB95" s="85">
        <f>'01.1 - SO 01.1 Stavební část'!F35</f>
        <v>0</v>
      </c>
      <c r="BC95" s="85">
        <f>'01.1 - SO 01.1 Stavební část'!F36</f>
        <v>0</v>
      </c>
      <c r="BD95" s="87">
        <f>'01.1 - SO 01.1 Stavební část'!F37</f>
        <v>0</v>
      </c>
      <c r="BT95" s="88" t="s">
        <v>80</v>
      </c>
      <c r="BV95" s="88" t="s">
        <v>74</v>
      </c>
      <c r="BW95" s="88" t="s">
        <v>81</v>
      </c>
      <c r="BX95" s="88" t="s">
        <v>4</v>
      </c>
      <c r="CL95" s="88" t="s">
        <v>1</v>
      </c>
      <c r="CM95" s="88" t="s">
        <v>80</v>
      </c>
    </row>
    <row r="96" spans="1:91" s="7" customFormat="1" ht="16.5" customHeight="1">
      <c r="A96" s="79" t="s">
        <v>76</v>
      </c>
      <c r="B96" s="80"/>
      <c r="C96" s="81"/>
      <c r="D96" s="258" t="s">
        <v>82</v>
      </c>
      <c r="E96" s="258"/>
      <c r="F96" s="258"/>
      <c r="G96" s="258"/>
      <c r="H96" s="258"/>
      <c r="I96" s="82"/>
      <c r="J96" s="258" t="s">
        <v>83</v>
      </c>
      <c r="K96" s="258"/>
      <c r="L96" s="258"/>
      <c r="M96" s="258"/>
      <c r="N96" s="258"/>
      <c r="O96" s="258"/>
      <c r="P96" s="258"/>
      <c r="Q96" s="258"/>
      <c r="R96" s="258"/>
      <c r="S96" s="258"/>
      <c r="T96" s="258"/>
      <c r="U96" s="258"/>
      <c r="V96" s="258"/>
      <c r="W96" s="258"/>
      <c r="X96" s="258"/>
      <c r="Y96" s="258"/>
      <c r="Z96" s="258"/>
      <c r="AA96" s="258"/>
      <c r="AB96" s="258"/>
      <c r="AC96" s="258"/>
      <c r="AD96" s="258"/>
      <c r="AE96" s="258"/>
      <c r="AF96" s="258"/>
      <c r="AG96" s="253">
        <f>'01.2 - SO 01.2 ZTI'!J30</f>
        <v>0</v>
      </c>
      <c r="AH96" s="254"/>
      <c r="AI96" s="254"/>
      <c r="AJ96" s="254"/>
      <c r="AK96" s="254"/>
      <c r="AL96" s="254"/>
      <c r="AM96" s="254"/>
      <c r="AN96" s="253">
        <f t="shared" si="0"/>
        <v>0</v>
      </c>
      <c r="AO96" s="254"/>
      <c r="AP96" s="254"/>
      <c r="AQ96" s="83" t="s">
        <v>79</v>
      </c>
      <c r="AR96" s="80"/>
      <c r="AS96" s="84">
        <v>0</v>
      </c>
      <c r="AT96" s="85">
        <f t="shared" si="1"/>
        <v>0</v>
      </c>
      <c r="AU96" s="86">
        <f>'01.2 - SO 01.2 ZTI'!P120</f>
        <v>0</v>
      </c>
      <c r="AV96" s="85">
        <f>'01.2 - SO 01.2 ZTI'!J33</f>
        <v>0</v>
      </c>
      <c r="AW96" s="85">
        <f>'01.2 - SO 01.2 ZTI'!J34</f>
        <v>0</v>
      </c>
      <c r="AX96" s="85">
        <f>'01.2 - SO 01.2 ZTI'!J35</f>
        <v>0</v>
      </c>
      <c r="AY96" s="85">
        <f>'01.2 - SO 01.2 ZTI'!J36</f>
        <v>0</v>
      </c>
      <c r="AZ96" s="85">
        <f>'01.2 - SO 01.2 ZTI'!F33</f>
        <v>0</v>
      </c>
      <c r="BA96" s="85">
        <f>'01.2 - SO 01.2 ZTI'!F34</f>
        <v>0</v>
      </c>
      <c r="BB96" s="85">
        <f>'01.2 - SO 01.2 ZTI'!F35</f>
        <v>0</v>
      </c>
      <c r="BC96" s="85">
        <f>'01.2 - SO 01.2 ZTI'!F36</f>
        <v>0</v>
      </c>
      <c r="BD96" s="87">
        <f>'01.2 - SO 01.2 ZTI'!F37</f>
        <v>0</v>
      </c>
      <c r="BT96" s="88" t="s">
        <v>80</v>
      </c>
      <c r="BV96" s="88" t="s">
        <v>74</v>
      </c>
      <c r="BW96" s="88" t="s">
        <v>84</v>
      </c>
      <c r="BX96" s="88" t="s">
        <v>4</v>
      </c>
      <c r="CL96" s="88" t="s">
        <v>1</v>
      </c>
      <c r="CM96" s="88" t="s">
        <v>80</v>
      </c>
    </row>
    <row r="97" spans="1:91" s="7" customFormat="1" ht="16.5" customHeight="1">
      <c r="A97" s="79" t="s">
        <v>76</v>
      </c>
      <c r="B97" s="80"/>
      <c r="C97" s="81"/>
      <c r="D97" s="258" t="s">
        <v>85</v>
      </c>
      <c r="E97" s="258"/>
      <c r="F97" s="258"/>
      <c r="G97" s="258"/>
      <c r="H97" s="258"/>
      <c r="I97" s="82"/>
      <c r="J97" s="258" t="s">
        <v>86</v>
      </c>
      <c r="K97" s="258"/>
      <c r="L97" s="258"/>
      <c r="M97" s="258"/>
      <c r="N97" s="258"/>
      <c r="O97" s="258"/>
      <c r="P97" s="258"/>
      <c r="Q97" s="258"/>
      <c r="R97" s="258"/>
      <c r="S97" s="258"/>
      <c r="T97" s="258"/>
      <c r="U97" s="258"/>
      <c r="V97" s="258"/>
      <c r="W97" s="258"/>
      <c r="X97" s="258"/>
      <c r="Y97" s="258"/>
      <c r="Z97" s="258"/>
      <c r="AA97" s="258"/>
      <c r="AB97" s="258"/>
      <c r="AC97" s="258"/>
      <c r="AD97" s="258"/>
      <c r="AE97" s="258"/>
      <c r="AF97" s="258"/>
      <c r="AG97" s="253">
        <f>'01.3 - SO 01.3 Elektroins...'!J30</f>
        <v>0</v>
      </c>
      <c r="AH97" s="254"/>
      <c r="AI97" s="254"/>
      <c r="AJ97" s="254"/>
      <c r="AK97" s="254"/>
      <c r="AL97" s="254"/>
      <c r="AM97" s="254"/>
      <c r="AN97" s="253">
        <f t="shared" si="0"/>
        <v>0</v>
      </c>
      <c r="AO97" s="254"/>
      <c r="AP97" s="254"/>
      <c r="AQ97" s="83" t="s">
        <v>79</v>
      </c>
      <c r="AR97" s="80"/>
      <c r="AS97" s="84">
        <v>0</v>
      </c>
      <c r="AT97" s="85">
        <f t="shared" si="1"/>
        <v>0</v>
      </c>
      <c r="AU97" s="86">
        <f>'01.3 - SO 01.3 Elektroins...'!P119</f>
        <v>0</v>
      </c>
      <c r="AV97" s="85">
        <f>'01.3 - SO 01.3 Elektroins...'!J33</f>
        <v>0</v>
      </c>
      <c r="AW97" s="85">
        <f>'01.3 - SO 01.3 Elektroins...'!J34</f>
        <v>0</v>
      </c>
      <c r="AX97" s="85">
        <f>'01.3 - SO 01.3 Elektroins...'!J35</f>
        <v>0</v>
      </c>
      <c r="AY97" s="85">
        <f>'01.3 - SO 01.3 Elektroins...'!J36</f>
        <v>0</v>
      </c>
      <c r="AZ97" s="85">
        <f>'01.3 - SO 01.3 Elektroins...'!F33</f>
        <v>0</v>
      </c>
      <c r="BA97" s="85">
        <f>'01.3 - SO 01.3 Elektroins...'!F34</f>
        <v>0</v>
      </c>
      <c r="BB97" s="85">
        <f>'01.3 - SO 01.3 Elektroins...'!F35</f>
        <v>0</v>
      </c>
      <c r="BC97" s="85">
        <f>'01.3 - SO 01.3 Elektroins...'!F36</f>
        <v>0</v>
      </c>
      <c r="BD97" s="87">
        <f>'01.3 - SO 01.3 Elektroins...'!F37</f>
        <v>0</v>
      </c>
      <c r="BT97" s="88" t="s">
        <v>80</v>
      </c>
      <c r="BV97" s="88" t="s">
        <v>74</v>
      </c>
      <c r="BW97" s="88" t="s">
        <v>87</v>
      </c>
      <c r="BX97" s="88" t="s">
        <v>4</v>
      </c>
      <c r="CL97" s="88" t="s">
        <v>1</v>
      </c>
      <c r="CM97" s="88" t="s">
        <v>80</v>
      </c>
    </row>
    <row r="98" spans="1:91" s="7" customFormat="1" ht="16.5" customHeight="1">
      <c r="A98" s="79" t="s">
        <v>76</v>
      </c>
      <c r="B98" s="80"/>
      <c r="C98" s="81"/>
      <c r="D98" s="258" t="s">
        <v>88</v>
      </c>
      <c r="E98" s="258"/>
      <c r="F98" s="258"/>
      <c r="G98" s="258"/>
      <c r="H98" s="258"/>
      <c r="I98" s="82"/>
      <c r="J98" s="258" t="s">
        <v>89</v>
      </c>
      <c r="K98" s="258"/>
      <c r="L98" s="258"/>
      <c r="M98" s="258"/>
      <c r="N98" s="258"/>
      <c r="O98" s="258"/>
      <c r="P98" s="258"/>
      <c r="Q98" s="258"/>
      <c r="R98" s="258"/>
      <c r="S98" s="258"/>
      <c r="T98" s="258"/>
      <c r="U98" s="258"/>
      <c r="V98" s="258"/>
      <c r="W98" s="258"/>
      <c r="X98" s="258"/>
      <c r="Y98" s="258"/>
      <c r="Z98" s="258"/>
      <c r="AA98" s="258"/>
      <c r="AB98" s="258"/>
      <c r="AC98" s="258"/>
      <c r="AD98" s="258"/>
      <c r="AE98" s="258"/>
      <c r="AF98" s="258"/>
      <c r="AG98" s="253">
        <f>'01.4 - SO 01.4 VZT'!J30</f>
        <v>0</v>
      </c>
      <c r="AH98" s="254"/>
      <c r="AI98" s="254"/>
      <c r="AJ98" s="254"/>
      <c r="AK98" s="254"/>
      <c r="AL98" s="254"/>
      <c r="AM98" s="254"/>
      <c r="AN98" s="253">
        <f t="shared" si="0"/>
        <v>0</v>
      </c>
      <c r="AO98" s="254"/>
      <c r="AP98" s="254"/>
      <c r="AQ98" s="83" t="s">
        <v>79</v>
      </c>
      <c r="AR98" s="80"/>
      <c r="AS98" s="84">
        <v>0</v>
      </c>
      <c r="AT98" s="85">
        <f t="shared" si="1"/>
        <v>0</v>
      </c>
      <c r="AU98" s="86">
        <f>'01.4 - SO 01.4 VZT'!P119</f>
        <v>0</v>
      </c>
      <c r="AV98" s="85">
        <f>'01.4 - SO 01.4 VZT'!J33</f>
        <v>0</v>
      </c>
      <c r="AW98" s="85">
        <f>'01.4 - SO 01.4 VZT'!J34</f>
        <v>0</v>
      </c>
      <c r="AX98" s="85">
        <f>'01.4 - SO 01.4 VZT'!J35</f>
        <v>0</v>
      </c>
      <c r="AY98" s="85">
        <f>'01.4 - SO 01.4 VZT'!J36</f>
        <v>0</v>
      </c>
      <c r="AZ98" s="85">
        <f>'01.4 - SO 01.4 VZT'!F33</f>
        <v>0</v>
      </c>
      <c r="BA98" s="85">
        <f>'01.4 - SO 01.4 VZT'!F34</f>
        <v>0</v>
      </c>
      <c r="BB98" s="85">
        <f>'01.4 - SO 01.4 VZT'!F35</f>
        <v>0</v>
      </c>
      <c r="BC98" s="85">
        <f>'01.4 - SO 01.4 VZT'!F36</f>
        <v>0</v>
      </c>
      <c r="BD98" s="87">
        <f>'01.4 - SO 01.4 VZT'!F37</f>
        <v>0</v>
      </c>
      <c r="BT98" s="88" t="s">
        <v>80</v>
      </c>
      <c r="BV98" s="88" t="s">
        <v>74</v>
      </c>
      <c r="BW98" s="88" t="s">
        <v>90</v>
      </c>
      <c r="BX98" s="88" t="s">
        <v>4</v>
      </c>
      <c r="CL98" s="88" t="s">
        <v>1</v>
      </c>
      <c r="CM98" s="88" t="s">
        <v>80</v>
      </c>
    </row>
    <row r="99" spans="1:91" s="7" customFormat="1" ht="27" customHeight="1">
      <c r="A99" s="79" t="s">
        <v>76</v>
      </c>
      <c r="B99" s="80"/>
      <c r="C99" s="81"/>
      <c r="D99" s="258" t="s">
        <v>91</v>
      </c>
      <c r="E99" s="258"/>
      <c r="F99" s="258"/>
      <c r="G99" s="258"/>
      <c r="H99" s="258"/>
      <c r="I99" s="82"/>
      <c r="J99" s="258" t="s">
        <v>92</v>
      </c>
      <c r="K99" s="258"/>
      <c r="L99" s="258"/>
      <c r="M99" s="258"/>
      <c r="N99" s="258"/>
      <c r="O99" s="258"/>
      <c r="P99" s="258"/>
      <c r="Q99" s="258"/>
      <c r="R99" s="258"/>
      <c r="S99" s="258"/>
      <c r="T99" s="258"/>
      <c r="U99" s="258"/>
      <c r="V99" s="258"/>
      <c r="W99" s="258"/>
      <c r="X99" s="258"/>
      <c r="Y99" s="258"/>
      <c r="Z99" s="258"/>
      <c r="AA99" s="258"/>
      <c r="AB99" s="258"/>
      <c r="AC99" s="258"/>
      <c r="AD99" s="258"/>
      <c r="AE99" s="258"/>
      <c r="AF99" s="258"/>
      <c r="AG99" s="253">
        <f>'01.5 - SO 01.5 Likvidace ...'!J30</f>
        <v>0</v>
      </c>
      <c r="AH99" s="254"/>
      <c r="AI99" s="254"/>
      <c r="AJ99" s="254"/>
      <c r="AK99" s="254"/>
      <c r="AL99" s="254"/>
      <c r="AM99" s="254"/>
      <c r="AN99" s="253">
        <f t="shared" si="0"/>
        <v>0</v>
      </c>
      <c r="AO99" s="254"/>
      <c r="AP99" s="254"/>
      <c r="AQ99" s="83" t="s">
        <v>79</v>
      </c>
      <c r="AR99" s="80"/>
      <c r="AS99" s="84">
        <v>0</v>
      </c>
      <c r="AT99" s="85">
        <f t="shared" si="1"/>
        <v>0</v>
      </c>
      <c r="AU99" s="86">
        <f>'01.5 - SO 01.5 Likvidace ...'!P117</f>
        <v>0</v>
      </c>
      <c r="AV99" s="85">
        <f>'01.5 - SO 01.5 Likvidace ...'!J33</f>
        <v>0</v>
      </c>
      <c r="AW99" s="85">
        <f>'01.5 - SO 01.5 Likvidace ...'!J34</f>
        <v>0</v>
      </c>
      <c r="AX99" s="85">
        <f>'01.5 - SO 01.5 Likvidace ...'!J35</f>
        <v>0</v>
      </c>
      <c r="AY99" s="85">
        <f>'01.5 - SO 01.5 Likvidace ...'!J36</f>
        <v>0</v>
      </c>
      <c r="AZ99" s="85">
        <f>'01.5 - SO 01.5 Likvidace ...'!F33</f>
        <v>0</v>
      </c>
      <c r="BA99" s="85">
        <f>'01.5 - SO 01.5 Likvidace ...'!F34</f>
        <v>0</v>
      </c>
      <c r="BB99" s="85">
        <f>'01.5 - SO 01.5 Likvidace ...'!F35</f>
        <v>0</v>
      </c>
      <c r="BC99" s="85">
        <f>'01.5 - SO 01.5 Likvidace ...'!F36</f>
        <v>0</v>
      </c>
      <c r="BD99" s="87">
        <f>'01.5 - SO 01.5 Likvidace ...'!F37</f>
        <v>0</v>
      </c>
      <c r="BT99" s="88" t="s">
        <v>80</v>
      </c>
      <c r="BV99" s="88" t="s">
        <v>74</v>
      </c>
      <c r="BW99" s="88" t="s">
        <v>93</v>
      </c>
      <c r="BX99" s="88" t="s">
        <v>4</v>
      </c>
      <c r="CL99" s="88" t="s">
        <v>1</v>
      </c>
      <c r="CM99" s="88" t="s">
        <v>80</v>
      </c>
    </row>
    <row r="100" spans="1:91" s="7" customFormat="1" ht="16.5" customHeight="1">
      <c r="A100" s="79" t="s">
        <v>76</v>
      </c>
      <c r="B100" s="80"/>
      <c r="C100" s="81"/>
      <c r="D100" s="258" t="s">
        <v>94</v>
      </c>
      <c r="E100" s="258"/>
      <c r="F100" s="258"/>
      <c r="G100" s="258"/>
      <c r="H100" s="258"/>
      <c r="I100" s="82"/>
      <c r="J100" s="258" t="s">
        <v>95</v>
      </c>
      <c r="K100" s="258"/>
      <c r="L100" s="258"/>
      <c r="M100" s="258"/>
      <c r="N100" s="258"/>
      <c r="O100" s="258"/>
      <c r="P100" s="258"/>
      <c r="Q100" s="258"/>
      <c r="R100" s="258"/>
      <c r="S100" s="258"/>
      <c r="T100" s="258"/>
      <c r="U100" s="258"/>
      <c r="V100" s="258"/>
      <c r="W100" s="258"/>
      <c r="X100" s="258"/>
      <c r="Y100" s="258"/>
      <c r="Z100" s="258"/>
      <c r="AA100" s="258"/>
      <c r="AB100" s="258"/>
      <c r="AC100" s="258"/>
      <c r="AD100" s="258"/>
      <c r="AE100" s="258"/>
      <c r="AF100" s="258"/>
      <c r="AG100" s="253">
        <f>'901 - VON'!J30</f>
        <v>0</v>
      </c>
      <c r="AH100" s="254"/>
      <c r="AI100" s="254"/>
      <c r="AJ100" s="254"/>
      <c r="AK100" s="254"/>
      <c r="AL100" s="254"/>
      <c r="AM100" s="254"/>
      <c r="AN100" s="253">
        <f t="shared" si="0"/>
        <v>0</v>
      </c>
      <c r="AO100" s="254"/>
      <c r="AP100" s="254"/>
      <c r="AQ100" s="83" t="s">
        <v>95</v>
      </c>
      <c r="AR100" s="80"/>
      <c r="AS100" s="89">
        <v>0</v>
      </c>
      <c r="AT100" s="90">
        <f t="shared" si="1"/>
        <v>0</v>
      </c>
      <c r="AU100" s="91">
        <f>'901 - VON'!P118</f>
        <v>0</v>
      </c>
      <c r="AV100" s="90">
        <f>'901 - VON'!J33</f>
        <v>0</v>
      </c>
      <c r="AW100" s="90">
        <f>'901 - VON'!J34</f>
        <v>0</v>
      </c>
      <c r="AX100" s="90">
        <f>'901 - VON'!J35</f>
        <v>0</v>
      </c>
      <c r="AY100" s="90">
        <f>'901 - VON'!J36</f>
        <v>0</v>
      </c>
      <c r="AZ100" s="90">
        <f>'901 - VON'!F33</f>
        <v>0</v>
      </c>
      <c r="BA100" s="90">
        <f>'901 - VON'!F34</f>
        <v>0</v>
      </c>
      <c r="BB100" s="90">
        <f>'901 - VON'!F35</f>
        <v>0</v>
      </c>
      <c r="BC100" s="90">
        <f>'901 - VON'!F36</f>
        <v>0</v>
      </c>
      <c r="BD100" s="92">
        <f>'901 - VON'!F37</f>
        <v>0</v>
      </c>
      <c r="BT100" s="88" t="s">
        <v>80</v>
      </c>
      <c r="BV100" s="88" t="s">
        <v>74</v>
      </c>
      <c r="BW100" s="88" t="s">
        <v>96</v>
      </c>
      <c r="BX100" s="88" t="s">
        <v>4</v>
      </c>
      <c r="CL100" s="88" t="s">
        <v>1</v>
      </c>
      <c r="CM100" s="88" t="s">
        <v>80</v>
      </c>
    </row>
    <row r="101" spans="1:91" s="2" customFormat="1" ht="30" customHeight="1">
      <c r="A101" s="32"/>
      <c r="B101" s="33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  <c r="AI101" s="32"/>
      <c r="AJ101" s="32"/>
      <c r="AK101" s="32"/>
      <c r="AL101" s="32"/>
      <c r="AM101" s="32"/>
      <c r="AN101" s="32"/>
      <c r="AO101" s="32"/>
      <c r="AP101" s="32"/>
      <c r="AQ101" s="32"/>
      <c r="AR101" s="33"/>
      <c r="AS101" s="32"/>
      <c r="AT101" s="32"/>
      <c r="AU101" s="32"/>
      <c r="AV101" s="32"/>
      <c r="AW101" s="32"/>
      <c r="AX101" s="32"/>
      <c r="AY101" s="32"/>
      <c r="AZ101" s="32"/>
      <c r="BA101" s="32"/>
      <c r="BB101" s="32"/>
      <c r="BC101" s="32"/>
      <c r="BD101" s="32"/>
      <c r="BE101" s="32"/>
    </row>
    <row r="102" spans="1:91" s="2" customFormat="1" ht="6.95" customHeight="1">
      <c r="A102" s="32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33"/>
      <c r="AS102" s="32"/>
      <c r="AT102" s="32"/>
      <c r="AU102" s="32"/>
      <c r="AV102" s="32"/>
      <c r="AW102" s="32"/>
      <c r="AX102" s="32"/>
      <c r="AY102" s="32"/>
      <c r="AZ102" s="32"/>
      <c r="BA102" s="32"/>
      <c r="BB102" s="32"/>
      <c r="BC102" s="32"/>
      <c r="BD102" s="32"/>
      <c r="BE102" s="32"/>
    </row>
  </sheetData>
  <mergeCells count="62">
    <mergeCell ref="D99:H99"/>
    <mergeCell ref="J99:AF99"/>
    <mergeCell ref="D100:H100"/>
    <mergeCell ref="J100:AF100"/>
    <mergeCell ref="D96:H96"/>
    <mergeCell ref="J96:AF96"/>
    <mergeCell ref="D97:H97"/>
    <mergeCell ref="J97:AF97"/>
    <mergeCell ref="D98:H98"/>
    <mergeCell ref="J98:AF98"/>
    <mergeCell ref="AG94:AM94"/>
    <mergeCell ref="AN94:AP94"/>
    <mergeCell ref="C92:G92"/>
    <mergeCell ref="I92:AF92"/>
    <mergeCell ref="D95:H95"/>
    <mergeCell ref="J95:AF95"/>
    <mergeCell ref="AN98:AP98"/>
    <mergeCell ref="AG98:AM98"/>
    <mergeCell ref="AN99:AP99"/>
    <mergeCell ref="AG99:AM99"/>
    <mergeCell ref="AN100:AP100"/>
    <mergeCell ref="AG100:AM100"/>
    <mergeCell ref="AN95:AP95"/>
    <mergeCell ref="AG95:AM95"/>
    <mergeCell ref="AN96:AP96"/>
    <mergeCell ref="AG96:AM96"/>
    <mergeCell ref="AN97:AP97"/>
    <mergeCell ref="AG97:AM97"/>
    <mergeCell ref="L30:P30"/>
    <mergeCell ref="L31:P31"/>
    <mergeCell ref="L32:P32"/>
    <mergeCell ref="L33:P33"/>
    <mergeCell ref="AN92:AP92"/>
    <mergeCell ref="AG92:AM92"/>
    <mergeCell ref="X35:AB35"/>
    <mergeCell ref="AK35:AO35"/>
    <mergeCell ref="AR2:BE2"/>
    <mergeCell ref="AS89:AT91"/>
    <mergeCell ref="AM90:AP90"/>
    <mergeCell ref="L85:AO85"/>
    <mergeCell ref="AM87:AN87"/>
    <mergeCell ref="AM89:AP89"/>
    <mergeCell ref="K5:AO5"/>
    <mergeCell ref="K6:AO6"/>
    <mergeCell ref="E14:AJ14"/>
    <mergeCell ref="E23:AN23"/>
    <mergeCell ref="L28:P28"/>
    <mergeCell ref="W28:AE28"/>
    <mergeCell ref="AK28:AO28"/>
    <mergeCell ref="L29:P29"/>
    <mergeCell ref="W31:AE31"/>
    <mergeCell ref="BE5:BE34"/>
    <mergeCell ref="AK26:AO26"/>
    <mergeCell ref="W29:AE29"/>
    <mergeCell ref="AK29:AO29"/>
    <mergeCell ref="W30:AE30"/>
    <mergeCell ref="AK30:AO30"/>
    <mergeCell ref="AK31:AO31"/>
    <mergeCell ref="W32:AE32"/>
    <mergeCell ref="AK32:AO32"/>
    <mergeCell ref="W33:AE33"/>
    <mergeCell ref="AK33:AO33"/>
  </mergeCells>
  <hyperlinks>
    <hyperlink ref="A95" location="'01.1 - SO 01.1 Stavební část'!C2" display="/" xr:uid="{00000000-0004-0000-0000-000000000000}"/>
    <hyperlink ref="A96" location="'01.2 - SO 01.2 ZTI'!C2" display="/" xr:uid="{00000000-0004-0000-0000-000001000000}"/>
    <hyperlink ref="A97" location="'01.3 - SO 01.3 Elektroins...'!C2" display="/" xr:uid="{00000000-0004-0000-0000-000002000000}"/>
    <hyperlink ref="A98" location="'01.4 - SO 01.4 VZT'!C2" display="/" xr:uid="{00000000-0004-0000-0000-000003000000}"/>
    <hyperlink ref="A99" location="'01.5 - SO 01.5 Likvidace ...'!C2" display="/" xr:uid="{00000000-0004-0000-0000-000004000000}"/>
    <hyperlink ref="A100" location="'901 - VON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48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81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39" t="s">
        <v>99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6" t="s">
        <v>1</v>
      </c>
      <c r="F27" s="246"/>
      <c r="G27" s="246"/>
      <c r="H27" s="246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ROUND(J132,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ROUND((SUM(BE132:BE347)),  2)</f>
        <v>0</v>
      </c>
      <c r="G33" s="32"/>
      <c r="H33" s="32"/>
      <c r="I33" s="107">
        <v>0.21</v>
      </c>
      <c r="J33" s="106">
        <f>ROUND(((SUM(BE132:BE347))*I33),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ROUND((SUM(BF132:BF347)),  2)</f>
        <v>0</v>
      </c>
      <c r="G34" s="32"/>
      <c r="H34" s="32"/>
      <c r="I34" s="107">
        <v>0.15</v>
      </c>
      <c r="J34" s="106">
        <f>ROUND(((SUM(BF132:BF347))*I34),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ROUND((SUM(BG132:BG347)),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ROUND((SUM(BH132:BH347)),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ROUND((SUM(BI132:BI347)),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39" t="str">
        <f>E9</f>
        <v>01.1 - SO 01.1 Stavební část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J132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2:12" s="9" customFormat="1" ht="24.95" customHeight="1">
      <c r="B97" s="126"/>
      <c r="D97" s="127" t="s">
        <v>105</v>
      </c>
      <c r="E97" s="128"/>
      <c r="F97" s="128"/>
      <c r="G97" s="128"/>
      <c r="H97" s="128"/>
      <c r="I97" s="129"/>
      <c r="J97" s="130">
        <f>J133</f>
        <v>0</v>
      </c>
      <c r="L97" s="126"/>
    </row>
    <row r="98" spans="2:12" s="10" customFormat="1" ht="19.899999999999999" customHeight="1">
      <c r="B98" s="131"/>
      <c r="D98" s="132" t="s">
        <v>106</v>
      </c>
      <c r="E98" s="133"/>
      <c r="F98" s="133"/>
      <c r="G98" s="133"/>
      <c r="H98" s="133"/>
      <c r="I98" s="134"/>
      <c r="J98" s="135">
        <f>J134</f>
        <v>0</v>
      </c>
      <c r="L98" s="131"/>
    </row>
    <row r="99" spans="2:12" s="10" customFormat="1" ht="19.899999999999999" customHeight="1">
      <c r="B99" s="131"/>
      <c r="D99" s="132" t="s">
        <v>107</v>
      </c>
      <c r="E99" s="133"/>
      <c r="F99" s="133"/>
      <c r="G99" s="133"/>
      <c r="H99" s="133"/>
      <c r="I99" s="134"/>
      <c r="J99" s="135">
        <f>J143</f>
        <v>0</v>
      </c>
      <c r="L99" s="131"/>
    </row>
    <row r="100" spans="2:12" s="10" customFormat="1" ht="19.899999999999999" customHeight="1">
      <c r="B100" s="131"/>
      <c r="D100" s="132" t="s">
        <v>108</v>
      </c>
      <c r="E100" s="133"/>
      <c r="F100" s="133"/>
      <c r="G100" s="133"/>
      <c r="H100" s="133"/>
      <c r="I100" s="134"/>
      <c r="J100" s="135">
        <f>J147</f>
        <v>0</v>
      </c>
      <c r="L100" s="131"/>
    </row>
    <row r="101" spans="2:12" s="10" customFormat="1" ht="19.899999999999999" customHeight="1">
      <c r="B101" s="131"/>
      <c r="D101" s="132" t="s">
        <v>109</v>
      </c>
      <c r="E101" s="133"/>
      <c r="F101" s="133"/>
      <c r="G101" s="133"/>
      <c r="H101" s="133"/>
      <c r="I101" s="134"/>
      <c r="J101" s="135">
        <f>J167</f>
        <v>0</v>
      </c>
      <c r="L101" s="131"/>
    </row>
    <row r="102" spans="2:12" s="10" customFormat="1" ht="19.899999999999999" customHeight="1">
      <c r="B102" s="131"/>
      <c r="D102" s="132" t="s">
        <v>110</v>
      </c>
      <c r="E102" s="133"/>
      <c r="F102" s="133"/>
      <c r="G102" s="133"/>
      <c r="H102" s="133"/>
      <c r="I102" s="134"/>
      <c r="J102" s="135">
        <f>J223</f>
        <v>0</v>
      </c>
      <c r="L102" s="131"/>
    </row>
    <row r="103" spans="2:12" s="10" customFormat="1" ht="19.899999999999999" customHeight="1">
      <c r="B103" s="131"/>
      <c r="D103" s="132" t="s">
        <v>111</v>
      </c>
      <c r="E103" s="133"/>
      <c r="F103" s="133"/>
      <c r="G103" s="133"/>
      <c r="H103" s="133"/>
      <c r="I103" s="134"/>
      <c r="J103" s="135">
        <f>J237</f>
        <v>0</v>
      </c>
      <c r="L103" s="131"/>
    </row>
    <row r="104" spans="2:12" s="9" customFormat="1" ht="24.95" customHeight="1">
      <c r="B104" s="126"/>
      <c r="D104" s="127" t="s">
        <v>112</v>
      </c>
      <c r="E104" s="128"/>
      <c r="F104" s="128"/>
      <c r="G104" s="128"/>
      <c r="H104" s="128"/>
      <c r="I104" s="129"/>
      <c r="J104" s="130">
        <f>J239</f>
        <v>0</v>
      </c>
      <c r="L104" s="126"/>
    </row>
    <row r="105" spans="2:12" s="10" customFormat="1" ht="19.899999999999999" customHeight="1">
      <c r="B105" s="131"/>
      <c r="D105" s="132" t="s">
        <v>113</v>
      </c>
      <c r="E105" s="133"/>
      <c r="F105" s="133"/>
      <c r="G105" s="133"/>
      <c r="H105" s="133"/>
      <c r="I105" s="134"/>
      <c r="J105" s="135">
        <f>J240</f>
        <v>0</v>
      </c>
      <c r="L105" s="131"/>
    </row>
    <row r="106" spans="2:12" s="10" customFormat="1" ht="19.899999999999999" customHeight="1">
      <c r="B106" s="131"/>
      <c r="D106" s="132" t="s">
        <v>114</v>
      </c>
      <c r="E106" s="133"/>
      <c r="F106" s="133"/>
      <c r="G106" s="133"/>
      <c r="H106" s="133"/>
      <c r="I106" s="134"/>
      <c r="J106" s="135">
        <f>J249</f>
        <v>0</v>
      </c>
      <c r="L106" s="131"/>
    </row>
    <row r="107" spans="2:12" s="10" customFormat="1" ht="19.899999999999999" customHeight="1">
      <c r="B107" s="131"/>
      <c r="D107" s="132" t="s">
        <v>115</v>
      </c>
      <c r="E107" s="133"/>
      <c r="F107" s="133"/>
      <c r="G107" s="133"/>
      <c r="H107" s="133"/>
      <c r="I107" s="134"/>
      <c r="J107" s="135">
        <f>J278</f>
        <v>0</v>
      </c>
      <c r="L107" s="131"/>
    </row>
    <row r="108" spans="2:12" s="10" customFormat="1" ht="19.899999999999999" customHeight="1">
      <c r="B108" s="131"/>
      <c r="D108" s="132" t="s">
        <v>116</v>
      </c>
      <c r="E108" s="133"/>
      <c r="F108" s="133"/>
      <c r="G108" s="133"/>
      <c r="H108" s="133"/>
      <c r="I108" s="134"/>
      <c r="J108" s="135">
        <f>J291</f>
        <v>0</v>
      </c>
      <c r="L108" s="131"/>
    </row>
    <row r="109" spans="2:12" s="10" customFormat="1" ht="19.899999999999999" customHeight="1">
      <c r="B109" s="131"/>
      <c r="D109" s="132" t="s">
        <v>117</v>
      </c>
      <c r="E109" s="133"/>
      <c r="F109" s="133"/>
      <c r="G109" s="133"/>
      <c r="H109" s="133"/>
      <c r="I109" s="134"/>
      <c r="J109" s="135">
        <f>J313</f>
        <v>0</v>
      </c>
      <c r="L109" s="131"/>
    </row>
    <row r="110" spans="2:12" s="10" customFormat="1" ht="19.899999999999999" customHeight="1">
      <c r="B110" s="131"/>
      <c r="D110" s="132" t="s">
        <v>118</v>
      </c>
      <c r="E110" s="133"/>
      <c r="F110" s="133"/>
      <c r="G110" s="133"/>
      <c r="H110" s="133"/>
      <c r="I110" s="134"/>
      <c r="J110" s="135">
        <f>J317</f>
        <v>0</v>
      </c>
      <c r="L110" s="131"/>
    </row>
    <row r="111" spans="2:12" s="10" customFormat="1" ht="19.899999999999999" customHeight="1">
      <c r="B111" s="131"/>
      <c r="D111" s="132" t="s">
        <v>119</v>
      </c>
      <c r="E111" s="133"/>
      <c r="F111" s="133"/>
      <c r="G111" s="133"/>
      <c r="H111" s="133"/>
      <c r="I111" s="134"/>
      <c r="J111" s="135">
        <f>J336</f>
        <v>0</v>
      </c>
      <c r="L111" s="131"/>
    </row>
    <row r="112" spans="2:12" s="10" customFormat="1" ht="19.899999999999999" customHeight="1">
      <c r="B112" s="131"/>
      <c r="D112" s="132" t="s">
        <v>120</v>
      </c>
      <c r="E112" s="133"/>
      <c r="F112" s="133"/>
      <c r="G112" s="133"/>
      <c r="H112" s="133"/>
      <c r="I112" s="134"/>
      <c r="J112" s="135">
        <f>J342</f>
        <v>0</v>
      </c>
      <c r="L112" s="131"/>
    </row>
    <row r="113" spans="1:31" s="2" customFormat="1" ht="21.75" customHeight="1">
      <c r="A113" s="32"/>
      <c r="B113" s="33"/>
      <c r="C113" s="32"/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31" s="2" customFormat="1" ht="6.95" customHeight="1">
      <c r="A114" s="32"/>
      <c r="B114" s="47"/>
      <c r="C114" s="48"/>
      <c r="D114" s="48"/>
      <c r="E114" s="48"/>
      <c r="F114" s="48"/>
      <c r="G114" s="48"/>
      <c r="H114" s="48"/>
      <c r="I114" s="120"/>
      <c r="J114" s="48"/>
      <c r="K114" s="48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8" spans="1:31" s="2" customFormat="1" ht="6.95" customHeight="1">
      <c r="A118" s="32"/>
      <c r="B118" s="49"/>
      <c r="C118" s="50"/>
      <c r="D118" s="50"/>
      <c r="E118" s="50"/>
      <c r="F118" s="50"/>
      <c r="G118" s="50"/>
      <c r="H118" s="50"/>
      <c r="I118" s="121"/>
      <c r="J118" s="50"/>
      <c r="K118" s="50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24.95" customHeight="1">
      <c r="A119" s="32"/>
      <c r="B119" s="33"/>
      <c r="C119" s="21" t="s">
        <v>121</v>
      </c>
      <c r="D119" s="32"/>
      <c r="E119" s="32"/>
      <c r="F119" s="32"/>
      <c r="G119" s="32"/>
      <c r="H119" s="32"/>
      <c r="I119" s="96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6.95" customHeight="1">
      <c r="A120" s="32"/>
      <c r="B120" s="33"/>
      <c r="C120" s="32"/>
      <c r="D120" s="32"/>
      <c r="E120" s="32"/>
      <c r="F120" s="32"/>
      <c r="G120" s="32"/>
      <c r="H120" s="32"/>
      <c r="I120" s="96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16</v>
      </c>
      <c r="D121" s="32"/>
      <c r="E121" s="32"/>
      <c r="F121" s="32"/>
      <c r="G121" s="32"/>
      <c r="H121" s="32"/>
      <c r="I121" s="96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59" t="str">
        <f>E7</f>
        <v>Bytový dům Mezilesí 2060 - Výměna stoupacího potrubí - II. etapa</v>
      </c>
      <c r="F122" s="260"/>
      <c r="G122" s="260"/>
      <c r="H122" s="260"/>
      <c r="I122" s="96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12" customHeight="1">
      <c r="A123" s="32"/>
      <c r="B123" s="33"/>
      <c r="C123" s="27" t="s">
        <v>98</v>
      </c>
      <c r="D123" s="32"/>
      <c r="E123" s="32"/>
      <c r="F123" s="32"/>
      <c r="G123" s="32"/>
      <c r="H123" s="32"/>
      <c r="I123" s="96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6.5" customHeight="1">
      <c r="A124" s="32"/>
      <c r="B124" s="33"/>
      <c r="C124" s="32"/>
      <c r="D124" s="32"/>
      <c r="E124" s="239" t="str">
        <f>E9</f>
        <v>01.1 - SO 01.1 Stavební část</v>
      </c>
      <c r="F124" s="261"/>
      <c r="G124" s="261"/>
      <c r="H124" s="261"/>
      <c r="I124" s="96"/>
      <c r="J124" s="32"/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96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2" customHeight="1">
      <c r="A126" s="32"/>
      <c r="B126" s="33"/>
      <c r="C126" s="27" t="s">
        <v>20</v>
      </c>
      <c r="D126" s="32"/>
      <c r="E126" s="32"/>
      <c r="F126" s="25" t="str">
        <f>F12</f>
        <v xml:space="preserve"> </v>
      </c>
      <c r="G126" s="32"/>
      <c r="H126" s="32"/>
      <c r="I126" s="97" t="s">
        <v>22</v>
      </c>
      <c r="J126" s="55">
        <f>IF(J12="","",J12)</f>
        <v>43734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6.95" customHeight="1">
      <c r="A127" s="32"/>
      <c r="B127" s="33"/>
      <c r="C127" s="32"/>
      <c r="D127" s="32"/>
      <c r="E127" s="32"/>
      <c r="F127" s="32"/>
      <c r="G127" s="32"/>
      <c r="H127" s="32"/>
      <c r="I127" s="96"/>
      <c r="J127" s="32"/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5.2" customHeight="1">
      <c r="A128" s="32"/>
      <c r="B128" s="33"/>
      <c r="C128" s="27" t="s">
        <v>23</v>
      </c>
      <c r="D128" s="32"/>
      <c r="E128" s="32"/>
      <c r="F128" s="25" t="str">
        <f>E15</f>
        <v xml:space="preserve"> </v>
      </c>
      <c r="G128" s="32"/>
      <c r="H128" s="32"/>
      <c r="I128" s="97" t="s">
        <v>28</v>
      </c>
      <c r="J128" s="30" t="str">
        <f>E21</f>
        <v xml:space="preserve"> </v>
      </c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2" customFormat="1" ht="15.2" customHeight="1">
      <c r="A129" s="32"/>
      <c r="B129" s="33"/>
      <c r="C129" s="27" t="s">
        <v>26</v>
      </c>
      <c r="D129" s="32"/>
      <c r="E129" s="32"/>
      <c r="F129" s="25" t="str">
        <f>IF(E18="","",E18)</f>
        <v>Vyplň údaj</v>
      </c>
      <c r="G129" s="32"/>
      <c r="H129" s="32"/>
      <c r="I129" s="97" t="s">
        <v>30</v>
      </c>
      <c r="J129" s="30" t="str">
        <f>E24</f>
        <v xml:space="preserve"> </v>
      </c>
      <c r="K129" s="32"/>
      <c r="L129" s="4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</row>
    <row r="130" spans="1:65" s="2" customFormat="1" ht="10.35" customHeight="1">
      <c r="A130" s="32"/>
      <c r="B130" s="33"/>
      <c r="C130" s="32"/>
      <c r="D130" s="32"/>
      <c r="E130" s="32"/>
      <c r="F130" s="32"/>
      <c r="G130" s="32"/>
      <c r="H130" s="32"/>
      <c r="I130" s="96"/>
      <c r="J130" s="32"/>
      <c r="K130" s="32"/>
      <c r="L130" s="4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</row>
    <row r="131" spans="1:65" s="11" customFormat="1" ht="29.25" customHeight="1">
      <c r="A131" s="136"/>
      <c r="B131" s="137"/>
      <c r="C131" s="138" t="s">
        <v>122</v>
      </c>
      <c r="D131" s="139" t="s">
        <v>57</v>
      </c>
      <c r="E131" s="139" t="s">
        <v>53</v>
      </c>
      <c r="F131" s="139" t="s">
        <v>54</v>
      </c>
      <c r="G131" s="139" t="s">
        <v>123</v>
      </c>
      <c r="H131" s="139" t="s">
        <v>124</v>
      </c>
      <c r="I131" s="140" t="s">
        <v>125</v>
      </c>
      <c r="J131" s="141" t="s">
        <v>102</v>
      </c>
      <c r="K131" s="142" t="s">
        <v>126</v>
      </c>
      <c r="L131" s="143"/>
      <c r="M131" s="62" t="s">
        <v>1</v>
      </c>
      <c r="N131" s="63" t="s">
        <v>36</v>
      </c>
      <c r="O131" s="63" t="s">
        <v>127</v>
      </c>
      <c r="P131" s="63" t="s">
        <v>128</v>
      </c>
      <c r="Q131" s="63" t="s">
        <v>129</v>
      </c>
      <c r="R131" s="63" t="s">
        <v>130</v>
      </c>
      <c r="S131" s="63" t="s">
        <v>131</v>
      </c>
      <c r="T131" s="64" t="s">
        <v>132</v>
      </c>
      <c r="U131" s="136"/>
      <c r="V131" s="136"/>
      <c r="W131" s="136"/>
      <c r="X131" s="136"/>
      <c r="Y131" s="136"/>
      <c r="Z131" s="136"/>
      <c r="AA131" s="136"/>
      <c r="AB131" s="136"/>
      <c r="AC131" s="136"/>
      <c r="AD131" s="136"/>
      <c r="AE131" s="136"/>
    </row>
    <row r="132" spans="1:65" s="2" customFormat="1" ht="22.9" customHeight="1">
      <c r="A132" s="32"/>
      <c r="B132" s="33"/>
      <c r="C132" s="69" t="s">
        <v>133</v>
      </c>
      <c r="D132" s="32"/>
      <c r="E132" s="32"/>
      <c r="F132" s="32"/>
      <c r="G132" s="32"/>
      <c r="H132" s="32"/>
      <c r="I132" s="96"/>
      <c r="J132" s="144">
        <f>BK132</f>
        <v>0</v>
      </c>
      <c r="K132" s="32"/>
      <c r="L132" s="33"/>
      <c r="M132" s="65"/>
      <c r="N132" s="56"/>
      <c r="O132" s="66"/>
      <c r="P132" s="145">
        <f>P133+P239</f>
        <v>0</v>
      </c>
      <c r="Q132" s="66"/>
      <c r="R132" s="145">
        <f>R133+R239</f>
        <v>20.914202329999998</v>
      </c>
      <c r="S132" s="66"/>
      <c r="T132" s="146">
        <f>T133+T239</f>
        <v>25.981425000000002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T132" s="17" t="s">
        <v>71</v>
      </c>
      <c r="AU132" s="17" t="s">
        <v>104</v>
      </c>
      <c r="BK132" s="147">
        <f>BK133+BK239</f>
        <v>0</v>
      </c>
    </row>
    <row r="133" spans="1:65" s="12" customFormat="1" ht="25.9" customHeight="1">
      <c r="B133" s="148"/>
      <c r="D133" s="149" t="s">
        <v>71</v>
      </c>
      <c r="E133" s="150" t="s">
        <v>134</v>
      </c>
      <c r="F133" s="150" t="s">
        <v>135</v>
      </c>
      <c r="I133" s="151"/>
      <c r="J133" s="152">
        <f>BK133</f>
        <v>0</v>
      </c>
      <c r="L133" s="148"/>
      <c r="M133" s="153"/>
      <c r="N133" s="154"/>
      <c r="O133" s="154"/>
      <c r="P133" s="155">
        <f>P134+P143+P147+P167+P223+P237</f>
        <v>0</v>
      </c>
      <c r="Q133" s="154"/>
      <c r="R133" s="155">
        <f>R134+R143+R147+R167+R223+R237</f>
        <v>7.6937720100000009</v>
      </c>
      <c r="S133" s="154"/>
      <c r="T133" s="156">
        <f>T134+T143+T147+T167+T223+T237</f>
        <v>24.527700000000003</v>
      </c>
      <c r="AR133" s="149" t="s">
        <v>80</v>
      </c>
      <c r="AT133" s="157" t="s">
        <v>71</v>
      </c>
      <c r="AU133" s="157" t="s">
        <v>72</v>
      </c>
      <c r="AY133" s="149" t="s">
        <v>136</v>
      </c>
      <c r="BK133" s="158">
        <f>BK134+BK143+BK147+BK167+BK223+BK237</f>
        <v>0</v>
      </c>
    </row>
    <row r="134" spans="1:65" s="12" customFormat="1" ht="22.9" customHeight="1">
      <c r="B134" s="148"/>
      <c r="D134" s="149" t="s">
        <v>71</v>
      </c>
      <c r="E134" s="159" t="s">
        <v>137</v>
      </c>
      <c r="F134" s="159" t="s">
        <v>138</v>
      </c>
      <c r="I134" s="151"/>
      <c r="J134" s="160">
        <f>BK134</f>
        <v>0</v>
      </c>
      <c r="L134" s="148"/>
      <c r="M134" s="153"/>
      <c r="N134" s="154"/>
      <c r="O134" s="154"/>
      <c r="P134" s="155">
        <f>SUM(P135:P142)</f>
        <v>0</v>
      </c>
      <c r="Q134" s="154"/>
      <c r="R134" s="155">
        <f>SUM(R135:R142)</f>
        <v>0.36119999999999997</v>
      </c>
      <c r="S134" s="154"/>
      <c r="T134" s="156">
        <f>SUM(T135:T142)</f>
        <v>0</v>
      </c>
      <c r="AR134" s="149" t="s">
        <v>80</v>
      </c>
      <c r="AT134" s="157" t="s">
        <v>71</v>
      </c>
      <c r="AU134" s="157" t="s">
        <v>80</v>
      </c>
      <c r="AY134" s="149" t="s">
        <v>136</v>
      </c>
      <c r="BK134" s="158">
        <f>SUM(BK135:BK142)</f>
        <v>0</v>
      </c>
    </row>
    <row r="135" spans="1:65" s="2" customFormat="1" ht="24" customHeight="1">
      <c r="A135" s="32"/>
      <c r="B135" s="161"/>
      <c r="C135" s="162" t="s">
        <v>80</v>
      </c>
      <c r="D135" s="162" t="s">
        <v>139</v>
      </c>
      <c r="E135" s="163" t="s">
        <v>140</v>
      </c>
      <c r="F135" s="164" t="s">
        <v>141</v>
      </c>
      <c r="G135" s="165" t="s">
        <v>142</v>
      </c>
      <c r="H135" s="166">
        <v>48</v>
      </c>
      <c r="I135" s="167"/>
      <c r="J135" s="168">
        <f>ROUND(I135*H135,2)</f>
        <v>0</v>
      </c>
      <c r="K135" s="169"/>
      <c r="L135" s="33"/>
      <c r="M135" s="170" t="s">
        <v>1</v>
      </c>
      <c r="N135" s="171" t="s">
        <v>38</v>
      </c>
      <c r="O135" s="58"/>
      <c r="P135" s="172">
        <f>O135*H135</f>
        <v>0</v>
      </c>
      <c r="Q135" s="172">
        <v>5.6499999999999996E-3</v>
      </c>
      <c r="R135" s="172">
        <f>Q135*H135</f>
        <v>0.2712</v>
      </c>
      <c r="S135" s="172">
        <v>0</v>
      </c>
      <c r="T135" s="173">
        <f>S135*H135</f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4" t="s">
        <v>143</v>
      </c>
      <c r="AT135" s="174" t="s">
        <v>139</v>
      </c>
      <c r="AU135" s="174" t="s">
        <v>144</v>
      </c>
      <c r="AY135" s="17" t="s">
        <v>136</v>
      </c>
      <c r="BE135" s="175">
        <f>IF(N135="základní",J135,0)</f>
        <v>0</v>
      </c>
      <c r="BF135" s="175">
        <f>IF(N135="snížená",J135,0)</f>
        <v>0</v>
      </c>
      <c r="BG135" s="175">
        <f>IF(N135="zákl. přenesená",J135,0)</f>
        <v>0</v>
      </c>
      <c r="BH135" s="175">
        <f>IF(N135="sníž. přenesená",J135,0)</f>
        <v>0</v>
      </c>
      <c r="BI135" s="175">
        <f>IF(N135="nulová",J135,0)</f>
        <v>0</v>
      </c>
      <c r="BJ135" s="17" t="s">
        <v>144</v>
      </c>
      <c r="BK135" s="175">
        <f>ROUND(I135*H135,2)</f>
        <v>0</v>
      </c>
      <c r="BL135" s="17" t="s">
        <v>143</v>
      </c>
      <c r="BM135" s="174" t="s">
        <v>145</v>
      </c>
    </row>
    <row r="136" spans="1:65" s="13" customFormat="1" ht="11.25">
      <c r="B136" s="176"/>
      <c r="D136" s="177" t="s">
        <v>146</v>
      </c>
      <c r="E136" s="178" t="s">
        <v>1</v>
      </c>
      <c r="F136" s="179" t="s">
        <v>147</v>
      </c>
      <c r="H136" s="178" t="s">
        <v>1</v>
      </c>
      <c r="I136" s="180"/>
      <c r="L136" s="176"/>
      <c r="M136" s="181"/>
      <c r="N136" s="182"/>
      <c r="O136" s="182"/>
      <c r="P136" s="182"/>
      <c r="Q136" s="182"/>
      <c r="R136" s="182"/>
      <c r="S136" s="182"/>
      <c r="T136" s="183"/>
      <c r="AT136" s="178" t="s">
        <v>146</v>
      </c>
      <c r="AU136" s="178" t="s">
        <v>144</v>
      </c>
      <c r="AV136" s="13" t="s">
        <v>80</v>
      </c>
      <c r="AW136" s="13" t="s">
        <v>29</v>
      </c>
      <c r="AX136" s="13" t="s">
        <v>72</v>
      </c>
      <c r="AY136" s="178" t="s">
        <v>136</v>
      </c>
    </row>
    <row r="137" spans="1:65" s="14" customFormat="1" ht="11.25">
      <c r="B137" s="184"/>
      <c r="D137" s="177" t="s">
        <v>146</v>
      </c>
      <c r="E137" s="185" t="s">
        <v>1</v>
      </c>
      <c r="F137" s="186" t="s">
        <v>148</v>
      </c>
      <c r="H137" s="187">
        <v>48</v>
      </c>
      <c r="I137" s="188"/>
      <c r="L137" s="184"/>
      <c r="M137" s="189"/>
      <c r="N137" s="190"/>
      <c r="O137" s="190"/>
      <c r="P137" s="190"/>
      <c r="Q137" s="190"/>
      <c r="R137" s="190"/>
      <c r="S137" s="190"/>
      <c r="T137" s="191"/>
      <c r="AT137" s="185" t="s">
        <v>146</v>
      </c>
      <c r="AU137" s="185" t="s">
        <v>144</v>
      </c>
      <c r="AV137" s="14" t="s">
        <v>144</v>
      </c>
      <c r="AW137" s="14" t="s">
        <v>29</v>
      </c>
      <c r="AX137" s="14" t="s">
        <v>72</v>
      </c>
      <c r="AY137" s="185" t="s">
        <v>136</v>
      </c>
    </row>
    <row r="138" spans="1:65" s="15" customFormat="1" ht="11.25">
      <c r="B138" s="192"/>
      <c r="D138" s="177" t="s">
        <v>146</v>
      </c>
      <c r="E138" s="193" t="s">
        <v>1</v>
      </c>
      <c r="F138" s="194" t="s">
        <v>149</v>
      </c>
      <c r="H138" s="195">
        <v>48</v>
      </c>
      <c r="I138" s="196"/>
      <c r="L138" s="192"/>
      <c r="M138" s="197"/>
      <c r="N138" s="198"/>
      <c r="O138" s="198"/>
      <c r="P138" s="198"/>
      <c r="Q138" s="198"/>
      <c r="R138" s="198"/>
      <c r="S138" s="198"/>
      <c r="T138" s="199"/>
      <c r="AT138" s="193" t="s">
        <v>146</v>
      </c>
      <c r="AU138" s="193" t="s">
        <v>144</v>
      </c>
      <c r="AV138" s="15" t="s">
        <v>143</v>
      </c>
      <c r="AW138" s="15" t="s">
        <v>29</v>
      </c>
      <c r="AX138" s="15" t="s">
        <v>80</v>
      </c>
      <c r="AY138" s="193" t="s">
        <v>136</v>
      </c>
    </row>
    <row r="139" spans="1:65" s="2" customFormat="1" ht="16.5" customHeight="1">
      <c r="A139" s="32"/>
      <c r="B139" s="161"/>
      <c r="C139" s="162" t="s">
        <v>144</v>
      </c>
      <c r="D139" s="162" t="s">
        <v>139</v>
      </c>
      <c r="E139" s="163" t="s">
        <v>150</v>
      </c>
      <c r="F139" s="164" t="s">
        <v>151</v>
      </c>
      <c r="G139" s="165" t="s">
        <v>142</v>
      </c>
      <c r="H139" s="166">
        <v>6</v>
      </c>
      <c r="I139" s="167"/>
      <c r="J139" s="168">
        <f>ROUND(I139*H139,2)</f>
        <v>0</v>
      </c>
      <c r="K139" s="169"/>
      <c r="L139" s="33"/>
      <c r="M139" s="170" t="s">
        <v>1</v>
      </c>
      <c r="N139" s="171" t="s">
        <v>38</v>
      </c>
      <c r="O139" s="58"/>
      <c r="P139" s="172">
        <f>O139*H139</f>
        <v>0</v>
      </c>
      <c r="Q139" s="172">
        <v>1.4999999999999999E-2</v>
      </c>
      <c r="R139" s="172">
        <f>Q139*H139</f>
        <v>0.09</v>
      </c>
      <c r="S139" s="172">
        <v>0</v>
      </c>
      <c r="T139" s="173">
        <f>S139*H139</f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74" t="s">
        <v>143</v>
      </c>
      <c r="AT139" s="174" t="s">
        <v>139</v>
      </c>
      <c r="AU139" s="174" t="s">
        <v>144</v>
      </c>
      <c r="AY139" s="17" t="s">
        <v>136</v>
      </c>
      <c r="BE139" s="175">
        <f>IF(N139="základní",J139,0)</f>
        <v>0</v>
      </c>
      <c r="BF139" s="175">
        <f>IF(N139="snížená",J139,0)</f>
        <v>0</v>
      </c>
      <c r="BG139" s="175">
        <f>IF(N139="zákl. přenesená",J139,0)</f>
        <v>0</v>
      </c>
      <c r="BH139" s="175">
        <f>IF(N139="sníž. přenesená",J139,0)</f>
        <v>0</v>
      </c>
      <c r="BI139" s="175">
        <f>IF(N139="nulová",J139,0)</f>
        <v>0</v>
      </c>
      <c r="BJ139" s="17" t="s">
        <v>144</v>
      </c>
      <c r="BK139" s="175">
        <f>ROUND(I139*H139,2)</f>
        <v>0</v>
      </c>
      <c r="BL139" s="17" t="s">
        <v>143</v>
      </c>
      <c r="BM139" s="174" t="s">
        <v>152</v>
      </c>
    </row>
    <row r="140" spans="1:65" s="13" customFormat="1" ht="11.25">
      <c r="B140" s="176"/>
      <c r="D140" s="177" t="s">
        <v>146</v>
      </c>
      <c r="E140" s="178" t="s">
        <v>1</v>
      </c>
      <c r="F140" s="179" t="s">
        <v>153</v>
      </c>
      <c r="H140" s="178" t="s">
        <v>1</v>
      </c>
      <c r="I140" s="180"/>
      <c r="L140" s="176"/>
      <c r="M140" s="181"/>
      <c r="N140" s="182"/>
      <c r="O140" s="182"/>
      <c r="P140" s="182"/>
      <c r="Q140" s="182"/>
      <c r="R140" s="182"/>
      <c r="S140" s="182"/>
      <c r="T140" s="183"/>
      <c r="AT140" s="178" t="s">
        <v>146</v>
      </c>
      <c r="AU140" s="178" t="s">
        <v>144</v>
      </c>
      <c r="AV140" s="13" t="s">
        <v>80</v>
      </c>
      <c r="AW140" s="13" t="s">
        <v>29</v>
      </c>
      <c r="AX140" s="13" t="s">
        <v>72</v>
      </c>
      <c r="AY140" s="178" t="s">
        <v>136</v>
      </c>
    </row>
    <row r="141" spans="1:65" s="14" customFormat="1" ht="11.25">
      <c r="B141" s="184"/>
      <c r="D141" s="177" t="s">
        <v>146</v>
      </c>
      <c r="E141" s="185" t="s">
        <v>1</v>
      </c>
      <c r="F141" s="186" t="s">
        <v>154</v>
      </c>
      <c r="H141" s="187">
        <v>6</v>
      </c>
      <c r="I141" s="188"/>
      <c r="L141" s="184"/>
      <c r="M141" s="189"/>
      <c r="N141" s="190"/>
      <c r="O141" s="190"/>
      <c r="P141" s="190"/>
      <c r="Q141" s="190"/>
      <c r="R141" s="190"/>
      <c r="S141" s="190"/>
      <c r="T141" s="191"/>
      <c r="AT141" s="185" t="s">
        <v>146</v>
      </c>
      <c r="AU141" s="185" t="s">
        <v>144</v>
      </c>
      <c r="AV141" s="14" t="s">
        <v>144</v>
      </c>
      <c r="AW141" s="14" t="s">
        <v>29</v>
      </c>
      <c r="AX141" s="14" t="s">
        <v>72</v>
      </c>
      <c r="AY141" s="185" t="s">
        <v>136</v>
      </c>
    </row>
    <row r="142" spans="1:65" s="15" customFormat="1" ht="11.25">
      <c r="B142" s="192"/>
      <c r="D142" s="177" t="s">
        <v>146</v>
      </c>
      <c r="E142" s="193" t="s">
        <v>1</v>
      </c>
      <c r="F142" s="194" t="s">
        <v>149</v>
      </c>
      <c r="H142" s="195">
        <v>6</v>
      </c>
      <c r="I142" s="196"/>
      <c r="L142" s="192"/>
      <c r="M142" s="197"/>
      <c r="N142" s="198"/>
      <c r="O142" s="198"/>
      <c r="P142" s="198"/>
      <c r="Q142" s="198"/>
      <c r="R142" s="198"/>
      <c r="S142" s="198"/>
      <c r="T142" s="199"/>
      <c r="AT142" s="193" t="s">
        <v>146</v>
      </c>
      <c r="AU142" s="193" t="s">
        <v>144</v>
      </c>
      <c r="AV142" s="15" t="s">
        <v>143</v>
      </c>
      <c r="AW142" s="15" t="s">
        <v>29</v>
      </c>
      <c r="AX142" s="15" t="s">
        <v>80</v>
      </c>
      <c r="AY142" s="193" t="s">
        <v>136</v>
      </c>
    </row>
    <row r="143" spans="1:65" s="12" customFormat="1" ht="22.9" customHeight="1">
      <c r="B143" s="148"/>
      <c r="D143" s="149" t="s">
        <v>71</v>
      </c>
      <c r="E143" s="159" t="s">
        <v>143</v>
      </c>
      <c r="F143" s="159" t="s">
        <v>155</v>
      </c>
      <c r="I143" s="151"/>
      <c r="J143" s="160">
        <f>BK143</f>
        <v>0</v>
      </c>
      <c r="L143" s="148"/>
      <c r="M143" s="153"/>
      <c r="N143" s="154"/>
      <c r="O143" s="154"/>
      <c r="P143" s="155">
        <f>SUM(P144:P146)</f>
        <v>0</v>
      </c>
      <c r="Q143" s="154"/>
      <c r="R143" s="155">
        <f>SUM(R144:R146)</f>
        <v>1.0244</v>
      </c>
      <c r="S143" s="154"/>
      <c r="T143" s="156">
        <f>SUM(T144:T146)</f>
        <v>0</v>
      </c>
      <c r="AR143" s="149" t="s">
        <v>80</v>
      </c>
      <c r="AT143" s="157" t="s">
        <v>71</v>
      </c>
      <c r="AU143" s="157" t="s">
        <v>80</v>
      </c>
      <c r="AY143" s="149" t="s">
        <v>136</v>
      </c>
      <c r="BK143" s="158">
        <f>SUM(BK144:BK146)</f>
        <v>0</v>
      </c>
    </row>
    <row r="144" spans="1:65" s="2" customFormat="1" ht="24" customHeight="1">
      <c r="A144" s="32"/>
      <c r="B144" s="161"/>
      <c r="C144" s="162" t="s">
        <v>137</v>
      </c>
      <c r="D144" s="162" t="s">
        <v>139</v>
      </c>
      <c r="E144" s="163" t="s">
        <v>156</v>
      </c>
      <c r="F144" s="164" t="s">
        <v>157</v>
      </c>
      <c r="G144" s="165" t="s">
        <v>142</v>
      </c>
      <c r="H144" s="166">
        <v>52</v>
      </c>
      <c r="I144" s="167"/>
      <c r="J144" s="168">
        <f>ROUND(I144*H144,2)</f>
        <v>0</v>
      </c>
      <c r="K144" s="169"/>
      <c r="L144" s="33"/>
      <c r="M144" s="170" t="s">
        <v>1</v>
      </c>
      <c r="N144" s="171" t="s">
        <v>38</v>
      </c>
      <c r="O144" s="58"/>
      <c r="P144" s="172">
        <f>O144*H144</f>
        <v>0</v>
      </c>
      <c r="Q144" s="172">
        <v>1.9699999999999999E-2</v>
      </c>
      <c r="R144" s="172">
        <f>Q144*H144</f>
        <v>1.0244</v>
      </c>
      <c r="S144" s="172">
        <v>0</v>
      </c>
      <c r="T144" s="173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74" t="s">
        <v>143</v>
      </c>
      <c r="AT144" s="174" t="s">
        <v>139</v>
      </c>
      <c r="AU144" s="174" t="s">
        <v>144</v>
      </c>
      <c r="AY144" s="17" t="s">
        <v>136</v>
      </c>
      <c r="BE144" s="175">
        <f>IF(N144="základní",J144,0)</f>
        <v>0</v>
      </c>
      <c r="BF144" s="175">
        <f>IF(N144="snížená",J144,0)</f>
        <v>0</v>
      </c>
      <c r="BG144" s="175">
        <f>IF(N144="zákl. přenesená",J144,0)</f>
        <v>0</v>
      </c>
      <c r="BH144" s="175">
        <f>IF(N144="sníž. přenesená",J144,0)</f>
        <v>0</v>
      </c>
      <c r="BI144" s="175">
        <f>IF(N144="nulová",J144,0)</f>
        <v>0</v>
      </c>
      <c r="BJ144" s="17" t="s">
        <v>144</v>
      </c>
      <c r="BK144" s="175">
        <f>ROUND(I144*H144,2)</f>
        <v>0</v>
      </c>
      <c r="BL144" s="17" t="s">
        <v>143</v>
      </c>
      <c r="BM144" s="174" t="s">
        <v>158</v>
      </c>
    </row>
    <row r="145" spans="1:65" s="14" customFormat="1" ht="11.25">
      <c r="B145" s="184"/>
      <c r="D145" s="177" t="s">
        <v>146</v>
      </c>
      <c r="E145" s="185" t="s">
        <v>1</v>
      </c>
      <c r="F145" s="186" t="s">
        <v>159</v>
      </c>
      <c r="H145" s="187">
        <v>52</v>
      </c>
      <c r="I145" s="188"/>
      <c r="L145" s="184"/>
      <c r="M145" s="189"/>
      <c r="N145" s="190"/>
      <c r="O145" s="190"/>
      <c r="P145" s="190"/>
      <c r="Q145" s="190"/>
      <c r="R145" s="190"/>
      <c r="S145" s="190"/>
      <c r="T145" s="191"/>
      <c r="AT145" s="185" t="s">
        <v>146</v>
      </c>
      <c r="AU145" s="185" t="s">
        <v>144</v>
      </c>
      <c r="AV145" s="14" t="s">
        <v>144</v>
      </c>
      <c r="AW145" s="14" t="s">
        <v>29</v>
      </c>
      <c r="AX145" s="14" t="s">
        <v>72</v>
      </c>
      <c r="AY145" s="185" t="s">
        <v>136</v>
      </c>
    </row>
    <row r="146" spans="1:65" s="15" customFormat="1" ht="11.25">
      <c r="B146" s="192"/>
      <c r="D146" s="177" t="s">
        <v>146</v>
      </c>
      <c r="E146" s="193" t="s">
        <v>1</v>
      </c>
      <c r="F146" s="194" t="s">
        <v>149</v>
      </c>
      <c r="H146" s="195">
        <v>52</v>
      </c>
      <c r="I146" s="196"/>
      <c r="L146" s="192"/>
      <c r="M146" s="197"/>
      <c r="N146" s="198"/>
      <c r="O146" s="198"/>
      <c r="P146" s="198"/>
      <c r="Q146" s="198"/>
      <c r="R146" s="198"/>
      <c r="S146" s="198"/>
      <c r="T146" s="199"/>
      <c r="AT146" s="193" t="s">
        <v>146</v>
      </c>
      <c r="AU146" s="193" t="s">
        <v>144</v>
      </c>
      <c r="AV146" s="15" t="s">
        <v>143</v>
      </c>
      <c r="AW146" s="15" t="s">
        <v>29</v>
      </c>
      <c r="AX146" s="15" t="s">
        <v>80</v>
      </c>
      <c r="AY146" s="193" t="s">
        <v>136</v>
      </c>
    </row>
    <row r="147" spans="1:65" s="12" customFormat="1" ht="22.9" customHeight="1">
      <c r="B147" s="148"/>
      <c r="D147" s="149" t="s">
        <v>71</v>
      </c>
      <c r="E147" s="159" t="s">
        <v>160</v>
      </c>
      <c r="F147" s="159" t="s">
        <v>161</v>
      </c>
      <c r="I147" s="151"/>
      <c r="J147" s="160">
        <f>BK147</f>
        <v>0</v>
      </c>
      <c r="L147" s="148"/>
      <c r="M147" s="153"/>
      <c r="N147" s="154"/>
      <c r="O147" s="154"/>
      <c r="P147" s="155">
        <f>SUM(P148:P166)</f>
        <v>0</v>
      </c>
      <c r="Q147" s="154"/>
      <c r="R147" s="155">
        <f>SUM(R148:R166)</f>
        <v>6.2502920100000008</v>
      </c>
      <c r="S147" s="154"/>
      <c r="T147" s="156">
        <f>SUM(T148:T166)</f>
        <v>0</v>
      </c>
      <c r="AR147" s="149" t="s">
        <v>80</v>
      </c>
      <c r="AT147" s="157" t="s">
        <v>71</v>
      </c>
      <c r="AU147" s="157" t="s">
        <v>80</v>
      </c>
      <c r="AY147" s="149" t="s">
        <v>136</v>
      </c>
      <c r="BK147" s="158">
        <f>SUM(BK148:BK166)</f>
        <v>0</v>
      </c>
    </row>
    <row r="148" spans="1:65" s="2" customFormat="1" ht="16.5" customHeight="1">
      <c r="A148" s="32"/>
      <c r="B148" s="161"/>
      <c r="C148" s="162" t="s">
        <v>143</v>
      </c>
      <c r="D148" s="162" t="s">
        <v>139</v>
      </c>
      <c r="E148" s="163" t="s">
        <v>162</v>
      </c>
      <c r="F148" s="164" t="s">
        <v>163</v>
      </c>
      <c r="G148" s="165" t="s">
        <v>142</v>
      </c>
      <c r="H148" s="166">
        <v>48</v>
      </c>
      <c r="I148" s="167"/>
      <c r="J148" s="168">
        <f>ROUND(I148*H148,2)</f>
        <v>0</v>
      </c>
      <c r="K148" s="169"/>
      <c r="L148" s="33"/>
      <c r="M148" s="170" t="s">
        <v>1</v>
      </c>
      <c r="N148" s="171" t="s">
        <v>38</v>
      </c>
      <c r="O148" s="58"/>
      <c r="P148" s="172">
        <f>O148*H148</f>
        <v>0</v>
      </c>
      <c r="Q148" s="172">
        <v>3.5000000000000001E-3</v>
      </c>
      <c r="R148" s="172">
        <f>Q148*H148</f>
        <v>0.16800000000000001</v>
      </c>
      <c r="S148" s="172">
        <v>0</v>
      </c>
      <c r="T148" s="173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74" t="s">
        <v>143</v>
      </c>
      <c r="AT148" s="174" t="s">
        <v>139</v>
      </c>
      <c r="AU148" s="174" t="s">
        <v>144</v>
      </c>
      <c r="AY148" s="17" t="s">
        <v>136</v>
      </c>
      <c r="BE148" s="175">
        <f>IF(N148="základní",J148,0)</f>
        <v>0</v>
      </c>
      <c r="BF148" s="175">
        <f>IF(N148="snížená",J148,0)</f>
        <v>0</v>
      </c>
      <c r="BG148" s="175">
        <f>IF(N148="zákl. přenesená",J148,0)</f>
        <v>0</v>
      </c>
      <c r="BH148" s="175">
        <f>IF(N148="sníž. přenesená",J148,0)</f>
        <v>0</v>
      </c>
      <c r="BI148" s="175">
        <f>IF(N148="nulová",J148,0)</f>
        <v>0</v>
      </c>
      <c r="BJ148" s="17" t="s">
        <v>144</v>
      </c>
      <c r="BK148" s="175">
        <f>ROUND(I148*H148,2)</f>
        <v>0</v>
      </c>
      <c r="BL148" s="17" t="s">
        <v>143</v>
      </c>
      <c r="BM148" s="174" t="s">
        <v>164</v>
      </c>
    </row>
    <row r="149" spans="1:65" s="13" customFormat="1" ht="11.25">
      <c r="B149" s="176"/>
      <c r="D149" s="177" t="s">
        <v>146</v>
      </c>
      <c r="E149" s="178" t="s">
        <v>1</v>
      </c>
      <c r="F149" s="179" t="s">
        <v>147</v>
      </c>
      <c r="H149" s="178" t="s">
        <v>1</v>
      </c>
      <c r="I149" s="180"/>
      <c r="L149" s="176"/>
      <c r="M149" s="181"/>
      <c r="N149" s="182"/>
      <c r="O149" s="182"/>
      <c r="P149" s="182"/>
      <c r="Q149" s="182"/>
      <c r="R149" s="182"/>
      <c r="S149" s="182"/>
      <c r="T149" s="183"/>
      <c r="AT149" s="178" t="s">
        <v>146</v>
      </c>
      <c r="AU149" s="178" t="s">
        <v>144</v>
      </c>
      <c r="AV149" s="13" t="s">
        <v>80</v>
      </c>
      <c r="AW149" s="13" t="s">
        <v>29</v>
      </c>
      <c r="AX149" s="13" t="s">
        <v>72</v>
      </c>
      <c r="AY149" s="178" t="s">
        <v>136</v>
      </c>
    </row>
    <row r="150" spans="1:65" s="14" customFormat="1" ht="11.25">
      <c r="B150" s="184"/>
      <c r="D150" s="177" t="s">
        <v>146</v>
      </c>
      <c r="E150" s="185" t="s">
        <v>1</v>
      </c>
      <c r="F150" s="186" t="s">
        <v>165</v>
      </c>
      <c r="H150" s="187">
        <v>48</v>
      </c>
      <c r="I150" s="188"/>
      <c r="L150" s="184"/>
      <c r="M150" s="189"/>
      <c r="N150" s="190"/>
      <c r="O150" s="190"/>
      <c r="P150" s="190"/>
      <c r="Q150" s="190"/>
      <c r="R150" s="190"/>
      <c r="S150" s="190"/>
      <c r="T150" s="191"/>
      <c r="AT150" s="185" t="s">
        <v>146</v>
      </c>
      <c r="AU150" s="185" t="s">
        <v>144</v>
      </c>
      <c r="AV150" s="14" t="s">
        <v>144</v>
      </c>
      <c r="AW150" s="14" t="s">
        <v>29</v>
      </c>
      <c r="AX150" s="14" t="s">
        <v>72</v>
      </c>
      <c r="AY150" s="185" t="s">
        <v>136</v>
      </c>
    </row>
    <row r="151" spans="1:65" s="15" customFormat="1" ht="11.25">
      <c r="B151" s="192"/>
      <c r="D151" s="177" t="s">
        <v>146</v>
      </c>
      <c r="E151" s="193" t="s">
        <v>1</v>
      </c>
      <c r="F151" s="194" t="s">
        <v>149</v>
      </c>
      <c r="H151" s="195">
        <v>48</v>
      </c>
      <c r="I151" s="196"/>
      <c r="L151" s="192"/>
      <c r="M151" s="197"/>
      <c r="N151" s="198"/>
      <c r="O151" s="198"/>
      <c r="P151" s="198"/>
      <c r="Q151" s="198"/>
      <c r="R151" s="198"/>
      <c r="S151" s="198"/>
      <c r="T151" s="199"/>
      <c r="AT151" s="193" t="s">
        <v>146</v>
      </c>
      <c r="AU151" s="193" t="s">
        <v>144</v>
      </c>
      <c r="AV151" s="15" t="s">
        <v>143</v>
      </c>
      <c r="AW151" s="15" t="s">
        <v>29</v>
      </c>
      <c r="AX151" s="15" t="s">
        <v>80</v>
      </c>
      <c r="AY151" s="193" t="s">
        <v>136</v>
      </c>
    </row>
    <row r="152" spans="1:65" s="2" customFormat="1" ht="24" customHeight="1">
      <c r="A152" s="32"/>
      <c r="B152" s="161"/>
      <c r="C152" s="162" t="s">
        <v>166</v>
      </c>
      <c r="D152" s="162" t="s">
        <v>139</v>
      </c>
      <c r="E152" s="163" t="s">
        <v>167</v>
      </c>
      <c r="F152" s="164" t="s">
        <v>168</v>
      </c>
      <c r="G152" s="165" t="s">
        <v>169</v>
      </c>
      <c r="H152" s="166">
        <v>1.08</v>
      </c>
      <c r="I152" s="167"/>
      <c r="J152" s="168">
        <f>ROUND(I152*H152,2)</f>
        <v>0</v>
      </c>
      <c r="K152" s="169"/>
      <c r="L152" s="33"/>
      <c r="M152" s="170" t="s">
        <v>1</v>
      </c>
      <c r="N152" s="171" t="s">
        <v>38</v>
      </c>
      <c r="O152" s="58"/>
      <c r="P152" s="172">
        <f>O152*H152</f>
        <v>0</v>
      </c>
      <c r="Q152" s="172">
        <v>2.45329</v>
      </c>
      <c r="R152" s="172">
        <f>Q152*H152</f>
        <v>2.6495532000000002</v>
      </c>
      <c r="S152" s="172">
        <v>0</v>
      </c>
      <c r="T152" s="173">
        <f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74" t="s">
        <v>143</v>
      </c>
      <c r="AT152" s="174" t="s">
        <v>139</v>
      </c>
      <c r="AU152" s="174" t="s">
        <v>144</v>
      </c>
      <c r="AY152" s="17" t="s">
        <v>136</v>
      </c>
      <c r="BE152" s="175">
        <f>IF(N152="základní",J152,0)</f>
        <v>0</v>
      </c>
      <c r="BF152" s="175">
        <f>IF(N152="snížená",J152,0)</f>
        <v>0</v>
      </c>
      <c r="BG152" s="175">
        <f>IF(N152="zákl. přenesená",J152,0)</f>
        <v>0</v>
      </c>
      <c r="BH152" s="175">
        <f>IF(N152="sníž. přenesená",J152,0)</f>
        <v>0</v>
      </c>
      <c r="BI152" s="175">
        <f>IF(N152="nulová",J152,0)</f>
        <v>0</v>
      </c>
      <c r="BJ152" s="17" t="s">
        <v>144</v>
      </c>
      <c r="BK152" s="175">
        <f>ROUND(I152*H152,2)</f>
        <v>0</v>
      </c>
      <c r="BL152" s="17" t="s">
        <v>143</v>
      </c>
      <c r="BM152" s="174" t="s">
        <v>170</v>
      </c>
    </row>
    <row r="153" spans="1:65" s="14" customFormat="1" ht="11.25">
      <c r="B153" s="184"/>
      <c r="D153" s="177" t="s">
        <v>146</v>
      </c>
      <c r="E153" s="185" t="s">
        <v>1</v>
      </c>
      <c r="F153" s="186" t="s">
        <v>171</v>
      </c>
      <c r="H153" s="187">
        <v>1.08</v>
      </c>
      <c r="I153" s="188"/>
      <c r="L153" s="184"/>
      <c r="M153" s="189"/>
      <c r="N153" s="190"/>
      <c r="O153" s="190"/>
      <c r="P153" s="190"/>
      <c r="Q153" s="190"/>
      <c r="R153" s="190"/>
      <c r="S153" s="190"/>
      <c r="T153" s="191"/>
      <c r="AT153" s="185" t="s">
        <v>146</v>
      </c>
      <c r="AU153" s="185" t="s">
        <v>144</v>
      </c>
      <c r="AV153" s="14" t="s">
        <v>144</v>
      </c>
      <c r="AW153" s="14" t="s">
        <v>29</v>
      </c>
      <c r="AX153" s="14" t="s">
        <v>72</v>
      </c>
      <c r="AY153" s="185" t="s">
        <v>136</v>
      </c>
    </row>
    <row r="154" spans="1:65" s="15" customFormat="1" ht="11.25">
      <c r="B154" s="192"/>
      <c r="D154" s="177" t="s">
        <v>146</v>
      </c>
      <c r="E154" s="193" t="s">
        <v>1</v>
      </c>
      <c r="F154" s="194" t="s">
        <v>149</v>
      </c>
      <c r="H154" s="195">
        <v>1.08</v>
      </c>
      <c r="I154" s="196"/>
      <c r="L154" s="192"/>
      <c r="M154" s="197"/>
      <c r="N154" s="198"/>
      <c r="O154" s="198"/>
      <c r="P154" s="198"/>
      <c r="Q154" s="198"/>
      <c r="R154" s="198"/>
      <c r="S154" s="198"/>
      <c r="T154" s="199"/>
      <c r="AT154" s="193" t="s">
        <v>146</v>
      </c>
      <c r="AU154" s="193" t="s">
        <v>144</v>
      </c>
      <c r="AV154" s="15" t="s">
        <v>143</v>
      </c>
      <c r="AW154" s="15" t="s">
        <v>29</v>
      </c>
      <c r="AX154" s="15" t="s">
        <v>80</v>
      </c>
      <c r="AY154" s="193" t="s">
        <v>136</v>
      </c>
    </row>
    <row r="155" spans="1:65" s="2" customFormat="1" ht="16.5" customHeight="1">
      <c r="A155" s="32"/>
      <c r="B155" s="161"/>
      <c r="C155" s="162" t="s">
        <v>160</v>
      </c>
      <c r="D155" s="162" t="s">
        <v>139</v>
      </c>
      <c r="E155" s="163" t="s">
        <v>172</v>
      </c>
      <c r="F155" s="164" t="s">
        <v>173</v>
      </c>
      <c r="G155" s="165" t="s">
        <v>142</v>
      </c>
      <c r="H155" s="166">
        <v>96</v>
      </c>
      <c r="I155" s="167"/>
      <c r="J155" s="168">
        <f>ROUND(I155*H155,2)</f>
        <v>0</v>
      </c>
      <c r="K155" s="169"/>
      <c r="L155" s="33"/>
      <c r="M155" s="170" t="s">
        <v>1</v>
      </c>
      <c r="N155" s="171" t="s">
        <v>38</v>
      </c>
      <c r="O155" s="58"/>
      <c r="P155" s="172">
        <f>O155*H155</f>
        <v>0</v>
      </c>
      <c r="Q155" s="172">
        <v>1.4999999999999999E-2</v>
      </c>
      <c r="R155" s="172">
        <f>Q155*H155</f>
        <v>1.44</v>
      </c>
      <c r="S155" s="172">
        <v>0</v>
      </c>
      <c r="T155" s="173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74" t="s">
        <v>143</v>
      </c>
      <c r="AT155" s="174" t="s">
        <v>139</v>
      </c>
      <c r="AU155" s="174" t="s">
        <v>144</v>
      </c>
      <c r="AY155" s="17" t="s">
        <v>136</v>
      </c>
      <c r="BE155" s="175">
        <f>IF(N155="základní",J155,0)</f>
        <v>0</v>
      </c>
      <c r="BF155" s="175">
        <f>IF(N155="snížená",J155,0)</f>
        <v>0</v>
      </c>
      <c r="BG155" s="175">
        <f>IF(N155="zákl. přenesená",J155,0)</f>
        <v>0</v>
      </c>
      <c r="BH155" s="175">
        <f>IF(N155="sníž. přenesená",J155,0)</f>
        <v>0</v>
      </c>
      <c r="BI155" s="175">
        <f>IF(N155="nulová",J155,0)</f>
        <v>0</v>
      </c>
      <c r="BJ155" s="17" t="s">
        <v>144</v>
      </c>
      <c r="BK155" s="175">
        <f>ROUND(I155*H155,2)</f>
        <v>0</v>
      </c>
      <c r="BL155" s="17" t="s">
        <v>143</v>
      </c>
      <c r="BM155" s="174" t="s">
        <v>174</v>
      </c>
    </row>
    <row r="156" spans="1:65" s="14" customFormat="1" ht="11.25">
      <c r="B156" s="184"/>
      <c r="D156" s="177" t="s">
        <v>146</v>
      </c>
      <c r="E156" s="185" t="s">
        <v>1</v>
      </c>
      <c r="F156" s="186" t="s">
        <v>175</v>
      </c>
      <c r="H156" s="187">
        <v>96</v>
      </c>
      <c r="I156" s="188"/>
      <c r="L156" s="184"/>
      <c r="M156" s="189"/>
      <c r="N156" s="190"/>
      <c r="O156" s="190"/>
      <c r="P156" s="190"/>
      <c r="Q156" s="190"/>
      <c r="R156" s="190"/>
      <c r="S156" s="190"/>
      <c r="T156" s="191"/>
      <c r="AT156" s="185" t="s">
        <v>146</v>
      </c>
      <c r="AU156" s="185" t="s">
        <v>144</v>
      </c>
      <c r="AV156" s="14" t="s">
        <v>144</v>
      </c>
      <c r="AW156" s="14" t="s">
        <v>29</v>
      </c>
      <c r="AX156" s="14" t="s">
        <v>72</v>
      </c>
      <c r="AY156" s="185" t="s">
        <v>136</v>
      </c>
    </row>
    <row r="157" spans="1:65" s="15" customFormat="1" ht="11.25">
      <c r="B157" s="192"/>
      <c r="D157" s="177" t="s">
        <v>146</v>
      </c>
      <c r="E157" s="193" t="s">
        <v>1</v>
      </c>
      <c r="F157" s="194" t="s">
        <v>149</v>
      </c>
      <c r="H157" s="195">
        <v>96</v>
      </c>
      <c r="I157" s="196"/>
      <c r="L157" s="192"/>
      <c r="M157" s="197"/>
      <c r="N157" s="198"/>
      <c r="O157" s="198"/>
      <c r="P157" s="198"/>
      <c r="Q157" s="198"/>
      <c r="R157" s="198"/>
      <c r="S157" s="198"/>
      <c r="T157" s="199"/>
      <c r="AT157" s="193" t="s">
        <v>146</v>
      </c>
      <c r="AU157" s="193" t="s">
        <v>144</v>
      </c>
      <c r="AV157" s="15" t="s">
        <v>143</v>
      </c>
      <c r="AW157" s="15" t="s">
        <v>29</v>
      </c>
      <c r="AX157" s="15" t="s">
        <v>80</v>
      </c>
      <c r="AY157" s="193" t="s">
        <v>136</v>
      </c>
    </row>
    <row r="158" spans="1:65" s="2" customFormat="1" ht="16.5" customHeight="1">
      <c r="A158" s="32"/>
      <c r="B158" s="161"/>
      <c r="C158" s="162" t="s">
        <v>176</v>
      </c>
      <c r="D158" s="162" t="s">
        <v>139</v>
      </c>
      <c r="E158" s="163" t="s">
        <v>177</v>
      </c>
      <c r="F158" s="164" t="s">
        <v>178</v>
      </c>
      <c r="G158" s="165" t="s">
        <v>169</v>
      </c>
      <c r="H158" s="166">
        <v>0.72</v>
      </c>
      <c r="I158" s="167"/>
      <c r="J158" s="168">
        <f>ROUND(I158*H158,2)</f>
        <v>0</v>
      </c>
      <c r="K158" s="169"/>
      <c r="L158" s="33"/>
      <c r="M158" s="170" t="s">
        <v>1</v>
      </c>
      <c r="N158" s="171" t="s">
        <v>38</v>
      </c>
      <c r="O158" s="58"/>
      <c r="P158" s="172">
        <f>O158*H158</f>
        <v>0</v>
      </c>
      <c r="Q158" s="172">
        <v>2.45329</v>
      </c>
      <c r="R158" s="172">
        <f>Q158*H158</f>
        <v>1.7663688</v>
      </c>
      <c r="S158" s="172">
        <v>0</v>
      </c>
      <c r="T158" s="173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74" t="s">
        <v>143</v>
      </c>
      <c r="AT158" s="174" t="s">
        <v>139</v>
      </c>
      <c r="AU158" s="174" t="s">
        <v>144</v>
      </c>
      <c r="AY158" s="17" t="s">
        <v>136</v>
      </c>
      <c r="BE158" s="175">
        <f>IF(N158="základní",J158,0)</f>
        <v>0</v>
      </c>
      <c r="BF158" s="175">
        <f>IF(N158="snížená",J158,0)</f>
        <v>0</v>
      </c>
      <c r="BG158" s="175">
        <f>IF(N158="zákl. přenesená",J158,0)</f>
        <v>0</v>
      </c>
      <c r="BH158" s="175">
        <f>IF(N158="sníž. přenesená",J158,0)</f>
        <v>0</v>
      </c>
      <c r="BI158" s="175">
        <f>IF(N158="nulová",J158,0)</f>
        <v>0</v>
      </c>
      <c r="BJ158" s="17" t="s">
        <v>144</v>
      </c>
      <c r="BK158" s="175">
        <f>ROUND(I158*H158,2)</f>
        <v>0</v>
      </c>
      <c r="BL158" s="17" t="s">
        <v>143</v>
      </c>
      <c r="BM158" s="174" t="s">
        <v>179</v>
      </c>
    </row>
    <row r="159" spans="1:65" s="14" customFormat="1" ht="11.25">
      <c r="B159" s="184"/>
      <c r="D159" s="177" t="s">
        <v>146</v>
      </c>
      <c r="E159" s="185" t="s">
        <v>1</v>
      </c>
      <c r="F159" s="186" t="s">
        <v>180</v>
      </c>
      <c r="H159" s="187">
        <v>0.72</v>
      </c>
      <c r="I159" s="188"/>
      <c r="L159" s="184"/>
      <c r="M159" s="189"/>
      <c r="N159" s="190"/>
      <c r="O159" s="190"/>
      <c r="P159" s="190"/>
      <c r="Q159" s="190"/>
      <c r="R159" s="190"/>
      <c r="S159" s="190"/>
      <c r="T159" s="191"/>
      <c r="AT159" s="185" t="s">
        <v>146</v>
      </c>
      <c r="AU159" s="185" t="s">
        <v>144</v>
      </c>
      <c r="AV159" s="14" t="s">
        <v>144</v>
      </c>
      <c r="AW159" s="14" t="s">
        <v>29</v>
      </c>
      <c r="AX159" s="14" t="s">
        <v>72</v>
      </c>
      <c r="AY159" s="185" t="s">
        <v>136</v>
      </c>
    </row>
    <row r="160" spans="1:65" s="15" customFormat="1" ht="11.25">
      <c r="B160" s="192"/>
      <c r="D160" s="177" t="s">
        <v>146</v>
      </c>
      <c r="E160" s="193" t="s">
        <v>1</v>
      </c>
      <c r="F160" s="194" t="s">
        <v>149</v>
      </c>
      <c r="H160" s="195">
        <v>0.72</v>
      </c>
      <c r="I160" s="196"/>
      <c r="L160" s="192"/>
      <c r="M160" s="197"/>
      <c r="N160" s="198"/>
      <c r="O160" s="198"/>
      <c r="P160" s="198"/>
      <c r="Q160" s="198"/>
      <c r="R160" s="198"/>
      <c r="S160" s="198"/>
      <c r="T160" s="199"/>
      <c r="AT160" s="193" t="s">
        <v>146</v>
      </c>
      <c r="AU160" s="193" t="s">
        <v>144</v>
      </c>
      <c r="AV160" s="15" t="s">
        <v>143</v>
      </c>
      <c r="AW160" s="15" t="s">
        <v>29</v>
      </c>
      <c r="AX160" s="15" t="s">
        <v>80</v>
      </c>
      <c r="AY160" s="193" t="s">
        <v>136</v>
      </c>
    </row>
    <row r="161" spans="1:65" s="2" customFormat="1" ht="24" customHeight="1">
      <c r="A161" s="32"/>
      <c r="B161" s="161"/>
      <c r="C161" s="162" t="s">
        <v>181</v>
      </c>
      <c r="D161" s="162" t="s">
        <v>139</v>
      </c>
      <c r="E161" s="163" t="s">
        <v>182</v>
      </c>
      <c r="F161" s="164" t="s">
        <v>183</v>
      </c>
      <c r="G161" s="165" t="s">
        <v>169</v>
      </c>
      <c r="H161" s="166">
        <v>1.08</v>
      </c>
      <c r="I161" s="167"/>
      <c r="J161" s="168">
        <f>ROUND(I161*H161,2)</f>
        <v>0</v>
      </c>
      <c r="K161" s="169"/>
      <c r="L161" s="33"/>
      <c r="M161" s="170" t="s">
        <v>1</v>
      </c>
      <c r="N161" s="171" t="s">
        <v>38</v>
      </c>
      <c r="O161" s="58"/>
      <c r="P161" s="172">
        <f>O161*H161</f>
        <v>0</v>
      </c>
      <c r="Q161" s="172">
        <v>0</v>
      </c>
      <c r="R161" s="172">
        <f>Q161*H161</f>
        <v>0</v>
      </c>
      <c r="S161" s="172">
        <v>0</v>
      </c>
      <c r="T161" s="173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74" t="s">
        <v>143</v>
      </c>
      <c r="AT161" s="174" t="s">
        <v>139</v>
      </c>
      <c r="AU161" s="174" t="s">
        <v>144</v>
      </c>
      <c r="AY161" s="17" t="s">
        <v>136</v>
      </c>
      <c r="BE161" s="175">
        <f>IF(N161="základní",J161,0)</f>
        <v>0</v>
      </c>
      <c r="BF161" s="175">
        <f>IF(N161="snížená",J161,0)</f>
        <v>0</v>
      </c>
      <c r="BG161" s="175">
        <f>IF(N161="zákl. přenesená",J161,0)</f>
        <v>0</v>
      </c>
      <c r="BH161" s="175">
        <f>IF(N161="sníž. přenesená",J161,0)</f>
        <v>0</v>
      </c>
      <c r="BI161" s="175">
        <f>IF(N161="nulová",J161,0)</f>
        <v>0</v>
      </c>
      <c r="BJ161" s="17" t="s">
        <v>144</v>
      </c>
      <c r="BK161" s="175">
        <f>ROUND(I161*H161,2)</f>
        <v>0</v>
      </c>
      <c r="BL161" s="17" t="s">
        <v>143</v>
      </c>
      <c r="BM161" s="174" t="s">
        <v>184</v>
      </c>
    </row>
    <row r="162" spans="1:65" s="14" customFormat="1" ht="11.25">
      <c r="B162" s="184"/>
      <c r="D162" s="177" t="s">
        <v>146</v>
      </c>
      <c r="E162" s="185" t="s">
        <v>1</v>
      </c>
      <c r="F162" s="186" t="s">
        <v>171</v>
      </c>
      <c r="H162" s="187">
        <v>1.08</v>
      </c>
      <c r="I162" s="188"/>
      <c r="L162" s="184"/>
      <c r="M162" s="189"/>
      <c r="N162" s="190"/>
      <c r="O162" s="190"/>
      <c r="P162" s="190"/>
      <c r="Q162" s="190"/>
      <c r="R162" s="190"/>
      <c r="S162" s="190"/>
      <c r="T162" s="191"/>
      <c r="AT162" s="185" t="s">
        <v>146</v>
      </c>
      <c r="AU162" s="185" t="s">
        <v>144</v>
      </c>
      <c r="AV162" s="14" t="s">
        <v>144</v>
      </c>
      <c r="AW162" s="14" t="s">
        <v>29</v>
      </c>
      <c r="AX162" s="14" t="s">
        <v>72</v>
      </c>
      <c r="AY162" s="185" t="s">
        <v>136</v>
      </c>
    </row>
    <row r="163" spans="1:65" s="15" customFormat="1" ht="11.25">
      <c r="B163" s="192"/>
      <c r="D163" s="177" t="s">
        <v>146</v>
      </c>
      <c r="E163" s="193" t="s">
        <v>1</v>
      </c>
      <c r="F163" s="194" t="s">
        <v>149</v>
      </c>
      <c r="H163" s="195">
        <v>1.08</v>
      </c>
      <c r="I163" s="196"/>
      <c r="L163" s="192"/>
      <c r="M163" s="197"/>
      <c r="N163" s="198"/>
      <c r="O163" s="198"/>
      <c r="P163" s="198"/>
      <c r="Q163" s="198"/>
      <c r="R163" s="198"/>
      <c r="S163" s="198"/>
      <c r="T163" s="199"/>
      <c r="AT163" s="193" t="s">
        <v>146</v>
      </c>
      <c r="AU163" s="193" t="s">
        <v>144</v>
      </c>
      <c r="AV163" s="15" t="s">
        <v>143</v>
      </c>
      <c r="AW163" s="15" t="s">
        <v>29</v>
      </c>
      <c r="AX163" s="15" t="s">
        <v>80</v>
      </c>
      <c r="AY163" s="193" t="s">
        <v>136</v>
      </c>
    </row>
    <row r="164" spans="1:65" s="2" customFormat="1" ht="16.5" customHeight="1">
      <c r="A164" s="32"/>
      <c r="B164" s="161"/>
      <c r="C164" s="162" t="s">
        <v>185</v>
      </c>
      <c r="D164" s="162" t="s">
        <v>139</v>
      </c>
      <c r="E164" s="163" t="s">
        <v>186</v>
      </c>
      <c r="F164" s="164" t="s">
        <v>187</v>
      </c>
      <c r="G164" s="165" t="s">
        <v>188</v>
      </c>
      <c r="H164" s="166">
        <v>0.21299999999999999</v>
      </c>
      <c r="I164" s="167"/>
      <c r="J164" s="168">
        <f>ROUND(I164*H164,2)</f>
        <v>0</v>
      </c>
      <c r="K164" s="169"/>
      <c r="L164" s="33"/>
      <c r="M164" s="170" t="s">
        <v>1</v>
      </c>
      <c r="N164" s="171" t="s">
        <v>38</v>
      </c>
      <c r="O164" s="58"/>
      <c r="P164" s="172">
        <f>O164*H164</f>
        <v>0</v>
      </c>
      <c r="Q164" s="172">
        <v>1.06277</v>
      </c>
      <c r="R164" s="172">
        <f>Q164*H164</f>
        <v>0.22637000999999998</v>
      </c>
      <c r="S164" s="172">
        <v>0</v>
      </c>
      <c r="T164" s="173">
        <f>S164*H164</f>
        <v>0</v>
      </c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R164" s="174" t="s">
        <v>143</v>
      </c>
      <c r="AT164" s="174" t="s">
        <v>139</v>
      </c>
      <c r="AU164" s="174" t="s">
        <v>144</v>
      </c>
      <c r="AY164" s="17" t="s">
        <v>136</v>
      </c>
      <c r="BE164" s="175">
        <f>IF(N164="základní",J164,0)</f>
        <v>0</v>
      </c>
      <c r="BF164" s="175">
        <f>IF(N164="snížená",J164,0)</f>
        <v>0</v>
      </c>
      <c r="BG164" s="175">
        <f>IF(N164="zákl. přenesená",J164,0)</f>
        <v>0</v>
      </c>
      <c r="BH164" s="175">
        <f>IF(N164="sníž. přenesená",J164,0)</f>
        <v>0</v>
      </c>
      <c r="BI164" s="175">
        <f>IF(N164="nulová",J164,0)</f>
        <v>0</v>
      </c>
      <c r="BJ164" s="17" t="s">
        <v>144</v>
      </c>
      <c r="BK164" s="175">
        <f>ROUND(I164*H164,2)</f>
        <v>0</v>
      </c>
      <c r="BL164" s="17" t="s">
        <v>143</v>
      </c>
      <c r="BM164" s="174" t="s">
        <v>189</v>
      </c>
    </row>
    <row r="165" spans="1:65" s="14" customFormat="1" ht="11.25">
      <c r="B165" s="184"/>
      <c r="D165" s="177" t="s">
        <v>146</v>
      </c>
      <c r="E165" s="185" t="s">
        <v>1</v>
      </c>
      <c r="F165" s="186" t="s">
        <v>190</v>
      </c>
      <c r="H165" s="187">
        <v>0.21299999999999999</v>
      </c>
      <c r="I165" s="188"/>
      <c r="L165" s="184"/>
      <c r="M165" s="189"/>
      <c r="N165" s="190"/>
      <c r="O165" s="190"/>
      <c r="P165" s="190"/>
      <c r="Q165" s="190"/>
      <c r="R165" s="190"/>
      <c r="S165" s="190"/>
      <c r="T165" s="191"/>
      <c r="AT165" s="185" t="s">
        <v>146</v>
      </c>
      <c r="AU165" s="185" t="s">
        <v>144</v>
      </c>
      <c r="AV165" s="14" t="s">
        <v>144</v>
      </c>
      <c r="AW165" s="14" t="s">
        <v>29</v>
      </c>
      <c r="AX165" s="14" t="s">
        <v>72</v>
      </c>
      <c r="AY165" s="185" t="s">
        <v>136</v>
      </c>
    </row>
    <row r="166" spans="1:65" s="15" customFormat="1" ht="11.25">
      <c r="B166" s="192"/>
      <c r="D166" s="177" t="s">
        <v>146</v>
      </c>
      <c r="E166" s="193" t="s">
        <v>1</v>
      </c>
      <c r="F166" s="194" t="s">
        <v>149</v>
      </c>
      <c r="H166" s="195">
        <v>0.21299999999999999</v>
      </c>
      <c r="I166" s="196"/>
      <c r="L166" s="192"/>
      <c r="M166" s="197"/>
      <c r="N166" s="198"/>
      <c r="O166" s="198"/>
      <c r="P166" s="198"/>
      <c r="Q166" s="198"/>
      <c r="R166" s="198"/>
      <c r="S166" s="198"/>
      <c r="T166" s="199"/>
      <c r="AT166" s="193" t="s">
        <v>146</v>
      </c>
      <c r="AU166" s="193" t="s">
        <v>144</v>
      </c>
      <c r="AV166" s="15" t="s">
        <v>143</v>
      </c>
      <c r="AW166" s="15" t="s">
        <v>29</v>
      </c>
      <c r="AX166" s="15" t="s">
        <v>80</v>
      </c>
      <c r="AY166" s="193" t="s">
        <v>136</v>
      </c>
    </row>
    <row r="167" spans="1:65" s="12" customFormat="1" ht="22.9" customHeight="1">
      <c r="B167" s="148"/>
      <c r="D167" s="149" t="s">
        <v>71</v>
      </c>
      <c r="E167" s="159" t="s">
        <v>185</v>
      </c>
      <c r="F167" s="159" t="s">
        <v>191</v>
      </c>
      <c r="I167" s="151"/>
      <c r="J167" s="160">
        <f>BK167</f>
        <v>0</v>
      </c>
      <c r="L167" s="148"/>
      <c r="M167" s="153"/>
      <c r="N167" s="154"/>
      <c r="O167" s="154"/>
      <c r="P167" s="155">
        <f>SUM(P168:P222)</f>
        <v>0</v>
      </c>
      <c r="Q167" s="154"/>
      <c r="R167" s="155">
        <f>SUM(R168:R222)</f>
        <v>5.7880000000000001E-2</v>
      </c>
      <c r="S167" s="154"/>
      <c r="T167" s="156">
        <f>SUM(T168:T222)</f>
        <v>24.527700000000003</v>
      </c>
      <c r="AR167" s="149" t="s">
        <v>80</v>
      </c>
      <c r="AT167" s="157" t="s">
        <v>71</v>
      </c>
      <c r="AU167" s="157" t="s">
        <v>80</v>
      </c>
      <c r="AY167" s="149" t="s">
        <v>136</v>
      </c>
      <c r="BK167" s="158">
        <f>SUM(BK168:BK222)</f>
        <v>0</v>
      </c>
    </row>
    <row r="168" spans="1:65" s="2" customFormat="1" ht="24" customHeight="1">
      <c r="A168" s="32"/>
      <c r="B168" s="161"/>
      <c r="C168" s="162" t="s">
        <v>192</v>
      </c>
      <c r="D168" s="162" t="s">
        <v>139</v>
      </c>
      <c r="E168" s="163" t="s">
        <v>193</v>
      </c>
      <c r="F168" s="164" t="s">
        <v>194</v>
      </c>
      <c r="G168" s="165" t="s">
        <v>195</v>
      </c>
      <c r="H168" s="166">
        <v>27</v>
      </c>
      <c r="I168" s="167"/>
      <c r="J168" s="168">
        <f>ROUND(I168*H168,2)</f>
        <v>0</v>
      </c>
      <c r="K168" s="169"/>
      <c r="L168" s="33"/>
      <c r="M168" s="170" t="s">
        <v>1</v>
      </c>
      <c r="N168" s="171" t="s">
        <v>38</v>
      </c>
      <c r="O168" s="58"/>
      <c r="P168" s="172">
        <f>O168*H168</f>
        <v>0</v>
      </c>
      <c r="Q168" s="172">
        <v>1.2999999999999999E-4</v>
      </c>
      <c r="R168" s="172">
        <f>Q168*H168</f>
        <v>3.5099999999999997E-3</v>
      </c>
      <c r="S168" s="172">
        <v>0</v>
      </c>
      <c r="T168" s="173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74" t="s">
        <v>143</v>
      </c>
      <c r="AT168" s="174" t="s">
        <v>139</v>
      </c>
      <c r="AU168" s="174" t="s">
        <v>144</v>
      </c>
      <c r="AY168" s="17" t="s">
        <v>136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144</v>
      </c>
      <c r="BK168" s="175">
        <f>ROUND(I168*H168,2)</f>
        <v>0</v>
      </c>
      <c r="BL168" s="17" t="s">
        <v>143</v>
      </c>
      <c r="BM168" s="174" t="s">
        <v>196</v>
      </c>
    </row>
    <row r="169" spans="1:65" s="14" customFormat="1" ht="11.25">
      <c r="B169" s="184"/>
      <c r="D169" s="177" t="s">
        <v>146</v>
      </c>
      <c r="E169" s="185" t="s">
        <v>1</v>
      </c>
      <c r="F169" s="186" t="s">
        <v>197</v>
      </c>
      <c r="H169" s="187">
        <v>27</v>
      </c>
      <c r="I169" s="188"/>
      <c r="L169" s="184"/>
      <c r="M169" s="189"/>
      <c r="N169" s="190"/>
      <c r="O169" s="190"/>
      <c r="P169" s="190"/>
      <c r="Q169" s="190"/>
      <c r="R169" s="190"/>
      <c r="S169" s="190"/>
      <c r="T169" s="191"/>
      <c r="AT169" s="185" t="s">
        <v>146</v>
      </c>
      <c r="AU169" s="185" t="s">
        <v>144</v>
      </c>
      <c r="AV169" s="14" t="s">
        <v>144</v>
      </c>
      <c r="AW169" s="14" t="s">
        <v>29</v>
      </c>
      <c r="AX169" s="14" t="s">
        <v>72</v>
      </c>
      <c r="AY169" s="185" t="s">
        <v>136</v>
      </c>
    </row>
    <row r="170" spans="1:65" s="15" customFormat="1" ht="11.25">
      <c r="B170" s="192"/>
      <c r="D170" s="177" t="s">
        <v>146</v>
      </c>
      <c r="E170" s="193" t="s">
        <v>1</v>
      </c>
      <c r="F170" s="194" t="s">
        <v>149</v>
      </c>
      <c r="H170" s="195">
        <v>27</v>
      </c>
      <c r="I170" s="196"/>
      <c r="L170" s="192"/>
      <c r="M170" s="197"/>
      <c r="N170" s="198"/>
      <c r="O170" s="198"/>
      <c r="P170" s="198"/>
      <c r="Q170" s="198"/>
      <c r="R170" s="198"/>
      <c r="S170" s="198"/>
      <c r="T170" s="199"/>
      <c r="AT170" s="193" t="s">
        <v>146</v>
      </c>
      <c r="AU170" s="193" t="s">
        <v>144</v>
      </c>
      <c r="AV170" s="15" t="s">
        <v>143</v>
      </c>
      <c r="AW170" s="15" t="s">
        <v>29</v>
      </c>
      <c r="AX170" s="15" t="s">
        <v>80</v>
      </c>
      <c r="AY170" s="193" t="s">
        <v>136</v>
      </c>
    </row>
    <row r="171" spans="1:65" s="2" customFormat="1" ht="16.5" customHeight="1">
      <c r="A171" s="32"/>
      <c r="B171" s="161"/>
      <c r="C171" s="162" t="s">
        <v>198</v>
      </c>
      <c r="D171" s="162" t="s">
        <v>139</v>
      </c>
      <c r="E171" s="163" t="s">
        <v>199</v>
      </c>
      <c r="F171" s="164" t="s">
        <v>200</v>
      </c>
      <c r="G171" s="165" t="s">
        <v>195</v>
      </c>
      <c r="H171" s="166">
        <v>4968</v>
      </c>
      <c r="I171" s="167"/>
      <c r="J171" s="168">
        <f>ROUND(I171*H171,2)</f>
        <v>0</v>
      </c>
      <c r="K171" s="169"/>
      <c r="L171" s="33"/>
      <c r="M171" s="170" t="s">
        <v>1</v>
      </c>
      <c r="N171" s="171" t="s">
        <v>38</v>
      </c>
      <c r="O171" s="58"/>
      <c r="P171" s="172">
        <f>O171*H171</f>
        <v>0</v>
      </c>
      <c r="Q171" s="172">
        <v>1.0000000000000001E-5</v>
      </c>
      <c r="R171" s="172">
        <f>Q171*H171</f>
        <v>4.9680000000000002E-2</v>
      </c>
      <c r="S171" s="172">
        <v>0</v>
      </c>
      <c r="T171" s="173">
        <f>S171*H171</f>
        <v>0</v>
      </c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R171" s="174" t="s">
        <v>143</v>
      </c>
      <c r="AT171" s="174" t="s">
        <v>139</v>
      </c>
      <c r="AU171" s="174" t="s">
        <v>144</v>
      </c>
      <c r="AY171" s="17" t="s">
        <v>136</v>
      </c>
      <c r="BE171" s="175">
        <f>IF(N171="základní",J171,0)</f>
        <v>0</v>
      </c>
      <c r="BF171" s="175">
        <f>IF(N171="snížená",J171,0)</f>
        <v>0</v>
      </c>
      <c r="BG171" s="175">
        <f>IF(N171="zákl. přenesená",J171,0)</f>
        <v>0</v>
      </c>
      <c r="BH171" s="175">
        <f>IF(N171="sníž. přenesená",J171,0)</f>
        <v>0</v>
      </c>
      <c r="BI171" s="175">
        <f>IF(N171="nulová",J171,0)</f>
        <v>0</v>
      </c>
      <c r="BJ171" s="17" t="s">
        <v>144</v>
      </c>
      <c r="BK171" s="175">
        <f>ROUND(I171*H171,2)</f>
        <v>0</v>
      </c>
      <c r="BL171" s="17" t="s">
        <v>143</v>
      </c>
      <c r="BM171" s="174" t="s">
        <v>201</v>
      </c>
    </row>
    <row r="172" spans="1:65" s="13" customFormat="1" ht="11.25">
      <c r="B172" s="176"/>
      <c r="D172" s="177" t="s">
        <v>146</v>
      </c>
      <c r="E172" s="178" t="s">
        <v>1</v>
      </c>
      <c r="F172" s="179" t="s">
        <v>202</v>
      </c>
      <c r="H172" s="178" t="s">
        <v>1</v>
      </c>
      <c r="I172" s="180"/>
      <c r="L172" s="176"/>
      <c r="M172" s="181"/>
      <c r="N172" s="182"/>
      <c r="O172" s="182"/>
      <c r="P172" s="182"/>
      <c r="Q172" s="182"/>
      <c r="R172" s="182"/>
      <c r="S172" s="182"/>
      <c r="T172" s="183"/>
      <c r="AT172" s="178" t="s">
        <v>146</v>
      </c>
      <c r="AU172" s="178" t="s">
        <v>144</v>
      </c>
      <c r="AV172" s="13" t="s">
        <v>80</v>
      </c>
      <c r="AW172" s="13" t="s">
        <v>29</v>
      </c>
      <c r="AX172" s="13" t="s">
        <v>72</v>
      </c>
      <c r="AY172" s="178" t="s">
        <v>136</v>
      </c>
    </row>
    <row r="173" spans="1:65" s="14" customFormat="1" ht="11.25">
      <c r="B173" s="184"/>
      <c r="D173" s="177" t="s">
        <v>146</v>
      </c>
      <c r="E173" s="185" t="s">
        <v>1</v>
      </c>
      <c r="F173" s="186" t="s">
        <v>203</v>
      </c>
      <c r="H173" s="187">
        <v>4968</v>
      </c>
      <c r="I173" s="188"/>
      <c r="L173" s="184"/>
      <c r="M173" s="189"/>
      <c r="N173" s="190"/>
      <c r="O173" s="190"/>
      <c r="P173" s="190"/>
      <c r="Q173" s="190"/>
      <c r="R173" s="190"/>
      <c r="S173" s="190"/>
      <c r="T173" s="191"/>
      <c r="AT173" s="185" t="s">
        <v>146</v>
      </c>
      <c r="AU173" s="185" t="s">
        <v>144</v>
      </c>
      <c r="AV173" s="14" t="s">
        <v>144</v>
      </c>
      <c r="AW173" s="14" t="s">
        <v>29</v>
      </c>
      <c r="AX173" s="14" t="s">
        <v>72</v>
      </c>
      <c r="AY173" s="185" t="s">
        <v>136</v>
      </c>
    </row>
    <row r="174" spans="1:65" s="15" customFormat="1" ht="11.25">
      <c r="B174" s="192"/>
      <c r="D174" s="177" t="s">
        <v>146</v>
      </c>
      <c r="E174" s="193" t="s">
        <v>1</v>
      </c>
      <c r="F174" s="194" t="s">
        <v>149</v>
      </c>
      <c r="H174" s="195">
        <v>4968</v>
      </c>
      <c r="I174" s="196"/>
      <c r="L174" s="192"/>
      <c r="M174" s="197"/>
      <c r="N174" s="198"/>
      <c r="O174" s="198"/>
      <c r="P174" s="198"/>
      <c r="Q174" s="198"/>
      <c r="R174" s="198"/>
      <c r="S174" s="198"/>
      <c r="T174" s="199"/>
      <c r="AT174" s="193" t="s">
        <v>146</v>
      </c>
      <c r="AU174" s="193" t="s">
        <v>144</v>
      </c>
      <c r="AV174" s="15" t="s">
        <v>143</v>
      </c>
      <c r="AW174" s="15" t="s">
        <v>29</v>
      </c>
      <c r="AX174" s="15" t="s">
        <v>80</v>
      </c>
      <c r="AY174" s="193" t="s">
        <v>136</v>
      </c>
    </row>
    <row r="175" spans="1:65" s="2" customFormat="1" ht="16.5" customHeight="1">
      <c r="A175" s="32"/>
      <c r="B175" s="161"/>
      <c r="C175" s="162" t="s">
        <v>204</v>
      </c>
      <c r="D175" s="162" t="s">
        <v>139</v>
      </c>
      <c r="E175" s="163" t="s">
        <v>205</v>
      </c>
      <c r="F175" s="164" t="s">
        <v>206</v>
      </c>
      <c r="G175" s="165" t="s">
        <v>207</v>
      </c>
      <c r="H175" s="166">
        <v>1</v>
      </c>
      <c r="I175" s="167"/>
      <c r="J175" s="168">
        <f>ROUND(I175*H175,2)</f>
        <v>0</v>
      </c>
      <c r="K175" s="169"/>
      <c r="L175" s="33"/>
      <c r="M175" s="170" t="s">
        <v>1</v>
      </c>
      <c r="N175" s="171" t="s">
        <v>38</v>
      </c>
      <c r="O175" s="58"/>
      <c r="P175" s="172">
        <f>O175*H175</f>
        <v>0</v>
      </c>
      <c r="Q175" s="172">
        <v>1.0000000000000001E-5</v>
      </c>
      <c r="R175" s="172">
        <f>Q175*H175</f>
        <v>1.0000000000000001E-5</v>
      </c>
      <c r="S175" s="172">
        <v>0</v>
      </c>
      <c r="T175" s="173">
        <f>S175*H175</f>
        <v>0</v>
      </c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R175" s="174" t="s">
        <v>143</v>
      </c>
      <c r="AT175" s="174" t="s">
        <v>139</v>
      </c>
      <c r="AU175" s="174" t="s">
        <v>144</v>
      </c>
      <c r="AY175" s="17" t="s">
        <v>136</v>
      </c>
      <c r="BE175" s="175">
        <f>IF(N175="základní",J175,0)</f>
        <v>0</v>
      </c>
      <c r="BF175" s="175">
        <f>IF(N175="snížená",J175,0)</f>
        <v>0</v>
      </c>
      <c r="BG175" s="175">
        <f>IF(N175="zákl. přenesená",J175,0)</f>
        <v>0</v>
      </c>
      <c r="BH175" s="175">
        <f>IF(N175="sníž. přenesená",J175,0)</f>
        <v>0</v>
      </c>
      <c r="BI175" s="175">
        <f>IF(N175="nulová",J175,0)</f>
        <v>0</v>
      </c>
      <c r="BJ175" s="17" t="s">
        <v>144</v>
      </c>
      <c r="BK175" s="175">
        <f>ROUND(I175*H175,2)</f>
        <v>0</v>
      </c>
      <c r="BL175" s="17" t="s">
        <v>143</v>
      </c>
      <c r="BM175" s="174" t="s">
        <v>208</v>
      </c>
    </row>
    <row r="176" spans="1:65" s="14" customFormat="1" ht="11.25">
      <c r="B176" s="184"/>
      <c r="D176" s="177" t="s">
        <v>146</v>
      </c>
      <c r="E176" s="185" t="s">
        <v>1</v>
      </c>
      <c r="F176" s="186" t="s">
        <v>209</v>
      </c>
      <c r="H176" s="187">
        <v>1</v>
      </c>
      <c r="I176" s="188"/>
      <c r="L176" s="184"/>
      <c r="M176" s="189"/>
      <c r="N176" s="190"/>
      <c r="O176" s="190"/>
      <c r="P176" s="190"/>
      <c r="Q176" s="190"/>
      <c r="R176" s="190"/>
      <c r="S176" s="190"/>
      <c r="T176" s="191"/>
      <c r="AT176" s="185" t="s">
        <v>146</v>
      </c>
      <c r="AU176" s="185" t="s">
        <v>144</v>
      </c>
      <c r="AV176" s="14" t="s">
        <v>144</v>
      </c>
      <c r="AW176" s="14" t="s">
        <v>29</v>
      </c>
      <c r="AX176" s="14" t="s">
        <v>72</v>
      </c>
      <c r="AY176" s="185" t="s">
        <v>136</v>
      </c>
    </row>
    <row r="177" spans="1:65" s="15" customFormat="1" ht="11.25">
      <c r="B177" s="192"/>
      <c r="D177" s="177" t="s">
        <v>146</v>
      </c>
      <c r="E177" s="193" t="s">
        <v>1</v>
      </c>
      <c r="F177" s="194" t="s">
        <v>149</v>
      </c>
      <c r="H177" s="195">
        <v>1</v>
      </c>
      <c r="I177" s="196"/>
      <c r="L177" s="192"/>
      <c r="M177" s="197"/>
      <c r="N177" s="198"/>
      <c r="O177" s="198"/>
      <c r="P177" s="198"/>
      <c r="Q177" s="198"/>
      <c r="R177" s="198"/>
      <c r="S177" s="198"/>
      <c r="T177" s="199"/>
      <c r="AT177" s="193" t="s">
        <v>146</v>
      </c>
      <c r="AU177" s="193" t="s">
        <v>144</v>
      </c>
      <c r="AV177" s="15" t="s">
        <v>143</v>
      </c>
      <c r="AW177" s="15" t="s">
        <v>29</v>
      </c>
      <c r="AX177" s="15" t="s">
        <v>80</v>
      </c>
      <c r="AY177" s="193" t="s">
        <v>136</v>
      </c>
    </row>
    <row r="178" spans="1:65" s="2" customFormat="1" ht="16.5" customHeight="1">
      <c r="A178" s="32"/>
      <c r="B178" s="161"/>
      <c r="C178" s="162" t="s">
        <v>210</v>
      </c>
      <c r="D178" s="162" t="s">
        <v>139</v>
      </c>
      <c r="E178" s="163" t="s">
        <v>211</v>
      </c>
      <c r="F178" s="164" t="s">
        <v>212</v>
      </c>
      <c r="G178" s="165" t="s">
        <v>207</v>
      </c>
      <c r="H178" s="166">
        <v>1</v>
      </c>
      <c r="I178" s="167"/>
      <c r="J178" s="168">
        <f>ROUND(I178*H178,2)</f>
        <v>0</v>
      </c>
      <c r="K178" s="169"/>
      <c r="L178" s="33"/>
      <c r="M178" s="170" t="s">
        <v>1</v>
      </c>
      <c r="N178" s="171" t="s">
        <v>38</v>
      </c>
      <c r="O178" s="58"/>
      <c r="P178" s="172">
        <f>O178*H178</f>
        <v>0</v>
      </c>
      <c r="Q178" s="172">
        <v>0</v>
      </c>
      <c r="R178" s="172">
        <f>Q178*H178</f>
        <v>0</v>
      </c>
      <c r="S178" s="172">
        <v>0</v>
      </c>
      <c r="T178" s="173">
        <f>S178*H178</f>
        <v>0</v>
      </c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R178" s="174" t="s">
        <v>143</v>
      </c>
      <c r="AT178" s="174" t="s">
        <v>139</v>
      </c>
      <c r="AU178" s="174" t="s">
        <v>144</v>
      </c>
      <c r="AY178" s="17" t="s">
        <v>136</v>
      </c>
      <c r="BE178" s="175">
        <f>IF(N178="základní",J178,0)</f>
        <v>0</v>
      </c>
      <c r="BF178" s="175">
        <f>IF(N178="snížená",J178,0)</f>
        <v>0</v>
      </c>
      <c r="BG178" s="175">
        <f>IF(N178="zákl. přenesená",J178,0)</f>
        <v>0</v>
      </c>
      <c r="BH178" s="175">
        <f>IF(N178="sníž. přenesená",J178,0)</f>
        <v>0</v>
      </c>
      <c r="BI178" s="175">
        <f>IF(N178="nulová",J178,0)</f>
        <v>0</v>
      </c>
      <c r="BJ178" s="17" t="s">
        <v>144</v>
      </c>
      <c r="BK178" s="175">
        <f>ROUND(I178*H178,2)</f>
        <v>0</v>
      </c>
      <c r="BL178" s="17" t="s">
        <v>143</v>
      </c>
      <c r="BM178" s="174" t="s">
        <v>213</v>
      </c>
    </row>
    <row r="179" spans="1:65" s="2" customFormat="1" ht="16.5" customHeight="1">
      <c r="A179" s="32"/>
      <c r="B179" s="161"/>
      <c r="C179" s="162" t="s">
        <v>214</v>
      </c>
      <c r="D179" s="162" t="s">
        <v>139</v>
      </c>
      <c r="E179" s="163" t="s">
        <v>215</v>
      </c>
      <c r="F179" s="164" t="s">
        <v>216</v>
      </c>
      <c r="G179" s="165" t="s">
        <v>207</v>
      </c>
      <c r="H179" s="166">
        <v>72</v>
      </c>
      <c r="I179" s="167"/>
      <c r="J179" s="168">
        <f>ROUND(I179*H179,2)</f>
        <v>0</v>
      </c>
      <c r="K179" s="169"/>
      <c r="L179" s="33"/>
      <c r="M179" s="170" t="s">
        <v>1</v>
      </c>
      <c r="N179" s="171" t="s">
        <v>38</v>
      </c>
      <c r="O179" s="58"/>
      <c r="P179" s="172">
        <f>O179*H179</f>
        <v>0</v>
      </c>
      <c r="Q179" s="172">
        <v>0</v>
      </c>
      <c r="R179" s="172">
        <f>Q179*H179</f>
        <v>0</v>
      </c>
      <c r="S179" s="172">
        <v>0</v>
      </c>
      <c r="T179" s="173">
        <f>S179*H179</f>
        <v>0</v>
      </c>
      <c r="U179" s="32"/>
      <c r="V179" s="32"/>
      <c r="W179" s="32"/>
      <c r="X179" s="32"/>
      <c r="Y179" s="32"/>
      <c r="Z179" s="32"/>
      <c r="AA179" s="32"/>
      <c r="AB179" s="32"/>
      <c r="AC179" s="32"/>
      <c r="AD179" s="32"/>
      <c r="AE179" s="32"/>
      <c r="AR179" s="174" t="s">
        <v>143</v>
      </c>
      <c r="AT179" s="174" t="s">
        <v>139</v>
      </c>
      <c r="AU179" s="174" t="s">
        <v>144</v>
      </c>
      <c r="AY179" s="17" t="s">
        <v>136</v>
      </c>
      <c r="BE179" s="175">
        <f>IF(N179="základní",J179,0)</f>
        <v>0</v>
      </c>
      <c r="BF179" s="175">
        <f>IF(N179="snížená",J179,0)</f>
        <v>0</v>
      </c>
      <c r="BG179" s="175">
        <f>IF(N179="zákl. přenesená",J179,0)</f>
        <v>0</v>
      </c>
      <c r="BH179" s="175">
        <f>IF(N179="sníž. přenesená",J179,0)</f>
        <v>0</v>
      </c>
      <c r="BI179" s="175">
        <f>IF(N179="nulová",J179,0)</f>
        <v>0</v>
      </c>
      <c r="BJ179" s="17" t="s">
        <v>144</v>
      </c>
      <c r="BK179" s="175">
        <f>ROUND(I179*H179,2)</f>
        <v>0</v>
      </c>
      <c r="BL179" s="17" t="s">
        <v>143</v>
      </c>
      <c r="BM179" s="174" t="s">
        <v>217</v>
      </c>
    </row>
    <row r="180" spans="1:65" s="14" customFormat="1" ht="11.25">
      <c r="B180" s="184"/>
      <c r="D180" s="177" t="s">
        <v>146</v>
      </c>
      <c r="E180" s="185" t="s">
        <v>1</v>
      </c>
      <c r="F180" s="186" t="s">
        <v>218</v>
      </c>
      <c r="H180" s="187">
        <v>72</v>
      </c>
      <c r="I180" s="188"/>
      <c r="L180" s="184"/>
      <c r="M180" s="189"/>
      <c r="N180" s="190"/>
      <c r="O180" s="190"/>
      <c r="P180" s="190"/>
      <c r="Q180" s="190"/>
      <c r="R180" s="190"/>
      <c r="S180" s="190"/>
      <c r="T180" s="191"/>
      <c r="AT180" s="185" t="s">
        <v>146</v>
      </c>
      <c r="AU180" s="185" t="s">
        <v>144</v>
      </c>
      <c r="AV180" s="14" t="s">
        <v>144</v>
      </c>
      <c r="AW180" s="14" t="s">
        <v>29</v>
      </c>
      <c r="AX180" s="14" t="s">
        <v>72</v>
      </c>
      <c r="AY180" s="185" t="s">
        <v>136</v>
      </c>
    </row>
    <row r="181" spans="1:65" s="15" customFormat="1" ht="11.25">
      <c r="B181" s="192"/>
      <c r="D181" s="177" t="s">
        <v>146</v>
      </c>
      <c r="E181" s="193" t="s">
        <v>1</v>
      </c>
      <c r="F181" s="194" t="s">
        <v>149</v>
      </c>
      <c r="H181" s="195">
        <v>72</v>
      </c>
      <c r="I181" s="196"/>
      <c r="L181" s="192"/>
      <c r="M181" s="197"/>
      <c r="N181" s="198"/>
      <c r="O181" s="198"/>
      <c r="P181" s="198"/>
      <c r="Q181" s="198"/>
      <c r="R181" s="198"/>
      <c r="S181" s="198"/>
      <c r="T181" s="199"/>
      <c r="AT181" s="193" t="s">
        <v>146</v>
      </c>
      <c r="AU181" s="193" t="s">
        <v>144</v>
      </c>
      <c r="AV181" s="15" t="s">
        <v>143</v>
      </c>
      <c r="AW181" s="15" t="s">
        <v>29</v>
      </c>
      <c r="AX181" s="15" t="s">
        <v>80</v>
      </c>
      <c r="AY181" s="193" t="s">
        <v>136</v>
      </c>
    </row>
    <row r="182" spans="1:65" s="2" customFormat="1" ht="16.5" customHeight="1">
      <c r="A182" s="32"/>
      <c r="B182" s="161"/>
      <c r="C182" s="162" t="s">
        <v>8</v>
      </c>
      <c r="D182" s="162" t="s">
        <v>139</v>
      </c>
      <c r="E182" s="163" t="s">
        <v>219</v>
      </c>
      <c r="F182" s="164" t="s">
        <v>220</v>
      </c>
      <c r="G182" s="165" t="s">
        <v>207</v>
      </c>
      <c r="H182" s="166">
        <v>1</v>
      </c>
      <c r="I182" s="167"/>
      <c r="J182" s="168">
        <f>ROUND(I182*H182,2)</f>
        <v>0</v>
      </c>
      <c r="K182" s="169"/>
      <c r="L182" s="33"/>
      <c r="M182" s="170" t="s">
        <v>1</v>
      </c>
      <c r="N182" s="171" t="s">
        <v>38</v>
      </c>
      <c r="O182" s="58"/>
      <c r="P182" s="172">
        <f>O182*H182</f>
        <v>0</v>
      </c>
      <c r="Q182" s="172">
        <v>0</v>
      </c>
      <c r="R182" s="172">
        <f>Q182*H182</f>
        <v>0</v>
      </c>
      <c r="S182" s="172">
        <v>0</v>
      </c>
      <c r="T182" s="173">
        <f>S182*H182</f>
        <v>0</v>
      </c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R182" s="174" t="s">
        <v>143</v>
      </c>
      <c r="AT182" s="174" t="s">
        <v>139</v>
      </c>
      <c r="AU182" s="174" t="s">
        <v>144</v>
      </c>
      <c r="AY182" s="17" t="s">
        <v>136</v>
      </c>
      <c r="BE182" s="175">
        <f>IF(N182="základní",J182,0)</f>
        <v>0</v>
      </c>
      <c r="BF182" s="175">
        <f>IF(N182="snížená",J182,0)</f>
        <v>0</v>
      </c>
      <c r="BG182" s="175">
        <f>IF(N182="zákl. přenesená",J182,0)</f>
        <v>0</v>
      </c>
      <c r="BH182" s="175">
        <f>IF(N182="sníž. přenesená",J182,0)</f>
        <v>0</v>
      </c>
      <c r="BI182" s="175">
        <f>IF(N182="nulová",J182,0)</f>
        <v>0</v>
      </c>
      <c r="BJ182" s="17" t="s">
        <v>144</v>
      </c>
      <c r="BK182" s="175">
        <f>ROUND(I182*H182,2)</f>
        <v>0</v>
      </c>
      <c r="BL182" s="17" t="s">
        <v>143</v>
      </c>
      <c r="BM182" s="174" t="s">
        <v>221</v>
      </c>
    </row>
    <row r="183" spans="1:65" s="14" customFormat="1" ht="11.25">
      <c r="B183" s="184"/>
      <c r="D183" s="177" t="s">
        <v>146</v>
      </c>
      <c r="E183" s="185" t="s">
        <v>1</v>
      </c>
      <c r="F183" s="186" t="s">
        <v>80</v>
      </c>
      <c r="H183" s="187">
        <v>1</v>
      </c>
      <c r="I183" s="188"/>
      <c r="L183" s="184"/>
      <c r="M183" s="189"/>
      <c r="N183" s="190"/>
      <c r="O183" s="190"/>
      <c r="P183" s="190"/>
      <c r="Q183" s="190"/>
      <c r="R183" s="190"/>
      <c r="S183" s="190"/>
      <c r="T183" s="191"/>
      <c r="AT183" s="185" t="s">
        <v>146</v>
      </c>
      <c r="AU183" s="185" t="s">
        <v>144</v>
      </c>
      <c r="AV183" s="14" t="s">
        <v>144</v>
      </c>
      <c r="AW183" s="14" t="s">
        <v>29</v>
      </c>
      <c r="AX183" s="14" t="s">
        <v>72</v>
      </c>
      <c r="AY183" s="185" t="s">
        <v>136</v>
      </c>
    </row>
    <row r="184" spans="1:65" s="15" customFormat="1" ht="11.25">
      <c r="B184" s="192"/>
      <c r="D184" s="177" t="s">
        <v>146</v>
      </c>
      <c r="E184" s="193" t="s">
        <v>1</v>
      </c>
      <c r="F184" s="194" t="s">
        <v>149</v>
      </c>
      <c r="H184" s="195">
        <v>1</v>
      </c>
      <c r="I184" s="196"/>
      <c r="L184" s="192"/>
      <c r="M184" s="197"/>
      <c r="N184" s="198"/>
      <c r="O184" s="198"/>
      <c r="P184" s="198"/>
      <c r="Q184" s="198"/>
      <c r="R184" s="198"/>
      <c r="S184" s="198"/>
      <c r="T184" s="199"/>
      <c r="AT184" s="193" t="s">
        <v>146</v>
      </c>
      <c r="AU184" s="193" t="s">
        <v>144</v>
      </c>
      <c r="AV184" s="15" t="s">
        <v>143</v>
      </c>
      <c r="AW184" s="15" t="s">
        <v>29</v>
      </c>
      <c r="AX184" s="15" t="s">
        <v>80</v>
      </c>
      <c r="AY184" s="193" t="s">
        <v>136</v>
      </c>
    </row>
    <row r="185" spans="1:65" s="2" customFormat="1" ht="24" customHeight="1">
      <c r="A185" s="32"/>
      <c r="B185" s="161"/>
      <c r="C185" s="162" t="s">
        <v>222</v>
      </c>
      <c r="D185" s="162" t="s">
        <v>139</v>
      </c>
      <c r="E185" s="163" t="s">
        <v>223</v>
      </c>
      <c r="F185" s="164" t="s">
        <v>224</v>
      </c>
      <c r="G185" s="165" t="s">
        <v>207</v>
      </c>
      <c r="H185" s="166">
        <v>1</v>
      </c>
      <c r="I185" s="167"/>
      <c r="J185" s="168">
        <f>ROUND(I185*H185,2)</f>
        <v>0</v>
      </c>
      <c r="K185" s="169"/>
      <c r="L185" s="33"/>
      <c r="M185" s="170" t="s">
        <v>1</v>
      </c>
      <c r="N185" s="171" t="s">
        <v>38</v>
      </c>
      <c r="O185" s="58"/>
      <c r="P185" s="172">
        <f>O185*H185</f>
        <v>0</v>
      </c>
      <c r="Q185" s="172">
        <v>0</v>
      </c>
      <c r="R185" s="172">
        <f>Q185*H185</f>
        <v>0</v>
      </c>
      <c r="S185" s="172">
        <v>0</v>
      </c>
      <c r="T185" s="173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74" t="s">
        <v>143</v>
      </c>
      <c r="AT185" s="174" t="s">
        <v>139</v>
      </c>
      <c r="AU185" s="174" t="s">
        <v>144</v>
      </c>
      <c r="AY185" s="17" t="s">
        <v>136</v>
      </c>
      <c r="BE185" s="175">
        <f>IF(N185="základní",J185,0)</f>
        <v>0</v>
      </c>
      <c r="BF185" s="175">
        <f>IF(N185="snížená",J185,0)</f>
        <v>0</v>
      </c>
      <c r="BG185" s="175">
        <f>IF(N185="zákl. přenesená",J185,0)</f>
        <v>0</v>
      </c>
      <c r="BH185" s="175">
        <f>IF(N185="sníž. přenesená",J185,0)</f>
        <v>0</v>
      </c>
      <c r="BI185" s="175">
        <f>IF(N185="nulová",J185,0)</f>
        <v>0</v>
      </c>
      <c r="BJ185" s="17" t="s">
        <v>144</v>
      </c>
      <c r="BK185" s="175">
        <f>ROUND(I185*H185,2)</f>
        <v>0</v>
      </c>
      <c r="BL185" s="17" t="s">
        <v>143</v>
      </c>
      <c r="BM185" s="174" t="s">
        <v>225</v>
      </c>
    </row>
    <row r="186" spans="1:65" s="14" customFormat="1" ht="11.25">
      <c r="B186" s="184"/>
      <c r="D186" s="177" t="s">
        <v>146</v>
      </c>
      <c r="E186" s="185" t="s">
        <v>1</v>
      </c>
      <c r="F186" s="186" t="s">
        <v>80</v>
      </c>
      <c r="H186" s="187">
        <v>1</v>
      </c>
      <c r="I186" s="188"/>
      <c r="L186" s="184"/>
      <c r="M186" s="189"/>
      <c r="N186" s="190"/>
      <c r="O186" s="190"/>
      <c r="P186" s="190"/>
      <c r="Q186" s="190"/>
      <c r="R186" s="190"/>
      <c r="S186" s="190"/>
      <c r="T186" s="191"/>
      <c r="AT186" s="185" t="s">
        <v>146</v>
      </c>
      <c r="AU186" s="185" t="s">
        <v>144</v>
      </c>
      <c r="AV186" s="14" t="s">
        <v>144</v>
      </c>
      <c r="AW186" s="14" t="s">
        <v>29</v>
      </c>
      <c r="AX186" s="14" t="s">
        <v>72</v>
      </c>
      <c r="AY186" s="185" t="s">
        <v>136</v>
      </c>
    </row>
    <row r="187" spans="1:65" s="15" customFormat="1" ht="11.25">
      <c r="B187" s="192"/>
      <c r="D187" s="177" t="s">
        <v>146</v>
      </c>
      <c r="E187" s="193" t="s">
        <v>1</v>
      </c>
      <c r="F187" s="194" t="s">
        <v>149</v>
      </c>
      <c r="H187" s="195">
        <v>1</v>
      </c>
      <c r="I187" s="196"/>
      <c r="L187" s="192"/>
      <c r="M187" s="197"/>
      <c r="N187" s="198"/>
      <c r="O187" s="198"/>
      <c r="P187" s="198"/>
      <c r="Q187" s="198"/>
      <c r="R187" s="198"/>
      <c r="S187" s="198"/>
      <c r="T187" s="199"/>
      <c r="AT187" s="193" t="s">
        <v>146</v>
      </c>
      <c r="AU187" s="193" t="s">
        <v>144</v>
      </c>
      <c r="AV187" s="15" t="s">
        <v>143</v>
      </c>
      <c r="AW187" s="15" t="s">
        <v>29</v>
      </c>
      <c r="AX187" s="15" t="s">
        <v>80</v>
      </c>
      <c r="AY187" s="193" t="s">
        <v>136</v>
      </c>
    </row>
    <row r="188" spans="1:65" s="2" customFormat="1" ht="24" customHeight="1">
      <c r="A188" s="32"/>
      <c r="B188" s="161"/>
      <c r="C188" s="162" t="s">
        <v>226</v>
      </c>
      <c r="D188" s="162" t="s">
        <v>139</v>
      </c>
      <c r="E188" s="163" t="s">
        <v>227</v>
      </c>
      <c r="F188" s="164" t="s">
        <v>228</v>
      </c>
      <c r="G188" s="165" t="s">
        <v>207</v>
      </c>
      <c r="H188" s="166">
        <v>1</v>
      </c>
      <c r="I188" s="167"/>
      <c r="J188" s="168">
        <f>ROUND(I188*H188,2)</f>
        <v>0</v>
      </c>
      <c r="K188" s="169"/>
      <c r="L188" s="33"/>
      <c r="M188" s="170" t="s">
        <v>1</v>
      </c>
      <c r="N188" s="171" t="s">
        <v>38</v>
      </c>
      <c r="O188" s="58"/>
      <c r="P188" s="172">
        <f>O188*H188</f>
        <v>0</v>
      </c>
      <c r="Q188" s="172">
        <v>4.6800000000000001E-3</v>
      </c>
      <c r="R188" s="172">
        <f>Q188*H188</f>
        <v>4.6800000000000001E-3</v>
      </c>
      <c r="S188" s="172">
        <v>0</v>
      </c>
      <c r="T188" s="173">
        <f>S188*H188</f>
        <v>0</v>
      </c>
      <c r="U188" s="32"/>
      <c r="V188" s="32"/>
      <c r="W188" s="32"/>
      <c r="X188" s="32"/>
      <c r="Y188" s="32"/>
      <c r="Z188" s="32"/>
      <c r="AA188" s="32"/>
      <c r="AB188" s="32"/>
      <c r="AC188" s="32"/>
      <c r="AD188" s="32"/>
      <c r="AE188" s="32"/>
      <c r="AR188" s="174" t="s">
        <v>143</v>
      </c>
      <c r="AT188" s="174" t="s">
        <v>139</v>
      </c>
      <c r="AU188" s="174" t="s">
        <v>144</v>
      </c>
      <c r="AY188" s="17" t="s">
        <v>136</v>
      </c>
      <c r="BE188" s="175">
        <f>IF(N188="základní",J188,0)</f>
        <v>0</v>
      </c>
      <c r="BF188" s="175">
        <f>IF(N188="snížená",J188,0)</f>
        <v>0</v>
      </c>
      <c r="BG188" s="175">
        <f>IF(N188="zákl. přenesená",J188,0)</f>
        <v>0</v>
      </c>
      <c r="BH188" s="175">
        <f>IF(N188="sníž. přenesená",J188,0)</f>
        <v>0</v>
      </c>
      <c r="BI188" s="175">
        <f>IF(N188="nulová",J188,0)</f>
        <v>0</v>
      </c>
      <c r="BJ188" s="17" t="s">
        <v>144</v>
      </c>
      <c r="BK188" s="175">
        <f>ROUND(I188*H188,2)</f>
        <v>0</v>
      </c>
      <c r="BL188" s="17" t="s">
        <v>143</v>
      </c>
      <c r="BM188" s="174" t="s">
        <v>229</v>
      </c>
    </row>
    <row r="189" spans="1:65" s="2" customFormat="1" ht="16.5" customHeight="1">
      <c r="A189" s="32"/>
      <c r="B189" s="161"/>
      <c r="C189" s="162" t="s">
        <v>230</v>
      </c>
      <c r="D189" s="162" t="s">
        <v>139</v>
      </c>
      <c r="E189" s="163" t="s">
        <v>231</v>
      </c>
      <c r="F189" s="164" t="s">
        <v>232</v>
      </c>
      <c r="G189" s="165" t="s">
        <v>169</v>
      </c>
      <c r="H189" s="166">
        <v>0.72</v>
      </c>
      <c r="I189" s="167"/>
      <c r="J189" s="168">
        <f>ROUND(I189*H189,2)</f>
        <v>0</v>
      </c>
      <c r="K189" s="169"/>
      <c r="L189" s="33"/>
      <c r="M189" s="170" t="s">
        <v>1</v>
      </c>
      <c r="N189" s="171" t="s">
        <v>38</v>
      </c>
      <c r="O189" s="58"/>
      <c r="P189" s="172">
        <f>O189*H189</f>
        <v>0</v>
      </c>
      <c r="Q189" s="172">
        <v>0</v>
      </c>
      <c r="R189" s="172">
        <f>Q189*H189</f>
        <v>0</v>
      </c>
      <c r="S189" s="172">
        <v>2</v>
      </c>
      <c r="T189" s="173">
        <f>S189*H189</f>
        <v>1.44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R189" s="174" t="s">
        <v>143</v>
      </c>
      <c r="AT189" s="174" t="s">
        <v>139</v>
      </c>
      <c r="AU189" s="174" t="s">
        <v>144</v>
      </c>
      <c r="AY189" s="17" t="s">
        <v>136</v>
      </c>
      <c r="BE189" s="175">
        <f>IF(N189="základní",J189,0)</f>
        <v>0</v>
      </c>
      <c r="BF189" s="175">
        <f>IF(N189="snížená",J189,0)</f>
        <v>0</v>
      </c>
      <c r="BG189" s="175">
        <f>IF(N189="zákl. přenesená",J189,0)</f>
        <v>0</v>
      </c>
      <c r="BH189" s="175">
        <f>IF(N189="sníž. přenesená",J189,0)</f>
        <v>0</v>
      </c>
      <c r="BI189" s="175">
        <f>IF(N189="nulová",J189,0)</f>
        <v>0</v>
      </c>
      <c r="BJ189" s="17" t="s">
        <v>144</v>
      </c>
      <c r="BK189" s="175">
        <f>ROUND(I189*H189,2)</f>
        <v>0</v>
      </c>
      <c r="BL189" s="17" t="s">
        <v>143</v>
      </c>
      <c r="BM189" s="174" t="s">
        <v>233</v>
      </c>
    </row>
    <row r="190" spans="1:65" s="14" customFormat="1" ht="11.25">
      <c r="B190" s="184"/>
      <c r="D190" s="177" t="s">
        <v>146</v>
      </c>
      <c r="E190" s="185" t="s">
        <v>1</v>
      </c>
      <c r="F190" s="186" t="s">
        <v>180</v>
      </c>
      <c r="H190" s="187">
        <v>0.72</v>
      </c>
      <c r="I190" s="188"/>
      <c r="L190" s="184"/>
      <c r="M190" s="189"/>
      <c r="N190" s="190"/>
      <c r="O190" s="190"/>
      <c r="P190" s="190"/>
      <c r="Q190" s="190"/>
      <c r="R190" s="190"/>
      <c r="S190" s="190"/>
      <c r="T190" s="191"/>
      <c r="AT190" s="185" t="s">
        <v>146</v>
      </c>
      <c r="AU190" s="185" t="s">
        <v>144</v>
      </c>
      <c r="AV190" s="14" t="s">
        <v>144</v>
      </c>
      <c r="AW190" s="14" t="s">
        <v>29</v>
      </c>
      <c r="AX190" s="14" t="s">
        <v>72</v>
      </c>
      <c r="AY190" s="185" t="s">
        <v>136</v>
      </c>
    </row>
    <row r="191" spans="1:65" s="15" customFormat="1" ht="11.25">
      <c r="B191" s="192"/>
      <c r="D191" s="177" t="s">
        <v>146</v>
      </c>
      <c r="E191" s="193" t="s">
        <v>1</v>
      </c>
      <c r="F191" s="194" t="s">
        <v>149</v>
      </c>
      <c r="H191" s="195">
        <v>0.72</v>
      </c>
      <c r="I191" s="196"/>
      <c r="L191" s="192"/>
      <c r="M191" s="197"/>
      <c r="N191" s="198"/>
      <c r="O191" s="198"/>
      <c r="P191" s="198"/>
      <c r="Q191" s="198"/>
      <c r="R191" s="198"/>
      <c r="S191" s="198"/>
      <c r="T191" s="199"/>
      <c r="AT191" s="193" t="s">
        <v>146</v>
      </c>
      <c r="AU191" s="193" t="s">
        <v>144</v>
      </c>
      <c r="AV191" s="15" t="s">
        <v>143</v>
      </c>
      <c r="AW191" s="15" t="s">
        <v>29</v>
      </c>
      <c r="AX191" s="15" t="s">
        <v>80</v>
      </c>
      <c r="AY191" s="193" t="s">
        <v>136</v>
      </c>
    </row>
    <row r="192" spans="1:65" s="2" customFormat="1" ht="16.5" customHeight="1">
      <c r="A192" s="32"/>
      <c r="B192" s="161"/>
      <c r="C192" s="162" t="s">
        <v>234</v>
      </c>
      <c r="D192" s="162" t="s">
        <v>139</v>
      </c>
      <c r="E192" s="163" t="s">
        <v>235</v>
      </c>
      <c r="F192" s="164" t="s">
        <v>236</v>
      </c>
      <c r="G192" s="165" t="s">
        <v>195</v>
      </c>
      <c r="H192" s="166">
        <v>11.7</v>
      </c>
      <c r="I192" s="167"/>
      <c r="J192" s="168">
        <f>ROUND(I192*H192,2)</f>
        <v>0</v>
      </c>
      <c r="K192" s="169"/>
      <c r="L192" s="33"/>
      <c r="M192" s="170" t="s">
        <v>1</v>
      </c>
      <c r="N192" s="171" t="s">
        <v>38</v>
      </c>
      <c r="O192" s="58"/>
      <c r="P192" s="172">
        <f>O192*H192</f>
        <v>0</v>
      </c>
      <c r="Q192" s="172">
        <v>0</v>
      </c>
      <c r="R192" s="172">
        <f>Q192*H192</f>
        <v>0</v>
      </c>
      <c r="S192" s="172">
        <v>0.11700000000000001</v>
      </c>
      <c r="T192" s="173">
        <f>S192*H192</f>
        <v>1.3689</v>
      </c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R192" s="174" t="s">
        <v>143</v>
      </c>
      <c r="AT192" s="174" t="s">
        <v>139</v>
      </c>
      <c r="AU192" s="174" t="s">
        <v>144</v>
      </c>
      <c r="AY192" s="17" t="s">
        <v>136</v>
      </c>
      <c r="BE192" s="175">
        <f>IF(N192="základní",J192,0)</f>
        <v>0</v>
      </c>
      <c r="BF192" s="175">
        <f>IF(N192="snížená",J192,0)</f>
        <v>0</v>
      </c>
      <c r="BG192" s="175">
        <f>IF(N192="zákl. přenesená",J192,0)</f>
        <v>0</v>
      </c>
      <c r="BH192" s="175">
        <f>IF(N192="sníž. přenesená",J192,0)</f>
        <v>0</v>
      </c>
      <c r="BI192" s="175">
        <f>IF(N192="nulová",J192,0)</f>
        <v>0</v>
      </c>
      <c r="BJ192" s="17" t="s">
        <v>144</v>
      </c>
      <c r="BK192" s="175">
        <f>ROUND(I192*H192,2)</f>
        <v>0</v>
      </c>
      <c r="BL192" s="17" t="s">
        <v>143</v>
      </c>
      <c r="BM192" s="174" t="s">
        <v>237</v>
      </c>
    </row>
    <row r="193" spans="1:65" s="13" customFormat="1" ht="11.25">
      <c r="B193" s="176"/>
      <c r="D193" s="177" t="s">
        <v>146</v>
      </c>
      <c r="E193" s="178" t="s">
        <v>1</v>
      </c>
      <c r="F193" s="179" t="s">
        <v>238</v>
      </c>
      <c r="H193" s="178" t="s">
        <v>1</v>
      </c>
      <c r="I193" s="180"/>
      <c r="L193" s="176"/>
      <c r="M193" s="181"/>
      <c r="N193" s="182"/>
      <c r="O193" s="182"/>
      <c r="P193" s="182"/>
      <c r="Q193" s="182"/>
      <c r="R193" s="182"/>
      <c r="S193" s="182"/>
      <c r="T193" s="183"/>
      <c r="AT193" s="178" t="s">
        <v>146</v>
      </c>
      <c r="AU193" s="178" t="s">
        <v>144</v>
      </c>
      <c r="AV193" s="13" t="s">
        <v>80</v>
      </c>
      <c r="AW193" s="13" t="s">
        <v>29</v>
      </c>
      <c r="AX193" s="13" t="s">
        <v>72</v>
      </c>
      <c r="AY193" s="178" t="s">
        <v>136</v>
      </c>
    </row>
    <row r="194" spans="1:65" s="14" customFormat="1" ht="11.25">
      <c r="B194" s="184"/>
      <c r="D194" s="177" t="s">
        <v>146</v>
      </c>
      <c r="E194" s="185" t="s">
        <v>1</v>
      </c>
      <c r="F194" s="186" t="s">
        <v>239</v>
      </c>
      <c r="H194" s="187">
        <v>11.7</v>
      </c>
      <c r="I194" s="188"/>
      <c r="L194" s="184"/>
      <c r="M194" s="189"/>
      <c r="N194" s="190"/>
      <c r="O194" s="190"/>
      <c r="P194" s="190"/>
      <c r="Q194" s="190"/>
      <c r="R194" s="190"/>
      <c r="S194" s="190"/>
      <c r="T194" s="191"/>
      <c r="AT194" s="185" t="s">
        <v>146</v>
      </c>
      <c r="AU194" s="185" t="s">
        <v>144</v>
      </c>
      <c r="AV194" s="14" t="s">
        <v>144</v>
      </c>
      <c r="AW194" s="14" t="s">
        <v>29</v>
      </c>
      <c r="AX194" s="14" t="s">
        <v>72</v>
      </c>
      <c r="AY194" s="185" t="s">
        <v>136</v>
      </c>
    </row>
    <row r="195" spans="1:65" s="15" customFormat="1" ht="11.25">
      <c r="B195" s="192"/>
      <c r="D195" s="177" t="s">
        <v>146</v>
      </c>
      <c r="E195" s="193" t="s">
        <v>1</v>
      </c>
      <c r="F195" s="194" t="s">
        <v>149</v>
      </c>
      <c r="H195" s="195">
        <v>11.7</v>
      </c>
      <c r="I195" s="196"/>
      <c r="L195" s="192"/>
      <c r="M195" s="197"/>
      <c r="N195" s="198"/>
      <c r="O195" s="198"/>
      <c r="P195" s="198"/>
      <c r="Q195" s="198"/>
      <c r="R195" s="198"/>
      <c r="S195" s="198"/>
      <c r="T195" s="199"/>
      <c r="AT195" s="193" t="s">
        <v>146</v>
      </c>
      <c r="AU195" s="193" t="s">
        <v>144</v>
      </c>
      <c r="AV195" s="15" t="s">
        <v>143</v>
      </c>
      <c r="AW195" s="15" t="s">
        <v>29</v>
      </c>
      <c r="AX195" s="15" t="s">
        <v>80</v>
      </c>
      <c r="AY195" s="193" t="s">
        <v>136</v>
      </c>
    </row>
    <row r="196" spans="1:65" s="2" customFormat="1" ht="16.5" customHeight="1">
      <c r="A196" s="32"/>
      <c r="B196" s="161"/>
      <c r="C196" s="162" t="s">
        <v>240</v>
      </c>
      <c r="D196" s="162" t="s">
        <v>139</v>
      </c>
      <c r="E196" s="163" t="s">
        <v>241</v>
      </c>
      <c r="F196" s="164" t="s">
        <v>242</v>
      </c>
      <c r="G196" s="165" t="s">
        <v>195</v>
      </c>
      <c r="H196" s="166">
        <v>44.46</v>
      </c>
      <c r="I196" s="167"/>
      <c r="J196" s="168">
        <f>ROUND(I196*H196,2)</f>
        <v>0</v>
      </c>
      <c r="K196" s="169"/>
      <c r="L196" s="33"/>
      <c r="M196" s="170" t="s">
        <v>1</v>
      </c>
      <c r="N196" s="171" t="s">
        <v>38</v>
      </c>
      <c r="O196" s="58"/>
      <c r="P196" s="172">
        <f>O196*H196</f>
        <v>0</v>
      </c>
      <c r="Q196" s="172">
        <v>0</v>
      </c>
      <c r="R196" s="172">
        <f>Q196*H196</f>
        <v>0</v>
      </c>
      <c r="S196" s="172">
        <v>0.1</v>
      </c>
      <c r="T196" s="173">
        <f>S196*H196</f>
        <v>4.4460000000000006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74" t="s">
        <v>143</v>
      </c>
      <c r="AT196" s="174" t="s">
        <v>139</v>
      </c>
      <c r="AU196" s="174" t="s">
        <v>144</v>
      </c>
      <c r="AY196" s="17" t="s">
        <v>136</v>
      </c>
      <c r="BE196" s="175">
        <f>IF(N196="základní",J196,0)</f>
        <v>0</v>
      </c>
      <c r="BF196" s="175">
        <f>IF(N196="snížená",J196,0)</f>
        <v>0</v>
      </c>
      <c r="BG196" s="175">
        <f>IF(N196="zákl. přenesená",J196,0)</f>
        <v>0</v>
      </c>
      <c r="BH196" s="175">
        <f>IF(N196="sníž. přenesená",J196,0)</f>
        <v>0</v>
      </c>
      <c r="BI196" s="175">
        <f>IF(N196="nulová",J196,0)</f>
        <v>0</v>
      </c>
      <c r="BJ196" s="17" t="s">
        <v>144</v>
      </c>
      <c r="BK196" s="175">
        <f>ROUND(I196*H196,2)</f>
        <v>0</v>
      </c>
      <c r="BL196" s="17" t="s">
        <v>143</v>
      </c>
      <c r="BM196" s="174" t="s">
        <v>243</v>
      </c>
    </row>
    <row r="197" spans="1:65" s="13" customFormat="1" ht="11.25">
      <c r="B197" s="176"/>
      <c r="D197" s="177" t="s">
        <v>146</v>
      </c>
      <c r="E197" s="178" t="s">
        <v>1</v>
      </c>
      <c r="F197" s="179" t="s">
        <v>238</v>
      </c>
      <c r="H197" s="178" t="s">
        <v>1</v>
      </c>
      <c r="I197" s="180"/>
      <c r="L197" s="176"/>
      <c r="M197" s="181"/>
      <c r="N197" s="182"/>
      <c r="O197" s="182"/>
      <c r="P197" s="182"/>
      <c r="Q197" s="182"/>
      <c r="R197" s="182"/>
      <c r="S197" s="182"/>
      <c r="T197" s="183"/>
      <c r="AT197" s="178" t="s">
        <v>146</v>
      </c>
      <c r="AU197" s="178" t="s">
        <v>144</v>
      </c>
      <c r="AV197" s="13" t="s">
        <v>80</v>
      </c>
      <c r="AW197" s="13" t="s">
        <v>29</v>
      </c>
      <c r="AX197" s="13" t="s">
        <v>72</v>
      </c>
      <c r="AY197" s="178" t="s">
        <v>136</v>
      </c>
    </row>
    <row r="198" spans="1:65" s="14" customFormat="1" ht="11.25">
      <c r="B198" s="184"/>
      <c r="D198" s="177" t="s">
        <v>146</v>
      </c>
      <c r="E198" s="185" t="s">
        <v>1</v>
      </c>
      <c r="F198" s="186" t="s">
        <v>244</v>
      </c>
      <c r="H198" s="187">
        <v>44.46</v>
      </c>
      <c r="I198" s="188"/>
      <c r="L198" s="184"/>
      <c r="M198" s="189"/>
      <c r="N198" s="190"/>
      <c r="O198" s="190"/>
      <c r="P198" s="190"/>
      <c r="Q198" s="190"/>
      <c r="R198" s="190"/>
      <c r="S198" s="190"/>
      <c r="T198" s="191"/>
      <c r="AT198" s="185" t="s">
        <v>146</v>
      </c>
      <c r="AU198" s="185" t="s">
        <v>144</v>
      </c>
      <c r="AV198" s="14" t="s">
        <v>144</v>
      </c>
      <c r="AW198" s="14" t="s">
        <v>29</v>
      </c>
      <c r="AX198" s="14" t="s">
        <v>72</v>
      </c>
      <c r="AY198" s="185" t="s">
        <v>136</v>
      </c>
    </row>
    <row r="199" spans="1:65" s="15" customFormat="1" ht="11.25">
      <c r="B199" s="192"/>
      <c r="D199" s="177" t="s">
        <v>146</v>
      </c>
      <c r="E199" s="193" t="s">
        <v>1</v>
      </c>
      <c r="F199" s="194" t="s">
        <v>149</v>
      </c>
      <c r="H199" s="195">
        <v>44.46</v>
      </c>
      <c r="I199" s="196"/>
      <c r="L199" s="192"/>
      <c r="M199" s="197"/>
      <c r="N199" s="198"/>
      <c r="O199" s="198"/>
      <c r="P199" s="198"/>
      <c r="Q199" s="198"/>
      <c r="R199" s="198"/>
      <c r="S199" s="198"/>
      <c r="T199" s="199"/>
      <c r="AT199" s="193" t="s">
        <v>146</v>
      </c>
      <c r="AU199" s="193" t="s">
        <v>144</v>
      </c>
      <c r="AV199" s="15" t="s">
        <v>143</v>
      </c>
      <c r="AW199" s="15" t="s">
        <v>29</v>
      </c>
      <c r="AX199" s="15" t="s">
        <v>80</v>
      </c>
      <c r="AY199" s="193" t="s">
        <v>136</v>
      </c>
    </row>
    <row r="200" spans="1:65" s="2" customFormat="1" ht="36" customHeight="1">
      <c r="A200" s="32"/>
      <c r="B200" s="161"/>
      <c r="C200" s="162" t="s">
        <v>7</v>
      </c>
      <c r="D200" s="162" t="s">
        <v>139</v>
      </c>
      <c r="E200" s="163" t="s">
        <v>245</v>
      </c>
      <c r="F200" s="164" t="s">
        <v>246</v>
      </c>
      <c r="G200" s="165" t="s">
        <v>169</v>
      </c>
      <c r="H200" s="166">
        <v>1.35</v>
      </c>
      <c r="I200" s="167"/>
      <c r="J200" s="168">
        <f>ROUND(I200*H200,2)</f>
        <v>0</v>
      </c>
      <c r="K200" s="169"/>
      <c r="L200" s="33"/>
      <c r="M200" s="170" t="s">
        <v>1</v>
      </c>
      <c r="N200" s="171" t="s">
        <v>38</v>
      </c>
      <c r="O200" s="58"/>
      <c r="P200" s="172">
        <f>O200*H200</f>
        <v>0</v>
      </c>
      <c r="Q200" s="172">
        <v>0</v>
      </c>
      <c r="R200" s="172">
        <f>Q200*H200</f>
        <v>0</v>
      </c>
      <c r="S200" s="172">
        <v>2.2000000000000002</v>
      </c>
      <c r="T200" s="173">
        <f>S200*H200</f>
        <v>2.9700000000000006</v>
      </c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R200" s="174" t="s">
        <v>143</v>
      </c>
      <c r="AT200" s="174" t="s">
        <v>139</v>
      </c>
      <c r="AU200" s="174" t="s">
        <v>144</v>
      </c>
      <c r="AY200" s="17" t="s">
        <v>136</v>
      </c>
      <c r="BE200" s="175">
        <f>IF(N200="základní",J200,0)</f>
        <v>0</v>
      </c>
      <c r="BF200" s="175">
        <f>IF(N200="snížená",J200,0)</f>
        <v>0</v>
      </c>
      <c r="BG200" s="175">
        <f>IF(N200="zákl. přenesená",J200,0)</f>
        <v>0</v>
      </c>
      <c r="BH200" s="175">
        <f>IF(N200="sníž. přenesená",J200,0)</f>
        <v>0</v>
      </c>
      <c r="BI200" s="175">
        <f>IF(N200="nulová",J200,0)</f>
        <v>0</v>
      </c>
      <c r="BJ200" s="17" t="s">
        <v>144</v>
      </c>
      <c r="BK200" s="175">
        <f>ROUND(I200*H200,2)</f>
        <v>0</v>
      </c>
      <c r="BL200" s="17" t="s">
        <v>143</v>
      </c>
      <c r="BM200" s="174" t="s">
        <v>247</v>
      </c>
    </row>
    <row r="201" spans="1:65" s="14" customFormat="1" ht="11.25">
      <c r="B201" s="184"/>
      <c r="D201" s="177" t="s">
        <v>146</v>
      </c>
      <c r="E201" s="185" t="s">
        <v>1</v>
      </c>
      <c r="F201" s="186" t="s">
        <v>248</v>
      </c>
      <c r="H201" s="187">
        <v>1.35</v>
      </c>
      <c r="I201" s="188"/>
      <c r="L201" s="184"/>
      <c r="M201" s="189"/>
      <c r="N201" s="190"/>
      <c r="O201" s="190"/>
      <c r="P201" s="190"/>
      <c r="Q201" s="190"/>
      <c r="R201" s="190"/>
      <c r="S201" s="190"/>
      <c r="T201" s="191"/>
      <c r="AT201" s="185" t="s">
        <v>146</v>
      </c>
      <c r="AU201" s="185" t="s">
        <v>144</v>
      </c>
      <c r="AV201" s="14" t="s">
        <v>144</v>
      </c>
      <c r="AW201" s="14" t="s">
        <v>29</v>
      </c>
      <c r="AX201" s="14" t="s">
        <v>72</v>
      </c>
      <c r="AY201" s="185" t="s">
        <v>136</v>
      </c>
    </row>
    <row r="202" spans="1:65" s="15" customFormat="1" ht="11.25">
      <c r="B202" s="192"/>
      <c r="D202" s="177" t="s">
        <v>146</v>
      </c>
      <c r="E202" s="193" t="s">
        <v>1</v>
      </c>
      <c r="F202" s="194" t="s">
        <v>149</v>
      </c>
      <c r="H202" s="195">
        <v>1.35</v>
      </c>
      <c r="I202" s="196"/>
      <c r="L202" s="192"/>
      <c r="M202" s="197"/>
      <c r="N202" s="198"/>
      <c r="O202" s="198"/>
      <c r="P202" s="198"/>
      <c r="Q202" s="198"/>
      <c r="R202" s="198"/>
      <c r="S202" s="198"/>
      <c r="T202" s="199"/>
      <c r="AT202" s="193" t="s">
        <v>146</v>
      </c>
      <c r="AU202" s="193" t="s">
        <v>144</v>
      </c>
      <c r="AV202" s="15" t="s">
        <v>143</v>
      </c>
      <c r="AW202" s="15" t="s">
        <v>29</v>
      </c>
      <c r="AX202" s="15" t="s">
        <v>80</v>
      </c>
      <c r="AY202" s="193" t="s">
        <v>136</v>
      </c>
    </row>
    <row r="203" spans="1:65" s="2" customFormat="1" ht="16.5" customHeight="1">
      <c r="A203" s="32"/>
      <c r="B203" s="161"/>
      <c r="C203" s="162" t="s">
        <v>249</v>
      </c>
      <c r="D203" s="162" t="s">
        <v>139</v>
      </c>
      <c r="E203" s="163" t="s">
        <v>250</v>
      </c>
      <c r="F203" s="164" t="s">
        <v>251</v>
      </c>
      <c r="G203" s="165" t="s">
        <v>252</v>
      </c>
      <c r="H203" s="166">
        <v>946.6</v>
      </c>
      <c r="I203" s="167"/>
      <c r="J203" s="168">
        <f>ROUND(I203*H203,2)</f>
        <v>0</v>
      </c>
      <c r="K203" s="169"/>
      <c r="L203" s="33"/>
      <c r="M203" s="170" t="s">
        <v>1</v>
      </c>
      <c r="N203" s="171" t="s">
        <v>38</v>
      </c>
      <c r="O203" s="58"/>
      <c r="P203" s="172">
        <f>O203*H203</f>
        <v>0</v>
      </c>
      <c r="Q203" s="172">
        <v>0</v>
      </c>
      <c r="R203" s="172">
        <f>Q203*H203</f>
        <v>0</v>
      </c>
      <c r="S203" s="172">
        <v>1.2999999999999999E-2</v>
      </c>
      <c r="T203" s="173">
        <f>S203*H203</f>
        <v>12.3058</v>
      </c>
      <c r="U203" s="32"/>
      <c r="V203" s="32"/>
      <c r="W203" s="32"/>
      <c r="X203" s="32"/>
      <c r="Y203" s="32"/>
      <c r="Z203" s="32"/>
      <c r="AA203" s="32"/>
      <c r="AB203" s="32"/>
      <c r="AC203" s="32"/>
      <c r="AD203" s="32"/>
      <c r="AE203" s="32"/>
      <c r="AR203" s="174" t="s">
        <v>143</v>
      </c>
      <c r="AT203" s="174" t="s">
        <v>139</v>
      </c>
      <c r="AU203" s="174" t="s">
        <v>144</v>
      </c>
      <c r="AY203" s="17" t="s">
        <v>136</v>
      </c>
      <c r="BE203" s="175">
        <f>IF(N203="základní",J203,0)</f>
        <v>0</v>
      </c>
      <c r="BF203" s="175">
        <f>IF(N203="snížená",J203,0)</f>
        <v>0</v>
      </c>
      <c r="BG203" s="175">
        <f>IF(N203="zákl. přenesená",J203,0)</f>
        <v>0</v>
      </c>
      <c r="BH203" s="175">
        <f>IF(N203="sníž. přenesená",J203,0)</f>
        <v>0</v>
      </c>
      <c r="BI203" s="175">
        <f>IF(N203="nulová",J203,0)</f>
        <v>0</v>
      </c>
      <c r="BJ203" s="17" t="s">
        <v>144</v>
      </c>
      <c r="BK203" s="175">
        <f>ROUND(I203*H203,2)</f>
        <v>0</v>
      </c>
      <c r="BL203" s="17" t="s">
        <v>143</v>
      </c>
      <c r="BM203" s="174" t="s">
        <v>253</v>
      </c>
    </row>
    <row r="204" spans="1:65" s="14" customFormat="1" ht="11.25">
      <c r="B204" s="184"/>
      <c r="D204" s="177" t="s">
        <v>146</v>
      </c>
      <c r="E204" s="185" t="s">
        <v>1</v>
      </c>
      <c r="F204" s="186" t="s">
        <v>254</v>
      </c>
      <c r="H204" s="187">
        <v>946.6</v>
      </c>
      <c r="I204" s="188"/>
      <c r="L204" s="184"/>
      <c r="M204" s="189"/>
      <c r="N204" s="190"/>
      <c r="O204" s="190"/>
      <c r="P204" s="190"/>
      <c r="Q204" s="190"/>
      <c r="R204" s="190"/>
      <c r="S204" s="190"/>
      <c r="T204" s="191"/>
      <c r="AT204" s="185" t="s">
        <v>146</v>
      </c>
      <c r="AU204" s="185" t="s">
        <v>144</v>
      </c>
      <c r="AV204" s="14" t="s">
        <v>144</v>
      </c>
      <c r="AW204" s="14" t="s">
        <v>29</v>
      </c>
      <c r="AX204" s="14" t="s">
        <v>72</v>
      </c>
      <c r="AY204" s="185" t="s">
        <v>136</v>
      </c>
    </row>
    <row r="205" spans="1:65" s="15" customFormat="1" ht="11.25">
      <c r="B205" s="192"/>
      <c r="D205" s="177" t="s">
        <v>146</v>
      </c>
      <c r="E205" s="193" t="s">
        <v>1</v>
      </c>
      <c r="F205" s="194" t="s">
        <v>149</v>
      </c>
      <c r="H205" s="195">
        <v>946.6</v>
      </c>
      <c r="I205" s="196"/>
      <c r="L205" s="192"/>
      <c r="M205" s="197"/>
      <c r="N205" s="198"/>
      <c r="O205" s="198"/>
      <c r="P205" s="198"/>
      <c r="Q205" s="198"/>
      <c r="R205" s="198"/>
      <c r="S205" s="198"/>
      <c r="T205" s="199"/>
      <c r="AT205" s="193" t="s">
        <v>146</v>
      </c>
      <c r="AU205" s="193" t="s">
        <v>144</v>
      </c>
      <c r="AV205" s="15" t="s">
        <v>143</v>
      </c>
      <c r="AW205" s="15" t="s">
        <v>29</v>
      </c>
      <c r="AX205" s="15" t="s">
        <v>80</v>
      </c>
      <c r="AY205" s="193" t="s">
        <v>136</v>
      </c>
    </row>
    <row r="206" spans="1:65" s="2" customFormat="1" ht="16.5" customHeight="1">
      <c r="A206" s="32"/>
      <c r="B206" s="161"/>
      <c r="C206" s="162" t="s">
        <v>255</v>
      </c>
      <c r="D206" s="162" t="s">
        <v>139</v>
      </c>
      <c r="E206" s="163" t="s">
        <v>256</v>
      </c>
      <c r="F206" s="164" t="s">
        <v>257</v>
      </c>
      <c r="G206" s="165" t="s">
        <v>252</v>
      </c>
      <c r="H206" s="166">
        <v>20</v>
      </c>
      <c r="I206" s="167"/>
      <c r="J206" s="168">
        <f>ROUND(I206*H206,2)</f>
        <v>0</v>
      </c>
      <c r="K206" s="169"/>
      <c r="L206" s="33"/>
      <c r="M206" s="170" t="s">
        <v>1</v>
      </c>
      <c r="N206" s="171" t="s">
        <v>38</v>
      </c>
      <c r="O206" s="58"/>
      <c r="P206" s="172">
        <f>O206*H206</f>
        <v>0</v>
      </c>
      <c r="Q206" s="172">
        <v>0</v>
      </c>
      <c r="R206" s="172">
        <f>Q206*H206</f>
        <v>0</v>
      </c>
      <c r="S206" s="172">
        <v>0</v>
      </c>
      <c r="T206" s="173">
        <f>S206*H206</f>
        <v>0</v>
      </c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R206" s="174" t="s">
        <v>143</v>
      </c>
      <c r="AT206" s="174" t="s">
        <v>139</v>
      </c>
      <c r="AU206" s="174" t="s">
        <v>144</v>
      </c>
      <c r="AY206" s="17" t="s">
        <v>136</v>
      </c>
      <c r="BE206" s="175">
        <f>IF(N206="základní",J206,0)</f>
        <v>0</v>
      </c>
      <c r="BF206" s="175">
        <f>IF(N206="snížená",J206,0)</f>
        <v>0</v>
      </c>
      <c r="BG206" s="175">
        <f>IF(N206="zákl. přenesená",J206,0)</f>
        <v>0</v>
      </c>
      <c r="BH206" s="175">
        <f>IF(N206="sníž. přenesená",J206,0)</f>
        <v>0</v>
      </c>
      <c r="BI206" s="175">
        <f>IF(N206="nulová",J206,0)</f>
        <v>0</v>
      </c>
      <c r="BJ206" s="17" t="s">
        <v>144</v>
      </c>
      <c r="BK206" s="175">
        <f>ROUND(I206*H206,2)</f>
        <v>0</v>
      </c>
      <c r="BL206" s="17" t="s">
        <v>143</v>
      </c>
      <c r="BM206" s="174" t="s">
        <v>258</v>
      </c>
    </row>
    <row r="207" spans="1:65" s="14" customFormat="1" ht="11.25">
      <c r="B207" s="184"/>
      <c r="D207" s="177" t="s">
        <v>146</v>
      </c>
      <c r="E207" s="185" t="s">
        <v>1</v>
      </c>
      <c r="F207" s="186" t="s">
        <v>240</v>
      </c>
      <c r="H207" s="187">
        <v>20</v>
      </c>
      <c r="I207" s="188"/>
      <c r="L207" s="184"/>
      <c r="M207" s="189"/>
      <c r="N207" s="190"/>
      <c r="O207" s="190"/>
      <c r="P207" s="190"/>
      <c r="Q207" s="190"/>
      <c r="R207" s="190"/>
      <c r="S207" s="190"/>
      <c r="T207" s="191"/>
      <c r="AT207" s="185" t="s">
        <v>146</v>
      </c>
      <c r="AU207" s="185" t="s">
        <v>144</v>
      </c>
      <c r="AV207" s="14" t="s">
        <v>144</v>
      </c>
      <c r="AW207" s="14" t="s">
        <v>29</v>
      </c>
      <c r="AX207" s="14" t="s">
        <v>72</v>
      </c>
      <c r="AY207" s="185" t="s">
        <v>136</v>
      </c>
    </row>
    <row r="208" spans="1:65" s="15" customFormat="1" ht="11.25">
      <c r="B208" s="192"/>
      <c r="D208" s="177" t="s">
        <v>146</v>
      </c>
      <c r="E208" s="193" t="s">
        <v>1</v>
      </c>
      <c r="F208" s="194" t="s">
        <v>149</v>
      </c>
      <c r="H208" s="195">
        <v>20</v>
      </c>
      <c r="I208" s="196"/>
      <c r="L208" s="192"/>
      <c r="M208" s="197"/>
      <c r="N208" s="198"/>
      <c r="O208" s="198"/>
      <c r="P208" s="198"/>
      <c r="Q208" s="198"/>
      <c r="R208" s="198"/>
      <c r="S208" s="198"/>
      <c r="T208" s="199"/>
      <c r="AT208" s="193" t="s">
        <v>146</v>
      </c>
      <c r="AU208" s="193" t="s">
        <v>144</v>
      </c>
      <c r="AV208" s="15" t="s">
        <v>143</v>
      </c>
      <c r="AW208" s="15" t="s">
        <v>29</v>
      </c>
      <c r="AX208" s="15" t="s">
        <v>80</v>
      </c>
      <c r="AY208" s="193" t="s">
        <v>136</v>
      </c>
    </row>
    <row r="209" spans="1:65" s="2" customFormat="1" ht="16.5" customHeight="1">
      <c r="A209" s="32"/>
      <c r="B209" s="161"/>
      <c r="C209" s="162" t="s">
        <v>259</v>
      </c>
      <c r="D209" s="162" t="s">
        <v>139</v>
      </c>
      <c r="E209" s="163" t="s">
        <v>260</v>
      </c>
      <c r="F209" s="164" t="s">
        <v>261</v>
      </c>
      <c r="G209" s="165" t="s">
        <v>207</v>
      </c>
      <c r="H209" s="166">
        <v>1</v>
      </c>
      <c r="I209" s="167"/>
      <c r="J209" s="168">
        <f>ROUND(I209*H209,2)</f>
        <v>0</v>
      </c>
      <c r="K209" s="169"/>
      <c r="L209" s="33"/>
      <c r="M209" s="170" t="s">
        <v>1</v>
      </c>
      <c r="N209" s="171" t="s">
        <v>38</v>
      </c>
      <c r="O209" s="58"/>
      <c r="P209" s="172">
        <f>O209*H209</f>
        <v>0</v>
      </c>
      <c r="Q209" s="172">
        <v>0</v>
      </c>
      <c r="R209" s="172">
        <f>Q209*H209</f>
        <v>0</v>
      </c>
      <c r="S209" s="172">
        <v>0</v>
      </c>
      <c r="T209" s="173">
        <f>S209*H209</f>
        <v>0</v>
      </c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R209" s="174" t="s">
        <v>143</v>
      </c>
      <c r="AT209" s="174" t="s">
        <v>139</v>
      </c>
      <c r="AU209" s="174" t="s">
        <v>144</v>
      </c>
      <c r="AY209" s="17" t="s">
        <v>136</v>
      </c>
      <c r="BE209" s="175">
        <f>IF(N209="základní",J209,0)</f>
        <v>0</v>
      </c>
      <c r="BF209" s="175">
        <f>IF(N209="snížená",J209,0)</f>
        <v>0</v>
      </c>
      <c r="BG209" s="175">
        <f>IF(N209="zákl. přenesená",J209,0)</f>
        <v>0</v>
      </c>
      <c r="BH209" s="175">
        <f>IF(N209="sníž. přenesená",J209,0)</f>
        <v>0</v>
      </c>
      <c r="BI209" s="175">
        <f>IF(N209="nulová",J209,0)</f>
        <v>0</v>
      </c>
      <c r="BJ209" s="17" t="s">
        <v>144</v>
      </c>
      <c r="BK209" s="175">
        <f>ROUND(I209*H209,2)</f>
        <v>0</v>
      </c>
      <c r="BL209" s="17" t="s">
        <v>143</v>
      </c>
      <c r="BM209" s="174" t="s">
        <v>262</v>
      </c>
    </row>
    <row r="210" spans="1:65" s="14" customFormat="1" ht="11.25">
      <c r="B210" s="184"/>
      <c r="D210" s="177" t="s">
        <v>146</v>
      </c>
      <c r="E210" s="185" t="s">
        <v>1</v>
      </c>
      <c r="F210" s="186" t="s">
        <v>80</v>
      </c>
      <c r="H210" s="187">
        <v>1</v>
      </c>
      <c r="I210" s="188"/>
      <c r="L210" s="184"/>
      <c r="M210" s="189"/>
      <c r="N210" s="190"/>
      <c r="O210" s="190"/>
      <c r="P210" s="190"/>
      <c r="Q210" s="190"/>
      <c r="R210" s="190"/>
      <c r="S210" s="190"/>
      <c r="T210" s="191"/>
      <c r="AT210" s="185" t="s">
        <v>146</v>
      </c>
      <c r="AU210" s="185" t="s">
        <v>144</v>
      </c>
      <c r="AV210" s="14" t="s">
        <v>144</v>
      </c>
      <c r="AW210" s="14" t="s">
        <v>29</v>
      </c>
      <c r="AX210" s="14" t="s">
        <v>72</v>
      </c>
      <c r="AY210" s="185" t="s">
        <v>136</v>
      </c>
    </row>
    <row r="211" spans="1:65" s="15" customFormat="1" ht="11.25">
      <c r="B211" s="192"/>
      <c r="D211" s="177" t="s">
        <v>146</v>
      </c>
      <c r="E211" s="193" t="s">
        <v>1</v>
      </c>
      <c r="F211" s="194" t="s">
        <v>149</v>
      </c>
      <c r="H211" s="195">
        <v>1</v>
      </c>
      <c r="I211" s="196"/>
      <c r="L211" s="192"/>
      <c r="M211" s="197"/>
      <c r="N211" s="198"/>
      <c r="O211" s="198"/>
      <c r="P211" s="198"/>
      <c r="Q211" s="198"/>
      <c r="R211" s="198"/>
      <c r="S211" s="198"/>
      <c r="T211" s="199"/>
      <c r="AT211" s="193" t="s">
        <v>146</v>
      </c>
      <c r="AU211" s="193" t="s">
        <v>144</v>
      </c>
      <c r="AV211" s="15" t="s">
        <v>143</v>
      </c>
      <c r="AW211" s="15" t="s">
        <v>29</v>
      </c>
      <c r="AX211" s="15" t="s">
        <v>80</v>
      </c>
      <c r="AY211" s="193" t="s">
        <v>136</v>
      </c>
    </row>
    <row r="212" spans="1:65" s="2" customFormat="1" ht="24" customHeight="1">
      <c r="A212" s="32"/>
      <c r="B212" s="161"/>
      <c r="C212" s="162" t="s">
        <v>263</v>
      </c>
      <c r="D212" s="162" t="s">
        <v>139</v>
      </c>
      <c r="E212" s="163" t="s">
        <v>264</v>
      </c>
      <c r="F212" s="164" t="s">
        <v>265</v>
      </c>
      <c r="G212" s="165" t="s">
        <v>142</v>
      </c>
      <c r="H212" s="166">
        <v>48</v>
      </c>
      <c r="I212" s="167"/>
      <c r="J212" s="168">
        <f>ROUND(I212*H212,2)</f>
        <v>0</v>
      </c>
      <c r="K212" s="169"/>
      <c r="L212" s="33"/>
      <c r="M212" s="170" t="s">
        <v>1</v>
      </c>
      <c r="N212" s="171" t="s">
        <v>38</v>
      </c>
      <c r="O212" s="58"/>
      <c r="P212" s="172">
        <f>O212*H212</f>
        <v>0</v>
      </c>
      <c r="Q212" s="172">
        <v>0</v>
      </c>
      <c r="R212" s="172">
        <f>Q212*H212</f>
        <v>0</v>
      </c>
      <c r="S212" s="172">
        <v>4.0000000000000001E-3</v>
      </c>
      <c r="T212" s="173">
        <f>S212*H212</f>
        <v>0.192</v>
      </c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R212" s="174" t="s">
        <v>143</v>
      </c>
      <c r="AT212" s="174" t="s">
        <v>139</v>
      </c>
      <c r="AU212" s="174" t="s">
        <v>144</v>
      </c>
      <c r="AY212" s="17" t="s">
        <v>136</v>
      </c>
      <c r="BE212" s="175">
        <f>IF(N212="základní",J212,0)</f>
        <v>0</v>
      </c>
      <c r="BF212" s="175">
        <f>IF(N212="snížená",J212,0)</f>
        <v>0</v>
      </c>
      <c r="BG212" s="175">
        <f>IF(N212="zákl. přenesená",J212,0)</f>
        <v>0</v>
      </c>
      <c r="BH212" s="175">
        <f>IF(N212="sníž. přenesená",J212,0)</f>
        <v>0</v>
      </c>
      <c r="BI212" s="175">
        <f>IF(N212="nulová",J212,0)</f>
        <v>0</v>
      </c>
      <c r="BJ212" s="17" t="s">
        <v>144</v>
      </c>
      <c r="BK212" s="175">
        <f>ROUND(I212*H212,2)</f>
        <v>0</v>
      </c>
      <c r="BL212" s="17" t="s">
        <v>143</v>
      </c>
      <c r="BM212" s="174" t="s">
        <v>266</v>
      </c>
    </row>
    <row r="213" spans="1:65" s="13" customFormat="1" ht="11.25">
      <c r="B213" s="176"/>
      <c r="D213" s="177" t="s">
        <v>146</v>
      </c>
      <c r="E213" s="178" t="s">
        <v>1</v>
      </c>
      <c r="F213" s="179" t="s">
        <v>147</v>
      </c>
      <c r="H213" s="178" t="s">
        <v>1</v>
      </c>
      <c r="I213" s="180"/>
      <c r="L213" s="176"/>
      <c r="M213" s="181"/>
      <c r="N213" s="182"/>
      <c r="O213" s="182"/>
      <c r="P213" s="182"/>
      <c r="Q213" s="182"/>
      <c r="R213" s="182"/>
      <c r="S213" s="182"/>
      <c r="T213" s="183"/>
      <c r="AT213" s="178" t="s">
        <v>146</v>
      </c>
      <c r="AU213" s="178" t="s">
        <v>144</v>
      </c>
      <c r="AV213" s="13" t="s">
        <v>80</v>
      </c>
      <c r="AW213" s="13" t="s">
        <v>29</v>
      </c>
      <c r="AX213" s="13" t="s">
        <v>72</v>
      </c>
      <c r="AY213" s="178" t="s">
        <v>136</v>
      </c>
    </row>
    <row r="214" spans="1:65" s="14" customFormat="1" ht="11.25">
      <c r="B214" s="184"/>
      <c r="D214" s="177" t="s">
        <v>146</v>
      </c>
      <c r="E214" s="185" t="s">
        <v>1</v>
      </c>
      <c r="F214" s="186" t="s">
        <v>148</v>
      </c>
      <c r="H214" s="187">
        <v>48</v>
      </c>
      <c r="I214" s="188"/>
      <c r="L214" s="184"/>
      <c r="M214" s="189"/>
      <c r="N214" s="190"/>
      <c r="O214" s="190"/>
      <c r="P214" s="190"/>
      <c r="Q214" s="190"/>
      <c r="R214" s="190"/>
      <c r="S214" s="190"/>
      <c r="T214" s="191"/>
      <c r="AT214" s="185" t="s">
        <v>146</v>
      </c>
      <c r="AU214" s="185" t="s">
        <v>144</v>
      </c>
      <c r="AV214" s="14" t="s">
        <v>144</v>
      </c>
      <c r="AW214" s="14" t="s">
        <v>29</v>
      </c>
      <c r="AX214" s="14" t="s">
        <v>72</v>
      </c>
      <c r="AY214" s="185" t="s">
        <v>136</v>
      </c>
    </row>
    <row r="215" spans="1:65" s="15" customFormat="1" ht="11.25">
      <c r="B215" s="192"/>
      <c r="D215" s="177" t="s">
        <v>146</v>
      </c>
      <c r="E215" s="193" t="s">
        <v>1</v>
      </c>
      <c r="F215" s="194" t="s">
        <v>149</v>
      </c>
      <c r="H215" s="195">
        <v>48</v>
      </c>
      <c r="I215" s="196"/>
      <c r="L215" s="192"/>
      <c r="M215" s="197"/>
      <c r="N215" s="198"/>
      <c r="O215" s="198"/>
      <c r="P215" s="198"/>
      <c r="Q215" s="198"/>
      <c r="R215" s="198"/>
      <c r="S215" s="198"/>
      <c r="T215" s="199"/>
      <c r="AT215" s="193" t="s">
        <v>146</v>
      </c>
      <c r="AU215" s="193" t="s">
        <v>144</v>
      </c>
      <c r="AV215" s="15" t="s">
        <v>143</v>
      </c>
      <c r="AW215" s="15" t="s">
        <v>29</v>
      </c>
      <c r="AX215" s="15" t="s">
        <v>80</v>
      </c>
      <c r="AY215" s="193" t="s">
        <v>136</v>
      </c>
    </row>
    <row r="216" spans="1:65" s="2" customFormat="1" ht="24" customHeight="1">
      <c r="A216" s="32"/>
      <c r="B216" s="161"/>
      <c r="C216" s="162" t="s">
        <v>267</v>
      </c>
      <c r="D216" s="162" t="s">
        <v>139</v>
      </c>
      <c r="E216" s="163" t="s">
        <v>268</v>
      </c>
      <c r="F216" s="164" t="s">
        <v>269</v>
      </c>
      <c r="G216" s="165" t="s">
        <v>195</v>
      </c>
      <c r="H216" s="166">
        <v>1</v>
      </c>
      <c r="I216" s="167"/>
      <c r="J216" s="168">
        <f>ROUND(I216*H216,2)</f>
        <v>0</v>
      </c>
      <c r="K216" s="169"/>
      <c r="L216" s="33"/>
      <c r="M216" s="170" t="s">
        <v>1</v>
      </c>
      <c r="N216" s="171" t="s">
        <v>38</v>
      </c>
      <c r="O216" s="58"/>
      <c r="P216" s="172">
        <f>O216*H216</f>
        <v>0</v>
      </c>
      <c r="Q216" s="172">
        <v>0</v>
      </c>
      <c r="R216" s="172">
        <f>Q216*H216</f>
        <v>0</v>
      </c>
      <c r="S216" s="172">
        <v>0.36499999999999999</v>
      </c>
      <c r="T216" s="173">
        <f>S216*H216</f>
        <v>0.36499999999999999</v>
      </c>
      <c r="U216" s="32"/>
      <c r="V216" s="32"/>
      <c r="W216" s="32"/>
      <c r="X216" s="32"/>
      <c r="Y216" s="32"/>
      <c r="Z216" s="32"/>
      <c r="AA216" s="32"/>
      <c r="AB216" s="32"/>
      <c r="AC216" s="32"/>
      <c r="AD216" s="32"/>
      <c r="AE216" s="32"/>
      <c r="AR216" s="174" t="s">
        <v>143</v>
      </c>
      <c r="AT216" s="174" t="s">
        <v>139</v>
      </c>
      <c r="AU216" s="174" t="s">
        <v>144</v>
      </c>
      <c r="AY216" s="17" t="s">
        <v>136</v>
      </c>
      <c r="BE216" s="175">
        <f>IF(N216="základní",J216,0)</f>
        <v>0</v>
      </c>
      <c r="BF216" s="175">
        <f>IF(N216="snížená",J216,0)</f>
        <v>0</v>
      </c>
      <c r="BG216" s="175">
        <f>IF(N216="zákl. přenesená",J216,0)</f>
        <v>0</v>
      </c>
      <c r="BH216" s="175">
        <f>IF(N216="sníž. přenesená",J216,0)</f>
        <v>0</v>
      </c>
      <c r="BI216" s="175">
        <f>IF(N216="nulová",J216,0)</f>
        <v>0</v>
      </c>
      <c r="BJ216" s="17" t="s">
        <v>144</v>
      </c>
      <c r="BK216" s="175">
        <f>ROUND(I216*H216,2)</f>
        <v>0</v>
      </c>
      <c r="BL216" s="17" t="s">
        <v>143</v>
      </c>
      <c r="BM216" s="174" t="s">
        <v>270</v>
      </c>
    </row>
    <row r="217" spans="1:65" s="13" customFormat="1" ht="11.25">
      <c r="B217" s="176"/>
      <c r="D217" s="177" t="s">
        <v>146</v>
      </c>
      <c r="E217" s="178" t="s">
        <v>1</v>
      </c>
      <c r="F217" s="179" t="s">
        <v>153</v>
      </c>
      <c r="H217" s="178" t="s">
        <v>1</v>
      </c>
      <c r="I217" s="180"/>
      <c r="L217" s="176"/>
      <c r="M217" s="181"/>
      <c r="N217" s="182"/>
      <c r="O217" s="182"/>
      <c r="P217" s="182"/>
      <c r="Q217" s="182"/>
      <c r="R217" s="182"/>
      <c r="S217" s="182"/>
      <c r="T217" s="183"/>
      <c r="AT217" s="178" t="s">
        <v>146</v>
      </c>
      <c r="AU217" s="178" t="s">
        <v>144</v>
      </c>
      <c r="AV217" s="13" t="s">
        <v>80</v>
      </c>
      <c r="AW217" s="13" t="s">
        <v>29</v>
      </c>
      <c r="AX217" s="13" t="s">
        <v>72</v>
      </c>
      <c r="AY217" s="178" t="s">
        <v>136</v>
      </c>
    </row>
    <row r="218" spans="1:65" s="14" customFormat="1" ht="11.25">
      <c r="B218" s="184"/>
      <c r="D218" s="177" t="s">
        <v>146</v>
      </c>
      <c r="E218" s="185" t="s">
        <v>1</v>
      </c>
      <c r="F218" s="186" t="s">
        <v>271</v>
      </c>
      <c r="H218" s="187">
        <v>1</v>
      </c>
      <c r="I218" s="188"/>
      <c r="L218" s="184"/>
      <c r="M218" s="189"/>
      <c r="N218" s="190"/>
      <c r="O218" s="190"/>
      <c r="P218" s="190"/>
      <c r="Q218" s="190"/>
      <c r="R218" s="190"/>
      <c r="S218" s="190"/>
      <c r="T218" s="191"/>
      <c r="AT218" s="185" t="s">
        <v>146</v>
      </c>
      <c r="AU218" s="185" t="s">
        <v>144</v>
      </c>
      <c r="AV218" s="14" t="s">
        <v>144</v>
      </c>
      <c r="AW218" s="14" t="s">
        <v>29</v>
      </c>
      <c r="AX218" s="14" t="s">
        <v>72</v>
      </c>
      <c r="AY218" s="185" t="s">
        <v>136</v>
      </c>
    </row>
    <row r="219" spans="1:65" s="15" customFormat="1" ht="11.25">
      <c r="B219" s="192"/>
      <c r="D219" s="177" t="s">
        <v>146</v>
      </c>
      <c r="E219" s="193" t="s">
        <v>1</v>
      </c>
      <c r="F219" s="194" t="s">
        <v>149</v>
      </c>
      <c r="H219" s="195">
        <v>1</v>
      </c>
      <c r="I219" s="196"/>
      <c r="L219" s="192"/>
      <c r="M219" s="197"/>
      <c r="N219" s="198"/>
      <c r="O219" s="198"/>
      <c r="P219" s="198"/>
      <c r="Q219" s="198"/>
      <c r="R219" s="198"/>
      <c r="S219" s="198"/>
      <c r="T219" s="199"/>
      <c r="AT219" s="193" t="s">
        <v>146</v>
      </c>
      <c r="AU219" s="193" t="s">
        <v>144</v>
      </c>
      <c r="AV219" s="15" t="s">
        <v>143</v>
      </c>
      <c r="AW219" s="15" t="s">
        <v>29</v>
      </c>
      <c r="AX219" s="15" t="s">
        <v>80</v>
      </c>
      <c r="AY219" s="193" t="s">
        <v>136</v>
      </c>
    </row>
    <row r="220" spans="1:65" s="2" customFormat="1" ht="24" customHeight="1">
      <c r="A220" s="32"/>
      <c r="B220" s="161"/>
      <c r="C220" s="162" t="s">
        <v>272</v>
      </c>
      <c r="D220" s="162" t="s">
        <v>139</v>
      </c>
      <c r="E220" s="163" t="s">
        <v>273</v>
      </c>
      <c r="F220" s="164" t="s">
        <v>274</v>
      </c>
      <c r="G220" s="165" t="s">
        <v>142</v>
      </c>
      <c r="H220" s="166">
        <v>96</v>
      </c>
      <c r="I220" s="167"/>
      <c r="J220" s="168">
        <f>ROUND(I220*H220,2)</f>
        <v>0</v>
      </c>
      <c r="K220" s="169"/>
      <c r="L220" s="33"/>
      <c r="M220" s="170" t="s">
        <v>1</v>
      </c>
      <c r="N220" s="171" t="s">
        <v>38</v>
      </c>
      <c r="O220" s="58"/>
      <c r="P220" s="172">
        <f>O220*H220</f>
        <v>0</v>
      </c>
      <c r="Q220" s="172">
        <v>0</v>
      </c>
      <c r="R220" s="172">
        <f>Q220*H220</f>
        <v>0</v>
      </c>
      <c r="S220" s="172">
        <v>1.4999999999999999E-2</v>
      </c>
      <c r="T220" s="173">
        <f>S220*H220</f>
        <v>1.44</v>
      </c>
      <c r="U220" s="32"/>
      <c r="V220" s="32"/>
      <c r="W220" s="32"/>
      <c r="X220" s="32"/>
      <c r="Y220" s="32"/>
      <c r="Z220" s="32"/>
      <c r="AA220" s="32"/>
      <c r="AB220" s="32"/>
      <c r="AC220" s="32"/>
      <c r="AD220" s="32"/>
      <c r="AE220" s="32"/>
      <c r="AR220" s="174" t="s">
        <v>143</v>
      </c>
      <c r="AT220" s="174" t="s">
        <v>139</v>
      </c>
      <c r="AU220" s="174" t="s">
        <v>144</v>
      </c>
      <c r="AY220" s="17" t="s">
        <v>136</v>
      </c>
      <c r="BE220" s="175">
        <f>IF(N220="základní",J220,0)</f>
        <v>0</v>
      </c>
      <c r="BF220" s="175">
        <f>IF(N220="snížená",J220,0)</f>
        <v>0</v>
      </c>
      <c r="BG220" s="175">
        <f>IF(N220="zákl. přenesená",J220,0)</f>
        <v>0</v>
      </c>
      <c r="BH220" s="175">
        <f>IF(N220="sníž. přenesená",J220,0)</f>
        <v>0</v>
      </c>
      <c r="BI220" s="175">
        <f>IF(N220="nulová",J220,0)</f>
        <v>0</v>
      </c>
      <c r="BJ220" s="17" t="s">
        <v>144</v>
      </c>
      <c r="BK220" s="175">
        <f>ROUND(I220*H220,2)</f>
        <v>0</v>
      </c>
      <c r="BL220" s="17" t="s">
        <v>143</v>
      </c>
      <c r="BM220" s="174" t="s">
        <v>275</v>
      </c>
    </row>
    <row r="221" spans="1:65" s="14" customFormat="1" ht="11.25">
      <c r="B221" s="184"/>
      <c r="D221" s="177" t="s">
        <v>146</v>
      </c>
      <c r="E221" s="185" t="s">
        <v>1</v>
      </c>
      <c r="F221" s="186" t="s">
        <v>175</v>
      </c>
      <c r="H221" s="187">
        <v>96</v>
      </c>
      <c r="I221" s="188"/>
      <c r="L221" s="184"/>
      <c r="M221" s="189"/>
      <c r="N221" s="190"/>
      <c r="O221" s="190"/>
      <c r="P221" s="190"/>
      <c r="Q221" s="190"/>
      <c r="R221" s="190"/>
      <c r="S221" s="190"/>
      <c r="T221" s="191"/>
      <c r="AT221" s="185" t="s">
        <v>146</v>
      </c>
      <c r="AU221" s="185" t="s">
        <v>144</v>
      </c>
      <c r="AV221" s="14" t="s">
        <v>144</v>
      </c>
      <c r="AW221" s="14" t="s">
        <v>29</v>
      </c>
      <c r="AX221" s="14" t="s">
        <v>72</v>
      </c>
      <c r="AY221" s="185" t="s">
        <v>136</v>
      </c>
    </row>
    <row r="222" spans="1:65" s="15" customFormat="1" ht="11.25">
      <c r="B222" s="192"/>
      <c r="D222" s="177" t="s">
        <v>146</v>
      </c>
      <c r="E222" s="193" t="s">
        <v>1</v>
      </c>
      <c r="F222" s="194" t="s">
        <v>149</v>
      </c>
      <c r="H222" s="195">
        <v>96</v>
      </c>
      <c r="I222" s="196"/>
      <c r="L222" s="192"/>
      <c r="M222" s="197"/>
      <c r="N222" s="198"/>
      <c r="O222" s="198"/>
      <c r="P222" s="198"/>
      <c r="Q222" s="198"/>
      <c r="R222" s="198"/>
      <c r="S222" s="198"/>
      <c r="T222" s="199"/>
      <c r="AT222" s="193" t="s">
        <v>146</v>
      </c>
      <c r="AU222" s="193" t="s">
        <v>144</v>
      </c>
      <c r="AV222" s="15" t="s">
        <v>143</v>
      </c>
      <c r="AW222" s="15" t="s">
        <v>29</v>
      </c>
      <c r="AX222" s="15" t="s">
        <v>80</v>
      </c>
      <c r="AY222" s="193" t="s">
        <v>136</v>
      </c>
    </row>
    <row r="223" spans="1:65" s="12" customFormat="1" ht="22.9" customHeight="1">
      <c r="B223" s="148"/>
      <c r="D223" s="149" t="s">
        <v>71</v>
      </c>
      <c r="E223" s="159" t="s">
        <v>276</v>
      </c>
      <c r="F223" s="159" t="s">
        <v>277</v>
      </c>
      <c r="I223" s="151"/>
      <c r="J223" s="160">
        <f>BK223</f>
        <v>0</v>
      </c>
      <c r="L223" s="148"/>
      <c r="M223" s="153"/>
      <c r="N223" s="154"/>
      <c r="O223" s="154"/>
      <c r="P223" s="155">
        <f>SUM(P224:P236)</f>
        <v>0</v>
      </c>
      <c r="Q223" s="154"/>
      <c r="R223" s="155">
        <f>SUM(R224:R236)</f>
        <v>0</v>
      </c>
      <c r="S223" s="154"/>
      <c r="T223" s="156">
        <f>SUM(T224:T236)</f>
        <v>0</v>
      </c>
      <c r="AR223" s="149" t="s">
        <v>80</v>
      </c>
      <c r="AT223" s="157" t="s">
        <v>71</v>
      </c>
      <c r="AU223" s="157" t="s">
        <v>80</v>
      </c>
      <c r="AY223" s="149" t="s">
        <v>136</v>
      </c>
      <c r="BK223" s="158">
        <f>SUM(BK224:BK236)</f>
        <v>0</v>
      </c>
    </row>
    <row r="224" spans="1:65" s="2" customFormat="1" ht="24" customHeight="1">
      <c r="A224" s="32"/>
      <c r="B224" s="161"/>
      <c r="C224" s="162" t="s">
        <v>278</v>
      </c>
      <c r="D224" s="162" t="s">
        <v>139</v>
      </c>
      <c r="E224" s="163" t="s">
        <v>279</v>
      </c>
      <c r="F224" s="164" t="s">
        <v>280</v>
      </c>
      <c r="G224" s="165" t="s">
        <v>188</v>
      </c>
      <c r="H224" s="166">
        <v>25.981000000000002</v>
      </c>
      <c r="I224" s="167"/>
      <c r="J224" s="168">
        <f>ROUND(I224*H224,2)</f>
        <v>0</v>
      </c>
      <c r="K224" s="169"/>
      <c r="L224" s="33"/>
      <c r="M224" s="170" t="s">
        <v>1</v>
      </c>
      <c r="N224" s="171" t="s">
        <v>38</v>
      </c>
      <c r="O224" s="58"/>
      <c r="P224" s="172">
        <f>O224*H224</f>
        <v>0</v>
      </c>
      <c r="Q224" s="172">
        <v>0</v>
      </c>
      <c r="R224" s="172">
        <f>Q224*H224</f>
        <v>0</v>
      </c>
      <c r="S224" s="172">
        <v>0</v>
      </c>
      <c r="T224" s="173">
        <f>S224*H224</f>
        <v>0</v>
      </c>
      <c r="U224" s="32"/>
      <c r="V224" s="32"/>
      <c r="W224" s="32"/>
      <c r="X224" s="32"/>
      <c r="Y224" s="32"/>
      <c r="Z224" s="32"/>
      <c r="AA224" s="32"/>
      <c r="AB224" s="32"/>
      <c r="AC224" s="32"/>
      <c r="AD224" s="32"/>
      <c r="AE224" s="32"/>
      <c r="AR224" s="174" t="s">
        <v>143</v>
      </c>
      <c r="AT224" s="174" t="s">
        <v>139</v>
      </c>
      <c r="AU224" s="174" t="s">
        <v>144</v>
      </c>
      <c r="AY224" s="17" t="s">
        <v>136</v>
      </c>
      <c r="BE224" s="175">
        <f>IF(N224="základní",J224,0)</f>
        <v>0</v>
      </c>
      <c r="BF224" s="175">
        <f>IF(N224="snížená",J224,0)</f>
        <v>0</v>
      </c>
      <c r="BG224" s="175">
        <f>IF(N224="zákl. přenesená",J224,0)</f>
        <v>0</v>
      </c>
      <c r="BH224" s="175">
        <f>IF(N224="sníž. přenesená",J224,0)</f>
        <v>0</v>
      </c>
      <c r="BI224" s="175">
        <f>IF(N224="nulová",J224,0)</f>
        <v>0</v>
      </c>
      <c r="BJ224" s="17" t="s">
        <v>144</v>
      </c>
      <c r="BK224" s="175">
        <f>ROUND(I224*H224,2)</f>
        <v>0</v>
      </c>
      <c r="BL224" s="17" t="s">
        <v>143</v>
      </c>
      <c r="BM224" s="174" t="s">
        <v>281</v>
      </c>
    </row>
    <row r="225" spans="1:65" s="2" customFormat="1" ht="24" customHeight="1">
      <c r="A225" s="32"/>
      <c r="B225" s="161"/>
      <c r="C225" s="162" t="s">
        <v>282</v>
      </c>
      <c r="D225" s="162" t="s">
        <v>139</v>
      </c>
      <c r="E225" s="163" t="s">
        <v>283</v>
      </c>
      <c r="F225" s="164" t="s">
        <v>284</v>
      </c>
      <c r="G225" s="165" t="s">
        <v>188</v>
      </c>
      <c r="H225" s="166">
        <v>25.981000000000002</v>
      </c>
      <c r="I225" s="167"/>
      <c r="J225" s="168">
        <f>ROUND(I225*H225,2)</f>
        <v>0</v>
      </c>
      <c r="K225" s="169"/>
      <c r="L225" s="33"/>
      <c r="M225" s="170" t="s">
        <v>1</v>
      </c>
      <c r="N225" s="171" t="s">
        <v>38</v>
      </c>
      <c r="O225" s="58"/>
      <c r="P225" s="172">
        <f>O225*H225</f>
        <v>0</v>
      </c>
      <c r="Q225" s="172">
        <v>0</v>
      </c>
      <c r="R225" s="172">
        <f>Q225*H225</f>
        <v>0</v>
      </c>
      <c r="S225" s="172">
        <v>0</v>
      </c>
      <c r="T225" s="173">
        <f>S225*H225</f>
        <v>0</v>
      </c>
      <c r="U225" s="32"/>
      <c r="V225" s="32"/>
      <c r="W225" s="32"/>
      <c r="X225" s="32"/>
      <c r="Y225" s="32"/>
      <c r="Z225" s="32"/>
      <c r="AA225" s="32"/>
      <c r="AB225" s="32"/>
      <c r="AC225" s="32"/>
      <c r="AD225" s="32"/>
      <c r="AE225" s="32"/>
      <c r="AR225" s="174" t="s">
        <v>143</v>
      </c>
      <c r="AT225" s="174" t="s">
        <v>139</v>
      </c>
      <c r="AU225" s="174" t="s">
        <v>144</v>
      </c>
      <c r="AY225" s="17" t="s">
        <v>136</v>
      </c>
      <c r="BE225" s="175">
        <f>IF(N225="základní",J225,0)</f>
        <v>0</v>
      </c>
      <c r="BF225" s="175">
        <f>IF(N225="snížená",J225,0)</f>
        <v>0</v>
      </c>
      <c r="BG225" s="175">
        <f>IF(N225="zákl. přenesená",J225,0)</f>
        <v>0</v>
      </c>
      <c r="BH225" s="175">
        <f>IF(N225="sníž. přenesená",J225,0)</f>
        <v>0</v>
      </c>
      <c r="BI225" s="175">
        <f>IF(N225="nulová",J225,0)</f>
        <v>0</v>
      </c>
      <c r="BJ225" s="17" t="s">
        <v>144</v>
      </c>
      <c r="BK225" s="175">
        <f>ROUND(I225*H225,2)</f>
        <v>0</v>
      </c>
      <c r="BL225" s="17" t="s">
        <v>143</v>
      </c>
      <c r="BM225" s="174" t="s">
        <v>285</v>
      </c>
    </row>
    <row r="226" spans="1:65" s="2" customFormat="1" ht="24" customHeight="1">
      <c r="A226" s="32"/>
      <c r="B226" s="161"/>
      <c r="C226" s="162" t="s">
        <v>286</v>
      </c>
      <c r="D226" s="162" t="s">
        <v>139</v>
      </c>
      <c r="E226" s="163" t="s">
        <v>287</v>
      </c>
      <c r="F226" s="164" t="s">
        <v>288</v>
      </c>
      <c r="G226" s="165" t="s">
        <v>188</v>
      </c>
      <c r="H226" s="166">
        <v>493.63900000000001</v>
      </c>
      <c r="I226" s="167"/>
      <c r="J226" s="168">
        <f>ROUND(I226*H226,2)</f>
        <v>0</v>
      </c>
      <c r="K226" s="169"/>
      <c r="L226" s="33"/>
      <c r="M226" s="170" t="s">
        <v>1</v>
      </c>
      <c r="N226" s="171" t="s">
        <v>38</v>
      </c>
      <c r="O226" s="58"/>
      <c r="P226" s="172">
        <f>O226*H226</f>
        <v>0</v>
      </c>
      <c r="Q226" s="172">
        <v>0</v>
      </c>
      <c r="R226" s="172">
        <f>Q226*H226</f>
        <v>0</v>
      </c>
      <c r="S226" s="172">
        <v>0</v>
      </c>
      <c r="T226" s="173">
        <f>S226*H226</f>
        <v>0</v>
      </c>
      <c r="U226" s="32"/>
      <c r="V226" s="32"/>
      <c r="W226" s="32"/>
      <c r="X226" s="32"/>
      <c r="Y226" s="32"/>
      <c r="Z226" s="32"/>
      <c r="AA226" s="32"/>
      <c r="AB226" s="32"/>
      <c r="AC226" s="32"/>
      <c r="AD226" s="32"/>
      <c r="AE226" s="32"/>
      <c r="AR226" s="174" t="s">
        <v>143</v>
      </c>
      <c r="AT226" s="174" t="s">
        <v>139</v>
      </c>
      <c r="AU226" s="174" t="s">
        <v>144</v>
      </c>
      <c r="AY226" s="17" t="s">
        <v>136</v>
      </c>
      <c r="BE226" s="175">
        <f>IF(N226="základní",J226,0)</f>
        <v>0</v>
      </c>
      <c r="BF226" s="175">
        <f>IF(N226="snížená",J226,0)</f>
        <v>0</v>
      </c>
      <c r="BG226" s="175">
        <f>IF(N226="zákl. přenesená",J226,0)</f>
        <v>0</v>
      </c>
      <c r="BH226" s="175">
        <f>IF(N226="sníž. přenesená",J226,0)</f>
        <v>0</v>
      </c>
      <c r="BI226" s="175">
        <f>IF(N226="nulová",J226,0)</f>
        <v>0</v>
      </c>
      <c r="BJ226" s="17" t="s">
        <v>144</v>
      </c>
      <c r="BK226" s="175">
        <f>ROUND(I226*H226,2)</f>
        <v>0</v>
      </c>
      <c r="BL226" s="17" t="s">
        <v>143</v>
      </c>
      <c r="BM226" s="174" t="s">
        <v>289</v>
      </c>
    </row>
    <row r="227" spans="1:65" s="14" customFormat="1" ht="11.25">
      <c r="B227" s="184"/>
      <c r="D227" s="177" t="s">
        <v>146</v>
      </c>
      <c r="F227" s="186" t="s">
        <v>290</v>
      </c>
      <c r="H227" s="187">
        <v>493.63900000000001</v>
      </c>
      <c r="I227" s="188"/>
      <c r="L227" s="184"/>
      <c r="M227" s="189"/>
      <c r="N227" s="190"/>
      <c r="O227" s="190"/>
      <c r="P227" s="190"/>
      <c r="Q227" s="190"/>
      <c r="R227" s="190"/>
      <c r="S227" s="190"/>
      <c r="T227" s="191"/>
      <c r="AT227" s="185" t="s">
        <v>146</v>
      </c>
      <c r="AU227" s="185" t="s">
        <v>144</v>
      </c>
      <c r="AV227" s="14" t="s">
        <v>144</v>
      </c>
      <c r="AW227" s="14" t="s">
        <v>3</v>
      </c>
      <c r="AX227" s="14" t="s">
        <v>80</v>
      </c>
      <c r="AY227" s="185" t="s">
        <v>136</v>
      </c>
    </row>
    <row r="228" spans="1:65" s="2" customFormat="1" ht="24" customHeight="1">
      <c r="A228" s="32"/>
      <c r="B228" s="161"/>
      <c r="C228" s="162" t="s">
        <v>291</v>
      </c>
      <c r="D228" s="162" t="s">
        <v>139</v>
      </c>
      <c r="E228" s="163" t="s">
        <v>292</v>
      </c>
      <c r="F228" s="164" t="s">
        <v>293</v>
      </c>
      <c r="G228" s="165" t="s">
        <v>188</v>
      </c>
      <c r="H228" s="166">
        <v>5.85</v>
      </c>
      <c r="I228" s="167"/>
      <c r="J228" s="168">
        <f>ROUND(I228*H228,2)</f>
        <v>0</v>
      </c>
      <c r="K228" s="169"/>
      <c r="L228" s="33"/>
      <c r="M228" s="170" t="s">
        <v>1</v>
      </c>
      <c r="N228" s="171" t="s">
        <v>38</v>
      </c>
      <c r="O228" s="58"/>
      <c r="P228" s="172">
        <f>O228*H228</f>
        <v>0</v>
      </c>
      <c r="Q228" s="172">
        <v>0</v>
      </c>
      <c r="R228" s="172">
        <f>Q228*H228</f>
        <v>0</v>
      </c>
      <c r="S228" s="172">
        <v>0</v>
      </c>
      <c r="T228" s="173">
        <f>S228*H228</f>
        <v>0</v>
      </c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R228" s="174" t="s">
        <v>143</v>
      </c>
      <c r="AT228" s="174" t="s">
        <v>139</v>
      </c>
      <c r="AU228" s="174" t="s">
        <v>144</v>
      </c>
      <c r="AY228" s="17" t="s">
        <v>136</v>
      </c>
      <c r="BE228" s="175">
        <f>IF(N228="základní",J228,0)</f>
        <v>0</v>
      </c>
      <c r="BF228" s="175">
        <f>IF(N228="snížená",J228,0)</f>
        <v>0</v>
      </c>
      <c r="BG228" s="175">
        <f>IF(N228="zákl. přenesená",J228,0)</f>
        <v>0</v>
      </c>
      <c r="BH228" s="175">
        <f>IF(N228="sníž. přenesená",J228,0)</f>
        <v>0</v>
      </c>
      <c r="BI228" s="175">
        <f>IF(N228="nulová",J228,0)</f>
        <v>0</v>
      </c>
      <c r="BJ228" s="17" t="s">
        <v>144</v>
      </c>
      <c r="BK228" s="175">
        <f>ROUND(I228*H228,2)</f>
        <v>0</v>
      </c>
      <c r="BL228" s="17" t="s">
        <v>143</v>
      </c>
      <c r="BM228" s="174" t="s">
        <v>294</v>
      </c>
    </row>
    <row r="229" spans="1:65" s="14" customFormat="1" ht="11.25">
      <c r="B229" s="184"/>
      <c r="D229" s="177" t="s">
        <v>146</v>
      </c>
      <c r="E229" s="185" t="s">
        <v>1</v>
      </c>
      <c r="F229" s="186" t="s">
        <v>295</v>
      </c>
      <c r="H229" s="187">
        <v>5.85</v>
      </c>
      <c r="I229" s="188"/>
      <c r="L229" s="184"/>
      <c r="M229" s="189"/>
      <c r="N229" s="190"/>
      <c r="O229" s="190"/>
      <c r="P229" s="190"/>
      <c r="Q229" s="190"/>
      <c r="R229" s="190"/>
      <c r="S229" s="190"/>
      <c r="T229" s="191"/>
      <c r="AT229" s="185" t="s">
        <v>146</v>
      </c>
      <c r="AU229" s="185" t="s">
        <v>144</v>
      </c>
      <c r="AV229" s="14" t="s">
        <v>144</v>
      </c>
      <c r="AW229" s="14" t="s">
        <v>29</v>
      </c>
      <c r="AX229" s="14" t="s">
        <v>72</v>
      </c>
      <c r="AY229" s="185" t="s">
        <v>136</v>
      </c>
    </row>
    <row r="230" spans="1:65" s="15" customFormat="1" ht="11.25">
      <c r="B230" s="192"/>
      <c r="D230" s="177" t="s">
        <v>146</v>
      </c>
      <c r="E230" s="193" t="s">
        <v>1</v>
      </c>
      <c r="F230" s="194" t="s">
        <v>149</v>
      </c>
      <c r="H230" s="195">
        <v>5.85</v>
      </c>
      <c r="I230" s="196"/>
      <c r="L230" s="192"/>
      <c r="M230" s="197"/>
      <c r="N230" s="198"/>
      <c r="O230" s="198"/>
      <c r="P230" s="198"/>
      <c r="Q230" s="198"/>
      <c r="R230" s="198"/>
      <c r="S230" s="198"/>
      <c r="T230" s="199"/>
      <c r="AT230" s="193" t="s">
        <v>146</v>
      </c>
      <c r="AU230" s="193" t="s">
        <v>144</v>
      </c>
      <c r="AV230" s="15" t="s">
        <v>143</v>
      </c>
      <c r="AW230" s="15" t="s">
        <v>29</v>
      </c>
      <c r="AX230" s="15" t="s">
        <v>80</v>
      </c>
      <c r="AY230" s="193" t="s">
        <v>136</v>
      </c>
    </row>
    <row r="231" spans="1:65" s="2" customFormat="1" ht="24" customHeight="1">
      <c r="A231" s="32"/>
      <c r="B231" s="161"/>
      <c r="C231" s="162" t="s">
        <v>296</v>
      </c>
      <c r="D231" s="162" t="s">
        <v>139</v>
      </c>
      <c r="E231" s="163" t="s">
        <v>297</v>
      </c>
      <c r="F231" s="164" t="s">
        <v>298</v>
      </c>
      <c r="G231" s="165" t="s">
        <v>188</v>
      </c>
      <c r="H231" s="166">
        <v>3.181</v>
      </c>
      <c r="I231" s="167"/>
      <c r="J231" s="168">
        <f>ROUND(I231*H231,2)</f>
        <v>0</v>
      </c>
      <c r="K231" s="169"/>
      <c r="L231" s="33"/>
      <c r="M231" s="170" t="s">
        <v>1</v>
      </c>
      <c r="N231" s="171" t="s">
        <v>38</v>
      </c>
      <c r="O231" s="58"/>
      <c r="P231" s="172">
        <f>O231*H231</f>
        <v>0</v>
      </c>
      <c r="Q231" s="172">
        <v>0</v>
      </c>
      <c r="R231" s="172">
        <f>Q231*H231</f>
        <v>0</v>
      </c>
      <c r="S231" s="172">
        <v>0</v>
      </c>
      <c r="T231" s="173">
        <f>S231*H231</f>
        <v>0</v>
      </c>
      <c r="U231" s="32"/>
      <c r="V231" s="32"/>
      <c r="W231" s="32"/>
      <c r="X231" s="32"/>
      <c r="Y231" s="32"/>
      <c r="Z231" s="32"/>
      <c r="AA231" s="32"/>
      <c r="AB231" s="32"/>
      <c r="AC231" s="32"/>
      <c r="AD231" s="32"/>
      <c r="AE231" s="32"/>
      <c r="AR231" s="174" t="s">
        <v>143</v>
      </c>
      <c r="AT231" s="174" t="s">
        <v>139</v>
      </c>
      <c r="AU231" s="174" t="s">
        <v>144</v>
      </c>
      <c r="AY231" s="17" t="s">
        <v>136</v>
      </c>
      <c r="BE231" s="175">
        <f>IF(N231="základní",J231,0)</f>
        <v>0</v>
      </c>
      <c r="BF231" s="175">
        <f>IF(N231="snížená",J231,0)</f>
        <v>0</v>
      </c>
      <c r="BG231" s="175">
        <f>IF(N231="zákl. přenesená",J231,0)</f>
        <v>0</v>
      </c>
      <c r="BH231" s="175">
        <f>IF(N231="sníž. přenesená",J231,0)</f>
        <v>0</v>
      </c>
      <c r="BI231" s="175">
        <f>IF(N231="nulová",J231,0)</f>
        <v>0</v>
      </c>
      <c r="BJ231" s="17" t="s">
        <v>144</v>
      </c>
      <c r="BK231" s="175">
        <f>ROUND(I231*H231,2)</f>
        <v>0</v>
      </c>
      <c r="BL231" s="17" t="s">
        <v>143</v>
      </c>
      <c r="BM231" s="174" t="s">
        <v>299</v>
      </c>
    </row>
    <row r="232" spans="1:65" s="14" customFormat="1" ht="11.25">
      <c r="B232" s="184"/>
      <c r="D232" s="177" t="s">
        <v>146</v>
      </c>
      <c r="E232" s="185" t="s">
        <v>1</v>
      </c>
      <c r="F232" s="186" t="s">
        <v>300</v>
      </c>
      <c r="H232" s="187">
        <v>3.181</v>
      </c>
      <c r="I232" s="188"/>
      <c r="L232" s="184"/>
      <c r="M232" s="189"/>
      <c r="N232" s="190"/>
      <c r="O232" s="190"/>
      <c r="P232" s="190"/>
      <c r="Q232" s="190"/>
      <c r="R232" s="190"/>
      <c r="S232" s="190"/>
      <c r="T232" s="191"/>
      <c r="AT232" s="185" t="s">
        <v>146</v>
      </c>
      <c r="AU232" s="185" t="s">
        <v>144</v>
      </c>
      <c r="AV232" s="14" t="s">
        <v>144</v>
      </c>
      <c r="AW232" s="14" t="s">
        <v>29</v>
      </c>
      <c r="AX232" s="14" t="s">
        <v>72</v>
      </c>
      <c r="AY232" s="185" t="s">
        <v>136</v>
      </c>
    </row>
    <row r="233" spans="1:65" s="15" customFormat="1" ht="11.25">
      <c r="B233" s="192"/>
      <c r="D233" s="177" t="s">
        <v>146</v>
      </c>
      <c r="E233" s="193" t="s">
        <v>1</v>
      </c>
      <c r="F233" s="194" t="s">
        <v>149</v>
      </c>
      <c r="H233" s="195">
        <v>3.181</v>
      </c>
      <c r="I233" s="196"/>
      <c r="L233" s="192"/>
      <c r="M233" s="197"/>
      <c r="N233" s="198"/>
      <c r="O233" s="198"/>
      <c r="P233" s="198"/>
      <c r="Q233" s="198"/>
      <c r="R233" s="198"/>
      <c r="S233" s="198"/>
      <c r="T233" s="199"/>
      <c r="AT233" s="193" t="s">
        <v>146</v>
      </c>
      <c r="AU233" s="193" t="s">
        <v>144</v>
      </c>
      <c r="AV233" s="15" t="s">
        <v>143</v>
      </c>
      <c r="AW233" s="15" t="s">
        <v>29</v>
      </c>
      <c r="AX233" s="15" t="s">
        <v>80</v>
      </c>
      <c r="AY233" s="193" t="s">
        <v>136</v>
      </c>
    </row>
    <row r="234" spans="1:65" s="2" customFormat="1" ht="24" customHeight="1">
      <c r="A234" s="32"/>
      <c r="B234" s="161"/>
      <c r="C234" s="162" t="s">
        <v>301</v>
      </c>
      <c r="D234" s="162" t="s">
        <v>139</v>
      </c>
      <c r="E234" s="163" t="s">
        <v>302</v>
      </c>
      <c r="F234" s="164" t="s">
        <v>303</v>
      </c>
      <c r="G234" s="165" t="s">
        <v>188</v>
      </c>
      <c r="H234" s="166">
        <v>16.95</v>
      </c>
      <c r="I234" s="167"/>
      <c r="J234" s="168">
        <f>ROUND(I234*H234,2)</f>
        <v>0</v>
      </c>
      <c r="K234" s="169"/>
      <c r="L234" s="33"/>
      <c r="M234" s="170" t="s">
        <v>1</v>
      </c>
      <c r="N234" s="171" t="s">
        <v>38</v>
      </c>
      <c r="O234" s="58"/>
      <c r="P234" s="172">
        <f>O234*H234</f>
        <v>0</v>
      </c>
      <c r="Q234" s="172">
        <v>0</v>
      </c>
      <c r="R234" s="172">
        <f>Q234*H234</f>
        <v>0</v>
      </c>
      <c r="S234" s="172">
        <v>0</v>
      </c>
      <c r="T234" s="173">
        <f>S234*H234</f>
        <v>0</v>
      </c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R234" s="174" t="s">
        <v>143</v>
      </c>
      <c r="AT234" s="174" t="s">
        <v>139</v>
      </c>
      <c r="AU234" s="174" t="s">
        <v>144</v>
      </c>
      <c r="AY234" s="17" t="s">
        <v>136</v>
      </c>
      <c r="BE234" s="175">
        <f>IF(N234="základní",J234,0)</f>
        <v>0</v>
      </c>
      <c r="BF234" s="175">
        <f>IF(N234="snížená",J234,0)</f>
        <v>0</v>
      </c>
      <c r="BG234" s="175">
        <f>IF(N234="zákl. přenesená",J234,0)</f>
        <v>0</v>
      </c>
      <c r="BH234" s="175">
        <f>IF(N234="sníž. přenesená",J234,0)</f>
        <v>0</v>
      </c>
      <c r="BI234" s="175">
        <f>IF(N234="nulová",J234,0)</f>
        <v>0</v>
      </c>
      <c r="BJ234" s="17" t="s">
        <v>144</v>
      </c>
      <c r="BK234" s="175">
        <f>ROUND(I234*H234,2)</f>
        <v>0</v>
      </c>
      <c r="BL234" s="17" t="s">
        <v>143</v>
      </c>
      <c r="BM234" s="174" t="s">
        <v>304</v>
      </c>
    </row>
    <row r="235" spans="1:65" s="14" customFormat="1" ht="11.25">
      <c r="B235" s="184"/>
      <c r="D235" s="177" t="s">
        <v>146</v>
      </c>
      <c r="E235" s="185" t="s">
        <v>1</v>
      </c>
      <c r="F235" s="186" t="s">
        <v>305</v>
      </c>
      <c r="H235" s="187">
        <v>16.95</v>
      </c>
      <c r="I235" s="188"/>
      <c r="L235" s="184"/>
      <c r="M235" s="189"/>
      <c r="N235" s="190"/>
      <c r="O235" s="190"/>
      <c r="P235" s="190"/>
      <c r="Q235" s="190"/>
      <c r="R235" s="190"/>
      <c r="S235" s="190"/>
      <c r="T235" s="191"/>
      <c r="AT235" s="185" t="s">
        <v>146</v>
      </c>
      <c r="AU235" s="185" t="s">
        <v>144</v>
      </c>
      <c r="AV235" s="14" t="s">
        <v>144</v>
      </c>
      <c r="AW235" s="14" t="s">
        <v>29</v>
      </c>
      <c r="AX235" s="14" t="s">
        <v>72</v>
      </c>
      <c r="AY235" s="185" t="s">
        <v>136</v>
      </c>
    </row>
    <row r="236" spans="1:65" s="15" customFormat="1" ht="11.25">
      <c r="B236" s="192"/>
      <c r="D236" s="177" t="s">
        <v>146</v>
      </c>
      <c r="E236" s="193" t="s">
        <v>1</v>
      </c>
      <c r="F236" s="194" t="s">
        <v>149</v>
      </c>
      <c r="H236" s="195">
        <v>16.95</v>
      </c>
      <c r="I236" s="196"/>
      <c r="L236" s="192"/>
      <c r="M236" s="197"/>
      <c r="N236" s="198"/>
      <c r="O236" s="198"/>
      <c r="P236" s="198"/>
      <c r="Q236" s="198"/>
      <c r="R236" s="198"/>
      <c r="S236" s="198"/>
      <c r="T236" s="199"/>
      <c r="AT236" s="193" t="s">
        <v>146</v>
      </c>
      <c r="AU236" s="193" t="s">
        <v>144</v>
      </c>
      <c r="AV236" s="15" t="s">
        <v>143</v>
      </c>
      <c r="AW236" s="15" t="s">
        <v>29</v>
      </c>
      <c r="AX236" s="15" t="s">
        <v>80</v>
      </c>
      <c r="AY236" s="193" t="s">
        <v>136</v>
      </c>
    </row>
    <row r="237" spans="1:65" s="12" customFormat="1" ht="22.9" customHeight="1">
      <c r="B237" s="148"/>
      <c r="D237" s="149" t="s">
        <v>71</v>
      </c>
      <c r="E237" s="159" t="s">
        <v>306</v>
      </c>
      <c r="F237" s="159" t="s">
        <v>307</v>
      </c>
      <c r="I237" s="151"/>
      <c r="J237" s="160">
        <f>BK237</f>
        <v>0</v>
      </c>
      <c r="L237" s="148"/>
      <c r="M237" s="153"/>
      <c r="N237" s="154"/>
      <c r="O237" s="154"/>
      <c r="P237" s="155">
        <f>P238</f>
        <v>0</v>
      </c>
      <c r="Q237" s="154"/>
      <c r="R237" s="155">
        <f>R238</f>
        <v>0</v>
      </c>
      <c r="S237" s="154"/>
      <c r="T237" s="156">
        <f>T238</f>
        <v>0</v>
      </c>
      <c r="AR237" s="149" t="s">
        <v>80</v>
      </c>
      <c r="AT237" s="157" t="s">
        <v>71</v>
      </c>
      <c r="AU237" s="157" t="s">
        <v>80</v>
      </c>
      <c r="AY237" s="149" t="s">
        <v>136</v>
      </c>
      <c r="BK237" s="158">
        <f>BK238</f>
        <v>0</v>
      </c>
    </row>
    <row r="238" spans="1:65" s="2" customFormat="1" ht="16.5" customHeight="1">
      <c r="A238" s="32"/>
      <c r="B238" s="161"/>
      <c r="C238" s="162" t="s">
        <v>308</v>
      </c>
      <c r="D238" s="162" t="s">
        <v>139</v>
      </c>
      <c r="E238" s="163" t="s">
        <v>309</v>
      </c>
      <c r="F238" s="164" t="s">
        <v>310</v>
      </c>
      <c r="G238" s="165" t="s">
        <v>188</v>
      </c>
      <c r="H238" s="166">
        <v>7.694</v>
      </c>
      <c r="I238" s="167"/>
      <c r="J238" s="168">
        <f>ROUND(I238*H238,2)</f>
        <v>0</v>
      </c>
      <c r="K238" s="169"/>
      <c r="L238" s="33"/>
      <c r="M238" s="170" t="s">
        <v>1</v>
      </c>
      <c r="N238" s="171" t="s">
        <v>38</v>
      </c>
      <c r="O238" s="58"/>
      <c r="P238" s="172">
        <f>O238*H238</f>
        <v>0</v>
      </c>
      <c r="Q238" s="172">
        <v>0</v>
      </c>
      <c r="R238" s="172">
        <f>Q238*H238</f>
        <v>0</v>
      </c>
      <c r="S238" s="172">
        <v>0</v>
      </c>
      <c r="T238" s="173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74" t="s">
        <v>143</v>
      </c>
      <c r="AT238" s="174" t="s">
        <v>139</v>
      </c>
      <c r="AU238" s="174" t="s">
        <v>144</v>
      </c>
      <c r="AY238" s="17" t="s">
        <v>136</v>
      </c>
      <c r="BE238" s="175">
        <f>IF(N238="základní",J238,0)</f>
        <v>0</v>
      </c>
      <c r="BF238" s="175">
        <f>IF(N238="snížená",J238,0)</f>
        <v>0</v>
      </c>
      <c r="BG238" s="175">
        <f>IF(N238="zákl. přenesená",J238,0)</f>
        <v>0</v>
      </c>
      <c r="BH238" s="175">
        <f>IF(N238="sníž. přenesená",J238,0)</f>
        <v>0</v>
      </c>
      <c r="BI238" s="175">
        <f>IF(N238="nulová",J238,0)</f>
        <v>0</v>
      </c>
      <c r="BJ238" s="17" t="s">
        <v>144</v>
      </c>
      <c r="BK238" s="175">
        <f>ROUND(I238*H238,2)</f>
        <v>0</v>
      </c>
      <c r="BL238" s="17" t="s">
        <v>143</v>
      </c>
      <c r="BM238" s="174" t="s">
        <v>311</v>
      </c>
    </row>
    <row r="239" spans="1:65" s="12" customFormat="1" ht="25.9" customHeight="1">
      <c r="B239" s="148"/>
      <c r="D239" s="149" t="s">
        <v>71</v>
      </c>
      <c r="E239" s="150" t="s">
        <v>312</v>
      </c>
      <c r="F239" s="150" t="s">
        <v>313</v>
      </c>
      <c r="I239" s="151"/>
      <c r="J239" s="152">
        <f>BK239</f>
        <v>0</v>
      </c>
      <c r="L239" s="148"/>
      <c r="M239" s="153"/>
      <c r="N239" s="154"/>
      <c r="O239" s="154"/>
      <c r="P239" s="155">
        <f>P240+P249+P278+P291+P313+P317+P336+P342</f>
        <v>0</v>
      </c>
      <c r="Q239" s="154"/>
      <c r="R239" s="155">
        <f>R240+R249+R278+R291+R313+R317+R336+R342</f>
        <v>13.220430319999998</v>
      </c>
      <c r="S239" s="154"/>
      <c r="T239" s="156">
        <f>T240+T249+T278+T291+T313+T317+T336+T342</f>
        <v>1.4537249999999999</v>
      </c>
      <c r="AR239" s="149" t="s">
        <v>144</v>
      </c>
      <c r="AT239" s="157" t="s">
        <v>71</v>
      </c>
      <c r="AU239" s="157" t="s">
        <v>72</v>
      </c>
      <c r="AY239" s="149" t="s">
        <v>136</v>
      </c>
      <c r="BK239" s="158">
        <f>BK240+BK249+BK278+BK291+BK313+BK317+BK336+BK342</f>
        <v>0</v>
      </c>
    </row>
    <row r="240" spans="1:65" s="12" customFormat="1" ht="22.9" customHeight="1">
      <c r="B240" s="148"/>
      <c r="D240" s="149" t="s">
        <v>71</v>
      </c>
      <c r="E240" s="159" t="s">
        <v>314</v>
      </c>
      <c r="F240" s="159" t="s">
        <v>315</v>
      </c>
      <c r="I240" s="151"/>
      <c r="J240" s="160">
        <f>BK240</f>
        <v>0</v>
      </c>
      <c r="L240" s="148"/>
      <c r="M240" s="153"/>
      <c r="N240" s="154"/>
      <c r="O240" s="154"/>
      <c r="P240" s="155">
        <f>SUM(P241:P248)</f>
        <v>0</v>
      </c>
      <c r="Q240" s="154"/>
      <c r="R240" s="155">
        <f>SUM(R241:R248)</f>
        <v>0</v>
      </c>
      <c r="S240" s="154"/>
      <c r="T240" s="156">
        <f>SUM(T241:T248)</f>
        <v>0.72</v>
      </c>
      <c r="AR240" s="149" t="s">
        <v>144</v>
      </c>
      <c r="AT240" s="157" t="s">
        <v>71</v>
      </c>
      <c r="AU240" s="157" t="s">
        <v>80</v>
      </c>
      <c r="AY240" s="149" t="s">
        <v>136</v>
      </c>
      <c r="BK240" s="158">
        <f>SUM(BK241:BK248)</f>
        <v>0</v>
      </c>
    </row>
    <row r="241" spans="1:65" s="2" customFormat="1" ht="16.5" customHeight="1">
      <c r="A241" s="32"/>
      <c r="B241" s="161"/>
      <c r="C241" s="162" t="s">
        <v>316</v>
      </c>
      <c r="D241" s="162" t="s">
        <v>139</v>
      </c>
      <c r="E241" s="163" t="s">
        <v>317</v>
      </c>
      <c r="F241" s="164" t="s">
        <v>318</v>
      </c>
      <c r="G241" s="165" t="s">
        <v>319</v>
      </c>
      <c r="H241" s="166">
        <v>72</v>
      </c>
      <c r="I241" s="167"/>
      <c r="J241" s="168">
        <f>ROUND(I241*H241,2)</f>
        <v>0</v>
      </c>
      <c r="K241" s="169"/>
      <c r="L241" s="33"/>
      <c r="M241" s="170" t="s">
        <v>1</v>
      </c>
      <c r="N241" s="171" t="s">
        <v>38</v>
      </c>
      <c r="O241" s="58"/>
      <c r="P241" s="172">
        <f>O241*H241</f>
        <v>0</v>
      </c>
      <c r="Q241" s="172">
        <v>0</v>
      </c>
      <c r="R241" s="172">
        <f>Q241*H241</f>
        <v>0</v>
      </c>
      <c r="S241" s="172">
        <v>0</v>
      </c>
      <c r="T241" s="173">
        <f>S241*H241</f>
        <v>0</v>
      </c>
      <c r="U241" s="32"/>
      <c r="V241" s="32"/>
      <c r="W241" s="32"/>
      <c r="X241" s="32"/>
      <c r="Y241" s="32"/>
      <c r="Z241" s="32"/>
      <c r="AA241" s="32"/>
      <c r="AB241" s="32"/>
      <c r="AC241" s="32"/>
      <c r="AD241" s="32"/>
      <c r="AE241" s="32"/>
      <c r="AR241" s="174" t="s">
        <v>222</v>
      </c>
      <c r="AT241" s="174" t="s">
        <v>139</v>
      </c>
      <c r="AU241" s="174" t="s">
        <v>144</v>
      </c>
      <c r="AY241" s="17" t="s">
        <v>136</v>
      </c>
      <c r="BE241" s="175">
        <f>IF(N241="základní",J241,0)</f>
        <v>0</v>
      </c>
      <c r="BF241" s="175">
        <f>IF(N241="snížená",J241,0)</f>
        <v>0</v>
      </c>
      <c r="BG241" s="175">
        <f>IF(N241="zákl. přenesená",J241,0)</f>
        <v>0</v>
      </c>
      <c r="BH241" s="175">
        <f>IF(N241="sníž. přenesená",J241,0)</f>
        <v>0</v>
      </c>
      <c r="BI241" s="175">
        <f>IF(N241="nulová",J241,0)</f>
        <v>0</v>
      </c>
      <c r="BJ241" s="17" t="s">
        <v>144</v>
      </c>
      <c r="BK241" s="175">
        <f>ROUND(I241*H241,2)</f>
        <v>0</v>
      </c>
      <c r="BL241" s="17" t="s">
        <v>222</v>
      </c>
      <c r="BM241" s="174" t="s">
        <v>320</v>
      </c>
    </row>
    <row r="242" spans="1:65" s="13" customFormat="1" ht="11.25">
      <c r="B242" s="176"/>
      <c r="D242" s="177" t="s">
        <v>146</v>
      </c>
      <c r="E242" s="178" t="s">
        <v>1</v>
      </c>
      <c r="F242" s="179" t="s">
        <v>147</v>
      </c>
      <c r="H242" s="178" t="s">
        <v>1</v>
      </c>
      <c r="I242" s="180"/>
      <c r="L242" s="176"/>
      <c r="M242" s="181"/>
      <c r="N242" s="182"/>
      <c r="O242" s="182"/>
      <c r="P242" s="182"/>
      <c r="Q242" s="182"/>
      <c r="R242" s="182"/>
      <c r="S242" s="182"/>
      <c r="T242" s="183"/>
      <c r="AT242" s="178" t="s">
        <v>146</v>
      </c>
      <c r="AU242" s="178" t="s">
        <v>144</v>
      </c>
      <c r="AV242" s="13" t="s">
        <v>80</v>
      </c>
      <c r="AW242" s="13" t="s">
        <v>29</v>
      </c>
      <c r="AX242" s="13" t="s">
        <v>72</v>
      </c>
      <c r="AY242" s="178" t="s">
        <v>136</v>
      </c>
    </row>
    <row r="243" spans="1:65" s="14" customFormat="1" ht="11.25">
      <c r="B243" s="184"/>
      <c r="D243" s="177" t="s">
        <v>146</v>
      </c>
      <c r="E243" s="185" t="s">
        <v>1</v>
      </c>
      <c r="F243" s="186" t="s">
        <v>321</v>
      </c>
      <c r="H243" s="187">
        <v>72</v>
      </c>
      <c r="I243" s="188"/>
      <c r="L243" s="184"/>
      <c r="M243" s="189"/>
      <c r="N243" s="190"/>
      <c r="O243" s="190"/>
      <c r="P243" s="190"/>
      <c r="Q243" s="190"/>
      <c r="R243" s="190"/>
      <c r="S243" s="190"/>
      <c r="T243" s="191"/>
      <c r="AT243" s="185" t="s">
        <v>146</v>
      </c>
      <c r="AU243" s="185" t="s">
        <v>144</v>
      </c>
      <c r="AV243" s="14" t="s">
        <v>144</v>
      </c>
      <c r="AW243" s="14" t="s">
        <v>29</v>
      </c>
      <c r="AX243" s="14" t="s">
        <v>72</v>
      </c>
      <c r="AY243" s="185" t="s">
        <v>136</v>
      </c>
    </row>
    <row r="244" spans="1:65" s="15" customFormat="1" ht="11.25">
      <c r="B244" s="192"/>
      <c r="D244" s="177" t="s">
        <v>146</v>
      </c>
      <c r="E244" s="193" t="s">
        <v>1</v>
      </c>
      <c r="F244" s="194" t="s">
        <v>149</v>
      </c>
      <c r="H244" s="195">
        <v>72</v>
      </c>
      <c r="I244" s="196"/>
      <c r="L244" s="192"/>
      <c r="M244" s="197"/>
      <c r="N244" s="198"/>
      <c r="O244" s="198"/>
      <c r="P244" s="198"/>
      <c r="Q244" s="198"/>
      <c r="R244" s="198"/>
      <c r="S244" s="198"/>
      <c r="T244" s="199"/>
      <c r="AT244" s="193" t="s">
        <v>146</v>
      </c>
      <c r="AU244" s="193" t="s">
        <v>144</v>
      </c>
      <c r="AV244" s="15" t="s">
        <v>143</v>
      </c>
      <c r="AW244" s="15" t="s">
        <v>29</v>
      </c>
      <c r="AX244" s="15" t="s">
        <v>80</v>
      </c>
      <c r="AY244" s="193" t="s">
        <v>136</v>
      </c>
    </row>
    <row r="245" spans="1:65" s="2" customFormat="1" ht="16.5" customHeight="1">
      <c r="A245" s="32"/>
      <c r="B245" s="161"/>
      <c r="C245" s="162" t="s">
        <v>322</v>
      </c>
      <c r="D245" s="162" t="s">
        <v>139</v>
      </c>
      <c r="E245" s="163" t="s">
        <v>323</v>
      </c>
      <c r="F245" s="164" t="s">
        <v>324</v>
      </c>
      <c r="G245" s="165" t="s">
        <v>319</v>
      </c>
      <c r="H245" s="166">
        <v>24</v>
      </c>
      <c r="I245" s="167"/>
      <c r="J245" s="168">
        <f>ROUND(I245*H245,2)</f>
        <v>0</v>
      </c>
      <c r="K245" s="169"/>
      <c r="L245" s="33"/>
      <c r="M245" s="170" t="s">
        <v>1</v>
      </c>
      <c r="N245" s="171" t="s">
        <v>38</v>
      </c>
      <c r="O245" s="58"/>
      <c r="P245" s="172">
        <f>O245*H245</f>
        <v>0</v>
      </c>
      <c r="Q245" s="172">
        <v>0</v>
      </c>
      <c r="R245" s="172">
        <f>Q245*H245</f>
        <v>0</v>
      </c>
      <c r="S245" s="172">
        <v>0.03</v>
      </c>
      <c r="T245" s="173">
        <f>S245*H245</f>
        <v>0.72</v>
      </c>
      <c r="U245" s="32"/>
      <c r="V245" s="32"/>
      <c r="W245" s="32"/>
      <c r="X245" s="32"/>
      <c r="Y245" s="32"/>
      <c r="Z245" s="32"/>
      <c r="AA245" s="32"/>
      <c r="AB245" s="32"/>
      <c r="AC245" s="32"/>
      <c r="AD245" s="32"/>
      <c r="AE245" s="32"/>
      <c r="AR245" s="174" t="s">
        <v>222</v>
      </c>
      <c r="AT245" s="174" t="s">
        <v>139</v>
      </c>
      <c r="AU245" s="174" t="s">
        <v>144</v>
      </c>
      <c r="AY245" s="17" t="s">
        <v>136</v>
      </c>
      <c r="BE245" s="175">
        <f>IF(N245="základní",J245,0)</f>
        <v>0</v>
      </c>
      <c r="BF245" s="175">
        <f>IF(N245="snížená",J245,0)</f>
        <v>0</v>
      </c>
      <c r="BG245" s="175">
        <f>IF(N245="zákl. přenesená",J245,0)</f>
        <v>0</v>
      </c>
      <c r="BH245" s="175">
        <f>IF(N245="sníž. přenesená",J245,0)</f>
        <v>0</v>
      </c>
      <c r="BI245" s="175">
        <f>IF(N245="nulová",J245,0)</f>
        <v>0</v>
      </c>
      <c r="BJ245" s="17" t="s">
        <v>144</v>
      </c>
      <c r="BK245" s="175">
        <f>ROUND(I245*H245,2)</f>
        <v>0</v>
      </c>
      <c r="BL245" s="17" t="s">
        <v>222</v>
      </c>
      <c r="BM245" s="174" t="s">
        <v>325</v>
      </c>
    </row>
    <row r="246" spans="1:65" s="13" customFormat="1" ht="11.25">
      <c r="B246" s="176"/>
      <c r="D246" s="177" t="s">
        <v>146</v>
      </c>
      <c r="E246" s="178" t="s">
        <v>1</v>
      </c>
      <c r="F246" s="179" t="s">
        <v>147</v>
      </c>
      <c r="H246" s="178" t="s">
        <v>1</v>
      </c>
      <c r="I246" s="180"/>
      <c r="L246" s="176"/>
      <c r="M246" s="181"/>
      <c r="N246" s="182"/>
      <c r="O246" s="182"/>
      <c r="P246" s="182"/>
      <c r="Q246" s="182"/>
      <c r="R246" s="182"/>
      <c r="S246" s="182"/>
      <c r="T246" s="183"/>
      <c r="AT246" s="178" t="s">
        <v>146</v>
      </c>
      <c r="AU246" s="178" t="s">
        <v>144</v>
      </c>
      <c r="AV246" s="13" t="s">
        <v>80</v>
      </c>
      <c r="AW246" s="13" t="s">
        <v>29</v>
      </c>
      <c r="AX246" s="13" t="s">
        <v>72</v>
      </c>
      <c r="AY246" s="178" t="s">
        <v>136</v>
      </c>
    </row>
    <row r="247" spans="1:65" s="14" customFormat="1" ht="11.25">
      <c r="B247" s="184"/>
      <c r="D247" s="177" t="s">
        <v>146</v>
      </c>
      <c r="E247" s="185" t="s">
        <v>1</v>
      </c>
      <c r="F247" s="186" t="s">
        <v>259</v>
      </c>
      <c r="H247" s="187">
        <v>24</v>
      </c>
      <c r="I247" s="188"/>
      <c r="L247" s="184"/>
      <c r="M247" s="189"/>
      <c r="N247" s="190"/>
      <c r="O247" s="190"/>
      <c r="P247" s="190"/>
      <c r="Q247" s="190"/>
      <c r="R247" s="190"/>
      <c r="S247" s="190"/>
      <c r="T247" s="191"/>
      <c r="AT247" s="185" t="s">
        <v>146</v>
      </c>
      <c r="AU247" s="185" t="s">
        <v>144</v>
      </c>
      <c r="AV247" s="14" t="s">
        <v>144</v>
      </c>
      <c r="AW247" s="14" t="s">
        <v>29</v>
      </c>
      <c r="AX247" s="14" t="s">
        <v>72</v>
      </c>
      <c r="AY247" s="185" t="s">
        <v>136</v>
      </c>
    </row>
    <row r="248" spans="1:65" s="15" customFormat="1" ht="11.25">
      <c r="B248" s="192"/>
      <c r="D248" s="177" t="s">
        <v>146</v>
      </c>
      <c r="E248" s="193" t="s">
        <v>1</v>
      </c>
      <c r="F248" s="194" t="s">
        <v>149</v>
      </c>
      <c r="H248" s="195">
        <v>24</v>
      </c>
      <c r="I248" s="196"/>
      <c r="L248" s="192"/>
      <c r="M248" s="197"/>
      <c r="N248" s="198"/>
      <c r="O248" s="198"/>
      <c r="P248" s="198"/>
      <c r="Q248" s="198"/>
      <c r="R248" s="198"/>
      <c r="S248" s="198"/>
      <c r="T248" s="199"/>
      <c r="AT248" s="193" t="s">
        <v>146</v>
      </c>
      <c r="AU248" s="193" t="s">
        <v>144</v>
      </c>
      <c r="AV248" s="15" t="s">
        <v>143</v>
      </c>
      <c r="AW248" s="15" t="s">
        <v>29</v>
      </c>
      <c r="AX248" s="15" t="s">
        <v>80</v>
      </c>
      <c r="AY248" s="193" t="s">
        <v>136</v>
      </c>
    </row>
    <row r="249" spans="1:65" s="12" customFormat="1" ht="22.9" customHeight="1">
      <c r="B249" s="148"/>
      <c r="D249" s="149" t="s">
        <v>71</v>
      </c>
      <c r="E249" s="159" t="s">
        <v>326</v>
      </c>
      <c r="F249" s="159" t="s">
        <v>327</v>
      </c>
      <c r="I249" s="151"/>
      <c r="J249" s="160">
        <f>BK249</f>
        <v>0</v>
      </c>
      <c r="L249" s="148"/>
      <c r="M249" s="153"/>
      <c r="N249" s="154"/>
      <c r="O249" s="154"/>
      <c r="P249" s="155">
        <f>SUM(P250:P277)</f>
        <v>0</v>
      </c>
      <c r="Q249" s="154"/>
      <c r="R249" s="155">
        <f>SUM(R250:R277)</f>
        <v>4.7309151999999992</v>
      </c>
      <c r="S249" s="154"/>
      <c r="T249" s="156">
        <f>SUM(T250:T277)</f>
        <v>0.14400000000000002</v>
      </c>
      <c r="AR249" s="149" t="s">
        <v>144</v>
      </c>
      <c r="AT249" s="157" t="s">
        <v>71</v>
      </c>
      <c r="AU249" s="157" t="s">
        <v>80</v>
      </c>
      <c r="AY249" s="149" t="s">
        <v>136</v>
      </c>
      <c r="BK249" s="158">
        <f>SUM(BK250:BK277)</f>
        <v>0</v>
      </c>
    </row>
    <row r="250" spans="1:65" s="2" customFormat="1" ht="24" customHeight="1">
      <c r="A250" s="32"/>
      <c r="B250" s="161"/>
      <c r="C250" s="162" t="s">
        <v>328</v>
      </c>
      <c r="D250" s="162" t="s">
        <v>139</v>
      </c>
      <c r="E250" s="163" t="s">
        <v>329</v>
      </c>
      <c r="F250" s="164" t="s">
        <v>330</v>
      </c>
      <c r="G250" s="165" t="s">
        <v>195</v>
      </c>
      <c r="H250" s="166">
        <v>28.08</v>
      </c>
      <c r="I250" s="167"/>
      <c r="J250" s="168">
        <f>ROUND(I250*H250,2)</f>
        <v>0</v>
      </c>
      <c r="K250" s="169"/>
      <c r="L250" s="33"/>
      <c r="M250" s="170" t="s">
        <v>1</v>
      </c>
      <c r="N250" s="171" t="s">
        <v>38</v>
      </c>
      <c r="O250" s="58"/>
      <c r="P250" s="172">
        <f>O250*H250</f>
        <v>0</v>
      </c>
      <c r="Q250" s="172">
        <v>5.2319999999999998E-2</v>
      </c>
      <c r="R250" s="172">
        <f>Q250*H250</f>
        <v>1.4691455999999998</v>
      </c>
      <c r="S250" s="172">
        <v>0</v>
      </c>
      <c r="T250" s="173">
        <f>S250*H250</f>
        <v>0</v>
      </c>
      <c r="U250" s="32"/>
      <c r="V250" s="32"/>
      <c r="W250" s="32"/>
      <c r="X250" s="32"/>
      <c r="Y250" s="32"/>
      <c r="Z250" s="32"/>
      <c r="AA250" s="32"/>
      <c r="AB250" s="32"/>
      <c r="AC250" s="32"/>
      <c r="AD250" s="32"/>
      <c r="AE250" s="32"/>
      <c r="AR250" s="174" t="s">
        <v>222</v>
      </c>
      <c r="AT250" s="174" t="s">
        <v>139</v>
      </c>
      <c r="AU250" s="174" t="s">
        <v>144</v>
      </c>
      <c r="AY250" s="17" t="s">
        <v>136</v>
      </c>
      <c r="BE250" s="175">
        <f>IF(N250="základní",J250,0)</f>
        <v>0</v>
      </c>
      <c r="BF250" s="175">
        <f>IF(N250="snížená",J250,0)</f>
        <v>0</v>
      </c>
      <c r="BG250" s="175">
        <f>IF(N250="zákl. přenesená",J250,0)</f>
        <v>0</v>
      </c>
      <c r="BH250" s="175">
        <f>IF(N250="sníž. přenesená",J250,0)</f>
        <v>0</v>
      </c>
      <c r="BI250" s="175">
        <f>IF(N250="nulová",J250,0)</f>
        <v>0</v>
      </c>
      <c r="BJ250" s="17" t="s">
        <v>144</v>
      </c>
      <c r="BK250" s="175">
        <f>ROUND(I250*H250,2)</f>
        <v>0</v>
      </c>
      <c r="BL250" s="17" t="s">
        <v>222</v>
      </c>
      <c r="BM250" s="174" t="s">
        <v>331</v>
      </c>
    </row>
    <row r="251" spans="1:65" s="14" customFormat="1" ht="11.25">
      <c r="B251" s="184"/>
      <c r="D251" s="177" t="s">
        <v>146</v>
      </c>
      <c r="E251" s="185" t="s">
        <v>1</v>
      </c>
      <c r="F251" s="186" t="s">
        <v>332</v>
      </c>
      <c r="H251" s="187">
        <v>28.08</v>
      </c>
      <c r="I251" s="188"/>
      <c r="L251" s="184"/>
      <c r="M251" s="189"/>
      <c r="N251" s="190"/>
      <c r="O251" s="190"/>
      <c r="P251" s="190"/>
      <c r="Q251" s="190"/>
      <c r="R251" s="190"/>
      <c r="S251" s="190"/>
      <c r="T251" s="191"/>
      <c r="AT251" s="185" t="s">
        <v>146</v>
      </c>
      <c r="AU251" s="185" t="s">
        <v>144</v>
      </c>
      <c r="AV251" s="14" t="s">
        <v>144</v>
      </c>
      <c r="AW251" s="14" t="s">
        <v>29</v>
      </c>
      <c r="AX251" s="14" t="s">
        <v>72</v>
      </c>
      <c r="AY251" s="185" t="s">
        <v>136</v>
      </c>
    </row>
    <row r="252" spans="1:65" s="15" customFormat="1" ht="11.25">
      <c r="B252" s="192"/>
      <c r="D252" s="177" t="s">
        <v>146</v>
      </c>
      <c r="E252" s="193" t="s">
        <v>1</v>
      </c>
      <c r="F252" s="194" t="s">
        <v>149</v>
      </c>
      <c r="H252" s="195">
        <v>28.08</v>
      </c>
      <c r="I252" s="196"/>
      <c r="L252" s="192"/>
      <c r="M252" s="197"/>
      <c r="N252" s="198"/>
      <c r="O252" s="198"/>
      <c r="P252" s="198"/>
      <c r="Q252" s="198"/>
      <c r="R252" s="198"/>
      <c r="S252" s="198"/>
      <c r="T252" s="199"/>
      <c r="AT252" s="193" t="s">
        <v>146</v>
      </c>
      <c r="AU252" s="193" t="s">
        <v>144</v>
      </c>
      <c r="AV252" s="15" t="s">
        <v>143</v>
      </c>
      <c r="AW252" s="15" t="s">
        <v>29</v>
      </c>
      <c r="AX252" s="15" t="s">
        <v>80</v>
      </c>
      <c r="AY252" s="193" t="s">
        <v>136</v>
      </c>
    </row>
    <row r="253" spans="1:65" s="2" customFormat="1" ht="24" customHeight="1">
      <c r="A253" s="32"/>
      <c r="B253" s="161"/>
      <c r="C253" s="162" t="s">
        <v>333</v>
      </c>
      <c r="D253" s="162" t="s">
        <v>139</v>
      </c>
      <c r="E253" s="163" t="s">
        <v>334</v>
      </c>
      <c r="F253" s="164" t="s">
        <v>335</v>
      </c>
      <c r="G253" s="165" t="s">
        <v>195</v>
      </c>
      <c r="H253" s="166">
        <v>28.08</v>
      </c>
      <c r="I253" s="167"/>
      <c r="J253" s="168">
        <f>ROUND(I253*H253,2)</f>
        <v>0</v>
      </c>
      <c r="K253" s="169"/>
      <c r="L253" s="33"/>
      <c r="M253" s="170" t="s">
        <v>1</v>
      </c>
      <c r="N253" s="171" t="s">
        <v>38</v>
      </c>
      <c r="O253" s="58"/>
      <c r="P253" s="172">
        <f>O253*H253</f>
        <v>0</v>
      </c>
      <c r="Q253" s="172">
        <v>5.2319999999999998E-2</v>
      </c>
      <c r="R253" s="172">
        <f>Q253*H253</f>
        <v>1.4691455999999998</v>
      </c>
      <c r="S253" s="172">
        <v>0</v>
      </c>
      <c r="T253" s="173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74" t="s">
        <v>222</v>
      </c>
      <c r="AT253" s="174" t="s">
        <v>139</v>
      </c>
      <c r="AU253" s="174" t="s">
        <v>144</v>
      </c>
      <c r="AY253" s="17" t="s">
        <v>136</v>
      </c>
      <c r="BE253" s="175">
        <f>IF(N253="základní",J253,0)</f>
        <v>0</v>
      </c>
      <c r="BF253" s="175">
        <f>IF(N253="snížená",J253,0)</f>
        <v>0</v>
      </c>
      <c r="BG253" s="175">
        <f>IF(N253="zákl. přenesená",J253,0)</f>
        <v>0</v>
      </c>
      <c r="BH253" s="175">
        <f>IF(N253="sníž. přenesená",J253,0)</f>
        <v>0</v>
      </c>
      <c r="BI253" s="175">
        <f>IF(N253="nulová",J253,0)</f>
        <v>0</v>
      </c>
      <c r="BJ253" s="17" t="s">
        <v>144</v>
      </c>
      <c r="BK253" s="175">
        <f>ROUND(I253*H253,2)</f>
        <v>0</v>
      </c>
      <c r="BL253" s="17" t="s">
        <v>222</v>
      </c>
      <c r="BM253" s="174" t="s">
        <v>336</v>
      </c>
    </row>
    <row r="254" spans="1:65" s="14" customFormat="1" ht="11.25">
      <c r="B254" s="184"/>
      <c r="D254" s="177" t="s">
        <v>146</v>
      </c>
      <c r="E254" s="185" t="s">
        <v>1</v>
      </c>
      <c r="F254" s="186" t="s">
        <v>332</v>
      </c>
      <c r="H254" s="187">
        <v>28.08</v>
      </c>
      <c r="I254" s="188"/>
      <c r="L254" s="184"/>
      <c r="M254" s="189"/>
      <c r="N254" s="190"/>
      <c r="O254" s="190"/>
      <c r="P254" s="190"/>
      <c r="Q254" s="190"/>
      <c r="R254" s="190"/>
      <c r="S254" s="190"/>
      <c r="T254" s="191"/>
      <c r="AT254" s="185" t="s">
        <v>146</v>
      </c>
      <c r="AU254" s="185" t="s">
        <v>144</v>
      </c>
      <c r="AV254" s="14" t="s">
        <v>144</v>
      </c>
      <c r="AW254" s="14" t="s">
        <v>29</v>
      </c>
      <c r="AX254" s="14" t="s">
        <v>72</v>
      </c>
      <c r="AY254" s="185" t="s">
        <v>136</v>
      </c>
    </row>
    <row r="255" spans="1:65" s="15" customFormat="1" ht="11.25">
      <c r="B255" s="192"/>
      <c r="D255" s="177" t="s">
        <v>146</v>
      </c>
      <c r="E255" s="193" t="s">
        <v>1</v>
      </c>
      <c r="F255" s="194" t="s">
        <v>149</v>
      </c>
      <c r="H255" s="195">
        <v>28.08</v>
      </c>
      <c r="I255" s="196"/>
      <c r="L255" s="192"/>
      <c r="M255" s="197"/>
      <c r="N255" s="198"/>
      <c r="O255" s="198"/>
      <c r="P255" s="198"/>
      <c r="Q255" s="198"/>
      <c r="R255" s="198"/>
      <c r="S255" s="198"/>
      <c r="T255" s="199"/>
      <c r="AT255" s="193" t="s">
        <v>146</v>
      </c>
      <c r="AU255" s="193" t="s">
        <v>144</v>
      </c>
      <c r="AV255" s="15" t="s">
        <v>143</v>
      </c>
      <c r="AW255" s="15" t="s">
        <v>29</v>
      </c>
      <c r="AX255" s="15" t="s">
        <v>80</v>
      </c>
      <c r="AY255" s="193" t="s">
        <v>136</v>
      </c>
    </row>
    <row r="256" spans="1:65" s="2" customFormat="1" ht="24" customHeight="1">
      <c r="A256" s="32"/>
      <c r="B256" s="161"/>
      <c r="C256" s="162" t="s">
        <v>337</v>
      </c>
      <c r="D256" s="162" t="s">
        <v>139</v>
      </c>
      <c r="E256" s="163" t="s">
        <v>338</v>
      </c>
      <c r="F256" s="164" t="s">
        <v>339</v>
      </c>
      <c r="G256" s="165" t="s">
        <v>195</v>
      </c>
      <c r="H256" s="166">
        <v>60.6</v>
      </c>
      <c r="I256" s="167"/>
      <c r="J256" s="168">
        <f>ROUND(I256*H256,2)</f>
        <v>0</v>
      </c>
      <c r="K256" s="169"/>
      <c r="L256" s="33"/>
      <c r="M256" s="170" t="s">
        <v>1</v>
      </c>
      <c r="N256" s="171" t="s">
        <v>38</v>
      </c>
      <c r="O256" s="58"/>
      <c r="P256" s="172">
        <f>O256*H256</f>
        <v>0</v>
      </c>
      <c r="Q256" s="172">
        <v>1.694E-2</v>
      </c>
      <c r="R256" s="172">
        <f>Q256*H256</f>
        <v>1.026564</v>
      </c>
      <c r="S256" s="172">
        <v>0</v>
      </c>
      <c r="T256" s="173">
        <f>S256*H256</f>
        <v>0</v>
      </c>
      <c r="U256" s="32"/>
      <c r="V256" s="32"/>
      <c r="W256" s="32"/>
      <c r="X256" s="32"/>
      <c r="Y256" s="32"/>
      <c r="Z256" s="32"/>
      <c r="AA256" s="32"/>
      <c r="AB256" s="32"/>
      <c r="AC256" s="32"/>
      <c r="AD256" s="32"/>
      <c r="AE256" s="32"/>
      <c r="AR256" s="174" t="s">
        <v>222</v>
      </c>
      <c r="AT256" s="174" t="s">
        <v>139</v>
      </c>
      <c r="AU256" s="174" t="s">
        <v>144</v>
      </c>
      <c r="AY256" s="17" t="s">
        <v>136</v>
      </c>
      <c r="BE256" s="175">
        <f>IF(N256="základní",J256,0)</f>
        <v>0</v>
      </c>
      <c r="BF256" s="175">
        <f>IF(N256="snížená",J256,0)</f>
        <v>0</v>
      </c>
      <c r="BG256" s="175">
        <f>IF(N256="zákl. přenesená",J256,0)</f>
        <v>0</v>
      </c>
      <c r="BH256" s="175">
        <f>IF(N256="sníž. přenesená",J256,0)</f>
        <v>0</v>
      </c>
      <c r="BI256" s="175">
        <f>IF(N256="nulová",J256,0)</f>
        <v>0</v>
      </c>
      <c r="BJ256" s="17" t="s">
        <v>144</v>
      </c>
      <c r="BK256" s="175">
        <f>ROUND(I256*H256,2)</f>
        <v>0</v>
      </c>
      <c r="BL256" s="17" t="s">
        <v>222</v>
      </c>
      <c r="BM256" s="174" t="s">
        <v>340</v>
      </c>
    </row>
    <row r="257" spans="1:65" s="14" customFormat="1" ht="11.25">
      <c r="B257" s="184"/>
      <c r="D257" s="177" t="s">
        <v>146</v>
      </c>
      <c r="E257" s="185" t="s">
        <v>1</v>
      </c>
      <c r="F257" s="186" t="s">
        <v>341</v>
      </c>
      <c r="H257" s="187">
        <v>27</v>
      </c>
      <c r="I257" s="188"/>
      <c r="L257" s="184"/>
      <c r="M257" s="189"/>
      <c r="N257" s="190"/>
      <c r="O257" s="190"/>
      <c r="P257" s="190"/>
      <c r="Q257" s="190"/>
      <c r="R257" s="190"/>
      <c r="S257" s="190"/>
      <c r="T257" s="191"/>
      <c r="AT257" s="185" t="s">
        <v>146</v>
      </c>
      <c r="AU257" s="185" t="s">
        <v>144</v>
      </c>
      <c r="AV257" s="14" t="s">
        <v>144</v>
      </c>
      <c r="AW257" s="14" t="s">
        <v>29</v>
      </c>
      <c r="AX257" s="14" t="s">
        <v>72</v>
      </c>
      <c r="AY257" s="185" t="s">
        <v>136</v>
      </c>
    </row>
    <row r="258" spans="1:65" s="14" customFormat="1" ht="11.25">
      <c r="B258" s="184"/>
      <c r="D258" s="177" t="s">
        <v>146</v>
      </c>
      <c r="E258" s="185" t="s">
        <v>1</v>
      </c>
      <c r="F258" s="186" t="s">
        <v>342</v>
      </c>
      <c r="H258" s="187">
        <v>33.6</v>
      </c>
      <c r="I258" s="188"/>
      <c r="L258" s="184"/>
      <c r="M258" s="189"/>
      <c r="N258" s="190"/>
      <c r="O258" s="190"/>
      <c r="P258" s="190"/>
      <c r="Q258" s="190"/>
      <c r="R258" s="190"/>
      <c r="S258" s="190"/>
      <c r="T258" s="191"/>
      <c r="AT258" s="185" t="s">
        <v>146</v>
      </c>
      <c r="AU258" s="185" t="s">
        <v>144</v>
      </c>
      <c r="AV258" s="14" t="s">
        <v>144</v>
      </c>
      <c r="AW258" s="14" t="s">
        <v>29</v>
      </c>
      <c r="AX258" s="14" t="s">
        <v>72</v>
      </c>
      <c r="AY258" s="185" t="s">
        <v>136</v>
      </c>
    </row>
    <row r="259" spans="1:65" s="15" customFormat="1" ht="11.25">
      <c r="B259" s="192"/>
      <c r="D259" s="177" t="s">
        <v>146</v>
      </c>
      <c r="E259" s="193" t="s">
        <v>1</v>
      </c>
      <c r="F259" s="194" t="s">
        <v>149</v>
      </c>
      <c r="H259" s="195">
        <v>60.6</v>
      </c>
      <c r="I259" s="196"/>
      <c r="L259" s="192"/>
      <c r="M259" s="197"/>
      <c r="N259" s="198"/>
      <c r="O259" s="198"/>
      <c r="P259" s="198"/>
      <c r="Q259" s="198"/>
      <c r="R259" s="198"/>
      <c r="S259" s="198"/>
      <c r="T259" s="199"/>
      <c r="AT259" s="193" t="s">
        <v>146</v>
      </c>
      <c r="AU259" s="193" t="s">
        <v>144</v>
      </c>
      <c r="AV259" s="15" t="s">
        <v>143</v>
      </c>
      <c r="AW259" s="15" t="s">
        <v>29</v>
      </c>
      <c r="AX259" s="15" t="s">
        <v>80</v>
      </c>
      <c r="AY259" s="193" t="s">
        <v>136</v>
      </c>
    </row>
    <row r="260" spans="1:65" s="2" customFormat="1" ht="16.5" customHeight="1">
      <c r="A260" s="32"/>
      <c r="B260" s="161"/>
      <c r="C260" s="162" t="s">
        <v>343</v>
      </c>
      <c r="D260" s="162" t="s">
        <v>139</v>
      </c>
      <c r="E260" s="163" t="s">
        <v>344</v>
      </c>
      <c r="F260" s="164" t="s">
        <v>345</v>
      </c>
      <c r="G260" s="165" t="s">
        <v>207</v>
      </c>
      <c r="H260" s="166">
        <v>1</v>
      </c>
      <c r="I260" s="167"/>
      <c r="J260" s="168">
        <f>ROUND(I260*H260,2)</f>
        <v>0</v>
      </c>
      <c r="K260" s="169"/>
      <c r="L260" s="33"/>
      <c r="M260" s="170" t="s">
        <v>1</v>
      </c>
      <c r="N260" s="171" t="s">
        <v>38</v>
      </c>
      <c r="O260" s="58"/>
      <c r="P260" s="172">
        <f>O260*H260</f>
        <v>0</v>
      </c>
      <c r="Q260" s="172">
        <v>1.694E-2</v>
      </c>
      <c r="R260" s="172">
        <f>Q260*H260</f>
        <v>1.694E-2</v>
      </c>
      <c r="S260" s="172">
        <v>0</v>
      </c>
      <c r="T260" s="173">
        <f>S260*H260</f>
        <v>0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174" t="s">
        <v>222</v>
      </c>
      <c r="AT260" s="174" t="s">
        <v>139</v>
      </c>
      <c r="AU260" s="174" t="s">
        <v>144</v>
      </c>
      <c r="AY260" s="17" t="s">
        <v>136</v>
      </c>
      <c r="BE260" s="175">
        <f>IF(N260="základní",J260,0)</f>
        <v>0</v>
      </c>
      <c r="BF260" s="175">
        <f>IF(N260="snížená",J260,0)</f>
        <v>0</v>
      </c>
      <c r="BG260" s="175">
        <f>IF(N260="zákl. přenesená",J260,0)</f>
        <v>0</v>
      </c>
      <c r="BH260" s="175">
        <f>IF(N260="sníž. přenesená",J260,0)</f>
        <v>0</v>
      </c>
      <c r="BI260" s="175">
        <f>IF(N260="nulová",J260,0)</f>
        <v>0</v>
      </c>
      <c r="BJ260" s="17" t="s">
        <v>144</v>
      </c>
      <c r="BK260" s="175">
        <f>ROUND(I260*H260,2)</f>
        <v>0</v>
      </c>
      <c r="BL260" s="17" t="s">
        <v>222</v>
      </c>
      <c r="BM260" s="174" t="s">
        <v>346</v>
      </c>
    </row>
    <row r="261" spans="1:65" s="14" customFormat="1" ht="11.25">
      <c r="B261" s="184"/>
      <c r="D261" s="177" t="s">
        <v>146</v>
      </c>
      <c r="E261" s="185" t="s">
        <v>1</v>
      </c>
      <c r="F261" s="186" t="s">
        <v>80</v>
      </c>
      <c r="H261" s="187">
        <v>1</v>
      </c>
      <c r="I261" s="188"/>
      <c r="L261" s="184"/>
      <c r="M261" s="189"/>
      <c r="N261" s="190"/>
      <c r="O261" s="190"/>
      <c r="P261" s="190"/>
      <c r="Q261" s="190"/>
      <c r="R261" s="190"/>
      <c r="S261" s="190"/>
      <c r="T261" s="191"/>
      <c r="AT261" s="185" t="s">
        <v>146</v>
      </c>
      <c r="AU261" s="185" t="s">
        <v>144</v>
      </c>
      <c r="AV261" s="14" t="s">
        <v>144</v>
      </c>
      <c r="AW261" s="14" t="s">
        <v>29</v>
      </c>
      <c r="AX261" s="14" t="s">
        <v>72</v>
      </c>
      <c r="AY261" s="185" t="s">
        <v>136</v>
      </c>
    </row>
    <row r="262" spans="1:65" s="15" customFormat="1" ht="11.25">
      <c r="B262" s="192"/>
      <c r="D262" s="177" t="s">
        <v>146</v>
      </c>
      <c r="E262" s="193" t="s">
        <v>1</v>
      </c>
      <c r="F262" s="194" t="s">
        <v>149</v>
      </c>
      <c r="H262" s="195">
        <v>1</v>
      </c>
      <c r="I262" s="196"/>
      <c r="L262" s="192"/>
      <c r="M262" s="197"/>
      <c r="N262" s="198"/>
      <c r="O262" s="198"/>
      <c r="P262" s="198"/>
      <c r="Q262" s="198"/>
      <c r="R262" s="198"/>
      <c r="S262" s="198"/>
      <c r="T262" s="199"/>
      <c r="AT262" s="193" t="s">
        <v>146</v>
      </c>
      <c r="AU262" s="193" t="s">
        <v>144</v>
      </c>
      <c r="AV262" s="15" t="s">
        <v>143</v>
      </c>
      <c r="AW262" s="15" t="s">
        <v>29</v>
      </c>
      <c r="AX262" s="15" t="s">
        <v>80</v>
      </c>
      <c r="AY262" s="193" t="s">
        <v>136</v>
      </c>
    </row>
    <row r="263" spans="1:65" s="2" customFormat="1" ht="24" customHeight="1">
      <c r="A263" s="32"/>
      <c r="B263" s="161"/>
      <c r="C263" s="162" t="s">
        <v>347</v>
      </c>
      <c r="D263" s="162" t="s">
        <v>139</v>
      </c>
      <c r="E263" s="163" t="s">
        <v>348</v>
      </c>
      <c r="F263" s="164" t="s">
        <v>349</v>
      </c>
      <c r="G263" s="165" t="s">
        <v>252</v>
      </c>
      <c r="H263" s="166">
        <v>115.2</v>
      </c>
      <c r="I263" s="167"/>
      <c r="J263" s="168">
        <f>ROUND(I263*H263,2)</f>
        <v>0</v>
      </c>
      <c r="K263" s="169"/>
      <c r="L263" s="33"/>
      <c r="M263" s="170" t="s">
        <v>1</v>
      </c>
      <c r="N263" s="171" t="s">
        <v>38</v>
      </c>
      <c r="O263" s="58"/>
      <c r="P263" s="172">
        <f>O263*H263</f>
        <v>0</v>
      </c>
      <c r="Q263" s="172">
        <v>6.1000000000000004E-3</v>
      </c>
      <c r="R263" s="172">
        <f>Q263*H263</f>
        <v>0.70272000000000001</v>
      </c>
      <c r="S263" s="172">
        <v>0</v>
      </c>
      <c r="T263" s="173">
        <f>S263*H263</f>
        <v>0</v>
      </c>
      <c r="U263" s="32"/>
      <c r="V263" s="32"/>
      <c r="W263" s="32"/>
      <c r="X263" s="32"/>
      <c r="Y263" s="32"/>
      <c r="Z263" s="32"/>
      <c r="AA263" s="32"/>
      <c r="AB263" s="32"/>
      <c r="AC263" s="32"/>
      <c r="AD263" s="32"/>
      <c r="AE263" s="32"/>
      <c r="AR263" s="174" t="s">
        <v>222</v>
      </c>
      <c r="AT263" s="174" t="s">
        <v>139</v>
      </c>
      <c r="AU263" s="174" t="s">
        <v>144</v>
      </c>
      <c r="AY263" s="17" t="s">
        <v>136</v>
      </c>
      <c r="BE263" s="175">
        <f>IF(N263="základní",J263,0)</f>
        <v>0</v>
      </c>
      <c r="BF263" s="175">
        <f>IF(N263="snížená",J263,0)</f>
        <v>0</v>
      </c>
      <c r="BG263" s="175">
        <f>IF(N263="zákl. přenesená",J263,0)</f>
        <v>0</v>
      </c>
      <c r="BH263" s="175">
        <f>IF(N263="sníž. přenesená",J263,0)</f>
        <v>0</v>
      </c>
      <c r="BI263" s="175">
        <f>IF(N263="nulová",J263,0)</f>
        <v>0</v>
      </c>
      <c r="BJ263" s="17" t="s">
        <v>144</v>
      </c>
      <c r="BK263" s="175">
        <f>ROUND(I263*H263,2)</f>
        <v>0</v>
      </c>
      <c r="BL263" s="17" t="s">
        <v>222</v>
      </c>
      <c r="BM263" s="174" t="s">
        <v>350</v>
      </c>
    </row>
    <row r="264" spans="1:65" s="14" customFormat="1" ht="11.25">
      <c r="B264" s="184"/>
      <c r="D264" s="177" t="s">
        <v>146</v>
      </c>
      <c r="E264" s="185" t="s">
        <v>1</v>
      </c>
      <c r="F264" s="186" t="s">
        <v>351</v>
      </c>
      <c r="H264" s="187">
        <v>115.2</v>
      </c>
      <c r="I264" s="188"/>
      <c r="L264" s="184"/>
      <c r="M264" s="189"/>
      <c r="N264" s="190"/>
      <c r="O264" s="190"/>
      <c r="P264" s="190"/>
      <c r="Q264" s="190"/>
      <c r="R264" s="190"/>
      <c r="S264" s="190"/>
      <c r="T264" s="191"/>
      <c r="AT264" s="185" t="s">
        <v>146</v>
      </c>
      <c r="AU264" s="185" t="s">
        <v>144</v>
      </c>
      <c r="AV264" s="14" t="s">
        <v>144</v>
      </c>
      <c r="AW264" s="14" t="s">
        <v>29</v>
      </c>
      <c r="AX264" s="14" t="s">
        <v>72</v>
      </c>
      <c r="AY264" s="185" t="s">
        <v>136</v>
      </c>
    </row>
    <row r="265" spans="1:65" s="15" customFormat="1" ht="11.25">
      <c r="B265" s="192"/>
      <c r="D265" s="177" t="s">
        <v>146</v>
      </c>
      <c r="E265" s="193" t="s">
        <v>1</v>
      </c>
      <c r="F265" s="194" t="s">
        <v>149</v>
      </c>
      <c r="H265" s="195">
        <v>115.2</v>
      </c>
      <c r="I265" s="196"/>
      <c r="L265" s="192"/>
      <c r="M265" s="197"/>
      <c r="N265" s="198"/>
      <c r="O265" s="198"/>
      <c r="P265" s="198"/>
      <c r="Q265" s="198"/>
      <c r="R265" s="198"/>
      <c r="S265" s="198"/>
      <c r="T265" s="199"/>
      <c r="AT265" s="193" t="s">
        <v>146</v>
      </c>
      <c r="AU265" s="193" t="s">
        <v>144</v>
      </c>
      <c r="AV265" s="15" t="s">
        <v>143</v>
      </c>
      <c r="AW265" s="15" t="s">
        <v>29</v>
      </c>
      <c r="AX265" s="15" t="s">
        <v>80</v>
      </c>
      <c r="AY265" s="193" t="s">
        <v>136</v>
      </c>
    </row>
    <row r="266" spans="1:65" s="2" customFormat="1" ht="24" customHeight="1">
      <c r="A266" s="32"/>
      <c r="B266" s="161"/>
      <c r="C266" s="162" t="s">
        <v>352</v>
      </c>
      <c r="D266" s="162" t="s">
        <v>139</v>
      </c>
      <c r="E266" s="163" t="s">
        <v>353</v>
      </c>
      <c r="F266" s="164" t="s">
        <v>354</v>
      </c>
      <c r="G266" s="165" t="s">
        <v>142</v>
      </c>
      <c r="H266" s="166">
        <v>2</v>
      </c>
      <c r="I266" s="167"/>
      <c r="J266" s="168">
        <f>ROUND(I266*H266,2)</f>
        <v>0</v>
      </c>
      <c r="K266" s="169"/>
      <c r="L266" s="33"/>
      <c r="M266" s="170" t="s">
        <v>1</v>
      </c>
      <c r="N266" s="171" t="s">
        <v>38</v>
      </c>
      <c r="O266" s="58"/>
      <c r="P266" s="172">
        <f>O266*H266</f>
        <v>0</v>
      </c>
      <c r="Q266" s="172">
        <v>4.0000000000000003E-5</v>
      </c>
      <c r="R266" s="172">
        <f>Q266*H266</f>
        <v>8.0000000000000007E-5</v>
      </c>
      <c r="S266" s="172">
        <v>0</v>
      </c>
      <c r="T266" s="173">
        <f>S266*H266</f>
        <v>0</v>
      </c>
      <c r="U266" s="32"/>
      <c r="V266" s="32"/>
      <c r="W266" s="32"/>
      <c r="X266" s="32"/>
      <c r="Y266" s="32"/>
      <c r="Z266" s="32"/>
      <c r="AA266" s="32"/>
      <c r="AB266" s="32"/>
      <c r="AC266" s="32"/>
      <c r="AD266" s="32"/>
      <c r="AE266" s="32"/>
      <c r="AR266" s="174" t="s">
        <v>222</v>
      </c>
      <c r="AT266" s="174" t="s">
        <v>139</v>
      </c>
      <c r="AU266" s="174" t="s">
        <v>144</v>
      </c>
      <c r="AY266" s="17" t="s">
        <v>136</v>
      </c>
      <c r="BE266" s="175">
        <f>IF(N266="základní",J266,0)</f>
        <v>0</v>
      </c>
      <c r="BF266" s="175">
        <f>IF(N266="snížená",J266,0)</f>
        <v>0</v>
      </c>
      <c r="BG266" s="175">
        <f>IF(N266="zákl. přenesená",J266,0)</f>
        <v>0</v>
      </c>
      <c r="BH266" s="175">
        <f>IF(N266="sníž. přenesená",J266,0)</f>
        <v>0</v>
      </c>
      <c r="BI266" s="175">
        <f>IF(N266="nulová",J266,0)</f>
        <v>0</v>
      </c>
      <c r="BJ266" s="17" t="s">
        <v>144</v>
      </c>
      <c r="BK266" s="175">
        <f>ROUND(I266*H266,2)</f>
        <v>0</v>
      </c>
      <c r="BL266" s="17" t="s">
        <v>222</v>
      </c>
      <c r="BM266" s="174" t="s">
        <v>355</v>
      </c>
    </row>
    <row r="267" spans="1:65" s="14" customFormat="1" ht="11.25">
      <c r="B267" s="184"/>
      <c r="D267" s="177" t="s">
        <v>146</v>
      </c>
      <c r="E267" s="185" t="s">
        <v>1</v>
      </c>
      <c r="F267" s="186" t="s">
        <v>356</v>
      </c>
      <c r="H267" s="187">
        <v>2</v>
      </c>
      <c r="I267" s="188"/>
      <c r="L267" s="184"/>
      <c r="M267" s="189"/>
      <c r="N267" s="190"/>
      <c r="O267" s="190"/>
      <c r="P267" s="190"/>
      <c r="Q267" s="190"/>
      <c r="R267" s="190"/>
      <c r="S267" s="190"/>
      <c r="T267" s="191"/>
      <c r="AT267" s="185" t="s">
        <v>146</v>
      </c>
      <c r="AU267" s="185" t="s">
        <v>144</v>
      </c>
      <c r="AV267" s="14" t="s">
        <v>144</v>
      </c>
      <c r="AW267" s="14" t="s">
        <v>29</v>
      </c>
      <c r="AX267" s="14" t="s">
        <v>72</v>
      </c>
      <c r="AY267" s="185" t="s">
        <v>136</v>
      </c>
    </row>
    <row r="268" spans="1:65" s="15" customFormat="1" ht="11.25">
      <c r="B268" s="192"/>
      <c r="D268" s="177" t="s">
        <v>146</v>
      </c>
      <c r="E268" s="193" t="s">
        <v>1</v>
      </c>
      <c r="F268" s="194" t="s">
        <v>149</v>
      </c>
      <c r="H268" s="195">
        <v>2</v>
      </c>
      <c r="I268" s="196"/>
      <c r="L268" s="192"/>
      <c r="M268" s="197"/>
      <c r="N268" s="198"/>
      <c r="O268" s="198"/>
      <c r="P268" s="198"/>
      <c r="Q268" s="198"/>
      <c r="R268" s="198"/>
      <c r="S268" s="198"/>
      <c r="T268" s="199"/>
      <c r="AT268" s="193" t="s">
        <v>146</v>
      </c>
      <c r="AU268" s="193" t="s">
        <v>144</v>
      </c>
      <c r="AV268" s="15" t="s">
        <v>143</v>
      </c>
      <c r="AW268" s="15" t="s">
        <v>29</v>
      </c>
      <c r="AX268" s="15" t="s">
        <v>80</v>
      </c>
      <c r="AY268" s="193" t="s">
        <v>136</v>
      </c>
    </row>
    <row r="269" spans="1:65" s="2" customFormat="1" ht="24" customHeight="1">
      <c r="A269" s="32"/>
      <c r="B269" s="161"/>
      <c r="C269" s="200" t="s">
        <v>357</v>
      </c>
      <c r="D269" s="200" t="s">
        <v>358</v>
      </c>
      <c r="E269" s="201" t="s">
        <v>359</v>
      </c>
      <c r="F269" s="202" t="s">
        <v>360</v>
      </c>
      <c r="G269" s="203" t="s">
        <v>142</v>
      </c>
      <c r="H269" s="204">
        <v>2</v>
      </c>
      <c r="I269" s="205"/>
      <c r="J269" s="206">
        <f>ROUND(I269*H269,2)</f>
        <v>0</v>
      </c>
      <c r="K269" s="207"/>
      <c r="L269" s="208"/>
      <c r="M269" s="209" t="s">
        <v>1</v>
      </c>
      <c r="N269" s="210" t="s">
        <v>38</v>
      </c>
      <c r="O269" s="58"/>
      <c r="P269" s="172">
        <f>O269*H269</f>
        <v>0</v>
      </c>
      <c r="Q269" s="172">
        <v>8.9999999999999993E-3</v>
      </c>
      <c r="R269" s="172">
        <f>Q269*H269</f>
        <v>1.7999999999999999E-2</v>
      </c>
      <c r="S269" s="172">
        <v>0</v>
      </c>
      <c r="T269" s="173">
        <f>S269*H269</f>
        <v>0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174" t="s">
        <v>296</v>
      </c>
      <c r="AT269" s="174" t="s">
        <v>358</v>
      </c>
      <c r="AU269" s="174" t="s">
        <v>144</v>
      </c>
      <c r="AY269" s="17" t="s">
        <v>136</v>
      </c>
      <c r="BE269" s="175">
        <f>IF(N269="základní",J269,0)</f>
        <v>0</v>
      </c>
      <c r="BF269" s="175">
        <f>IF(N269="snížená",J269,0)</f>
        <v>0</v>
      </c>
      <c r="BG269" s="175">
        <f>IF(N269="zákl. přenesená",J269,0)</f>
        <v>0</v>
      </c>
      <c r="BH269" s="175">
        <f>IF(N269="sníž. přenesená",J269,0)</f>
        <v>0</v>
      </c>
      <c r="BI269" s="175">
        <f>IF(N269="nulová",J269,0)</f>
        <v>0</v>
      </c>
      <c r="BJ269" s="17" t="s">
        <v>144</v>
      </c>
      <c r="BK269" s="175">
        <f>ROUND(I269*H269,2)</f>
        <v>0</v>
      </c>
      <c r="BL269" s="17" t="s">
        <v>222</v>
      </c>
      <c r="BM269" s="174" t="s">
        <v>361</v>
      </c>
    </row>
    <row r="270" spans="1:65" s="2" customFormat="1" ht="24" customHeight="1">
      <c r="A270" s="32"/>
      <c r="B270" s="161"/>
      <c r="C270" s="162" t="s">
        <v>362</v>
      </c>
      <c r="D270" s="162" t="s">
        <v>139</v>
      </c>
      <c r="E270" s="163" t="s">
        <v>363</v>
      </c>
      <c r="F270" s="164" t="s">
        <v>364</v>
      </c>
      <c r="G270" s="165" t="s">
        <v>142</v>
      </c>
      <c r="H270" s="166">
        <v>24</v>
      </c>
      <c r="I270" s="167"/>
      <c r="J270" s="168">
        <f>ROUND(I270*H270,2)</f>
        <v>0</v>
      </c>
      <c r="K270" s="169"/>
      <c r="L270" s="33"/>
      <c r="M270" s="170" t="s">
        <v>1</v>
      </c>
      <c r="N270" s="171" t="s">
        <v>38</v>
      </c>
      <c r="O270" s="58"/>
      <c r="P270" s="172">
        <f>O270*H270</f>
        <v>0</v>
      </c>
      <c r="Q270" s="172">
        <v>0</v>
      </c>
      <c r="R270" s="172">
        <f>Q270*H270</f>
        <v>0</v>
      </c>
      <c r="S270" s="172">
        <v>6.0000000000000001E-3</v>
      </c>
      <c r="T270" s="173">
        <f>S270*H270</f>
        <v>0.14400000000000002</v>
      </c>
      <c r="U270" s="32"/>
      <c r="V270" s="32"/>
      <c r="W270" s="32"/>
      <c r="X270" s="32"/>
      <c r="Y270" s="32"/>
      <c r="Z270" s="32"/>
      <c r="AA270" s="32"/>
      <c r="AB270" s="32"/>
      <c r="AC270" s="32"/>
      <c r="AD270" s="32"/>
      <c r="AE270" s="32"/>
      <c r="AR270" s="174" t="s">
        <v>222</v>
      </c>
      <c r="AT270" s="174" t="s">
        <v>139</v>
      </c>
      <c r="AU270" s="174" t="s">
        <v>144</v>
      </c>
      <c r="AY270" s="17" t="s">
        <v>136</v>
      </c>
      <c r="BE270" s="175">
        <f>IF(N270="základní",J270,0)</f>
        <v>0</v>
      </c>
      <c r="BF270" s="175">
        <f>IF(N270="snížená",J270,0)</f>
        <v>0</v>
      </c>
      <c r="BG270" s="175">
        <f>IF(N270="zákl. přenesená",J270,0)</f>
        <v>0</v>
      </c>
      <c r="BH270" s="175">
        <f>IF(N270="sníž. přenesená",J270,0)</f>
        <v>0</v>
      </c>
      <c r="BI270" s="175">
        <f>IF(N270="nulová",J270,0)</f>
        <v>0</v>
      </c>
      <c r="BJ270" s="17" t="s">
        <v>144</v>
      </c>
      <c r="BK270" s="175">
        <f>ROUND(I270*H270,2)</f>
        <v>0</v>
      </c>
      <c r="BL270" s="17" t="s">
        <v>222</v>
      </c>
      <c r="BM270" s="174" t="s">
        <v>365</v>
      </c>
    </row>
    <row r="271" spans="1:65" s="14" customFormat="1" ht="11.25">
      <c r="B271" s="184"/>
      <c r="D271" s="177" t="s">
        <v>146</v>
      </c>
      <c r="E271" s="185" t="s">
        <v>1</v>
      </c>
      <c r="F271" s="186" t="s">
        <v>366</v>
      </c>
      <c r="H271" s="187">
        <v>24</v>
      </c>
      <c r="I271" s="188"/>
      <c r="L271" s="184"/>
      <c r="M271" s="189"/>
      <c r="N271" s="190"/>
      <c r="O271" s="190"/>
      <c r="P271" s="190"/>
      <c r="Q271" s="190"/>
      <c r="R271" s="190"/>
      <c r="S271" s="190"/>
      <c r="T271" s="191"/>
      <c r="AT271" s="185" t="s">
        <v>146</v>
      </c>
      <c r="AU271" s="185" t="s">
        <v>144</v>
      </c>
      <c r="AV271" s="14" t="s">
        <v>144</v>
      </c>
      <c r="AW271" s="14" t="s">
        <v>29</v>
      </c>
      <c r="AX271" s="14" t="s">
        <v>72</v>
      </c>
      <c r="AY271" s="185" t="s">
        <v>136</v>
      </c>
    </row>
    <row r="272" spans="1:65" s="15" customFormat="1" ht="11.25">
      <c r="B272" s="192"/>
      <c r="D272" s="177" t="s">
        <v>146</v>
      </c>
      <c r="E272" s="193" t="s">
        <v>1</v>
      </c>
      <c r="F272" s="194" t="s">
        <v>149</v>
      </c>
      <c r="H272" s="195">
        <v>24</v>
      </c>
      <c r="I272" s="196"/>
      <c r="L272" s="192"/>
      <c r="M272" s="197"/>
      <c r="N272" s="198"/>
      <c r="O272" s="198"/>
      <c r="P272" s="198"/>
      <c r="Q272" s="198"/>
      <c r="R272" s="198"/>
      <c r="S272" s="198"/>
      <c r="T272" s="199"/>
      <c r="AT272" s="193" t="s">
        <v>146</v>
      </c>
      <c r="AU272" s="193" t="s">
        <v>144</v>
      </c>
      <c r="AV272" s="15" t="s">
        <v>143</v>
      </c>
      <c r="AW272" s="15" t="s">
        <v>29</v>
      </c>
      <c r="AX272" s="15" t="s">
        <v>80</v>
      </c>
      <c r="AY272" s="193" t="s">
        <v>136</v>
      </c>
    </row>
    <row r="273" spans="1:65" s="2" customFormat="1" ht="16.5" customHeight="1">
      <c r="A273" s="32"/>
      <c r="B273" s="161"/>
      <c r="C273" s="162" t="s">
        <v>367</v>
      </c>
      <c r="D273" s="162" t="s">
        <v>139</v>
      </c>
      <c r="E273" s="163" t="s">
        <v>368</v>
      </c>
      <c r="F273" s="164" t="s">
        <v>369</v>
      </c>
      <c r="G273" s="165" t="s">
        <v>142</v>
      </c>
      <c r="H273" s="166">
        <v>24</v>
      </c>
      <c r="I273" s="167"/>
      <c r="J273" s="168">
        <f>ROUND(I273*H273,2)</f>
        <v>0</v>
      </c>
      <c r="K273" s="169"/>
      <c r="L273" s="33"/>
      <c r="M273" s="170" t="s">
        <v>1</v>
      </c>
      <c r="N273" s="171" t="s">
        <v>38</v>
      </c>
      <c r="O273" s="58"/>
      <c r="P273" s="172">
        <f>O273*H273</f>
        <v>0</v>
      </c>
      <c r="Q273" s="172">
        <v>8.0000000000000007E-5</v>
      </c>
      <c r="R273" s="172">
        <f>Q273*H273</f>
        <v>1.9200000000000003E-3</v>
      </c>
      <c r="S273" s="172">
        <v>0</v>
      </c>
      <c r="T273" s="173">
        <f>S273*H273</f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174" t="s">
        <v>222</v>
      </c>
      <c r="AT273" s="174" t="s">
        <v>139</v>
      </c>
      <c r="AU273" s="174" t="s">
        <v>144</v>
      </c>
      <c r="AY273" s="17" t="s">
        <v>136</v>
      </c>
      <c r="BE273" s="175">
        <f>IF(N273="základní",J273,0)</f>
        <v>0</v>
      </c>
      <c r="BF273" s="175">
        <f>IF(N273="snížená",J273,0)</f>
        <v>0</v>
      </c>
      <c r="BG273" s="175">
        <f>IF(N273="zákl. přenesená",J273,0)</f>
        <v>0</v>
      </c>
      <c r="BH273" s="175">
        <f>IF(N273="sníž. přenesená",J273,0)</f>
        <v>0</v>
      </c>
      <c r="BI273" s="175">
        <f>IF(N273="nulová",J273,0)</f>
        <v>0</v>
      </c>
      <c r="BJ273" s="17" t="s">
        <v>144</v>
      </c>
      <c r="BK273" s="175">
        <f>ROUND(I273*H273,2)</f>
        <v>0</v>
      </c>
      <c r="BL273" s="17" t="s">
        <v>222</v>
      </c>
      <c r="BM273" s="174" t="s">
        <v>370</v>
      </c>
    </row>
    <row r="274" spans="1:65" s="14" customFormat="1" ht="11.25">
      <c r="B274" s="184"/>
      <c r="D274" s="177" t="s">
        <v>146</v>
      </c>
      <c r="E274" s="185" t="s">
        <v>1</v>
      </c>
      <c r="F274" s="186" t="s">
        <v>366</v>
      </c>
      <c r="H274" s="187">
        <v>24</v>
      </c>
      <c r="I274" s="188"/>
      <c r="L274" s="184"/>
      <c r="M274" s="189"/>
      <c r="N274" s="190"/>
      <c r="O274" s="190"/>
      <c r="P274" s="190"/>
      <c r="Q274" s="190"/>
      <c r="R274" s="190"/>
      <c r="S274" s="190"/>
      <c r="T274" s="191"/>
      <c r="AT274" s="185" t="s">
        <v>146</v>
      </c>
      <c r="AU274" s="185" t="s">
        <v>144</v>
      </c>
      <c r="AV274" s="14" t="s">
        <v>144</v>
      </c>
      <c r="AW274" s="14" t="s">
        <v>29</v>
      </c>
      <c r="AX274" s="14" t="s">
        <v>72</v>
      </c>
      <c r="AY274" s="185" t="s">
        <v>136</v>
      </c>
    </row>
    <row r="275" spans="1:65" s="15" customFormat="1" ht="11.25">
      <c r="B275" s="192"/>
      <c r="D275" s="177" t="s">
        <v>146</v>
      </c>
      <c r="E275" s="193" t="s">
        <v>1</v>
      </c>
      <c r="F275" s="194" t="s">
        <v>149</v>
      </c>
      <c r="H275" s="195">
        <v>24</v>
      </c>
      <c r="I275" s="196"/>
      <c r="L275" s="192"/>
      <c r="M275" s="197"/>
      <c r="N275" s="198"/>
      <c r="O275" s="198"/>
      <c r="P275" s="198"/>
      <c r="Q275" s="198"/>
      <c r="R275" s="198"/>
      <c r="S275" s="198"/>
      <c r="T275" s="199"/>
      <c r="AT275" s="193" t="s">
        <v>146</v>
      </c>
      <c r="AU275" s="193" t="s">
        <v>144</v>
      </c>
      <c r="AV275" s="15" t="s">
        <v>143</v>
      </c>
      <c r="AW275" s="15" t="s">
        <v>29</v>
      </c>
      <c r="AX275" s="15" t="s">
        <v>80</v>
      </c>
      <c r="AY275" s="193" t="s">
        <v>136</v>
      </c>
    </row>
    <row r="276" spans="1:65" s="2" customFormat="1" ht="16.5" customHeight="1">
      <c r="A276" s="32"/>
      <c r="B276" s="161"/>
      <c r="C276" s="200" t="s">
        <v>371</v>
      </c>
      <c r="D276" s="200" t="s">
        <v>358</v>
      </c>
      <c r="E276" s="201" t="s">
        <v>372</v>
      </c>
      <c r="F276" s="202" t="s">
        <v>373</v>
      </c>
      <c r="G276" s="203" t="s">
        <v>142</v>
      </c>
      <c r="H276" s="204">
        <v>24</v>
      </c>
      <c r="I276" s="205"/>
      <c r="J276" s="206">
        <f>ROUND(I276*H276,2)</f>
        <v>0</v>
      </c>
      <c r="K276" s="207"/>
      <c r="L276" s="208"/>
      <c r="M276" s="209" t="s">
        <v>1</v>
      </c>
      <c r="N276" s="210" t="s">
        <v>38</v>
      </c>
      <c r="O276" s="58"/>
      <c r="P276" s="172">
        <f>O276*H276</f>
        <v>0</v>
      </c>
      <c r="Q276" s="172">
        <v>1.1000000000000001E-3</v>
      </c>
      <c r="R276" s="172">
        <f>Q276*H276</f>
        <v>2.64E-2</v>
      </c>
      <c r="S276" s="172">
        <v>0</v>
      </c>
      <c r="T276" s="173">
        <f>S276*H276</f>
        <v>0</v>
      </c>
      <c r="U276" s="32"/>
      <c r="V276" s="32"/>
      <c r="W276" s="32"/>
      <c r="X276" s="32"/>
      <c r="Y276" s="32"/>
      <c r="Z276" s="32"/>
      <c r="AA276" s="32"/>
      <c r="AB276" s="32"/>
      <c r="AC276" s="32"/>
      <c r="AD276" s="32"/>
      <c r="AE276" s="32"/>
      <c r="AR276" s="174" t="s">
        <v>296</v>
      </c>
      <c r="AT276" s="174" t="s">
        <v>358</v>
      </c>
      <c r="AU276" s="174" t="s">
        <v>144</v>
      </c>
      <c r="AY276" s="17" t="s">
        <v>136</v>
      </c>
      <c r="BE276" s="175">
        <f>IF(N276="základní",J276,0)</f>
        <v>0</v>
      </c>
      <c r="BF276" s="175">
        <f>IF(N276="snížená",J276,0)</f>
        <v>0</v>
      </c>
      <c r="BG276" s="175">
        <f>IF(N276="zákl. přenesená",J276,0)</f>
        <v>0</v>
      </c>
      <c r="BH276" s="175">
        <f>IF(N276="sníž. přenesená",J276,0)</f>
        <v>0</v>
      </c>
      <c r="BI276" s="175">
        <f>IF(N276="nulová",J276,0)</f>
        <v>0</v>
      </c>
      <c r="BJ276" s="17" t="s">
        <v>144</v>
      </c>
      <c r="BK276" s="175">
        <f>ROUND(I276*H276,2)</f>
        <v>0</v>
      </c>
      <c r="BL276" s="17" t="s">
        <v>222</v>
      </c>
      <c r="BM276" s="174" t="s">
        <v>374</v>
      </c>
    </row>
    <row r="277" spans="1:65" s="2" customFormat="1" ht="24" customHeight="1">
      <c r="A277" s="32"/>
      <c r="B277" s="161"/>
      <c r="C277" s="162" t="s">
        <v>375</v>
      </c>
      <c r="D277" s="162" t="s">
        <v>139</v>
      </c>
      <c r="E277" s="163" t="s">
        <v>376</v>
      </c>
      <c r="F277" s="164" t="s">
        <v>377</v>
      </c>
      <c r="G277" s="165" t="s">
        <v>378</v>
      </c>
      <c r="H277" s="211"/>
      <c r="I277" s="167"/>
      <c r="J277" s="168">
        <f>ROUND(I277*H277,2)</f>
        <v>0</v>
      </c>
      <c r="K277" s="169"/>
      <c r="L277" s="33"/>
      <c r="M277" s="170" t="s">
        <v>1</v>
      </c>
      <c r="N277" s="171" t="s">
        <v>38</v>
      </c>
      <c r="O277" s="58"/>
      <c r="P277" s="172">
        <f>O277*H277</f>
        <v>0</v>
      </c>
      <c r="Q277" s="172">
        <v>0</v>
      </c>
      <c r="R277" s="172">
        <f>Q277*H277</f>
        <v>0</v>
      </c>
      <c r="S277" s="172">
        <v>0</v>
      </c>
      <c r="T277" s="173">
        <f>S277*H277</f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174" t="s">
        <v>222</v>
      </c>
      <c r="AT277" s="174" t="s">
        <v>139</v>
      </c>
      <c r="AU277" s="174" t="s">
        <v>144</v>
      </c>
      <c r="AY277" s="17" t="s">
        <v>136</v>
      </c>
      <c r="BE277" s="175">
        <f>IF(N277="základní",J277,0)</f>
        <v>0</v>
      </c>
      <c r="BF277" s="175">
        <f>IF(N277="snížená",J277,0)</f>
        <v>0</v>
      </c>
      <c r="BG277" s="175">
        <f>IF(N277="zákl. přenesená",J277,0)</f>
        <v>0</v>
      </c>
      <c r="BH277" s="175">
        <f>IF(N277="sníž. přenesená",J277,0)</f>
        <v>0</v>
      </c>
      <c r="BI277" s="175">
        <f>IF(N277="nulová",J277,0)</f>
        <v>0</v>
      </c>
      <c r="BJ277" s="17" t="s">
        <v>144</v>
      </c>
      <c r="BK277" s="175">
        <f>ROUND(I277*H277,2)</f>
        <v>0</v>
      </c>
      <c r="BL277" s="17" t="s">
        <v>222</v>
      </c>
      <c r="BM277" s="174" t="s">
        <v>379</v>
      </c>
    </row>
    <row r="278" spans="1:65" s="12" customFormat="1" ht="22.9" customHeight="1">
      <c r="B278" s="148"/>
      <c r="D278" s="149" t="s">
        <v>71</v>
      </c>
      <c r="E278" s="159" t="s">
        <v>380</v>
      </c>
      <c r="F278" s="159" t="s">
        <v>381</v>
      </c>
      <c r="I278" s="151"/>
      <c r="J278" s="160">
        <f>BK278</f>
        <v>0</v>
      </c>
      <c r="L278" s="148"/>
      <c r="M278" s="153"/>
      <c r="N278" s="154"/>
      <c r="O278" s="154"/>
      <c r="P278" s="155">
        <f>SUM(P279:P290)</f>
        <v>0</v>
      </c>
      <c r="Q278" s="154"/>
      <c r="R278" s="155">
        <f>SUM(R279:R290)</f>
        <v>2.5057799999999997</v>
      </c>
      <c r="S278" s="154"/>
      <c r="T278" s="156">
        <f>SUM(T279:T290)</f>
        <v>0</v>
      </c>
      <c r="AR278" s="149" t="s">
        <v>144</v>
      </c>
      <c r="AT278" s="157" t="s">
        <v>71</v>
      </c>
      <c r="AU278" s="157" t="s">
        <v>80</v>
      </c>
      <c r="AY278" s="149" t="s">
        <v>136</v>
      </c>
      <c r="BK278" s="158">
        <f>SUM(BK279:BK290)</f>
        <v>0</v>
      </c>
    </row>
    <row r="279" spans="1:65" s="2" customFormat="1" ht="16.5" customHeight="1">
      <c r="A279" s="32"/>
      <c r="B279" s="161"/>
      <c r="C279" s="162" t="s">
        <v>382</v>
      </c>
      <c r="D279" s="162" t="s">
        <v>139</v>
      </c>
      <c r="E279" s="163" t="s">
        <v>383</v>
      </c>
      <c r="F279" s="164" t="s">
        <v>384</v>
      </c>
      <c r="G279" s="165" t="s">
        <v>207</v>
      </c>
      <c r="H279" s="166">
        <v>3</v>
      </c>
      <c r="I279" s="167"/>
      <c r="J279" s="168">
        <f>ROUND(I279*H279,2)</f>
        <v>0</v>
      </c>
      <c r="K279" s="169"/>
      <c r="L279" s="33"/>
      <c r="M279" s="170" t="s">
        <v>1</v>
      </c>
      <c r="N279" s="171" t="s">
        <v>38</v>
      </c>
      <c r="O279" s="58"/>
      <c r="P279" s="172">
        <f>O279*H279</f>
        <v>0</v>
      </c>
      <c r="Q279" s="172">
        <v>6.0000000000000002E-5</v>
      </c>
      <c r="R279" s="172">
        <f>Q279*H279</f>
        <v>1.8000000000000001E-4</v>
      </c>
      <c r="S279" s="172">
        <v>0</v>
      </c>
      <c r="T279" s="173">
        <f>S279*H279</f>
        <v>0</v>
      </c>
      <c r="U279" s="32"/>
      <c r="V279" s="32"/>
      <c r="W279" s="32"/>
      <c r="X279" s="32"/>
      <c r="Y279" s="32"/>
      <c r="Z279" s="32"/>
      <c r="AA279" s="32"/>
      <c r="AB279" s="32"/>
      <c r="AC279" s="32"/>
      <c r="AD279" s="32"/>
      <c r="AE279" s="32"/>
      <c r="AR279" s="174" t="s">
        <v>222</v>
      </c>
      <c r="AT279" s="174" t="s">
        <v>139</v>
      </c>
      <c r="AU279" s="174" t="s">
        <v>144</v>
      </c>
      <c r="AY279" s="17" t="s">
        <v>136</v>
      </c>
      <c r="BE279" s="175">
        <f>IF(N279="základní",J279,0)</f>
        <v>0</v>
      </c>
      <c r="BF279" s="175">
        <f>IF(N279="snížená",J279,0)</f>
        <v>0</v>
      </c>
      <c r="BG279" s="175">
        <f>IF(N279="zákl. přenesená",J279,0)</f>
        <v>0</v>
      </c>
      <c r="BH279" s="175">
        <f>IF(N279="sníž. přenesená",J279,0)</f>
        <v>0</v>
      </c>
      <c r="BI279" s="175">
        <f>IF(N279="nulová",J279,0)</f>
        <v>0</v>
      </c>
      <c r="BJ279" s="17" t="s">
        <v>144</v>
      </c>
      <c r="BK279" s="175">
        <f>ROUND(I279*H279,2)</f>
        <v>0</v>
      </c>
      <c r="BL279" s="17" t="s">
        <v>222</v>
      </c>
      <c r="BM279" s="174" t="s">
        <v>385</v>
      </c>
    </row>
    <row r="280" spans="1:65" s="2" customFormat="1" ht="16.5" customHeight="1">
      <c r="A280" s="32"/>
      <c r="B280" s="161"/>
      <c r="C280" s="162" t="s">
        <v>386</v>
      </c>
      <c r="D280" s="162" t="s">
        <v>139</v>
      </c>
      <c r="E280" s="163" t="s">
        <v>387</v>
      </c>
      <c r="F280" s="164" t="s">
        <v>388</v>
      </c>
      <c r="G280" s="165" t="s">
        <v>389</v>
      </c>
      <c r="H280" s="166">
        <v>2481.6</v>
      </c>
      <c r="I280" s="167"/>
      <c r="J280" s="168">
        <f>ROUND(I280*H280,2)</f>
        <v>0</v>
      </c>
      <c r="K280" s="169"/>
      <c r="L280" s="33"/>
      <c r="M280" s="170" t="s">
        <v>1</v>
      </c>
      <c r="N280" s="171" t="s">
        <v>38</v>
      </c>
      <c r="O280" s="58"/>
      <c r="P280" s="172">
        <f>O280*H280</f>
        <v>0</v>
      </c>
      <c r="Q280" s="172">
        <v>1E-3</v>
      </c>
      <c r="R280" s="172">
        <f>Q280*H280</f>
        <v>2.4815999999999998</v>
      </c>
      <c r="S280" s="172">
        <v>0</v>
      </c>
      <c r="T280" s="173">
        <f>S280*H280</f>
        <v>0</v>
      </c>
      <c r="U280" s="32"/>
      <c r="V280" s="32"/>
      <c r="W280" s="32"/>
      <c r="X280" s="32"/>
      <c r="Y280" s="32"/>
      <c r="Z280" s="32"/>
      <c r="AA280" s="32"/>
      <c r="AB280" s="32"/>
      <c r="AC280" s="32"/>
      <c r="AD280" s="32"/>
      <c r="AE280" s="32"/>
      <c r="AR280" s="174" t="s">
        <v>222</v>
      </c>
      <c r="AT280" s="174" t="s">
        <v>139</v>
      </c>
      <c r="AU280" s="174" t="s">
        <v>144</v>
      </c>
      <c r="AY280" s="17" t="s">
        <v>136</v>
      </c>
      <c r="BE280" s="175">
        <f>IF(N280="základní",J280,0)</f>
        <v>0</v>
      </c>
      <c r="BF280" s="175">
        <f>IF(N280="snížená",J280,0)</f>
        <v>0</v>
      </c>
      <c r="BG280" s="175">
        <f>IF(N280="zákl. přenesená",J280,0)</f>
        <v>0</v>
      </c>
      <c r="BH280" s="175">
        <f>IF(N280="sníž. přenesená",J280,0)</f>
        <v>0</v>
      </c>
      <c r="BI280" s="175">
        <f>IF(N280="nulová",J280,0)</f>
        <v>0</v>
      </c>
      <c r="BJ280" s="17" t="s">
        <v>144</v>
      </c>
      <c r="BK280" s="175">
        <f>ROUND(I280*H280,2)</f>
        <v>0</v>
      </c>
      <c r="BL280" s="17" t="s">
        <v>222</v>
      </c>
      <c r="BM280" s="174" t="s">
        <v>390</v>
      </c>
    </row>
    <row r="281" spans="1:65" s="13" customFormat="1" ht="11.25">
      <c r="B281" s="176"/>
      <c r="D281" s="177" t="s">
        <v>146</v>
      </c>
      <c r="E281" s="178" t="s">
        <v>1</v>
      </c>
      <c r="F281" s="179" t="s">
        <v>147</v>
      </c>
      <c r="H281" s="178" t="s">
        <v>1</v>
      </c>
      <c r="I281" s="180"/>
      <c r="L281" s="176"/>
      <c r="M281" s="181"/>
      <c r="N281" s="182"/>
      <c r="O281" s="182"/>
      <c r="P281" s="182"/>
      <c r="Q281" s="182"/>
      <c r="R281" s="182"/>
      <c r="S281" s="182"/>
      <c r="T281" s="183"/>
      <c r="AT281" s="178" t="s">
        <v>146</v>
      </c>
      <c r="AU281" s="178" t="s">
        <v>144</v>
      </c>
      <c r="AV281" s="13" t="s">
        <v>80</v>
      </c>
      <c r="AW281" s="13" t="s">
        <v>29</v>
      </c>
      <c r="AX281" s="13" t="s">
        <v>72</v>
      </c>
      <c r="AY281" s="178" t="s">
        <v>136</v>
      </c>
    </row>
    <row r="282" spans="1:65" s="13" customFormat="1" ht="33.75">
      <c r="B282" s="176"/>
      <c r="D282" s="177" t="s">
        <v>146</v>
      </c>
      <c r="E282" s="178" t="s">
        <v>1</v>
      </c>
      <c r="F282" s="179" t="s">
        <v>391</v>
      </c>
      <c r="H282" s="178" t="s">
        <v>1</v>
      </c>
      <c r="I282" s="180"/>
      <c r="L282" s="176"/>
      <c r="M282" s="181"/>
      <c r="N282" s="182"/>
      <c r="O282" s="182"/>
      <c r="P282" s="182"/>
      <c r="Q282" s="182"/>
      <c r="R282" s="182"/>
      <c r="S282" s="182"/>
      <c r="T282" s="183"/>
      <c r="AT282" s="178" t="s">
        <v>146</v>
      </c>
      <c r="AU282" s="178" t="s">
        <v>144</v>
      </c>
      <c r="AV282" s="13" t="s">
        <v>80</v>
      </c>
      <c r="AW282" s="13" t="s">
        <v>29</v>
      </c>
      <c r="AX282" s="13" t="s">
        <v>72</v>
      </c>
      <c r="AY282" s="178" t="s">
        <v>136</v>
      </c>
    </row>
    <row r="283" spans="1:65" s="14" customFormat="1" ht="11.25">
      <c r="B283" s="184"/>
      <c r="D283" s="177" t="s">
        <v>146</v>
      </c>
      <c r="E283" s="185" t="s">
        <v>1</v>
      </c>
      <c r="F283" s="186" t="s">
        <v>392</v>
      </c>
      <c r="H283" s="187">
        <v>2256</v>
      </c>
      <c r="I283" s="188"/>
      <c r="L283" s="184"/>
      <c r="M283" s="189"/>
      <c r="N283" s="190"/>
      <c r="O283" s="190"/>
      <c r="P283" s="190"/>
      <c r="Q283" s="190"/>
      <c r="R283" s="190"/>
      <c r="S283" s="190"/>
      <c r="T283" s="191"/>
      <c r="AT283" s="185" t="s">
        <v>146</v>
      </c>
      <c r="AU283" s="185" t="s">
        <v>144</v>
      </c>
      <c r="AV283" s="14" t="s">
        <v>144</v>
      </c>
      <c r="AW283" s="14" t="s">
        <v>29</v>
      </c>
      <c r="AX283" s="14" t="s">
        <v>72</v>
      </c>
      <c r="AY283" s="185" t="s">
        <v>136</v>
      </c>
    </row>
    <row r="284" spans="1:65" s="15" customFormat="1" ht="11.25">
      <c r="B284" s="192"/>
      <c r="D284" s="177" t="s">
        <v>146</v>
      </c>
      <c r="E284" s="193" t="s">
        <v>1</v>
      </c>
      <c r="F284" s="194" t="s">
        <v>149</v>
      </c>
      <c r="H284" s="195">
        <v>2256</v>
      </c>
      <c r="I284" s="196"/>
      <c r="L284" s="192"/>
      <c r="M284" s="197"/>
      <c r="N284" s="198"/>
      <c r="O284" s="198"/>
      <c r="P284" s="198"/>
      <c r="Q284" s="198"/>
      <c r="R284" s="198"/>
      <c r="S284" s="198"/>
      <c r="T284" s="199"/>
      <c r="AT284" s="193" t="s">
        <v>146</v>
      </c>
      <c r="AU284" s="193" t="s">
        <v>144</v>
      </c>
      <c r="AV284" s="15" t="s">
        <v>143</v>
      </c>
      <c r="AW284" s="15" t="s">
        <v>29</v>
      </c>
      <c r="AX284" s="15" t="s">
        <v>80</v>
      </c>
      <c r="AY284" s="193" t="s">
        <v>136</v>
      </c>
    </row>
    <row r="285" spans="1:65" s="14" customFormat="1" ht="11.25">
      <c r="B285" s="184"/>
      <c r="D285" s="177" t="s">
        <v>146</v>
      </c>
      <c r="F285" s="186" t="s">
        <v>393</v>
      </c>
      <c r="H285" s="187">
        <v>2481.6</v>
      </c>
      <c r="I285" s="188"/>
      <c r="L285" s="184"/>
      <c r="M285" s="189"/>
      <c r="N285" s="190"/>
      <c r="O285" s="190"/>
      <c r="P285" s="190"/>
      <c r="Q285" s="190"/>
      <c r="R285" s="190"/>
      <c r="S285" s="190"/>
      <c r="T285" s="191"/>
      <c r="AT285" s="185" t="s">
        <v>146</v>
      </c>
      <c r="AU285" s="185" t="s">
        <v>144</v>
      </c>
      <c r="AV285" s="14" t="s">
        <v>144</v>
      </c>
      <c r="AW285" s="14" t="s">
        <v>3</v>
      </c>
      <c r="AX285" s="14" t="s">
        <v>80</v>
      </c>
      <c r="AY285" s="185" t="s">
        <v>136</v>
      </c>
    </row>
    <row r="286" spans="1:65" s="2" customFormat="1" ht="24" customHeight="1">
      <c r="A286" s="32"/>
      <c r="B286" s="161"/>
      <c r="C286" s="162" t="s">
        <v>394</v>
      </c>
      <c r="D286" s="162" t="s">
        <v>139</v>
      </c>
      <c r="E286" s="163" t="s">
        <v>395</v>
      </c>
      <c r="F286" s="164" t="s">
        <v>396</v>
      </c>
      <c r="G286" s="165" t="s">
        <v>207</v>
      </c>
      <c r="H286" s="166">
        <v>24</v>
      </c>
      <c r="I286" s="167"/>
      <c r="J286" s="168">
        <f>ROUND(I286*H286,2)</f>
        <v>0</v>
      </c>
      <c r="K286" s="169"/>
      <c r="L286" s="33"/>
      <c r="M286" s="170" t="s">
        <v>1</v>
      </c>
      <c r="N286" s="171" t="s">
        <v>38</v>
      </c>
      <c r="O286" s="58"/>
      <c r="P286" s="172">
        <f>O286*H286</f>
        <v>0</v>
      </c>
      <c r="Q286" s="172">
        <v>1E-3</v>
      </c>
      <c r="R286" s="172">
        <f>Q286*H286</f>
        <v>2.4E-2</v>
      </c>
      <c r="S286" s="172">
        <v>0</v>
      </c>
      <c r="T286" s="173">
        <f>S286*H286</f>
        <v>0</v>
      </c>
      <c r="U286" s="32"/>
      <c r="V286" s="32"/>
      <c r="W286" s="32"/>
      <c r="X286" s="32"/>
      <c r="Y286" s="32"/>
      <c r="Z286" s="32"/>
      <c r="AA286" s="32"/>
      <c r="AB286" s="32"/>
      <c r="AC286" s="32"/>
      <c r="AD286" s="32"/>
      <c r="AE286" s="32"/>
      <c r="AR286" s="174" t="s">
        <v>222</v>
      </c>
      <c r="AT286" s="174" t="s">
        <v>139</v>
      </c>
      <c r="AU286" s="174" t="s">
        <v>144</v>
      </c>
      <c r="AY286" s="17" t="s">
        <v>136</v>
      </c>
      <c r="BE286" s="175">
        <f>IF(N286="základní",J286,0)</f>
        <v>0</v>
      </c>
      <c r="BF286" s="175">
        <f>IF(N286="snížená",J286,0)</f>
        <v>0</v>
      </c>
      <c r="BG286" s="175">
        <f>IF(N286="zákl. přenesená",J286,0)</f>
        <v>0</v>
      </c>
      <c r="BH286" s="175">
        <f>IF(N286="sníž. přenesená",J286,0)</f>
        <v>0</v>
      </c>
      <c r="BI286" s="175">
        <f>IF(N286="nulová",J286,0)</f>
        <v>0</v>
      </c>
      <c r="BJ286" s="17" t="s">
        <v>144</v>
      </c>
      <c r="BK286" s="175">
        <f>ROUND(I286*H286,2)</f>
        <v>0</v>
      </c>
      <c r="BL286" s="17" t="s">
        <v>222</v>
      </c>
      <c r="BM286" s="174" t="s">
        <v>397</v>
      </c>
    </row>
    <row r="287" spans="1:65" s="13" customFormat="1" ht="11.25">
      <c r="B287" s="176"/>
      <c r="D287" s="177" t="s">
        <v>146</v>
      </c>
      <c r="E287" s="178" t="s">
        <v>1</v>
      </c>
      <c r="F287" s="179" t="s">
        <v>147</v>
      </c>
      <c r="H287" s="178" t="s">
        <v>1</v>
      </c>
      <c r="I287" s="180"/>
      <c r="L287" s="176"/>
      <c r="M287" s="181"/>
      <c r="N287" s="182"/>
      <c r="O287" s="182"/>
      <c r="P287" s="182"/>
      <c r="Q287" s="182"/>
      <c r="R287" s="182"/>
      <c r="S287" s="182"/>
      <c r="T287" s="183"/>
      <c r="AT287" s="178" t="s">
        <v>146</v>
      </c>
      <c r="AU287" s="178" t="s">
        <v>144</v>
      </c>
      <c r="AV287" s="13" t="s">
        <v>80</v>
      </c>
      <c r="AW287" s="13" t="s">
        <v>29</v>
      </c>
      <c r="AX287" s="13" t="s">
        <v>72</v>
      </c>
      <c r="AY287" s="178" t="s">
        <v>136</v>
      </c>
    </row>
    <row r="288" spans="1:65" s="14" customFormat="1" ht="11.25">
      <c r="B288" s="184"/>
      <c r="D288" s="177" t="s">
        <v>146</v>
      </c>
      <c r="E288" s="185" t="s">
        <v>1</v>
      </c>
      <c r="F288" s="186" t="s">
        <v>259</v>
      </c>
      <c r="H288" s="187">
        <v>24</v>
      </c>
      <c r="I288" s="188"/>
      <c r="L288" s="184"/>
      <c r="M288" s="189"/>
      <c r="N288" s="190"/>
      <c r="O288" s="190"/>
      <c r="P288" s="190"/>
      <c r="Q288" s="190"/>
      <c r="R288" s="190"/>
      <c r="S288" s="190"/>
      <c r="T288" s="191"/>
      <c r="AT288" s="185" t="s">
        <v>146</v>
      </c>
      <c r="AU288" s="185" t="s">
        <v>144</v>
      </c>
      <c r="AV288" s="14" t="s">
        <v>144</v>
      </c>
      <c r="AW288" s="14" t="s">
        <v>29</v>
      </c>
      <c r="AX288" s="14" t="s">
        <v>72</v>
      </c>
      <c r="AY288" s="185" t="s">
        <v>136</v>
      </c>
    </row>
    <row r="289" spans="1:65" s="15" customFormat="1" ht="11.25">
      <c r="B289" s="192"/>
      <c r="D289" s="177" t="s">
        <v>146</v>
      </c>
      <c r="E289" s="193" t="s">
        <v>1</v>
      </c>
      <c r="F289" s="194" t="s">
        <v>149</v>
      </c>
      <c r="H289" s="195">
        <v>24</v>
      </c>
      <c r="I289" s="196"/>
      <c r="L289" s="192"/>
      <c r="M289" s="197"/>
      <c r="N289" s="198"/>
      <c r="O289" s="198"/>
      <c r="P289" s="198"/>
      <c r="Q289" s="198"/>
      <c r="R289" s="198"/>
      <c r="S289" s="198"/>
      <c r="T289" s="199"/>
      <c r="AT289" s="193" t="s">
        <v>146</v>
      </c>
      <c r="AU289" s="193" t="s">
        <v>144</v>
      </c>
      <c r="AV289" s="15" t="s">
        <v>143</v>
      </c>
      <c r="AW289" s="15" t="s">
        <v>29</v>
      </c>
      <c r="AX289" s="15" t="s">
        <v>80</v>
      </c>
      <c r="AY289" s="193" t="s">
        <v>136</v>
      </c>
    </row>
    <row r="290" spans="1:65" s="2" customFormat="1" ht="24" customHeight="1">
      <c r="A290" s="32"/>
      <c r="B290" s="161"/>
      <c r="C290" s="162" t="s">
        <v>398</v>
      </c>
      <c r="D290" s="162" t="s">
        <v>139</v>
      </c>
      <c r="E290" s="163" t="s">
        <v>399</v>
      </c>
      <c r="F290" s="164" t="s">
        <v>400</v>
      </c>
      <c r="G290" s="165" t="s">
        <v>378</v>
      </c>
      <c r="H290" s="211"/>
      <c r="I290" s="167"/>
      <c r="J290" s="168">
        <f>ROUND(I290*H290,2)</f>
        <v>0</v>
      </c>
      <c r="K290" s="169"/>
      <c r="L290" s="33"/>
      <c r="M290" s="170" t="s">
        <v>1</v>
      </c>
      <c r="N290" s="171" t="s">
        <v>38</v>
      </c>
      <c r="O290" s="58"/>
      <c r="P290" s="172">
        <f>O290*H290</f>
        <v>0</v>
      </c>
      <c r="Q290" s="172">
        <v>0</v>
      </c>
      <c r="R290" s="172">
        <f>Q290*H290</f>
        <v>0</v>
      </c>
      <c r="S290" s="172">
        <v>0</v>
      </c>
      <c r="T290" s="173">
        <f>S290*H290</f>
        <v>0</v>
      </c>
      <c r="U290" s="32"/>
      <c r="V290" s="32"/>
      <c r="W290" s="32"/>
      <c r="X290" s="32"/>
      <c r="Y290" s="32"/>
      <c r="Z290" s="32"/>
      <c r="AA290" s="32"/>
      <c r="AB290" s="32"/>
      <c r="AC290" s="32"/>
      <c r="AD290" s="32"/>
      <c r="AE290" s="32"/>
      <c r="AR290" s="174" t="s">
        <v>222</v>
      </c>
      <c r="AT290" s="174" t="s">
        <v>139</v>
      </c>
      <c r="AU290" s="174" t="s">
        <v>144</v>
      </c>
      <c r="AY290" s="17" t="s">
        <v>136</v>
      </c>
      <c r="BE290" s="175">
        <f>IF(N290="základní",J290,0)</f>
        <v>0</v>
      </c>
      <c r="BF290" s="175">
        <f>IF(N290="snížená",J290,0)</f>
        <v>0</v>
      </c>
      <c r="BG290" s="175">
        <f>IF(N290="zákl. přenesená",J290,0)</f>
        <v>0</v>
      </c>
      <c r="BH290" s="175">
        <f>IF(N290="sníž. přenesená",J290,0)</f>
        <v>0</v>
      </c>
      <c r="BI290" s="175">
        <f>IF(N290="nulová",J290,0)</f>
        <v>0</v>
      </c>
      <c r="BJ290" s="17" t="s">
        <v>144</v>
      </c>
      <c r="BK290" s="175">
        <f>ROUND(I290*H290,2)</f>
        <v>0</v>
      </c>
      <c r="BL290" s="17" t="s">
        <v>222</v>
      </c>
      <c r="BM290" s="174" t="s">
        <v>401</v>
      </c>
    </row>
    <row r="291" spans="1:65" s="12" customFormat="1" ht="22.9" customHeight="1">
      <c r="B291" s="148"/>
      <c r="D291" s="149" t="s">
        <v>71</v>
      </c>
      <c r="E291" s="159" t="s">
        <v>402</v>
      </c>
      <c r="F291" s="159" t="s">
        <v>403</v>
      </c>
      <c r="I291" s="151"/>
      <c r="J291" s="160">
        <f>BK291</f>
        <v>0</v>
      </c>
      <c r="L291" s="148"/>
      <c r="M291" s="153"/>
      <c r="N291" s="154"/>
      <c r="O291" s="154"/>
      <c r="P291" s="155">
        <f>SUM(P292:P312)</f>
        <v>0</v>
      </c>
      <c r="Q291" s="154"/>
      <c r="R291" s="155">
        <f>SUM(R292:R312)</f>
        <v>1.1245499999999999</v>
      </c>
      <c r="S291" s="154"/>
      <c r="T291" s="156">
        <f>SUM(T292:T312)</f>
        <v>0.555975</v>
      </c>
      <c r="AR291" s="149" t="s">
        <v>144</v>
      </c>
      <c r="AT291" s="157" t="s">
        <v>71</v>
      </c>
      <c r="AU291" s="157" t="s">
        <v>80</v>
      </c>
      <c r="AY291" s="149" t="s">
        <v>136</v>
      </c>
      <c r="BK291" s="158">
        <f>SUM(BK292:BK312)</f>
        <v>0</v>
      </c>
    </row>
    <row r="292" spans="1:65" s="2" customFormat="1" ht="16.5" customHeight="1">
      <c r="A292" s="32"/>
      <c r="B292" s="161"/>
      <c r="C292" s="162" t="s">
        <v>404</v>
      </c>
      <c r="D292" s="162" t="s">
        <v>139</v>
      </c>
      <c r="E292" s="163" t="s">
        <v>405</v>
      </c>
      <c r="F292" s="164" t="s">
        <v>406</v>
      </c>
      <c r="G292" s="165" t="s">
        <v>195</v>
      </c>
      <c r="H292" s="166">
        <v>27</v>
      </c>
      <c r="I292" s="167"/>
      <c r="J292" s="168">
        <f>ROUND(I292*H292,2)</f>
        <v>0</v>
      </c>
      <c r="K292" s="169"/>
      <c r="L292" s="33"/>
      <c r="M292" s="170" t="s">
        <v>1</v>
      </c>
      <c r="N292" s="171" t="s">
        <v>38</v>
      </c>
      <c r="O292" s="58"/>
      <c r="P292" s="172">
        <f>O292*H292</f>
        <v>0</v>
      </c>
      <c r="Q292" s="172">
        <v>4.5500000000000002E-3</v>
      </c>
      <c r="R292" s="172">
        <f>Q292*H292</f>
        <v>0.12285</v>
      </c>
      <c r="S292" s="172">
        <v>0</v>
      </c>
      <c r="T292" s="173">
        <f>S292*H292</f>
        <v>0</v>
      </c>
      <c r="U292" s="32"/>
      <c r="V292" s="32"/>
      <c r="W292" s="32"/>
      <c r="X292" s="32"/>
      <c r="Y292" s="32"/>
      <c r="Z292" s="32"/>
      <c r="AA292" s="32"/>
      <c r="AB292" s="32"/>
      <c r="AC292" s="32"/>
      <c r="AD292" s="32"/>
      <c r="AE292" s="32"/>
      <c r="AR292" s="174" t="s">
        <v>222</v>
      </c>
      <c r="AT292" s="174" t="s">
        <v>139</v>
      </c>
      <c r="AU292" s="174" t="s">
        <v>144</v>
      </c>
      <c r="AY292" s="17" t="s">
        <v>136</v>
      </c>
      <c r="BE292" s="175">
        <f>IF(N292="základní",J292,0)</f>
        <v>0</v>
      </c>
      <c r="BF292" s="175">
        <f>IF(N292="snížená",J292,0)</f>
        <v>0</v>
      </c>
      <c r="BG292" s="175">
        <f>IF(N292="zákl. přenesená",J292,0)</f>
        <v>0</v>
      </c>
      <c r="BH292" s="175">
        <f>IF(N292="sníž. přenesená",J292,0)</f>
        <v>0</v>
      </c>
      <c r="BI292" s="175">
        <f>IF(N292="nulová",J292,0)</f>
        <v>0</v>
      </c>
      <c r="BJ292" s="17" t="s">
        <v>144</v>
      </c>
      <c r="BK292" s="175">
        <f>ROUND(I292*H292,2)</f>
        <v>0</v>
      </c>
      <c r="BL292" s="17" t="s">
        <v>222</v>
      </c>
      <c r="BM292" s="174" t="s">
        <v>407</v>
      </c>
    </row>
    <row r="293" spans="1:65" s="14" customFormat="1" ht="11.25">
      <c r="B293" s="184"/>
      <c r="D293" s="177" t="s">
        <v>146</v>
      </c>
      <c r="E293" s="185" t="s">
        <v>1</v>
      </c>
      <c r="F293" s="186" t="s">
        <v>341</v>
      </c>
      <c r="H293" s="187">
        <v>27</v>
      </c>
      <c r="I293" s="188"/>
      <c r="L293" s="184"/>
      <c r="M293" s="189"/>
      <c r="N293" s="190"/>
      <c r="O293" s="190"/>
      <c r="P293" s="190"/>
      <c r="Q293" s="190"/>
      <c r="R293" s="190"/>
      <c r="S293" s="190"/>
      <c r="T293" s="191"/>
      <c r="AT293" s="185" t="s">
        <v>146</v>
      </c>
      <c r="AU293" s="185" t="s">
        <v>144</v>
      </c>
      <c r="AV293" s="14" t="s">
        <v>144</v>
      </c>
      <c r="AW293" s="14" t="s">
        <v>29</v>
      </c>
      <c r="AX293" s="14" t="s">
        <v>72</v>
      </c>
      <c r="AY293" s="185" t="s">
        <v>136</v>
      </c>
    </row>
    <row r="294" spans="1:65" s="15" customFormat="1" ht="11.25">
      <c r="B294" s="192"/>
      <c r="D294" s="177" t="s">
        <v>146</v>
      </c>
      <c r="E294" s="193" t="s">
        <v>1</v>
      </c>
      <c r="F294" s="194" t="s">
        <v>149</v>
      </c>
      <c r="H294" s="195">
        <v>27</v>
      </c>
      <c r="I294" s="196"/>
      <c r="L294" s="192"/>
      <c r="M294" s="197"/>
      <c r="N294" s="198"/>
      <c r="O294" s="198"/>
      <c r="P294" s="198"/>
      <c r="Q294" s="198"/>
      <c r="R294" s="198"/>
      <c r="S294" s="198"/>
      <c r="T294" s="199"/>
      <c r="AT294" s="193" t="s">
        <v>146</v>
      </c>
      <c r="AU294" s="193" t="s">
        <v>144</v>
      </c>
      <c r="AV294" s="15" t="s">
        <v>143</v>
      </c>
      <c r="AW294" s="15" t="s">
        <v>29</v>
      </c>
      <c r="AX294" s="15" t="s">
        <v>80</v>
      </c>
      <c r="AY294" s="193" t="s">
        <v>136</v>
      </c>
    </row>
    <row r="295" spans="1:65" s="2" customFormat="1" ht="16.5" customHeight="1">
      <c r="A295" s="32"/>
      <c r="B295" s="161"/>
      <c r="C295" s="162" t="s">
        <v>408</v>
      </c>
      <c r="D295" s="162" t="s">
        <v>139</v>
      </c>
      <c r="E295" s="163" t="s">
        <v>409</v>
      </c>
      <c r="F295" s="164" t="s">
        <v>410</v>
      </c>
      <c r="G295" s="165" t="s">
        <v>195</v>
      </c>
      <c r="H295" s="166">
        <v>15.75</v>
      </c>
      <c r="I295" s="167"/>
      <c r="J295" s="168">
        <f>ROUND(I295*H295,2)</f>
        <v>0</v>
      </c>
      <c r="K295" s="169"/>
      <c r="L295" s="33"/>
      <c r="M295" s="170" t="s">
        <v>1</v>
      </c>
      <c r="N295" s="171" t="s">
        <v>38</v>
      </c>
      <c r="O295" s="58"/>
      <c r="P295" s="172">
        <f>O295*H295</f>
        <v>0</v>
      </c>
      <c r="Q295" s="172">
        <v>0</v>
      </c>
      <c r="R295" s="172">
        <f>Q295*H295</f>
        <v>0</v>
      </c>
      <c r="S295" s="172">
        <v>3.5299999999999998E-2</v>
      </c>
      <c r="T295" s="173">
        <f>S295*H295</f>
        <v>0.555975</v>
      </c>
      <c r="U295" s="32"/>
      <c r="V295" s="32"/>
      <c r="W295" s="32"/>
      <c r="X295" s="32"/>
      <c r="Y295" s="32"/>
      <c r="Z295" s="32"/>
      <c r="AA295" s="32"/>
      <c r="AB295" s="32"/>
      <c r="AC295" s="32"/>
      <c r="AD295" s="32"/>
      <c r="AE295" s="32"/>
      <c r="AR295" s="174" t="s">
        <v>222</v>
      </c>
      <c r="AT295" s="174" t="s">
        <v>139</v>
      </c>
      <c r="AU295" s="174" t="s">
        <v>144</v>
      </c>
      <c r="AY295" s="17" t="s">
        <v>136</v>
      </c>
      <c r="BE295" s="175">
        <f>IF(N295="základní",J295,0)</f>
        <v>0</v>
      </c>
      <c r="BF295" s="175">
        <f>IF(N295="snížená",J295,0)</f>
        <v>0</v>
      </c>
      <c r="BG295" s="175">
        <f>IF(N295="zákl. přenesená",J295,0)</f>
        <v>0</v>
      </c>
      <c r="BH295" s="175">
        <f>IF(N295="sníž. přenesená",J295,0)</f>
        <v>0</v>
      </c>
      <c r="BI295" s="175">
        <f>IF(N295="nulová",J295,0)</f>
        <v>0</v>
      </c>
      <c r="BJ295" s="17" t="s">
        <v>144</v>
      </c>
      <c r="BK295" s="175">
        <f>ROUND(I295*H295,2)</f>
        <v>0</v>
      </c>
      <c r="BL295" s="17" t="s">
        <v>222</v>
      </c>
      <c r="BM295" s="174" t="s">
        <v>411</v>
      </c>
    </row>
    <row r="296" spans="1:65" s="14" customFormat="1" ht="11.25">
      <c r="B296" s="184"/>
      <c r="D296" s="177" t="s">
        <v>146</v>
      </c>
      <c r="E296" s="185" t="s">
        <v>1</v>
      </c>
      <c r="F296" s="186" t="s">
        <v>412</v>
      </c>
      <c r="H296" s="187">
        <v>15.75</v>
      </c>
      <c r="I296" s="188"/>
      <c r="L296" s="184"/>
      <c r="M296" s="189"/>
      <c r="N296" s="190"/>
      <c r="O296" s="190"/>
      <c r="P296" s="190"/>
      <c r="Q296" s="190"/>
      <c r="R296" s="190"/>
      <c r="S296" s="190"/>
      <c r="T296" s="191"/>
      <c r="AT296" s="185" t="s">
        <v>146</v>
      </c>
      <c r="AU296" s="185" t="s">
        <v>144</v>
      </c>
      <c r="AV296" s="14" t="s">
        <v>144</v>
      </c>
      <c r="AW296" s="14" t="s">
        <v>29</v>
      </c>
      <c r="AX296" s="14" t="s">
        <v>72</v>
      </c>
      <c r="AY296" s="185" t="s">
        <v>136</v>
      </c>
    </row>
    <row r="297" spans="1:65" s="15" customFormat="1" ht="11.25">
      <c r="B297" s="192"/>
      <c r="D297" s="177" t="s">
        <v>146</v>
      </c>
      <c r="E297" s="193" t="s">
        <v>1</v>
      </c>
      <c r="F297" s="194" t="s">
        <v>149</v>
      </c>
      <c r="H297" s="195">
        <v>15.75</v>
      </c>
      <c r="I297" s="196"/>
      <c r="L297" s="192"/>
      <c r="M297" s="197"/>
      <c r="N297" s="198"/>
      <c r="O297" s="198"/>
      <c r="P297" s="198"/>
      <c r="Q297" s="198"/>
      <c r="R297" s="198"/>
      <c r="S297" s="198"/>
      <c r="T297" s="199"/>
      <c r="AT297" s="193" t="s">
        <v>146</v>
      </c>
      <c r="AU297" s="193" t="s">
        <v>144</v>
      </c>
      <c r="AV297" s="15" t="s">
        <v>143</v>
      </c>
      <c r="AW297" s="15" t="s">
        <v>29</v>
      </c>
      <c r="AX297" s="15" t="s">
        <v>80</v>
      </c>
      <c r="AY297" s="193" t="s">
        <v>136</v>
      </c>
    </row>
    <row r="298" spans="1:65" s="2" customFormat="1" ht="24" customHeight="1">
      <c r="A298" s="32"/>
      <c r="B298" s="161"/>
      <c r="C298" s="162" t="s">
        <v>413</v>
      </c>
      <c r="D298" s="162" t="s">
        <v>139</v>
      </c>
      <c r="E298" s="163" t="s">
        <v>414</v>
      </c>
      <c r="F298" s="164" t="s">
        <v>415</v>
      </c>
      <c r="G298" s="165" t="s">
        <v>195</v>
      </c>
      <c r="H298" s="166">
        <v>27</v>
      </c>
      <c r="I298" s="167"/>
      <c r="J298" s="168">
        <f>ROUND(I298*H298,2)</f>
        <v>0</v>
      </c>
      <c r="K298" s="169"/>
      <c r="L298" s="33"/>
      <c r="M298" s="170" t="s">
        <v>1</v>
      </c>
      <c r="N298" s="171" t="s">
        <v>38</v>
      </c>
      <c r="O298" s="58"/>
      <c r="P298" s="172">
        <f>O298*H298</f>
        <v>0</v>
      </c>
      <c r="Q298" s="172">
        <v>9.1500000000000001E-3</v>
      </c>
      <c r="R298" s="172">
        <f>Q298*H298</f>
        <v>0.24704999999999999</v>
      </c>
      <c r="S298" s="172">
        <v>0</v>
      </c>
      <c r="T298" s="173">
        <f>S298*H298</f>
        <v>0</v>
      </c>
      <c r="U298" s="32"/>
      <c r="V298" s="32"/>
      <c r="W298" s="32"/>
      <c r="X298" s="32"/>
      <c r="Y298" s="32"/>
      <c r="Z298" s="32"/>
      <c r="AA298" s="32"/>
      <c r="AB298" s="32"/>
      <c r="AC298" s="32"/>
      <c r="AD298" s="32"/>
      <c r="AE298" s="32"/>
      <c r="AR298" s="174" t="s">
        <v>222</v>
      </c>
      <c r="AT298" s="174" t="s">
        <v>139</v>
      </c>
      <c r="AU298" s="174" t="s">
        <v>144</v>
      </c>
      <c r="AY298" s="17" t="s">
        <v>136</v>
      </c>
      <c r="BE298" s="175">
        <f>IF(N298="základní",J298,0)</f>
        <v>0</v>
      </c>
      <c r="BF298" s="175">
        <f>IF(N298="snížená",J298,0)</f>
        <v>0</v>
      </c>
      <c r="BG298" s="175">
        <f>IF(N298="zákl. přenesená",J298,0)</f>
        <v>0</v>
      </c>
      <c r="BH298" s="175">
        <f>IF(N298="sníž. přenesená",J298,0)</f>
        <v>0</v>
      </c>
      <c r="BI298" s="175">
        <f>IF(N298="nulová",J298,0)</f>
        <v>0</v>
      </c>
      <c r="BJ298" s="17" t="s">
        <v>144</v>
      </c>
      <c r="BK298" s="175">
        <f>ROUND(I298*H298,2)</f>
        <v>0</v>
      </c>
      <c r="BL298" s="17" t="s">
        <v>222</v>
      </c>
      <c r="BM298" s="174" t="s">
        <v>416</v>
      </c>
    </row>
    <row r="299" spans="1:65" s="14" customFormat="1" ht="11.25">
      <c r="B299" s="184"/>
      <c r="D299" s="177" t="s">
        <v>146</v>
      </c>
      <c r="E299" s="185" t="s">
        <v>1</v>
      </c>
      <c r="F299" s="186" t="s">
        <v>341</v>
      </c>
      <c r="H299" s="187">
        <v>27</v>
      </c>
      <c r="I299" s="188"/>
      <c r="L299" s="184"/>
      <c r="M299" s="189"/>
      <c r="N299" s="190"/>
      <c r="O299" s="190"/>
      <c r="P299" s="190"/>
      <c r="Q299" s="190"/>
      <c r="R299" s="190"/>
      <c r="S299" s="190"/>
      <c r="T299" s="191"/>
      <c r="AT299" s="185" t="s">
        <v>146</v>
      </c>
      <c r="AU299" s="185" t="s">
        <v>144</v>
      </c>
      <c r="AV299" s="14" t="s">
        <v>144</v>
      </c>
      <c r="AW299" s="14" t="s">
        <v>29</v>
      </c>
      <c r="AX299" s="14" t="s">
        <v>72</v>
      </c>
      <c r="AY299" s="185" t="s">
        <v>136</v>
      </c>
    </row>
    <row r="300" spans="1:65" s="15" customFormat="1" ht="11.25">
      <c r="B300" s="192"/>
      <c r="D300" s="177" t="s">
        <v>146</v>
      </c>
      <c r="E300" s="193" t="s">
        <v>1</v>
      </c>
      <c r="F300" s="194" t="s">
        <v>149</v>
      </c>
      <c r="H300" s="195">
        <v>27</v>
      </c>
      <c r="I300" s="196"/>
      <c r="L300" s="192"/>
      <c r="M300" s="197"/>
      <c r="N300" s="198"/>
      <c r="O300" s="198"/>
      <c r="P300" s="198"/>
      <c r="Q300" s="198"/>
      <c r="R300" s="198"/>
      <c r="S300" s="198"/>
      <c r="T300" s="199"/>
      <c r="AT300" s="193" t="s">
        <v>146</v>
      </c>
      <c r="AU300" s="193" t="s">
        <v>144</v>
      </c>
      <c r="AV300" s="15" t="s">
        <v>143</v>
      </c>
      <c r="AW300" s="15" t="s">
        <v>29</v>
      </c>
      <c r="AX300" s="15" t="s">
        <v>80</v>
      </c>
      <c r="AY300" s="193" t="s">
        <v>136</v>
      </c>
    </row>
    <row r="301" spans="1:65" s="2" customFormat="1" ht="16.5" customHeight="1">
      <c r="A301" s="32"/>
      <c r="B301" s="161"/>
      <c r="C301" s="200" t="s">
        <v>417</v>
      </c>
      <c r="D301" s="200" t="s">
        <v>358</v>
      </c>
      <c r="E301" s="201" t="s">
        <v>418</v>
      </c>
      <c r="F301" s="202" t="s">
        <v>419</v>
      </c>
      <c r="G301" s="203" t="s">
        <v>195</v>
      </c>
      <c r="H301" s="204">
        <v>27.27</v>
      </c>
      <c r="I301" s="205"/>
      <c r="J301" s="206">
        <f>ROUND(I301*H301,2)</f>
        <v>0</v>
      </c>
      <c r="K301" s="207"/>
      <c r="L301" s="208"/>
      <c r="M301" s="209" t="s">
        <v>1</v>
      </c>
      <c r="N301" s="210" t="s">
        <v>38</v>
      </c>
      <c r="O301" s="58"/>
      <c r="P301" s="172">
        <f>O301*H301</f>
        <v>0</v>
      </c>
      <c r="Q301" s="172">
        <v>2.3E-2</v>
      </c>
      <c r="R301" s="172">
        <f>Q301*H301</f>
        <v>0.62720999999999993</v>
      </c>
      <c r="S301" s="172">
        <v>0</v>
      </c>
      <c r="T301" s="173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174" t="s">
        <v>296</v>
      </c>
      <c r="AT301" s="174" t="s">
        <v>358</v>
      </c>
      <c r="AU301" s="174" t="s">
        <v>144</v>
      </c>
      <c r="AY301" s="17" t="s">
        <v>136</v>
      </c>
      <c r="BE301" s="175">
        <f>IF(N301="základní",J301,0)</f>
        <v>0</v>
      </c>
      <c r="BF301" s="175">
        <f>IF(N301="snížená",J301,0)</f>
        <v>0</v>
      </c>
      <c r="BG301" s="175">
        <f>IF(N301="zákl. přenesená",J301,0)</f>
        <v>0</v>
      </c>
      <c r="BH301" s="175">
        <f>IF(N301="sníž. přenesená",J301,0)</f>
        <v>0</v>
      </c>
      <c r="BI301" s="175">
        <f>IF(N301="nulová",J301,0)</f>
        <v>0</v>
      </c>
      <c r="BJ301" s="17" t="s">
        <v>144</v>
      </c>
      <c r="BK301" s="175">
        <f>ROUND(I301*H301,2)</f>
        <v>0</v>
      </c>
      <c r="BL301" s="17" t="s">
        <v>222</v>
      </c>
      <c r="BM301" s="174" t="s">
        <v>420</v>
      </c>
    </row>
    <row r="302" spans="1:65" s="14" customFormat="1" ht="11.25">
      <c r="B302" s="184"/>
      <c r="D302" s="177" t="s">
        <v>146</v>
      </c>
      <c r="F302" s="186" t="s">
        <v>421</v>
      </c>
      <c r="H302" s="187">
        <v>27.27</v>
      </c>
      <c r="I302" s="188"/>
      <c r="L302" s="184"/>
      <c r="M302" s="189"/>
      <c r="N302" s="190"/>
      <c r="O302" s="190"/>
      <c r="P302" s="190"/>
      <c r="Q302" s="190"/>
      <c r="R302" s="190"/>
      <c r="S302" s="190"/>
      <c r="T302" s="191"/>
      <c r="AT302" s="185" t="s">
        <v>146</v>
      </c>
      <c r="AU302" s="185" t="s">
        <v>144</v>
      </c>
      <c r="AV302" s="14" t="s">
        <v>144</v>
      </c>
      <c r="AW302" s="14" t="s">
        <v>3</v>
      </c>
      <c r="AX302" s="14" t="s">
        <v>80</v>
      </c>
      <c r="AY302" s="185" t="s">
        <v>136</v>
      </c>
    </row>
    <row r="303" spans="1:65" s="2" customFormat="1" ht="36" customHeight="1">
      <c r="A303" s="32"/>
      <c r="B303" s="161"/>
      <c r="C303" s="162" t="s">
        <v>422</v>
      </c>
      <c r="D303" s="162" t="s">
        <v>139</v>
      </c>
      <c r="E303" s="163" t="s">
        <v>423</v>
      </c>
      <c r="F303" s="164" t="s">
        <v>424</v>
      </c>
      <c r="G303" s="165" t="s">
        <v>195</v>
      </c>
      <c r="H303" s="166">
        <v>27</v>
      </c>
      <c r="I303" s="167"/>
      <c r="J303" s="168">
        <f>ROUND(I303*H303,2)</f>
        <v>0</v>
      </c>
      <c r="K303" s="169"/>
      <c r="L303" s="33"/>
      <c r="M303" s="170" t="s">
        <v>1</v>
      </c>
      <c r="N303" s="171" t="s">
        <v>38</v>
      </c>
      <c r="O303" s="58"/>
      <c r="P303" s="172">
        <f>O303*H303</f>
        <v>0</v>
      </c>
      <c r="Q303" s="172">
        <v>0</v>
      </c>
      <c r="R303" s="172">
        <f>Q303*H303</f>
        <v>0</v>
      </c>
      <c r="S303" s="172">
        <v>0</v>
      </c>
      <c r="T303" s="173">
        <f>S303*H303</f>
        <v>0</v>
      </c>
      <c r="U303" s="32"/>
      <c r="V303" s="32"/>
      <c r="W303" s="32"/>
      <c r="X303" s="32"/>
      <c r="Y303" s="32"/>
      <c r="Z303" s="32"/>
      <c r="AA303" s="32"/>
      <c r="AB303" s="32"/>
      <c r="AC303" s="32"/>
      <c r="AD303" s="32"/>
      <c r="AE303" s="32"/>
      <c r="AR303" s="174" t="s">
        <v>222</v>
      </c>
      <c r="AT303" s="174" t="s">
        <v>139</v>
      </c>
      <c r="AU303" s="174" t="s">
        <v>144</v>
      </c>
      <c r="AY303" s="17" t="s">
        <v>136</v>
      </c>
      <c r="BE303" s="175">
        <f>IF(N303="základní",J303,0)</f>
        <v>0</v>
      </c>
      <c r="BF303" s="175">
        <f>IF(N303="snížená",J303,0)</f>
        <v>0</v>
      </c>
      <c r="BG303" s="175">
        <f>IF(N303="zákl. přenesená",J303,0)</f>
        <v>0</v>
      </c>
      <c r="BH303" s="175">
        <f>IF(N303="sníž. přenesená",J303,0)</f>
        <v>0</v>
      </c>
      <c r="BI303" s="175">
        <f>IF(N303="nulová",J303,0)</f>
        <v>0</v>
      </c>
      <c r="BJ303" s="17" t="s">
        <v>144</v>
      </c>
      <c r="BK303" s="175">
        <f>ROUND(I303*H303,2)</f>
        <v>0</v>
      </c>
      <c r="BL303" s="17" t="s">
        <v>222</v>
      </c>
      <c r="BM303" s="174" t="s">
        <v>425</v>
      </c>
    </row>
    <row r="304" spans="1:65" s="14" customFormat="1" ht="11.25">
      <c r="B304" s="184"/>
      <c r="D304" s="177" t="s">
        <v>146</v>
      </c>
      <c r="E304" s="185" t="s">
        <v>1</v>
      </c>
      <c r="F304" s="186" t="s">
        <v>341</v>
      </c>
      <c r="H304" s="187">
        <v>27</v>
      </c>
      <c r="I304" s="188"/>
      <c r="L304" s="184"/>
      <c r="M304" s="189"/>
      <c r="N304" s="190"/>
      <c r="O304" s="190"/>
      <c r="P304" s="190"/>
      <c r="Q304" s="190"/>
      <c r="R304" s="190"/>
      <c r="S304" s="190"/>
      <c r="T304" s="191"/>
      <c r="AT304" s="185" t="s">
        <v>146</v>
      </c>
      <c r="AU304" s="185" t="s">
        <v>144</v>
      </c>
      <c r="AV304" s="14" t="s">
        <v>144</v>
      </c>
      <c r="AW304" s="14" t="s">
        <v>29</v>
      </c>
      <c r="AX304" s="14" t="s">
        <v>72</v>
      </c>
      <c r="AY304" s="185" t="s">
        <v>136</v>
      </c>
    </row>
    <row r="305" spans="1:65" s="15" customFormat="1" ht="11.25">
      <c r="B305" s="192"/>
      <c r="D305" s="177" t="s">
        <v>146</v>
      </c>
      <c r="E305" s="193" t="s">
        <v>1</v>
      </c>
      <c r="F305" s="194" t="s">
        <v>149</v>
      </c>
      <c r="H305" s="195">
        <v>27</v>
      </c>
      <c r="I305" s="196"/>
      <c r="L305" s="192"/>
      <c r="M305" s="197"/>
      <c r="N305" s="198"/>
      <c r="O305" s="198"/>
      <c r="P305" s="198"/>
      <c r="Q305" s="198"/>
      <c r="R305" s="198"/>
      <c r="S305" s="198"/>
      <c r="T305" s="199"/>
      <c r="AT305" s="193" t="s">
        <v>146</v>
      </c>
      <c r="AU305" s="193" t="s">
        <v>144</v>
      </c>
      <c r="AV305" s="15" t="s">
        <v>143</v>
      </c>
      <c r="AW305" s="15" t="s">
        <v>29</v>
      </c>
      <c r="AX305" s="15" t="s">
        <v>80</v>
      </c>
      <c r="AY305" s="193" t="s">
        <v>136</v>
      </c>
    </row>
    <row r="306" spans="1:65" s="2" customFormat="1" ht="36" customHeight="1">
      <c r="A306" s="32"/>
      <c r="B306" s="161"/>
      <c r="C306" s="162" t="s">
        <v>426</v>
      </c>
      <c r="D306" s="162" t="s">
        <v>139</v>
      </c>
      <c r="E306" s="163" t="s">
        <v>427</v>
      </c>
      <c r="F306" s="164" t="s">
        <v>428</v>
      </c>
      <c r="G306" s="165" t="s">
        <v>195</v>
      </c>
      <c r="H306" s="166">
        <v>27</v>
      </c>
      <c r="I306" s="167"/>
      <c r="J306" s="168">
        <f>ROUND(I306*H306,2)</f>
        <v>0</v>
      </c>
      <c r="K306" s="169"/>
      <c r="L306" s="33"/>
      <c r="M306" s="170" t="s">
        <v>1</v>
      </c>
      <c r="N306" s="171" t="s">
        <v>38</v>
      </c>
      <c r="O306" s="58"/>
      <c r="P306" s="172">
        <f>O306*H306</f>
        <v>0</v>
      </c>
      <c r="Q306" s="172">
        <v>6.2E-4</v>
      </c>
      <c r="R306" s="172">
        <f>Q306*H306</f>
        <v>1.6740000000000001E-2</v>
      </c>
      <c r="S306" s="172">
        <v>0</v>
      </c>
      <c r="T306" s="173">
        <f>S306*H306</f>
        <v>0</v>
      </c>
      <c r="U306" s="32"/>
      <c r="V306" s="32"/>
      <c r="W306" s="32"/>
      <c r="X306" s="32"/>
      <c r="Y306" s="32"/>
      <c r="Z306" s="32"/>
      <c r="AA306" s="32"/>
      <c r="AB306" s="32"/>
      <c r="AC306" s="32"/>
      <c r="AD306" s="32"/>
      <c r="AE306" s="32"/>
      <c r="AR306" s="174" t="s">
        <v>222</v>
      </c>
      <c r="AT306" s="174" t="s">
        <v>139</v>
      </c>
      <c r="AU306" s="174" t="s">
        <v>144</v>
      </c>
      <c r="AY306" s="17" t="s">
        <v>136</v>
      </c>
      <c r="BE306" s="175">
        <f>IF(N306="základní",J306,0)</f>
        <v>0</v>
      </c>
      <c r="BF306" s="175">
        <f>IF(N306="snížená",J306,0)</f>
        <v>0</v>
      </c>
      <c r="BG306" s="175">
        <f>IF(N306="zákl. přenesená",J306,0)</f>
        <v>0</v>
      </c>
      <c r="BH306" s="175">
        <f>IF(N306="sníž. přenesená",J306,0)</f>
        <v>0</v>
      </c>
      <c r="BI306" s="175">
        <f>IF(N306="nulová",J306,0)</f>
        <v>0</v>
      </c>
      <c r="BJ306" s="17" t="s">
        <v>144</v>
      </c>
      <c r="BK306" s="175">
        <f>ROUND(I306*H306,2)</f>
        <v>0</v>
      </c>
      <c r="BL306" s="17" t="s">
        <v>222</v>
      </c>
      <c r="BM306" s="174" t="s">
        <v>429</v>
      </c>
    </row>
    <row r="307" spans="1:65" s="14" customFormat="1" ht="11.25">
      <c r="B307" s="184"/>
      <c r="D307" s="177" t="s">
        <v>146</v>
      </c>
      <c r="E307" s="185" t="s">
        <v>1</v>
      </c>
      <c r="F307" s="186" t="s">
        <v>341</v>
      </c>
      <c r="H307" s="187">
        <v>27</v>
      </c>
      <c r="I307" s="188"/>
      <c r="L307" s="184"/>
      <c r="M307" s="189"/>
      <c r="N307" s="190"/>
      <c r="O307" s="190"/>
      <c r="P307" s="190"/>
      <c r="Q307" s="190"/>
      <c r="R307" s="190"/>
      <c r="S307" s="190"/>
      <c r="T307" s="191"/>
      <c r="AT307" s="185" t="s">
        <v>146</v>
      </c>
      <c r="AU307" s="185" t="s">
        <v>144</v>
      </c>
      <c r="AV307" s="14" t="s">
        <v>144</v>
      </c>
      <c r="AW307" s="14" t="s">
        <v>29</v>
      </c>
      <c r="AX307" s="14" t="s">
        <v>72</v>
      </c>
      <c r="AY307" s="185" t="s">
        <v>136</v>
      </c>
    </row>
    <row r="308" spans="1:65" s="15" customFormat="1" ht="11.25">
      <c r="B308" s="192"/>
      <c r="D308" s="177" t="s">
        <v>146</v>
      </c>
      <c r="E308" s="193" t="s">
        <v>1</v>
      </c>
      <c r="F308" s="194" t="s">
        <v>149</v>
      </c>
      <c r="H308" s="195">
        <v>27</v>
      </c>
      <c r="I308" s="196"/>
      <c r="L308" s="192"/>
      <c r="M308" s="197"/>
      <c r="N308" s="198"/>
      <c r="O308" s="198"/>
      <c r="P308" s="198"/>
      <c r="Q308" s="198"/>
      <c r="R308" s="198"/>
      <c r="S308" s="198"/>
      <c r="T308" s="199"/>
      <c r="AT308" s="193" t="s">
        <v>146</v>
      </c>
      <c r="AU308" s="193" t="s">
        <v>144</v>
      </c>
      <c r="AV308" s="15" t="s">
        <v>143</v>
      </c>
      <c r="AW308" s="15" t="s">
        <v>29</v>
      </c>
      <c r="AX308" s="15" t="s">
        <v>80</v>
      </c>
      <c r="AY308" s="193" t="s">
        <v>136</v>
      </c>
    </row>
    <row r="309" spans="1:65" s="2" customFormat="1" ht="16.5" customHeight="1">
      <c r="A309" s="32"/>
      <c r="B309" s="161"/>
      <c r="C309" s="162" t="s">
        <v>430</v>
      </c>
      <c r="D309" s="162" t="s">
        <v>139</v>
      </c>
      <c r="E309" s="163" t="s">
        <v>431</v>
      </c>
      <c r="F309" s="164" t="s">
        <v>432</v>
      </c>
      <c r="G309" s="165" t="s">
        <v>195</v>
      </c>
      <c r="H309" s="166">
        <v>27</v>
      </c>
      <c r="I309" s="167"/>
      <c r="J309" s="168">
        <f>ROUND(I309*H309,2)</f>
        <v>0</v>
      </c>
      <c r="K309" s="169"/>
      <c r="L309" s="33"/>
      <c r="M309" s="170" t="s">
        <v>1</v>
      </c>
      <c r="N309" s="171" t="s">
        <v>38</v>
      </c>
      <c r="O309" s="58"/>
      <c r="P309" s="172">
        <f>O309*H309</f>
        <v>0</v>
      </c>
      <c r="Q309" s="172">
        <v>4.1000000000000003E-3</v>
      </c>
      <c r="R309" s="172">
        <f>Q309*H309</f>
        <v>0.11070000000000001</v>
      </c>
      <c r="S309" s="172">
        <v>0</v>
      </c>
      <c r="T309" s="173">
        <f>S309*H309</f>
        <v>0</v>
      </c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R309" s="174" t="s">
        <v>222</v>
      </c>
      <c r="AT309" s="174" t="s">
        <v>139</v>
      </c>
      <c r="AU309" s="174" t="s">
        <v>144</v>
      </c>
      <c r="AY309" s="17" t="s">
        <v>136</v>
      </c>
      <c r="BE309" s="175">
        <f>IF(N309="základní",J309,0)</f>
        <v>0</v>
      </c>
      <c r="BF309" s="175">
        <f>IF(N309="snížená",J309,0)</f>
        <v>0</v>
      </c>
      <c r="BG309" s="175">
        <f>IF(N309="zákl. přenesená",J309,0)</f>
        <v>0</v>
      </c>
      <c r="BH309" s="175">
        <f>IF(N309="sníž. přenesená",J309,0)</f>
        <v>0</v>
      </c>
      <c r="BI309" s="175">
        <f>IF(N309="nulová",J309,0)</f>
        <v>0</v>
      </c>
      <c r="BJ309" s="17" t="s">
        <v>144</v>
      </c>
      <c r="BK309" s="175">
        <f>ROUND(I309*H309,2)</f>
        <v>0</v>
      </c>
      <c r="BL309" s="17" t="s">
        <v>222</v>
      </c>
      <c r="BM309" s="174" t="s">
        <v>433</v>
      </c>
    </row>
    <row r="310" spans="1:65" s="14" customFormat="1" ht="11.25">
      <c r="B310" s="184"/>
      <c r="D310" s="177" t="s">
        <v>146</v>
      </c>
      <c r="E310" s="185" t="s">
        <v>1</v>
      </c>
      <c r="F310" s="186" t="s">
        <v>341</v>
      </c>
      <c r="H310" s="187">
        <v>27</v>
      </c>
      <c r="I310" s="188"/>
      <c r="L310" s="184"/>
      <c r="M310" s="189"/>
      <c r="N310" s="190"/>
      <c r="O310" s="190"/>
      <c r="P310" s="190"/>
      <c r="Q310" s="190"/>
      <c r="R310" s="190"/>
      <c r="S310" s="190"/>
      <c r="T310" s="191"/>
      <c r="AT310" s="185" t="s">
        <v>146</v>
      </c>
      <c r="AU310" s="185" t="s">
        <v>144</v>
      </c>
      <c r="AV310" s="14" t="s">
        <v>144</v>
      </c>
      <c r="AW310" s="14" t="s">
        <v>29</v>
      </c>
      <c r="AX310" s="14" t="s">
        <v>72</v>
      </c>
      <c r="AY310" s="185" t="s">
        <v>136</v>
      </c>
    </row>
    <row r="311" spans="1:65" s="15" customFormat="1" ht="11.25">
      <c r="B311" s="192"/>
      <c r="D311" s="177" t="s">
        <v>146</v>
      </c>
      <c r="E311" s="193" t="s">
        <v>1</v>
      </c>
      <c r="F311" s="194" t="s">
        <v>149</v>
      </c>
      <c r="H311" s="195">
        <v>27</v>
      </c>
      <c r="I311" s="196"/>
      <c r="L311" s="192"/>
      <c r="M311" s="197"/>
      <c r="N311" s="198"/>
      <c r="O311" s="198"/>
      <c r="P311" s="198"/>
      <c r="Q311" s="198"/>
      <c r="R311" s="198"/>
      <c r="S311" s="198"/>
      <c r="T311" s="199"/>
      <c r="AT311" s="193" t="s">
        <v>146</v>
      </c>
      <c r="AU311" s="193" t="s">
        <v>144</v>
      </c>
      <c r="AV311" s="15" t="s">
        <v>143</v>
      </c>
      <c r="AW311" s="15" t="s">
        <v>29</v>
      </c>
      <c r="AX311" s="15" t="s">
        <v>80</v>
      </c>
      <c r="AY311" s="193" t="s">
        <v>136</v>
      </c>
    </row>
    <row r="312" spans="1:65" s="2" customFormat="1" ht="24" customHeight="1">
      <c r="A312" s="32"/>
      <c r="B312" s="161"/>
      <c r="C312" s="162" t="s">
        <v>434</v>
      </c>
      <c r="D312" s="162" t="s">
        <v>139</v>
      </c>
      <c r="E312" s="163" t="s">
        <v>435</v>
      </c>
      <c r="F312" s="164" t="s">
        <v>436</v>
      </c>
      <c r="G312" s="165" t="s">
        <v>378</v>
      </c>
      <c r="H312" s="211"/>
      <c r="I312" s="167"/>
      <c r="J312" s="168">
        <f>ROUND(I312*H312,2)</f>
        <v>0</v>
      </c>
      <c r="K312" s="169"/>
      <c r="L312" s="33"/>
      <c r="M312" s="170" t="s">
        <v>1</v>
      </c>
      <c r="N312" s="171" t="s">
        <v>38</v>
      </c>
      <c r="O312" s="58"/>
      <c r="P312" s="172">
        <f>O312*H312</f>
        <v>0</v>
      </c>
      <c r="Q312" s="172">
        <v>0</v>
      </c>
      <c r="R312" s="172">
        <f>Q312*H312</f>
        <v>0</v>
      </c>
      <c r="S312" s="172">
        <v>0</v>
      </c>
      <c r="T312" s="173">
        <f>S312*H312</f>
        <v>0</v>
      </c>
      <c r="U312" s="32"/>
      <c r="V312" s="32"/>
      <c r="W312" s="32"/>
      <c r="X312" s="32"/>
      <c r="Y312" s="32"/>
      <c r="Z312" s="32"/>
      <c r="AA312" s="32"/>
      <c r="AB312" s="32"/>
      <c r="AC312" s="32"/>
      <c r="AD312" s="32"/>
      <c r="AE312" s="32"/>
      <c r="AR312" s="174" t="s">
        <v>222</v>
      </c>
      <c r="AT312" s="174" t="s">
        <v>139</v>
      </c>
      <c r="AU312" s="174" t="s">
        <v>144</v>
      </c>
      <c r="AY312" s="17" t="s">
        <v>136</v>
      </c>
      <c r="BE312" s="175">
        <f>IF(N312="základní",J312,0)</f>
        <v>0</v>
      </c>
      <c r="BF312" s="175">
        <f>IF(N312="snížená",J312,0)</f>
        <v>0</v>
      </c>
      <c r="BG312" s="175">
        <f>IF(N312="zákl. přenesená",J312,0)</f>
        <v>0</v>
      </c>
      <c r="BH312" s="175">
        <f>IF(N312="sníž. přenesená",J312,0)</f>
        <v>0</v>
      </c>
      <c r="BI312" s="175">
        <f>IF(N312="nulová",J312,0)</f>
        <v>0</v>
      </c>
      <c r="BJ312" s="17" t="s">
        <v>144</v>
      </c>
      <c r="BK312" s="175">
        <f>ROUND(I312*H312,2)</f>
        <v>0</v>
      </c>
      <c r="BL312" s="17" t="s">
        <v>222</v>
      </c>
      <c r="BM312" s="174" t="s">
        <v>437</v>
      </c>
    </row>
    <row r="313" spans="1:65" s="12" customFormat="1" ht="22.9" customHeight="1">
      <c r="B313" s="148"/>
      <c r="D313" s="149" t="s">
        <v>71</v>
      </c>
      <c r="E313" s="159" t="s">
        <v>438</v>
      </c>
      <c r="F313" s="159" t="s">
        <v>439</v>
      </c>
      <c r="I313" s="151"/>
      <c r="J313" s="160">
        <f>BK313</f>
        <v>0</v>
      </c>
      <c r="L313" s="148"/>
      <c r="M313" s="153"/>
      <c r="N313" s="154"/>
      <c r="O313" s="154"/>
      <c r="P313" s="155">
        <f>SUM(P314:P316)</f>
        <v>0</v>
      </c>
      <c r="Q313" s="154"/>
      <c r="R313" s="155">
        <f>SUM(R314:R316)</f>
        <v>0</v>
      </c>
      <c r="S313" s="154"/>
      <c r="T313" s="156">
        <f>SUM(T314:T316)</f>
        <v>3.3750000000000002E-2</v>
      </c>
      <c r="AR313" s="149" t="s">
        <v>144</v>
      </c>
      <c r="AT313" s="157" t="s">
        <v>71</v>
      </c>
      <c r="AU313" s="157" t="s">
        <v>80</v>
      </c>
      <c r="AY313" s="149" t="s">
        <v>136</v>
      </c>
      <c r="BK313" s="158">
        <f>SUM(BK314:BK316)</f>
        <v>0</v>
      </c>
    </row>
    <row r="314" spans="1:65" s="2" customFormat="1" ht="24" customHeight="1">
      <c r="A314" s="32"/>
      <c r="B314" s="161"/>
      <c r="C314" s="162" t="s">
        <v>440</v>
      </c>
      <c r="D314" s="162" t="s">
        <v>139</v>
      </c>
      <c r="E314" s="163" t="s">
        <v>441</v>
      </c>
      <c r="F314" s="164" t="s">
        <v>442</v>
      </c>
      <c r="G314" s="165" t="s">
        <v>195</v>
      </c>
      <c r="H314" s="166">
        <v>11.25</v>
      </c>
      <c r="I314" s="167"/>
      <c r="J314" s="168">
        <f>ROUND(I314*H314,2)</f>
        <v>0</v>
      </c>
      <c r="K314" s="169"/>
      <c r="L314" s="33"/>
      <c r="M314" s="170" t="s">
        <v>1</v>
      </c>
      <c r="N314" s="171" t="s">
        <v>38</v>
      </c>
      <c r="O314" s="58"/>
      <c r="P314" s="172">
        <f>O314*H314</f>
        <v>0</v>
      </c>
      <c r="Q314" s="172">
        <v>0</v>
      </c>
      <c r="R314" s="172">
        <f>Q314*H314</f>
        <v>0</v>
      </c>
      <c r="S314" s="172">
        <v>3.0000000000000001E-3</v>
      </c>
      <c r="T314" s="173">
        <f>S314*H314</f>
        <v>3.3750000000000002E-2</v>
      </c>
      <c r="U314" s="32"/>
      <c r="V314" s="32"/>
      <c r="W314" s="32"/>
      <c r="X314" s="32"/>
      <c r="Y314" s="32"/>
      <c r="Z314" s="32"/>
      <c r="AA314" s="32"/>
      <c r="AB314" s="32"/>
      <c r="AC314" s="32"/>
      <c r="AD314" s="32"/>
      <c r="AE314" s="32"/>
      <c r="AR314" s="174" t="s">
        <v>222</v>
      </c>
      <c r="AT314" s="174" t="s">
        <v>139</v>
      </c>
      <c r="AU314" s="174" t="s">
        <v>144</v>
      </c>
      <c r="AY314" s="17" t="s">
        <v>136</v>
      </c>
      <c r="BE314" s="175">
        <f>IF(N314="základní",J314,0)</f>
        <v>0</v>
      </c>
      <c r="BF314" s="175">
        <f>IF(N314="snížená",J314,0)</f>
        <v>0</v>
      </c>
      <c r="BG314" s="175">
        <f>IF(N314="zákl. přenesená",J314,0)</f>
        <v>0</v>
      </c>
      <c r="BH314" s="175">
        <f>IF(N314="sníž. přenesená",J314,0)</f>
        <v>0</v>
      </c>
      <c r="BI314" s="175">
        <f>IF(N314="nulová",J314,0)</f>
        <v>0</v>
      </c>
      <c r="BJ314" s="17" t="s">
        <v>144</v>
      </c>
      <c r="BK314" s="175">
        <f>ROUND(I314*H314,2)</f>
        <v>0</v>
      </c>
      <c r="BL314" s="17" t="s">
        <v>222</v>
      </c>
      <c r="BM314" s="174" t="s">
        <v>443</v>
      </c>
    </row>
    <row r="315" spans="1:65" s="14" customFormat="1" ht="11.25">
      <c r="B315" s="184"/>
      <c r="D315" s="177" t="s">
        <v>146</v>
      </c>
      <c r="E315" s="185" t="s">
        <v>1</v>
      </c>
      <c r="F315" s="186" t="s">
        <v>444</v>
      </c>
      <c r="H315" s="187">
        <v>11.25</v>
      </c>
      <c r="I315" s="188"/>
      <c r="L315" s="184"/>
      <c r="M315" s="189"/>
      <c r="N315" s="190"/>
      <c r="O315" s="190"/>
      <c r="P315" s="190"/>
      <c r="Q315" s="190"/>
      <c r="R315" s="190"/>
      <c r="S315" s="190"/>
      <c r="T315" s="191"/>
      <c r="AT315" s="185" t="s">
        <v>146</v>
      </c>
      <c r="AU315" s="185" t="s">
        <v>144</v>
      </c>
      <c r="AV315" s="14" t="s">
        <v>144</v>
      </c>
      <c r="AW315" s="14" t="s">
        <v>29</v>
      </c>
      <c r="AX315" s="14" t="s">
        <v>72</v>
      </c>
      <c r="AY315" s="185" t="s">
        <v>136</v>
      </c>
    </row>
    <row r="316" spans="1:65" s="15" customFormat="1" ht="11.25">
      <c r="B316" s="192"/>
      <c r="D316" s="177" t="s">
        <v>146</v>
      </c>
      <c r="E316" s="193" t="s">
        <v>1</v>
      </c>
      <c r="F316" s="194" t="s">
        <v>149</v>
      </c>
      <c r="H316" s="195">
        <v>11.25</v>
      </c>
      <c r="I316" s="196"/>
      <c r="L316" s="192"/>
      <c r="M316" s="197"/>
      <c r="N316" s="198"/>
      <c r="O316" s="198"/>
      <c r="P316" s="198"/>
      <c r="Q316" s="198"/>
      <c r="R316" s="198"/>
      <c r="S316" s="198"/>
      <c r="T316" s="199"/>
      <c r="AT316" s="193" t="s">
        <v>146</v>
      </c>
      <c r="AU316" s="193" t="s">
        <v>144</v>
      </c>
      <c r="AV316" s="15" t="s">
        <v>143</v>
      </c>
      <c r="AW316" s="15" t="s">
        <v>29</v>
      </c>
      <c r="AX316" s="15" t="s">
        <v>80</v>
      </c>
      <c r="AY316" s="193" t="s">
        <v>136</v>
      </c>
    </row>
    <row r="317" spans="1:65" s="12" customFormat="1" ht="22.9" customHeight="1">
      <c r="B317" s="148"/>
      <c r="D317" s="149" t="s">
        <v>71</v>
      </c>
      <c r="E317" s="159" t="s">
        <v>445</v>
      </c>
      <c r="F317" s="159" t="s">
        <v>446</v>
      </c>
      <c r="I317" s="151"/>
      <c r="J317" s="160">
        <f>BK317</f>
        <v>0</v>
      </c>
      <c r="L317" s="148"/>
      <c r="M317" s="153"/>
      <c r="N317" s="154"/>
      <c r="O317" s="154"/>
      <c r="P317" s="155">
        <f>SUM(P318:P335)</f>
        <v>0</v>
      </c>
      <c r="Q317" s="154"/>
      <c r="R317" s="155">
        <f>SUM(R318:R335)</f>
        <v>4.8201960000000001</v>
      </c>
      <c r="S317" s="154"/>
      <c r="T317" s="156">
        <f>SUM(T318:T335)</f>
        <v>0</v>
      </c>
      <c r="AR317" s="149" t="s">
        <v>144</v>
      </c>
      <c r="AT317" s="157" t="s">
        <v>71</v>
      </c>
      <c r="AU317" s="157" t="s">
        <v>80</v>
      </c>
      <c r="AY317" s="149" t="s">
        <v>136</v>
      </c>
      <c r="BK317" s="158">
        <f>SUM(BK318:BK335)</f>
        <v>0</v>
      </c>
    </row>
    <row r="318" spans="1:65" s="2" customFormat="1" ht="16.5" customHeight="1">
      <c r="A318" s="32"/>
      <c r="B318" s="161"/>
      <c r="C318" s="162" t="s">
        <v>447</v>
      </c>
      <c r="D318" s="162" t="s">
        <v>139</v>
      </c>
      <c r="E318" s="163" t="s">
        <v>448</v>
      </c>
      <c r="F318" s="164" t="s">
        <v>449</v>
      </c>
      <c r="G318" s="165" t="s">
        <v>195</v>
      </c>
      <c r="H318" s="166">
        <v>236.4</v>
      </c>
      <c r="I318" s="167"/>
      <c r="J318" s="168">
        <f>ROUND(I318*H318,2)</f>
        <v>0</v>
      </c>
      <c r="K318" s="169"/>
      <c r="L318" s="33"/>
      <c r="M318" s="170" t="s">
        <v>1</v>
      </c>
      <c r="N318" s="171" t="s">
        <v>38</v>
      </c>
      <c r="O318" s="58"/>
      <c r="P318" s="172">
        <f>O318*H318</f>
        <v>0</v>
      </c>
      <c r="Q318" s="172">
        <v>2.9999999999999997E-4</v>
      </c>
      <c r="R318" s="172">
        <f>Q318*H318</f>
        <v>7.0919999999999997E-2</v>
      </c>
      <c r="S318" s="172">
        <v>0</v>
      </c>
      <c r="T318" s="173">
        <f>S318*H318</f>
        <v>0</v>
      </c>
      <c r="U318" s="32"/>
      <c r="V318" s="32"/>
      <c r="W318" s="32"/>
      <c r="X318" s="32"/>
      <c r="Y318" s="32"/>
      <c r="Z318" s="32"/>
      <c r="AA318" s="32"/>
      <c r="AB318" s="32"/>
      <c r="AC318" s="32"/>
      <c r="AD318" s="32"/>
      <c r="AE318" s="32"/>
      <c r="AR318" s="174" t="s">
        <v>222</v>
      </c>
      <c r="AT318" s="174" t="s">
        <v>139</v>
      </c>
      <c r="AU318" s="174" t="s">
        <v>144</v>
      </c>
      <c r="AY318" s="17" t="s">
        <v>136</v>
      </c>
      <c r="BE318" s="175">
        <f>IF(N318="základní",J318,0)</f>
        <v>0</v>
      </c>
      <c r="BF318" s="175">
        <f>IF(N318="snížená",J318,0)</f>
        <v>0</v>
      </c>
      <c r="BG318" s="175">
        <f>IF(N318="zákl. přenesená",J318,0)</f>
        <v>0</v>
      </c>
      <c r="BH318" s="175">
        <f>IF(N318="sníž. přenesená",J318,0)</f>
        <v>0</v>
      </c>
      <c r="BI318" s="175">
        <f>IF(N318="nulová",J318,0)</f>
        <v>0</v>
      </c>
      <c r="BJ318" s="17" t="s">
        <v>144</v>
      </c>
      <c r="BK318" s="175">
        <f>ROUND(I318*H318,2)</f>
        <v>0</v>
      </c>
      <c r="BL318" s="17" t="s">
        <v>222</v>
      </c>
      <c r="BM318" s="174" t="s">
        <v>450</v>
      </c>
    </row>
    <row r="319" spans="1:65" s="14" customFormat="1" ht="11.25">
      <c r="B319" s="184"/>
      <c r="D319" s="177" t="s">
        <v>146</v>
      </c>
      <c r="E319" s="185" t="s">
        <v>1</v>
      </c>
      <c r="F319" s="186" t="s">
        <v>451</v>
      </c>
      <c r="H319" s="187">
        <v>236.4</v>
      </c>
      <c r="I319" s="188"/>
      <c r="L319" s="184"/>
      <c r="M319" s="189"/>
      <c r="N319" s="190"/>
      <c r="O319" s="190"/>
      <c r="P319" s="190"/>
      <c r="Q319" s="190"/>
      <c r="R319" s="190"/>
      <c r="S319" s="190"/>
      <c r="T319" s="191"/>
      <c r="AT319" s="185" t="s">
        <v>146</v>
      </c>
      <c r="AU319" s="185" t="s">
        <v>144</v>
      </c>
      <c r="AV319" s="14" t="s">
        <v>144</v>
      </c>
      <c r="AW319" s="14" t="s">
        <v>29</v>
      </c>
      <c r="AX319" s="14" t="s">
        <v>72</v>
      </c>
      <c r="AY319" s="185" t="s">
        <v>136</v>
      </c>
    </row>
    <row r="320" spans="1:65" s="15" customFormat="1" ht="11.25">
      <c r="B320" s="192"/>
      <c r="D320" s="177" t="s">
        <v>146</v>
      </c>
      <c r="E320" s="193" t="s">
        <v>1</v>
      </c>
      <c r="F320" s="194" t="s">
        <v>149</v>
      </c>
      <c r="H320" s="195">
        <v>236.4</v>
      </c>
      <c r="I320" s="196"/>
      <c r="L320" s="192"/>
      <c r="M320" s="197"/>
      <c r="N320" s="198"/>
      <c r="O320" s="198"/>
      <c r="P320" s="198"/>
      <c r="Q320" s="198"/>
      <c r="R320" s="198"/>
      <c r="S320" s="198"/>
      <c r="T320" s="199"/>
      <c r="AT320" s="193" t="s">
        <v>146</v>
      </c>
      <c r="AU320" s="193" t="s">
        <v>144</v>
      </c>
      <c r="AV320" s="15" t="s">
        <v>143</v>
      </c>
      <c r="AW320" s="15" t="s">
        <v>29</v>
      </c>
      <c r="AX320" s="15" t="s">
        <v>80</v>
      </c>
      <c r="AY320" s="193" t="s">
        <v>136</v>
      </c>
    </row>
    <row r="321" spans="1:65" s="2" customFormat="1" ht="24" customHeight="1">
      <c r="A321" s="32"/>
      <c r="B321" s="161"/>
      <c r="C321" s="162" t="s">
        <v>452</v>
      </c>
      <c r="D321" s="162" t="s">
        <v>139</v>
      </c>
      <c r="E321" s="163" t="s">
        <v>453</v>
      </c>
      <c r="F321" s="164" t="s">
        <v>454</v>
      </c>
      <c r="G321" s="165" t="s">
        <v>195</v>
      </c>
      <c r="H321" s="166">
        <v>236.4</v>
      </c>
      <c r="I321" s="167"/>
      <c r="J321" s="168">
        <f>ROUND(I321*H321,2)</f>
        <v>0</v>
      </c>
      <c r="K321" s="169"/>
      <c r="L321" s="33"/>
      <c r="M321" s="170" t="s">
        <v>1</v>
      </c>
      <c r="N321" s="171" t="s">
        <v>38</v>
      </c>
      <c r="O321" s="58"/>
      <c r="P321" s="172">
        <f>O321*H321</f>
        <v>0</v>
      </c>
      <c r="Q321" s="172">
        <v>5.3E-3</v>
      </c>
      <c r="R321" s="172">
        <f>Q321*H321</f>
        <v>1.25292</v>
      </c>
      <c r="S321" s="172">
        <v>0</v>
      </c>
      <c r="T321" s="173">
        <f>S321*H321</f>
        <v>0</v>
      </c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R321" s="174" t="s">
        <v>222</v>
      </c>
      <c r="AT321" s="174" t="s">
        <v>139</v>
      </c>
      <c r="AU321" s="174" t="s">
        <v>144</v>
      </c>
      <c r="AY321" s="17" t="s">
        <v>136</v>
      </c>
      <c r="BE321" s="175">
        <f>IF(N321="základní",J321,0)</f>
        <v>0</v>
      </c>
      <c r="BF321" s="175">
        <f>IF(N321="snížená",J321,0)</f>
        <v>0</v>
      </c>
      <c r="BG321" s="175">
        <f>IF(N321="zákl. přenesená",J321,0)</f>
        <v>0</v>
      </c>
      <c r="BH321" s="175">
        <f>IF(N321="sníž. přenesená",J321,0)</f>
        <v>0</v>
      </c>
      <c r="BI321" s="175">
        <f>IF(N321="nulová",J321,0)</f>
        <v>0</v>
      </c>
      <c r="BJ321" s="17" t="s">
        <v>144</v>
      </c>
      <c r="BK321" s="175">
        <f>ROUND(I321*H321,2)</f>
        <v>0</v>
      </c>
      <c r="BL321" s="17" t="s">
        <v>222</v>
      </c>
      <c r="BM321" s="174" t="s">
        <v>455</v>
      </c>
    </row>
    <row r="322" spans="1:65" s="14" customFormat="1" ht="11.25">
      <c r="B322" s="184"/>
      <c r="D322" s="177" t="s">
        <v>146</v>
      </c>
      <c r="E322" s="185" t="s">
        <v>1</v>
      </c>
      <c r="F322" s="186" t="s">
        <v>451</v>
      </c>
      <c r="H322" s="187">
        <v>236.4</v>
      </c>
      <c r="I322" s="188"/>
      <c r="L322" s="184"/>
      <c r="M322" s="189"/>
      <c r="N322" s="190"/>
      <c r="O322" s="190"/>
      <c r="P322" s="190"/>
      <c r="Q322" s="190"/>
      <c r="R322" s="190"/>
      <c r="S322" s="190"/>
      <c r="T322" s="191"/>
      <c r="AT322" s="185" t="s">
        <v>146</v>
      </c>
      <c r="AU322" s="185" t="s">
        <v>144</v>
      </c>
      <c r="AV322" s="14" t="s">
        <v>144</v>
      </c>
      <c r="AW322" s="14" t="s">
        <v>29</v>
      </c>
      <c r="AX322" s="14" t="s">
        <v>72</v>
      </c>
      <c r="AY322" s="185" t="s">
        <v>136</v>
      </c>
    </row>
    <row r="323" spans="1:65" s="15" customFormat="1" ht="11.25">
      <c r="B323" s="192"/>
      <c r="D323" s="177" t="s">
        <v>146</v>
      </c>
      <c r="E323" s="193" t="s">
        <v>1</v>
      </c>
      <c r="F323" s="194" t="s">
        <v>149</v>
      </c>
      <c r="H323" s="195">
        <v>236.4</v>
      </c>
      <c r="I323" s="196"/>
      <c r="L323" s="192"/>
      <c r="M323" s="197"/>
      <c r="N323" s="198"/>
      <c r="O323" s="198"/>
      <c r="P323" s="198"/>
      <c r="Q323" s="198"/>
      <c r="R323" s="198"/>
      <c r="S323" s="198"/>
      <c r="T323" s="199"/>
      <c r="AT323" s="193" t="s">
        <v>146</v>
      </c>
      <c r="AU323" s="193" t="s">
        <v>144</v>
      </c>
      <c r="AV323" s="15" t="s">
        <v>143</v>
      </c>
      <c r="AW323" s="15" t="s">
        <v>29</v>
      </c>
      <c r="AX323" s="15" t="s">
        <v>80</v>
      </c>
      <c r="AY323" s="193" t="s">
        <v>136</v>
      </c>
    </row>
    <row r="324" spans="1:65" s="2" customFormat="1" ht="16.5" customHeight="1">
      <c r="A324" s="32"/>
      <c r="B324" s="161"/>
      <c r="C324" s="200" t="s">
        <v>456</v>
      </c>
      <c r="D324" s="200" t="s">
        <v>358</v>
      </c>
      <c r="E324" s="201" t="s">
        <v>457</v>
      </c>
      <c r="F324" s="202" t="s">
        <v>458</v>
      </c>
      <c r="G324" s="203" t="s">
        <v>195</v>
      </c>
      <c r="H324" s="204">
        <v>260.04000000000002</v>
      </c>
      <c r="I324" s="205"/>
      <c r="J324" s="206">
        <f>ROUND(I324*H324,2)</f>
        <v>0</v>
      </c>
      <c r="K324" s="207"/>
      <c r="L324" s="208"/>
      <c r="M324" s="209" t="s">
        <v>1</v>
      </c>
      <c r="N324" s="210" t="s">
        <v>38</v>
      </c>
      <c r="O324" s="58"/>
      <c r="P324" s="172">
        <f>O324*H324</f>
        <v>0</v>
      </c>
      <c r="Q324" s="172">
        <v>1.26E-2</v>
      </c>
      <c r="R324" s="172">
        <f>Q324*H324</f>
        <v>3.2765040000000001</v>
      </c>
      <c r="S324" s="172">
        <v>0</v>
      </c>
      <c r="T324" s="173">
        <f>S324*H324</f>
        <v>0</v>
      </c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R324" s="174" t="s">
        <v>296</v>
      </c>
      <c r="AT324" s="174" t="s">
        <v>358</v>
      </c>
      <c r="AU324" s="174" t="s">
        <v>144</v>
      </c>
      <c r="AY324" s="17" t="s">
        <v>136</v>
      </c>
      <c r="BE324" s="175">
        <f>IF(N324="základní",J324,0)</f>
        <v>0</v>
      </c>
      <c r="BF324" s="175">
        <f>IF(N324="snížená",J324,0)</f>
        <v>0</v>
      </c>
      <c r="BG324" s="175">
        <f>IF(N324="zákl. přenesená",J324,0)</f>
        <v>0</v>
      </c>
      <c r="BH324" s="175">
        <f>IF(N324="sníž. přenesená",J324,0)</f>
        <v>0</v>
      </c>
      <c r="BI324" s="175">
        <f>IF(N324="nulová",J324,0)</f>
        <v>0</v>
      </c>
      <c r="BJ324" s="17" t="s">
        <v>144</v>
      </c>
      <c r="BK324" s="175">
        <f>ROUND(I324*H324,2)</f>
        <v>0</v>
      </c>
      <c r="BL324" s="17" t="s">
        <v>222</v>
      </c>
      <c r="BM324" s="174" t="s">
        <v>459</v>
      </c>
    </row>
    <row r="325" spans="1:65" s="14" customFormat="1" ht="11.25">
      <c r="B325" s="184"/>
      <c r="D325" s="177" t="s">
        <v>146</v>
      </c>
      <c r="F325" s="186" t="s">
        <v>460</v>
      </c>
      <c r="H325" s="187">
        <v>260.04000000000002</v>
      </c>
      <c r="I325" s="188"/>
      <c r="L325" s="184"/>
      <c r="M325" s="189"/>
      <c r="N325" s="190"/>
      <c r="O325" s="190"/>
      <c r="P325" s="190"/>
      <c r="Q325" s="190"/>
      <c r="R325" s="190"/>
      <c r="S325" s="190"/>
      <c r="T325" s="191"/>
      <c r="AT325" s="185" t="s">
        <v>146</v>
      </c>
      <c r="AU325" s="185" t="s">
        <v>144</v>
      </c>
      <c r="AV325" s="14" t="s">
        <v>144</v>
      </c>
      <c r="AW325" s="14" t="s">
        <v>3</v>
      </c>
      <c r="AX325" s="14" t="s">
        <v>80</v>
      </c>
      <c r="AY325" s="185" t="s">
        <v>136</v>
      </c>
    </row>
    <row r="326" spans="1:65" s="2" customFormat="1" ht="24" customHeight="1">
      <c r="A326" s="32"/>
      <c r="B326" s="161"/>
      <c r="C326" s="162" t="s">
        <v>461</v>
      </c>
      <c r="D326" s="162" t="s">
        <v>139</v>
      </c>
      <c r="E326" s="163" t="s">
        <v>462</v>
      </c>
      <c r="F326" s="164" t="s">
        <v>463</v>
      </c>
      <c r="G326" s="165" t="s">
        <v>195</v>
      </c>
      <c r="H326" s="166">
        <v>236.4</v>
      </c>
      <c r="I326" s="167"/>
      <c r="J326" s="168">
        <f>ROUND(I326*H326,2)</f>
        <v>0</v>
      </c>
      <c r="K326" s="169"/>
      <c r="L326" s="33"/>
      <c r="M326" s="170" t="s">
        <v>1</v>
      </c>
      <c r="N326" s="171" t="s">
        <v>38</v>
      </c>
      <c r="O326" s="58"/>
      <c r="P326" s="172">
        <f>O326*H326</f>
        <v>0</v>
      </c>
      <c r="Q326" s="172">
        <v>0</v>
      </c>
      <c r="R326" s="172">
        <f>Q326*H326</f>
        <v>0</v>
      </c>
      <c r="S326" s="172">
        <v>0</v>
      </c>
      <c r="T326" s="173">
        <f>S326*H326</f>
        <v>0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174" t="s">
        <v>222</v>
      </c>
      <c r="AT326" s="174" t="s">
        <v>139</v>
      </c>
      <c r="AU326" s="174" t="s">
        <v>144</v>
      </c>
      <c r="AY326" s="17" t="s">
        <v>136</v>
      </c>
      <c r="BE326" s="175">
        <f>IF(N326="základní",J326,0)</f>
        <v>0</v>
      </c>
      <c r="BF326" s="175">
        <f>IF(N326="snížená",J326,0)</f>
        <v>0</v>
      </c>
      <c r="BG326" s="175">
        <f>IF(N326="zákl. přenesená",J326,0)</f>
        <v>0</v>
      </c>
      <c r="BH326" s="175">
        <f>IF(N326="sníž. přenesená",J326,0)</f>
        <v>0</v>
      </c>
      <c r="BI326" s="175">
        <f>IF(N326="nulová",J326,0)</f>
        <v>0</v>
      </c>
      <c r="BJ326" s="17" t="s">
        <v>144</v>
      </c>
      <c r="BK326" s="175">
        <f>ROUND(I326*H326,2)</f>
        <v>0</v>
      </c>
      <c r="BL326" s="17" t="s">
        <v>222</v>
      </c>
      <c r="BM326" s="174" t="s">
        <v>464</v>
      </c>
    </row>
    <row r="327" spans="1:65" s="14" customFormat="1" ht="11.25">
      <c r="B327" s="184"/>
      <c r="D327" s="177" t="s">
        <v>146</v>
      </c>
      <c r="E327" s="185" t="s">
        <v>1</v>
      </c>
      <c r="F327" s="186" t="s">
        <v>451</v>
      </c>
      <c r="H327" s="187">
        <v>236.4</v>
      </c>
      <c r="I327" s="188"/>
      <c r="L327" s="184"/>
      <c r="M327" s="189"/>
      <c r="N327" s="190"/>
      <c r="O327" s="190"/>
      <c r="P327" s="190"/>
      <c r="Q327" s="190"/>
      <c r="R327" s="190"/>
      <c r="S327" s="190"/>
      <c r="T327" s="191"/>
      <c r="AT327" s="185" t="s">
        <v>146</v>
      </c>
      <c r="AU327" s="185" t="s">
        <v>144</v>
      </c>
      <c r="AV327" s="14" t="s">
        <v>144</v>
      </c>
      <c r="AW327" s="14" t="s">
        <v>29</v>
      </c>
      <c r="AX327" s="14" t="s">
        <v>72</v>
      </c>
      <c r="AY327" s="185" t="s">
        <v>136</v>
      </c>
    </row>
    <row r="328" spans="1:65" s="15" customFormat="1" ht="11.25">
      <c r="B328" s="192"/>
      <c r="D328" s="177" t="s">
        <v>146</v>
      </c>
      <c r="E328" s="193" t="s">
        <v>1</v>
      </c>
      <c r="F328" s="194" t="s">
        <v>149</v>
      </c>
      <c r="H328" s="195">
        <v>236.4</v>
      </c>
      <c r="I328" s="196"/>
      <c r="L328" s="192"/>
      <c r="M328" s="197"/>
      <c r="N328" s="198"/>
      <c r="O328" s="198"/>
      <c r="P328" s="198"/>
      <c r="Q328" s="198"/>
      <c r="R328" s="198"/>
      <c r="S328" s="198"/>
      <c r="T328" s="199"/>
      <c r="AT328" s="193" t="s">
        <v>146</v>
      </c>
      <c r="AU328" s="193" t="s">
        <v>144</v>
      </c>
      <c r="AV328" s="15" t="s">
        <v>143</v>
      </c>
      <c r="AW328" s="15" t="s">
        <v>29</v>
      </c>
      <c r="AX328" s="15" t="s">
        <v>80</v>
      </c>
      <c r="AY328" s="193" t="s">
        <v>136</v>
      </c>
    </row>
    <row r="329" spans="1:65" s="2" customFormat="1" ht="24" customHeight="1">
      <c r="A329" s="32"/>
      <c r="B329" s="161"/>
      <c r="C329" s="162" t="s">
        <v>465</v>
      </c>
      <c r="D329" s="162" t="s">
        <v>139</v>
      </c>
      <c r="E329" s="163" t="s">
        <v>466</v>
      </c>
      <c r="F329" s="164" t="s">
        <v>467</v>
      </c>
      <c r="G329" s="165" t="s">
        <v>195</v>
      </c>
      <c r="H329" s="166">
        <v>236.4</v>
      </c>
      <c r="I329" s="167"/>
      <c r="J329" s="168">
        <f>ROUND(I329*H329,2)</f>
        <v>0</v>
      </c>
      <c r="K329" s="169"/>
      <c r="L329" s="33"/>
      <c r="M329" s="170" t="s">
        <v>1</v>
      </c>
      <c r="N329" s="171" t="s">
        <v>38</v>
      </c>
      <c r="O329" s="58"/>
      <c r="P329" s="172">
        <f>O329*H329</f>
        <v>0</v>
      </c>
      <c r="Q329" s="172">
        <v>0</v>
      </c>
      <c r="R329" s="172">
        <f>Q329*H329</f>
        <v>0</v>
      </c>
      <c r="S329" s="172">
        <v>0</v>
      </c>
      <c r="T329" s="173">
        <f>S329*H329</f>
        <v>0</v>
      </c>
      <c r="U329" s="32"/>
      <c r="V329" s="32"/>
      <c r="W329" s="32"/>
      <c r="X329" s="32"/>
      <c r="Y329" s="32"/>
      <c r="Z329" s="32"/>
      <c r="AA329" s="32"/>
      <c r="AB329" s="32"/>
      <c r="AC329" s="32"/>
      <c r="AD329" s="32"/>
      <c r="AE329" s="32"/>
      <c r="AR329" s="174" t="s">
        <v>222</v>
      </c>
      <c r="AT329" s="174" t="s">
        <v>139</v>
      </c>
      <c r="AU329" s="174" t="s">
        <v>144</v>
      </c>
      <c r="AY329" s="17" t="s">
        <v>136</v>
      </c>
      <c r="BE329" s="175">
        <f>IF(N329="základní",J329,0)</f>
        <v>0</v>
      </c>
      <c r="BF329" s="175">
        <f>IF(N329="snížená",J329,0)</f>
        <v>0</v>
      </c>
      <c r="BG329" s="175">
        <f>IF(N329="zákl. přenesená",J329,0)</f>
        <v>0</v>
      </c>
      <c r="BH329" s="175">
        <f>IF(N329="sníž. přenesená",J329,0)</f>
        <v>0</v>
      </c>
      <c r="BI329" s="175">
        <f>IF(N329="nulová",J329,0)</f>
        <v>0</v>
      </c>
      <c r="BJ329" s="17" t="s">
        <v>144</v>
      </c>
      <c r="BK329" s="175">
        <f>ROUND(I329*H329,2)</f>
        <v>0</v>
      </c>
      <c r="BL329" s="17" t="s">
        <v>222</v>
      </c>
      <c r="BM329" s="174" t="s">
        <v>468</v>
      </c>
    </row>
    <row r="330" spans="1:65" s="14" customFormat="1" ht="11.25">
      <c r="B330" s="184"/>
      <c r="D330" s="177" t="s">
        <v>146</v>
      </c>
      <c r="E330" s="185" t="s">
        <v>1</v>
      </c>
      <c r="F330" s="186" t="s">
        <v>451</v>
      </c>
      <c r="H330" s="187">
        <v>236.4</v>
      </c>
      <c r="I330" s="188"/>
      <c r="L330" s="184"/>
      <c r="M330" s="189"/>
      <c r="N330" s="190"/>
      <c r="O330" s="190"/>
      <c r="P330" s="190"/>
      <c r="Q330" s="190"/>
      <c r="R330" s="190"/>
      <c r="S330" s="190"/>
      <c r="T330" s="191"/>
      <c r="AT330" s="185" t="s">
        <v>146</v>
      </c>
      <c r="AU330" s="185" t="s">
        <v>144</v>
      </c>
      <c r="AV330" s="14" t="s">
        <v>144</v>
      </c>
      <c r="AW330" s="14" t="s">
        <v>29</v>
      </c>
      <c r="AX330" s="14" t="s">
        <v>72</v>
      </c>
      <c r="AY330" s="185" t="s">
        <v>136</v>
      </c>
    </row>
    <row r="331" spans="1:65" s="15" customFormat="1" ht="11.25">
      <c r="B331" s="192"/>
      <c r="D331" s="177" t="s">
        <v>146</v>
      </c>
      <c r="E331" s="193" t="s">
        <v>1</v>
      </c>
      <c r="F331" s="194" t="s">
        <v>149</v>
      </c>
      <c r="H331" s="195">
        <v>236.4</v>
      </c>
      <c r="I331" s="196"/>
      <c r="L331" s="192"/>
      <c r="M331" s="197"/>
      <c r="N331" s="198"/>
      <c r="O331" s="198"/>
      <c r="P331" s="198"/>
      <c r="Q331" s="198"/>
      <c r="R331" s="198"/>
      <c r="S331" s="198"/>
      <c r="T331" s="199"/>
      <c r="AT331" s="193" t="s">
        <v>146</v>
      </c>
      <c r="AU331" s="193" t="s">
        <v>144</v>
      </c>
      <c r="AV331" s="15" t="s">
        <v>143</v>
      </c>
      <c r="AW331" s="15" t="s">
        <v>29</v>
      </c>
      <c r="AX331" s="15" t="s">
        <v>80</v>
      </c>
      <c r="AY331" s="193" t="s">
        <v>136</v>
      </c>
    </row>
    <row r="332" spans="1:65" s="2" customFormat="1" ht="24" customHeight="1">
      <c r="A332" s="32"/>
      <c r="B332" s="161"/>
      <c r="C332" s="162" t="s">
        <v>469</v>
      </c>
      <c r="D332" s="162" t="s">
        <v>139</v>
      </c>
      <c r="E332" s="163" t="s">
        <v>470</v>
      </c>
      <c r="F332" s="164" t="s">
        <v>471</v>
      </c>
      <c r="G332" s="165" t="s">
        <v>195</v>
      </c>
      <c r="H332" s="166">
        <v>236.4</v>
      </c>
      <c r="I332" s="167"/>
      <c r="J332" s="168">
        <f>ROUND(I332*H332,2)</f>
        <v>0</v>
      </c>
      <c r="K332" s="169"/>
      <c r="L332" s="33"/>
      <c r="M332" s="170" t="s">
        <v>1</v>
      </c>
      <c r="N332" s="171" t="s">
        <v>38</v>
      </c>
      <c r="O332" s="58"/>
      <c r="P332" s="172">
        <f>O332*H332</f>
        <v>0</v>
      </c>
      <c r="Q332" s="172">
        <v>9.3000000000000005E-4</v>
      </c>
      <c r="R332" s="172">
        <f>Q332*H332</f>
        <v>0.21985200000000002</v>
      </c>
      <c r="S332" s="172">
        <v>0</v>
      </c>
      <c r="T332" s="173">
        <f>S332*H332</f>
        <v>0</v>
      </c>
      <c r="U332" s="32"/>
      <c r="V332" s="32"/>
      <c r="W332" s="32"/>
      <c r="X332" s="32"/>
      <c r="Y332" s="32"/>
      <c r="Z332" s="32"/>
      <c r="AA332" s="32"/>
      <c r="AB332" s="32"/>
      <c r="AC332" s="32"/>
      <c r="AD332" s="32"/>
      <c r="AE332" s="32"/>
      <c r="AR332" s="174" t="s">
        <v>222</v>
      </c>
      <c r="AT332" s="174" t="s">
        <v>139</v>
      </c>
      <c r="AU332" s="174" t="s">
        <v>144</v>
      </c>
      <c r="AY332" s="17" t="s">
        <v>136</v>
      </c>
      <c r="BE332" s="175">
        <f>IF(N332="základní",J332,0)</f>
        <v>0</v>
      </c>
      <c r="BF332" s="175">
        <f>IF(N332="snížená",J332,0)</f>
        <v>0</v>
      </c>
      <c r="BG332" s="175">
        <f>IF(N332="zákl. přenesená",J332,0)</f>
        <v>0</v>
      </c>
      <c r="BH332" s="175">
        <f>IF(N332="sníž. přenesená",J332,0)</f>
        <v>0</v>
      </c>
      <c r="BI332" s="175">
        <f>IF(N332="nulová",J332,0)</f>
        <v>0</v>
      </c>
      <c r="BJ332" s="17" t="s">
        <v>144</v>
      </c>
      <c r="BK332" s="175">
        <f>ROUND(I332*H332,2)</f>
        <v>0</v>
      </c>
      <c r="BL332" s="17" t="s">
        <v>222</v>
      </c>
      <c r="BM332" s="174" t="s">
        <v>472</v>
      </c>
    </row>
    <row r="333" spans="1:65" s="14" customFormat="1" ht="11.25">
      <c r="B333" s="184"/>
      <c r="D333" s="177" t="s">
        <v>146</v>
      </c>
      <c r="E333" s="185" t="s">
        <v>1</v>
      </c>
      <c r="F333" s="186" t="s">
        <v>451</v>
      </c>
      <c r="H333" s="187">
        <v>236.4</v>
      </c>
      <c r="I333" s="188"/>
      <c r="L333" s="184"/>
      <c r="M333" s="189"/>
      <c r="N333" s="190"/>
      <c r="O333" s="190"/>
      <c r="P333" s="190"/>
      <c r="Q333" s="190"/>
      <c r="R333" s="190"/>
      <c r="S333" s="190"/>
      <c r="T333" s="191"/>
      <c r="AT333" s="185" t="s">
        <v>146</v>
      </c>
      <c r="AU333" s="185" t="s">
        <v>144</v>
      </c>
      <c r="AV333" s="14" t="s">
        <v>144</v>
      </c>
      <c r="AW333" s="14" t="s">
        <v>29</v>
      </c>
      <c r="AX333" s="14" t="s">
        <v>72</v>
      </c>
      <c r="AY333" s="185" t="s">
        <v>136</v>
      </c>
    </row>
    <row r="334" spans="1:65" s="15" customFormat="1" ht="11.25">
      <c r="B334" s="192"/>
      <c r="D334" s="177" t="s">
        <v>146</v>
      </c>
      <c r="E334" s="193" t="s">
        <v>1</v>
      </c>
      <c r="F334" s="194" t="s">
        <v>149</v>
      </c>
      <c r="H334" s="195">
        <v>236.4</v>
      </c>
      <c r="I334" s="196"/>
      <c r="L334" s="192"/>
      <c r="M334" s="197"/>
      <c r="N334" s="198"/>
      <c r="O334" s="198"/>
      <c r="P334" s="198"/>
      <c r="Q334" s="198"/>
      <c r="R334" s="198"/>
      <c r="S334" s="198"/>
      <c r="T334" s="199"/>
      <c r="AT334" s="193" t="s">
        <v>146</v>
      </c>
      <c r="AU334" s="193" t="s">
        <v>144</v>
      </c>
      <c r="AV334" s="15" t="s">
        <v>143</v>
      </c>
      <c r="AW334" s="15" t="s">
        <v>29</v>
      </c>
      <c r="AX334" s="15" t="s">
        <v>80</v>
      </c>
      <c r="AY334" s="193" t="s">
        <v>136</v>
      </c>
    </row>
    <row r="335" spans="1:65" s="2" customFormat="1" ht="24" customHeight="1">
      <c r="A335" s="32"/>
      <c r="B335" s="161"/>
      <c r="C335" s="162" t="s">
        <v>473</v>
      </c>
      <c r="D335" s="162" t="s">
        <v>139</v>
      </c>
      <c r="E335" s="163" t="s">
        <v>474</v>
      </c>
      <c r="F335" s="164" t="s">
        <v>475</v>
      </c>
      <c r="G335" s="165" t="s">
        <v>378</v>
      </c>
      <c r="H335" s="211"/>
      <c r="I335" s="167"/>
      <c r="J335" s="168">
        <f>ROUND(I335*H335,2)</f>
        <v>0</v>
      </c>
      <c r="K335" s="169"/>
      <c r="L335" s="33"/>
      <c r="M335" s="170" t="s">
        <v>1</v>
      </c>
      <c r="N335" s="171" t="s">
        <v>38</v>
      </c>
      <c r="O335" s="58"/>
      <c r="P335" s="172">
        <f>O335*H335</f>
        <v>0</v>
      </c>
      <c r="Q335" s="172">
        <v>0</v>
      </c>
      <c r="R335" s="172">
        <f>Q335*H335</f>
        <v>0</v>
      </c>
      <c r="S335" s="172">
        <v>0</v>
      </c>
      <c r="T335" s="173">
        <f>S335*H335</f>
        <v>0</v>
      </c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R335" s="174" t="s">
        <v>222</v>
      </c>
      <c r="AT335" s="174" t="s">
        <v>139</v>
      </c>
      <c r="AU335" s="174" t="s">
        <v>144</v>
      </c>
      <c r="AY335" s="17" t="s">
        <v>136</v>
      </c>
      <c r="BE335" s="175">
        <f>IF(N335="základní",J335,0)</f>
        <v>0</v>
      </c>
      <c r="BF335" s="175">
        <f>IF(N335="snížená",J335,0)</f>
        <v>0</v>
      </c>
      <c r="BG335" s="175">
        <f>IF(N335="zákl. přenesená",J335,0)</f>
        <v>0</v>
      </c>
      <c r="BH335" s="175">
        <f>IF(N335="sníž. přenesená",J335,0)</f>
        <v>0</v>
      </c>
      <c r="BI335" s="175">
        <f>IF(N335="nulová",J335,0)</f>
        <v>0</v>
      </c>
      <c r="BJ335" s="17" t="s">
        <v>144</v>
      </c>
      <c r="BK335" s="175">
        <f>ROUND(I335*H335,2)</f>
        <v>0</v>
      </c>
      <c r="BL335" s="17" t="s">
        <v>222</v>
      </c>
      <c r="BM335" s="174" t="s">
        <v>476</v>
      </c>
    </row>
    <row r="336" spans="1:65" s="12" customFormat="1" ht="22.9" customHeight="1">
      <c r="B336" s="148"/>
      <c r="D336" s="149" t="s">
        <v>71</v>
      </c>
      <c r="E336" s="159" t="s">
        <v>477</v>
      </c>
      <c r="F336" s="159" t="s">
        <v>478</v>
      </c>
      <c r="I336" s="151"/>
      <c r="J336" s="160">
        <f>BK336</f>
        <v>0</v>
      </c>
      <c r="L336" s="148"/>
      <c r="M336" s="153"/>
      <c r="N336" s="154"/>
      <c r="O336" s="154"/>
      <c r="P336" s="155">
        <f>SUM(P337:P341)</f>
        <v>0</v>
      </c>
      <c r="Q336" s="154"/>
      <c r="R336" s="155">
        <f>SUM(R337:R341)</f>
        <v>2.5989119999999998E-2</v>
      </c>
      <c r="S336" s="154"/>
      <c r="T336" s="156">
        <f>SUM(T337:T341)</f>
        <v>0</v>
      </c>
      <c r="AR336" s="149" t="s">
        <v>144</v>
      </c>
      <c r="AT336" s="157" t="s">
        <v>71</v>
      </c>
      <c r="AU336" s="157" t="s">
        <v>80</v>
      </c>
      <c r="AY336" s="149" t="s">
        <v>136</v>
      </c>
      <c r="BK336" s="158">
        <f>SUM(BK337:BK341)</f>
        <v>0</v>
      </c>
    </row>
    <row r="337" spans="1:65" s="2" customFormat="1" ht="24" customHeight="1">
      <c r="A337" s="32"/>
      <c r="B337" s="161"/>
      <c r="C337" s="162" t="s">
        <v>479</v>
      </c>
      <c r="D337" s="162" t="s">
        <v>139</v>
      </c>
      <c r="E337" s="163" t="s">
        <v>480</v>
      </c>
      <c r="F337" s="164" t="s">
        <v>481</v>
      </c>
      <c r="G337" s="165" t="s">
        <v>195</v>
      </c>
      <c r="H337" s="166">
        <v>72.191999999999993</v>
      </c>
      <c r="I337" s="167"/>
      <c r="J337" s="168">
        <f>ROUND(I337*H337,2)</f>
        <v>0</v>
      </c>
      <c r="K337" s="169"/>
      <c r="L337" s="33"/>
      <c r="M337" s="170" t="s">
        <v>1</v>
      </c>
      <c r="N337" s="171" t="s">
        <v>38</v>
      </c>
      <c r="O337" s="58"/>
      <c r="P337" s="172">
        <f>O337*H337</f>
        <v>0</v>
      </c>
      <c r="Q337" s="172">
        <v>1.2999999999999999E-4</v>
      </c>
      <c r="R337" s="172">
        <f>Q337*H337</f>
        <v>9.3849599999999977E-3</v>
      </c>
      <c r="S337" s="172">
        <v>0</v>
      </c>
      <c r="T337" s="173">
        <f>S337*H337</f>
        <v>0</v>
      </c>
      <c r="U337" s="32"/>
      <c r="V337" s="32"/>
      <c r="W337" s="32"/>
      <c r="X337" s="32"/>
      <c r="Y337" s="32"/>
      <c r="Z337" s="32"/>
      <c r="AA337" s="32"/>
      <c r="AB337" s="32"/>
      <c r="AC337" s="32"/>
      <c r="AD337" s="32"/>
      <c r="AE337" s="32"/>
      <c r="AR337" s="174" t="s">
        <v>222</v>
      </c>
      <c r="AT337" s="174" t="s">
        <v>139</v>
      </c>
      <c r="AU337" s="174" t="s">
        <v>144</v>
      </c>
      <c r="AY337" s="17" t="s">
        <v>136</v>
      </c>
      <c r="BE337" s="175">
        <f>IF(N337="základní",J337,0)</f>
        <v>0</v>
      </c>
      <c r="BF337" s="175">
        <f>IF(N337="snížená",J337,0)</f>
        <v>0</v>
      </c>
      <c r="BG337" s="175">
        <f>IF(N337="zákl. přenesená",J337,0)</f>
        <v>0</v>
      </c>
      <c r="BH337" s="175">
        <f>IF(N337="sníž. přenesená",J337,0)</f>
        <v>0</v>
      </c>
      <c r="BI337" s="175">
        <f>IF(N337="nulová",J337,0)</f>
        <v>0</v>
      </c>
      <c r="BJ337" s="17" t="s">
        <v>144</v>
      </c>
      <c r="BK337" s="175">
        <f>ROUND(I337*H337,2)</f>
        <v>0</v>
      </c>
      <c r="BL337" s="17" t="s">
        <v>222</v>
      </c>
      <c r="BM337" s="174" t="s">
        <v>482</v>
      </c>
    </row>
    <row r="338" spans="1:65" s="13" customFormat="1" ht="11.25">
      <c r="B338" s="176"/>
      <c r="D338" s="177" t="s">
        <v>146</v>
      </c>
      <c r="E338" s="178" t="s">
        <v>1</v>
      </c>
      <c r="F338" s="179" t="s">
        <v>483</v>
      </c>
      <c r="H338" s="178" t="s">
        <v>1</v>
      </c>
      <c r="I338" s="180"/>
      <c r="L338" s="176"/>
      <c r="M338" s="181"/>
      <c r="N338" s="182"/>
      <c r="O338" s="182"/>
      <c r="P338" s="182"/>
      <c r="Q338" s="182"/>
      <c r="R338" s="182"/>
      <c r="S338" s="182"/>
      <c r="T338" s="183"/>
      <c r="AT338" s="178" t="s">
        <v>146</v>
      </c>
      <c r="AU338" s="178" t="s">
        <v>144</v>
      </c>
      <c r="AV338" s="13" t="s">
        <v>80</v>
      </c>
      <c r="AW338" s="13" t="s">
        <v>29</v>
      </c>
      <c r="AX338" s="13" t="s">
        <v>72</v>
      </c>
      <c r="AY338" s="178" t="s">
        <v>136</v>
      </c>
    </row>
    <row r="339" spans="1:65" s="14" customFormat="1" ht="11.25">
      <c r="B339" s="184"/>
      <c r="D339" s="177" t="s">
        <v>146</v>
      </c>
      <c r="E339" s="185" t="s">
        <v>1</v>
      </c>
      <c r="F339" s="186" t="s">
        <v>484</v>
      </c>
      <c r="H339" s="187">
        <v>72.191999999999993</v>
      </c>
      <c r="I339" s="188"/>
      <c r="L339" s="184"/>
      <c r="M339" s="189"/>
      <c r="N339" s="190"/>
      <c r="O339" s="190"/>
      <c r="P339" s="190"/>
      <c r="Q339" s="190"/>
      <c r="R339" s="190"/>
      <c r="S339" s="190"/>
      <c r="T339" s="191"/>
      <c r="AT339" s="185" t="s">
        <v>146</v>
      </c>
      <c r="AU339" s="185" t="s">
        <v>144</v>
      </c>
      <c r="AV339" s="14" t="s">
        <v>144</v>
      </c>
      <c r="AW339" s="14" t="s">
        <v>29</v>
      </c>
      <c r="AX339" s="14" t="s">
        <v>72</v>
      </c>
      <c r="AY339" s="185" t="s">
        <v>136</v>
      </c>
    </row>
    <row r="340" spans="1:65" s="15" customFormat="1" ht="11.25">
      <c r="B340" s="192"/>
      <c r="D340" s="177" t="s">
        <v>146</v>
      </c>
      <c r="E340" s="193" t="s">
        <v>1</v>
      </c>
      <c r="F340" s="194" t="s">
        <v>149</v>
      </c>
      <c r="H340" s="195">
        <v>72.191999999999993</v>
      </c>
      <c r="I340" s="196"/>
      <c r="L340" s="192"/>
      <c r="M340" s="197"/>
      <c r="N340" s="198"/>
      <c r="O340" s="198"/>
      <c r="P340" s="198"/>
      <c r="Q340" s="198"/>
      <c r="R340" s="198"/>
      <c r="S340" s="198"/>
      <c r="T340" s="199"/>
      <c r="AT340" s="193" t="s">
        <v>146</v>
      </c>
      <c r="AU340" s="193" t="s">
        <v>144</v>
      </c>
      <c r="AV340" s="15" t="s">
        <v>143</v>
      </c>
      <c r="AW340" s="15" t="s">
        <v>29</v>
      </c>
      <c r="AX340" s="15" t="s">
        <v>80</v>
      </c>
      <c r="AY340" s="193" t="s">
        <v>136</v>
      </c>
    </row>
    <row r="341" spans="1:65" s="2" customFormat="1" ht="16.5" customHeight="1">
      <c r="A341" s="32"/>
      <c r="B341" s="161"/>
      <c r="C341" s="162" t="s">
        <v>485</v>
      </c>
      <c r="D341" s="162" t="s">
        <v>139</v>
      </c>
      <c r="E341" s="163" t="s">
        <v>486</v>
      </c>
      <c r="F341" s="164" t="s">
        <v>487</v>
      </c>
      <c r="G341" s="165" t="s">
        <v>195</v>
      </c>
      <c r="H341" s="166">
        <v>72.191999999999993</v>
      </c>
      <c r="I341" s="167"/>
      <c r="J341" s="168">
        <f>ROUND(I341*H341,2)</f>
        <v>0</v>
      </c>
      <c r="K341" s="169"/>
      <c r="L341" s="33"/>
      <c r="M341" s="170" t="s">
        <v>1</v>
      </c>
      <c r="N341" s="171" t="s">
        <v>38</v>
      </c>
      <c r="O341" s="58"/>
      <c r="P341" s="172">
        <f>O341*H341</f>
        <v>0</v>
      </c>
      <c r="Q341" s="172">
        <v>2.3000000000000001E-4</v>
      </c>
      <c r="R341" s="172">
        <f>Q341*H341</f>
        <v>1.660416E-2</v>
      </c>
      <c r="S341" s="172">
        <v>0</v>
      </c>
      <c r="T341" s="173">
        <f>S341*H341</f>
        <v>0</v>
      </c>
      <c r="U341" s="32"/>
      <c r="V341" s="32"/>
      <c r="W341" s="32"/>
      <c r="X341" s="32"/>
      <c r="Y341" s="32"/>
      <c r="Z341" s="32"/>
      <c r="AA341" s="32"/>
      <c r="AB341" s="32"/>
      <c r="AC341" s="32"/>
      <c r="AD341" s="32"/>
      <c r="AE341" s="32"/>
      <c r="AR341" s="174" t="s">
        <v>222</v>
      </c>
      <c r="AT341" s="174" t="s">
        <v>139</v>
      </c>
      <c r="AU341" s="174" t="s">
        <v>144</v>
      </c>
      <c r="AY341" s="17" t="s">
        <v>136</v>
      </c>
      <c r="BE341" s="175">
        <f>IF(N341="základní",J341,0)</f>
        <v>0</v>
      </c>
      <c r="BF341" s="175">
        <f>IF(N341="snížená",J341,0)</f>
        <v>0</v>
      </c>
      <c r="BG341" s="175">
        <f>IF(N341="zákl. přenesená",J341,0)</f>
        <v>0</v>
      </c>
      <c r="BH341" s="175">
        <f>IF(N341="sníž. přenesená",J341,0)</f>
        <v>0</v>
      </c>
      <c r="BI341" s="175">
        <f>IF(N341="nulová",J341,0)</f>
        <v>0</v>
      </c>
      <c r="BJ341" s="17" t="s">
        <v>144</v>
      </c>
      <c r="BK341" s="175">
        <f>ROUND(I341*H341,2)</f>
        <v>0</v>
      </c>
      <c r="BL341" s="17" t="s">
        <v>222</v>
      </c>
      <c r="BM341" s="174" t="s">
        <v>488</v>
      </c>
    </row>
    <row r="342" spans="1:65" s="12" customFormat="1" ht="22.9" customHeight="1">
      <c r="B342" s="148"/>
      <c r="D342" s="149" t="s">
        <v>71</v>
      </c>
      <c r="E342" s="159" t="s">
        <v>489</v>
      </c>
      <c r="F342" s="159" t="s">
        <v>490</v>
      </c>
      <c r="I342" s="151"/>
      <c r="J342" s="160">
        <f>BK342</f>
        <v>0</v>
      </c>
      <c r="L342" s="148"/>
      <c r="M342" s="153"/>
      <c r="N342" s="154"/>
      <c r="O342" s="154"/>
      <c r="P342" s="155">
        <f>SUM(P343:P347)</f>
        <v>0</v>
      </c>
      <c r="Q342" s="154"/>
      <c r="R342" s="155">
        <f>SUM(R343:R347)</f>
        <v>1.2999999999999999E-2</v>
      </c>
      <c r="S342" s="154"/>
      <c r="T342" s="156">
        <f>SUM(T343:T347)</f>
        <v>0</v>
      </c>
      <c r="AR342" s="149" t="s">
        <v>144</v>
      </c>
      <c r="AT342" s="157" t="s">
        <v>71</v>
      </c>
      <c r="AU342" s="157" t="s">
        <v>80</v>
      </c>
      <c r="AY342" s="149" t="s">
        <v>136</v>
      </c>
      <c r="BK342" s="158">
        <f>SUM(BK343:BK347)</f>
        <v>0</v>
      </c>
    </row>
    <row r="343" spans="1:65" s="2" customFormat="1" ht="16.5" customHeight="1">
      <c r="A343" s="32"/>
      <c r="B343" s="161"/>
      <c r="C343" s="162" t="s">
        <v>491</v>
      </c>
      <c r="D343" s="162" t="s">
        <v>139</v>
      </c>
      <c r="E343" s="163" t="s">
        <v>492</v>
      </c>
      <c r="F343" s="164" t="s">
        <v>493</v>
      </c>
      <c r="G343" s="165" t="s">
        <v>195</v>
      </c>
      <c r="H343" s="166">
        <v>100</v>
      </c>
      <c r="I343" s="167"/>
      <c r="J343" s="168">
        <f>ROUND(I343*H343,2)</f>
        <v>0</v>
      </c>
      <c r="K343" s="169"/>
      <c r="L343" s="33"/>
      <c r="M343" s="170" t="s">
        <v>1</v>
      </c>
      <c r="N343" s="171" t="s">
        <v>38</v>
      </c>
      <c r="O343" s="58"/>
      <c r="P343" s="172">
        <f>O343*H343</f>
        <v>0</v>
      </c>
      <c r="Q343" s="172">
        <v>1.2999999999999999E-4</v>
      </c>
      <c r="R343" s="172">
        <f>Q343*H343</f>
        <v>1.2999999999999999E-2</v>
      </c>
      <c r="S343" s="172">
        <v>0</v>
      </c>
      <c r="T343" s="173">
        <f>S343*H343</f>
        <v>0</v>
      </c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R343" s="174" t="s">
        <v>222</v>
      </c>
      <c r="AT343" s="174" t="s">
        <v>139</v>
      </c>
      <c r="AU343" s="174" t="s">
        <v>144</v>
      </c>
      <c r="AY343" s="17" t="s">
        <v>136</v>
      </c>
      <c r="BE343" s="175">
        <f>IF(N343="základní",J343,0)</f>
        <v>0</v>
      </c>
      <c r="BF343" s="175">
        <f>IF(N343="snížená",J343,0)</f>
        <v>0</v>
      </c>
      <c r="BG343" s="175">
        <f>IF(N343="zákl. přenesená",J343,0)</f>
        <v>0</v>
      </c>
      <c r="BH343" s="175">
        <f>IF(N343="sníž. přenesená",J343,0)</f>
        <v>0</v>
      </c>
      <c r="BI343" s="175">
        <f>IF(N343="nulová",J343,0)</f>
        <v>0</v>
      </c>
      <c r="BJ343" s="17" t="s">
        <v>144</v>
      </c>
      <c r="BK343" s="175">
        <f>ROUND(I343*H343,2)</f>
        <v>0</v>
      </c>
      <c r="BL343" s="17" t="s">
        <v>222</v>
      </c>
      <c r="BM343" s="174" t="s">
        <v>494</v>
      </c>
    </row>
    <row r="344" spans="1:65" s="14" customFormat="1" ht="11.25">
      <c r="B344" s="184"/>
      <c r="D344" s="177" t="s">
        <v>146</v>
      </c>
      <c r="E344" s="185" t="s">
        <v>1</v>
      </c>
      <c r="F344" s="186" t="s">
        <v>495</v>
      </c>
      <c r="H344" s="187">
        <v>30</v>
      </c>
      <c r="I344" s="188"/>
      <c r="L344" s="184"/>
      <c r="M344" s="189"/>
      <c r="N344" s="190"/>
      <c r="O344" s="190"/>
      <c r="P344" s="190"/>
      <c r="Q344" s="190"/>
      <c r="R344" s="190"/>
      <c r="S344" s="190"/>
      <c r="T344" s="191"/>
      <c r="AT344" s="185" t="s">
        <v>146</v>
      </c>
      <c r="AU344" s="185" t="s">
        <v>144</v>
      </c>
      <c r="AV344" s="14" t="s">
        <v>144</v>
      </c>
      <c r="AW344" s="14" t="s">
        <v>29</v>
      </c>
      <c r="AX344" s="14" t="s">
        <v>72</v>
      </c>
      <c r="AY344" s="185" t="s">
        <v>136</v>
      </c>
    </row>
    <row r="345" spans="1:65" s="14" customFormat="1" ht="11.25">
      <c r="B345" s="184"/>
      <c r="D345" s="177" t="s">
        <v>146</v>
      </c>
      <c r="E345" s="185" t="s">
        <v>1</v>
      </c>
      <c r="F345" s="186" t="s">
        <v>496</v>
      </c>
      <c r="H345" s="187">
        <v>10</v>
      </c>
      <c r="I345" s="188"/>
      <c r="L345" s="184"/>
      <c r="M345" s="189"/>
      <c r="N345" s="190"/>
      <c r="O345" s="190"/>
      <c r="P345" s="190"/>
      <c r="Q345" s="190"/>
      <c r="R345" s="190"/>
      <c r="S345" s="190"/>
      <c r="T345" s="191"/>
      <c r="AT345" s="185" t="s">
        <v>146</v>
      </c>
      <c r="AU345" s="185" t="s">
        <v>144</v>
      </c>
      <c r="AV345" s="14" t="s">
        <v>144</v>
      </c>
      <c r="AW345" s="14" t="s">
        <v>29</v>
      </c>
      <c r="AX345" s="14" t="s">
        <v>72</v>
      </c>
      <c r="AY345" s="185" t="s">
        <v>136</v>
      </c>
    </row>
    <row r="346" spans="1:65" s="14" customFormat="1" ht="11.25">
      <c r="B346" s="184"/>
      <c r="D346" s="177" t="s">
        <v>146</v>
      </c>
      <c r="E346" s="185" t="s">
        <v>1</v>
      </c>
      <c r="F346" s="186" t="s">
        <v>497</v>
      </c>
      <c r="H346" s="187">
        <v>60</v>
      </c>
      <c r="I346" s="188"/>
      <c r="L346" s="184"/>
      <c r="M346" s="189"/>
      <c r="N346" s="190"/>
      <c r="O346" s="190"/>
      <c r="P346" s="190"/>
      <c r="Q346" s="190"/>
      <c r="R346" s="190"/>
      <c r="S346" s="190"/>
      <c r="T346" s="191"/>
      <c r="AT346" s="185" t="s">
        <v>146</v>
      </c>
      <c r="AU346" s="185" t="s">
        <v>144</v>
      </c>
      <c r="AV346" s="14" t="s">
        <v>144</v>
      </c>
      <c r="AW346" s="14" t="s">
        <v>29</v>
      </c>
      <c r="AX346" s="14" t="s">
        <v>72</v>
      </c>
      <c r="AY346" s="185" t="s">
        <v>136</v>
      </c>
    </row>
    <row r="347" spans="1:65" s="15" customFormat="1" ht="11.25">
      <c r="B347" s="192"/>
      <c r="D347" s="177" t="s">
        <v>146</v>
      </c>
      <c r="E347" s="193" t="s">
        <v>1</v>
      </c>
      <c r="F347" s="194" t="s">
        <v>149</v>
      </c>
      <c r="H347" s="195">
        <v>100</v>
      </c>
      <c r="I347" s="196"/>
      <c r="L347" s="192"/>
      <c r="M347" s="212"/>
      <c r="N347" s="213"/>
      <c r="O347" s="213"/>
      <c r="P347" s="213"/>
      <c r="Q347" s="213"/>
      <c r="R347" s="213"/>
      <c r="S347" s="213"/>
      <c r="T347" s="214"/>
      <c r="AT347" s="193" t="s">
        <v>146</v>
      </c>
      <c r="AU347" s="193" t="s">
        <v>144</v>
      </c>
      <c r="AV347" s="15" t="s">
        <v>143</v>
      </c>
      <c r="AW347" s="15" t="s">
        <v>29</v>
      </c>
      <c r="AX347" s="15" t="s">
        <v>80</v>
      </c>
      <c r="AY347" s="193" t="s">
        <v>136</v>
      </c>
    </row>
    <row r="348" spans="1:65" s="2" customFormat="1" ht="6.95" customHeight="1">
      <c r="A348" s="32"/>
      <c r="B348" s="47"/>
      <c r="C348" s="48"/>
      <c r="D348" s="48"/>
      <c r="E348" s="48"/>
      <c r="F348" s="48"/>
      <c r="G348" s="48"/>
      <c r="H348" s="48"/>
      <c r="I348" s="120"/>
      <c r="J348" s="48"/>
      <c r="K348" s="48"/>
      <c r="L348" s="33"/>
      <c r="M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</row>
  </sheetData>
  <autoFilter ref="C131:K347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71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84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39" t="s">
        <v>498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6" t="s">
        <v>1</v>
      </c>
      <c r="F27" s="246"/>
      <c r="G27" s="246"/>
      <c r="H27" s="246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ROUND(J120,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ROUND((SUM(BE120:BE170)),  2)</f>
        <v>0</v>
      </c>
      <c r="G33" s="32"/>
      <c r="H33" s="32"/>
      <c r="I33" s="107">
        <v>0.21</v>
      </c>
      <c r="J33" s="106">
        <f>ROUND(((SUM(BE120:BE170))*I33),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ROUND((SUM(BF120:BF170)),  2)</f>
        <v>0</v>
      </c>
      <c r="G34" s="32"/>
      <c r="H34" s="32"/>
      <c r="I34" s="107">
        <v>0.15</v>
      </c>
      <c r="J34" s="106">
        <f>ROUND(((SUM(BF120:BF170))*I34),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ROUND((SUM(BG120:BG170)),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ROUND((SUM(BH120:BH170)),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ROUND((SUM(BI120:BI170)),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39" t="str">
        <f>E9</f>
        <v>01.2 - SO 01.2 ZTI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J120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499</v>
      </c>
      <c r="E97" s="128"/>
      <c r="F97" s="128"/>
      <c r="G97" s="128"/>
      <c r="H97" s="128"/>
      <c r="I97" s="129"/>
      <c r="J97" s="130">
        <f>J121</f>
        <v>0</v>
      </c>
      <c r="L97" s="126"/>
    </row>
    <row r="98" spans="1:31" s="9" customFormat="1" ht="24.95" customHeight="1">
      <c r="B98" s="126"/>
      <c r="D98" s="127" t="s">
        <v>500</v>
      </c>
      <c r="E98" s="128"/>
      <c r="F98" s="128"/>
      <c r="G98" s="128"/>
      <c r="H98" s="128"/>
      <c r="I98" s="129"/>
      <c r="J98" s="130">
        <f>J128</f>
        <v>0</v>
      </c>
      <c r="L98" s="126"/>
    </row>
    <row r="99" spans="1:31" s="9" customFormat="1" ht="24.95" customHeight="1">
      <c r="B99" s="126"/>
      <c r="D99" s="127" t="s">
        <v>501</v>
      </c>
      <c r="E99" s="128"/>
      <c r="F99" s="128"/>
      <c r="G99" s="128"/>
      <c r="H99" s="128"/>
      <c r="I99" s="129"/>
      <c r="J99" s="130">
        <f>J145</f>
        <v>0</v>
      </c>
      <c r="L99" s="126"/>
    </row>
    <row r="100" spans="1:31" s="9" customFormat="1" ht="24.95" customHeight="1">
      <c r="B100" s="126"/>
      <c r="D100" s="127" t="s">
        <v>502</v>
      </c>
      <c r="E100" s="128"/>
      <c r="F100" s="128"/>
      <c r="G100" s="128"/>
      <c r="H100" s="128"/>
      <c r="I100" s="129"/>
      <c r="J100" s="130">
        <f>J151</f>
        <v>0</v>
      </c>
      <c r="L100" s="126"/>
    </row>
    <row r="101" spans="1:31" s="2" customFormat="1" ht="21.75" customHeight="1">
      <c r="A101" s="32"/>
      <c r="B101" s="33"/>
      <c r="C101" s="32"/>
      <c r="D101" s="32"/>
      <c r="E101" s="32"/>
      <c r="F101" s="32"/>
      <c r="G101" s="32"/>
      <c r="H101" s="32"/>
      <c r="I101" s="96"/>
      <c r="J101" s="32"/>
      <c r="K101" s="32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2" spans="1:31" s="2" customFormat="1" ht="6.95" customHeight="1">
      <c r="A102" s="32"/>
      <c r="B102" s="47"/>
      <c r="C102" s="48"/>
      <c r="D102" s="48"/>
      <c r="E102" s="48"/>
      <c r="F102" s="48"/>
      <c r="G102" s="48"/>
      <c r="H102" s="48"/>
      <c r="I102" s="120"/>
      <c r="J102" s="48"/>
      <c r="K102" s="48"/>
      <c r="L102" s="4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</row>
    <row r="106" spans="1:31" s="2" customFormat="1" ht="6.95" customHeight="1">
      <c r="A106" s="32"/>
      <c r="B106" s="49"/>
      <c r="C106" s="50"/>
      <c r="D106" s="50"/>
      <c r="E106" s="50"/>
      <c r="F106" s="50"/>
      <c r="G106" s="50"/>
      <c r="H106" s="50"/>
      <c r="I106" s="121"/>
      <c r="J106" s="50"/>
      <c r="K106" s="50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24.95" customHeight="1">
      <c r="A107" s="32"/>
      <c r="B107" s="33"/>
      <c r="C107" s="21" t="s">
        <v>121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6.95" customHeight="1">
      <c r="A108" s="32"/>
      <c r="B108" s="33"/>
      <c r="C108" s="32"/>
      <c r="D108" s="32"/>
      <c r="E108" s="32"/>
      <c r="F108" s="32"/>
      <c r="G108" s="32"/>
      <c r="H108" s="32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16</v>
      </c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59" t="str">
        <f>E7</f>
        <v>Bytový dům Mezilesí 2060 - Výměna stoupacího potrubí - II. etapa</v>
      </c>
      <c r="F110" s="260"/>
      <c r="G110" s="260"/>
      <c r="H110" s="260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98</v>
      </c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6.5" customHeight="1">
      <c r="A112" s="32"/>
      <c r="B112" s="33"/>
      <c r="C112" s="32"/>
      <c r="D112" s="32"/>
      <c r="E112" s="239" t="str">
        <f>E9</f>
        <v>01.2 - SO 01.2 ZTI</v>
      </c>
      <c r="F112" s="261"/>
      <c r="G112" s="261"/>
      <c r="H112" s="261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2" customHeight="1">
      <c r="A114" s="32"/>
      <c r="B114" s="33"/>
      <c r="C114" s="27" t="s">
        <v>20</v>
      </c>
      <c r="D114" s="32"/>
      <c r="E114" s="32"/>
      <c r="F114" s="25" t="str">
        <f>F12</f>
        <v xml:space="preserve"> </v>
      </c>
      <c r="G114" s="32"/>
      <c r="H114" s="32"/>
      <c r="I114" s="97" t="s">
        <v>22</v>
      </c>
      <c r="J114" s="55">
        <f>IF(J12="","",J12)</f>
        <v>43734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6.95" customHeight="1">
      <c r="A115" s="32"/>
      <c r="B115" s="33"/>
      <c r="C115" s="32"/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2" customHeight="1">
      <c r="A116" s="32"/>
      <c r="B116" s="33"/>
      <c r="C116" s="27" t="s">
        <v>23</v>
      </c>
      <c r="D116" s="32"/>
      <c r="E116" s="32"/>
      <c r="F116" s="25" t="str">
        <f>E15</f>
        <v xml:space="preserve"> </v>
      </c>
      <c r="G116" s="32"/>
      <c r="H116" s="32"/>
      <c r="I116" s="97" t="s">
        <v>28</v>
      </c>
      <c r="J116" s="30" t="str">
        <f>E21</f>
        <v xml:space="preserve"> 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5.2" customHeight="1">
      <c r="A117" s="32"/>
      <c r="B117" s="33"/>
      <c r="C117" s="27" t="s">
        <v>26</v>
      </c>
      <c r="D117" s="32"/>
      <c r="E117" s="32"/>
      <c r="F117" s="25" t="str">
        <f>IF(E18="","",E18)</f>
        <v>Vyplň údaj</v>
      </c>
      <c r="G117" s="32"/>
      <c r="H117" s="32"/>
      <c r="I117" s="97" t="s">
        <v>30</v>
      </c>
      <c r="J117" s="30" t="str">
        <f>E24</f>
        <v xml:space="preserve"> </v>
      </c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2" customFormat="1" ht="10.35" customHeight="1">
      <c r="A118" s="32"/>
      <c r="B118" s="33"/>
      <c r="C118" s="32"/>
      <c r="D118" s="32"/>
      <c r="E118" s="32"/>
      <c r="F118" s="32"/>
      <c r="G118" s="32"/>
      <c r="H118" s="32"/>
      <c r="I118" s="96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65" s="11" customFormat="1" ht="29.25" customHeight="1">
      <c r="A119" s="136"/>
      <c r="B119" s="137"/>
      <c r="C119" s="138" t="s">
        <v>122</v>
      </c>
      <c r="D119" s="139" t="s">
        <v>57</v>
      </c>
      <c r="E119" s="139" t="s">
        <v>53</v>
      </c>
      <c r="F119" s="139" t="s">
        <v>54</v>
      </c>
      <c r="G119" s="139" t="s">
        <v>123</v>
      </c>
      <c r="H119" s="139" t="s">
        <v>124</v>
      </c>
      <c r="I119" s="140" t="s">
        <v>125</v>
      </c>
      <c r="J119" s="141" t="s">
        <v>102</v>
      </c>
      <c r="K119" s="142" t="s">
        <v>126</v>
      </c>
      <c r="L119" s="143"/>
      <c r="M119" s="62" t="s">
        <v>1</v>
      </c>
      <c r="N119" s="63" t="s">
        <v>36</v>
      </c>
      <c r="O119" s="63" t="s">
        <v>127</v>
      </c>
      <c r="P119" s="63" t="s">
        <v>128</v>
      </c>
      <c r="Q119" s="63" t="s">
        <v>129</v>
      </c>
      <c r="R119" s="63" t="s">
        <v>130</v>
      </c>
      <c r="S119" s="63" t="s">
        <v>131</v>
      </c>
      <c r="T119" s="64" t="s">
        <v>132</v>
      </c>
      <c r="U119" s="136"/>
      <c r="V119" s="136"/>
      <c r="W119" s="136"/>
      <c r="X119" s="136"/>
      <c r="Y119" s="136"/>
      <c r="Z119" s="136"/>
      <c r="AA119" s="136"/>
      <c r="AB119" s="136"/>
      <c r="AC119" s="136"/>
      <c r="AD119" s="136"/>
      <c r="AE119" s="136"/>
    </row>
    <row r="120" spans="1:65" s="2" customFormat="1" ht="22.9" customHeight="1">
      <c r="A120" s="32"/>
      <c r="B120" s="33"/>
      <c r="C120" s="69" t="s">
        <v>133</v>
      </c>
      <c r="D120" s="32"/>
      <c r="E120" s="32"/>
      <c r="F120" s="32"/>
      <c r="G120" s="32"/>
      <c r="H120" s="32"/>
      <c r="I120" s="96"/>
      <c r="J120" s="144">
        <f>BK120</f>
        <v>0</v>
      </c>
      <c r="K120" s="32"/>
      <c r="L120" s="33"/>
      <c r="M120" s="65"/>
      <c r="N120" s="56"/>
      <c r="O120" s="66"/>
      <c r="P120" s="145">
        <f>P121+P128+P145+P151</f>
        <v>0</v>
      </c>
      <c r="Q120" s="66"/>
      <c r="R120" s="145">
        <f>R121+R128+R145+R151</f>
        <v>0</v>
      </c>
      <c r="S120" s="66"/>
      <c r="T120" s="146">
        <f>T121+T128+T145+T151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T120" s="17" t="s">
        <v>71</v>
      </c>
      <c r="AU120" s="17" t="s">
        <v>104</v>
      </c>
      <c r="BK120" s="147">
        <f>BK121+BK128+BK145+BK151</f>
        <v>0</v>
      </c>
    </row>
    <row r="121" spans="1:65" s="12" customFormat="1" ht="25.9" customHeight="1">
      <c r="B121" s="148"/>
      <c r="D121" s="149" t="s">
        <v>71</v>
      </c>
      <c r="E121" s="150" t="s">
        <v>503</v>
      </c>
      <c r="F121" s="150" t="s">
        <v>504</v>
      </c>
      <c r="I121" s="151"/>
      <c r="J121" s="152">
        <f>BK121</f>
        <v>0</v>
      </c>
      <c r="L121" s="148"/>
      <c r="M121" s="153"/>
      <c r="N121" s="154"/>
      <c r="O121" s="154"/>
      <c r="P121" s="155">
        <f>SUM(P122:P127)</f>
        <v>0</v>
      </c>
      <c r="Q121" s="154"/>
      <c r="R121" s="155">
        <f>SUM(R122:R127)</f>
        <v>0</v>
      </c>
      <c r="S121" s="154"/>
      <c r="T121" s="156">
        <f>SUM(T122:T127)</f>
        <v>0</v>
      </c>
      <c r="AR121" s="149" t="s">
        <v>80</v>
      </c>
      <c r="AT121" s="157" t="s">
        <v>71</v>
      </c>
      <c r="AU121" s="157" t="s">
        <v>72</v>
      </c>
      <c r="AY121" s="149" t="s">
        <v>136</v>
      </c>
      <c r="BK121" s="158">
        <f>SUM(BK122:BK127)</f>
        <v>0</v>
      </c>
    </row>
    <row r="122" spans="1:65" s="2" customFormat="1" ht="16.5" customHeight="1">
      <c r="A122" s="32"/>
      <c r="B122" s="161"/>
      <c r="C122" s="162" t="s">
        <v>80</v>
      </c>
      <c r="D122" s="162" t="s">
        <v>139</v>
      </c>
      <c r="E122" s="163" t="s">
        <v>505</v>
      </c>
      <c r="F122" s="164" t="s">
        <v>506</v>
      </c>
      <c r="G122" s="165" t="s">
        <v>252</v>
      </c>
      <c r="H122" s="166">
        <v>9</v>
      </c>
      <c r="I122" s="167"/>
      <c r="J122" s="168">
        <f t="shared" ref="J122:J127" si="0">ROUND(I122*H122,2)</f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ref="P122:P127" si="1">O122*H122</f>
        <v>0</v>
      </c>
      <c r="Q122" s="172">
        <v>0</v>
      </c>
      <c r="R122" s="172">
        <f t="shared" ref="R122:R127" si="2">Q122*H122</f>
        <v>0</v>
      </c>
      <c r="S122" s="172">
        <v>0</v>
      </c>
      <c r="T122" s="173">
        <f t="shared" ref="T122:T127" si="3">S122*H122</f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143</v>
      </c>
      <c r="AT122" s="174" t="s">
        <v>139</v>
      </c>
      <c r="AU122" s="174" t="s">
        <v>80</v>
      </c>
      <c r="AY122" s="17" t="s">
        <v>136</v>
      </c>
      <c r="BE122" s="175">
        <f t="shared" ref="BE122:BE127" si="4">IF(N122="základní",J122,0)</f>
        <v>0</v>
      </c>
      <c r="BF122" s="175">
        <f t="shared" ref="BF122:BF127" si="5">IF(N122="snížená",J122,0)</f>
        <v>0</v>
      </c>
      <c r="BG122" s="175">
        <f t="shared" ref="BG122:BG127" si="6">IF(N122="zákl. přenesená",J122,0)</f>
        <v>0</v>
      </c>
      <c r="BH122" s="175">
        <f t="shared" ref="BH122:BH127" si="7">IF(N122="sníž. přenesená",J122,0)</f>
        <v>0</v>
      </c>
      <c r="BI122" s="175">
        <f t="shared" ref="BI122:BI127" si="8">IF(N122="nulová",J122,0)</f>
        <v>0</v>
      </c>
      <c r="BJ122" s="17" t="s">
        <v>144</v>
      </c>
      <c r="BK122" s="175">
        <f t="shared" ref="BK122:BK127" si="9">ROUND(I122*H122,2)</f>
        <v>0</v>
      </c>
      <c r="BL122" s="17" t="s">
        <v>143</v>
      </c>
      <c r="BM122" s="174" t="s">
        <v>144</v>
      </c>
    </row>
    <row r="123" spans="1:65" s="2" customFormat="1" ht="16.5" customHeight="1">
      <c r="A123" s="32"/>
      <c r="B123" s="161"/>
      <c r="C123" s="162" t="s">
        <v>144</v>
      </c>
      <c r="D123" s="162" t="s">
        <v>139</v>
      </c>
      <c r="E123" s="163" t="s">
        <v>507</v>
      </c>
      <c r="F123" s="164" t="s">
        <v>508</v>
      </c>
      <c r="G123" s="165" t="s">
        <v>252</v>
      </c>
      <c r="H123" s="166">
        <v>83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143</v>
      </c>
      <c r="AT123" s="174" t="s">
        <v>139</v>
      </c>
      <c r="AU123" s="174" t="s">
        <v>80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143</v>
      </c>
      <c r="BM123" s="174" t="s">
        <v>143</v>
      </c>
    </row>
    <row r="124" spans="1:65" s="2" customFormat="1" ht="16.5" customHeight="1">
      <c r="A124" s="32"/>
      <c r="B124" s="161"/>
      <c r="C124" s="162" t="s">
        <v>137</v>
      </c>
      <c r="D124" s="162" t="s">
        <v>139</v>
      </c>
      <c r="E124" s="163" t="s">
        <v>509</v>
      </c>
      <c r="F124" s="164" t="s">
        <v>510</v>
      </c>
      <c r="G124" s="165" t="s">
        <v>142</v>
      </c>
      <c r="H124" s="166">
        <v>2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143</v>
      </c>
      <c r="AT124" s="174" t="s">
        <v>139</v>
      </c>
      <c r="AU124" s="174" t="s">
        <v>80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143</v>
      </c>
      <c r="BM124" s="174" t="s">
        <v>160</v>
      </c>
    </row>
    <row r="125" spans="1:65" s="2" customFormat="1" ht="16.5" customHeight="1">
      <c r="A125" s="32"/>
      <c r="B125" s="161"/>
      <c r="C125" s="162" t="s">
        <v>143</v>
      </c>
      <c r="D125" s="162" t="s">
        <v>139</v>
      </c>
      <c r="E125" s="163" t="s">
        <v>511</v>
      </c>
      <c r="F125" s="164" t="s">
        <v>512</v>
      </c>
      <c r="G125" s="165" t="s">
        <v>252</v>
      </c>
      <c r="H125" s="166">
        <v>92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143</v>
      </c>
      <c r="AT125" s="174" t="s">
        <v>139</v>
      </c>
      <c r="AU125" s="174" t="s">
        <v>80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143</v>
      </c>
      <c r="BM125" s="174" t="s">
        <v>181</v>
      </c>
    </row>
    <row r="126" spans="1:65" s="2" customFormat="1" ht="16.5" customHeight="1">
      <c r="A126" s="32"/>
      <c r="B126" s="161"/>
      <c r="C126" s="162" t="s">
        <v>166</v>
      </c>
      <c r="D126" s="162" t="s">
        <v>139</v>
      </c>
      <c r="E126" s="163" t="s">
        <v>513</v>
      </c>
      <c r="F126" s="164" t="s">
        <v>514</v>
      </c>
      <c r="G126" s="165" t="s">
        <v>207</v>
      </c>
      <c r="H126" s="166">
        <v>1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143</v>
      </c>
      <c r="AT126" s="174" t="s">
        <v>139</v>
      </c>
      <c r="AU126" s="174" t="s">
        <v>80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143</v>
      </c>
      <c r="BM126" s="174" t="s">
        <v>192</v>
      </c>
    </row>
    <row r="127" spans="1:65" s="2" customFormat="1" ht="16.5" customHeight="1">
      <c r="A127" s="32"/>
      <c r="B127" s="161"/>
      <c r="C127" s="162" t="s">
        <v>160</v>
      </c>
      <c r="D127" s="162" t="s">
        <v>139</v>
      </c>
      <c r="E127" s="163" t="s">
        <v>515</v>
      </c>
      <c r="F127" s="164" t="s">
        <v>516</v>
      </c>
      <c r="G127" s="165" t="s">
        <v>207</v>
      </c>
      <c r="H127" s="166">
        <v>1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143</v>
      </c>
      <c r="AT127" s="174" t="s">
        <v>139</v>
      </c>
      <c r="AU127" s="174" t="s">
        <v>80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143</v>
      </c>
      <c r="BM127" s="174" t="s">
        <v>214</v>
      </c>
    </row>
    <row r="128" spans="1:65" s="12" customFormat="1" ht="25.9" customHeight="1">
      <c r="B128" s="148"/>
      <c r="D128" s="149" t="s">
        <v>71</v>
      </c>
      <c r="E128" s="150" t="s">
        <v>517</v>
      </c>
      <c r="F128" s="150" t="s">
        <v>518</v>
      </c>
      <c r="I128" s="151"/>
      <c r="J128" s="152">
        <f>BK128</f>
        <v>0</v>
      </c>
      <c r="L128" s="148"/>
      <c r="M128" s="153"/>
      <c r="N128" s="154"/>
      <c r="O128" s="154"/>
      <c r="P128" s="155">
        <f>SUM(P129:P144)</f>
        <v>0</v>
      </c>
      <c r="Q128" s="154"/>
      <c r="R128" s="155">
        <f>SUM(R129:R144)</f>
        <v>0</v>
      </c>
      <c r="S128" s="154"/>
      <c r="T128" s="156">
        <f>SUM(T129:T144)</f>
        <v>0</v>
      </c>
      <c r="AR128" s="149" t="s">
        <v>80</v>
      </c>
      <c r="AT128" s="157" t="s">
        <v>71</v>
      </c>
      <c r="AU128" s="157" t="s">
        <v>72</v>
      </c>
      <c r="AY128" s="149" t="s">
        <v>136</v>
      </c>
      <c r="BK128" s="158">
        <f>SUM(BK129:BK144)</f>
        <v>0</v>
      </c>
    </row>
    <row r="129" spans="1:65" s="2" customFormat="1" ht="16.5" customHeight="1">
      <c r="A129" s="32"/>
      <c r="B129" s="161"/>
      <c r="C129" s="162" t="s">
        <v>176</v>
      </c>
      <c r="D129" s="162" t="s">
        <v>139</v>
      </c>
      <c r="E129" s="163" t="s">
        <v>519</v>
      </c>
      <c r="F129" s="164" t="s">
        <v>520</v>
      </c>
      <c r="G129" s="165" t="s">
        <v>252</v>
      </c>
      <c r="H129" s="166">
        <v>5</v>
      </c>
      <c r="I129" s="167"/>
      <c r="J129" s="168">
        <f t="shared" ref="J129:J144" si="10">ROUND(I129*H129,2)</f>
        <v>0</v>
      </c>
      <c r="K129" s="169"/>
      <c r="L129" s="33"/>
      <c r="M129" s="170" t="s">
        <v>1</v>
      </c>
      <c r="N129" s="171" t="s">
        <v>38</v>
      </c>
      <c r="O129" s="58"/>
      <c r="P129" s="172">
        <f t="shared" ref="P129:P144" si="11">O129*H129</f>
        <v>0</v>
      </c>
      <c r="Q129" s="172">
        <v>0</v>
      </c>
      <c r="R129" s="172">
        <f t="shared" ref="R129:R144" si="12">Q129*H129</f>
        <v>0</v>
      </c>
      <c r="S129" s="172">
        <v>0</v>
      </c>
      <c r="T129" s="173">
        <f t="shared" ref="T129:T144" si="13">S129*H129</f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143</v>
      </c>
      <c r="AT129" s="174" t="s">
        <v>139</v>
      </c>
      <c r="AU129" s="174" t="s">
        <v>80</v>
      </c>
      <c r="AY129" s="17" t="s">
        <v>136</v>
      </c>
      <c r="BE129" s="175">
        <f t="shared" ref="BE129:BE144" si="14">IF(N129="základní",J129,0)</f>
        <v>0</v>
      </c>
      <c r="BF129" s="175">
        <f t="shared" ref="BF129:BF144" si="15">IF(N129="snížená",J129,0)</f>
        <v>0</v>
      </c>
      <c r="BG129" s="175">
        <f t="shared" ref="BG129:BG144" si="16">IF(N129="zákl. přenesená",J129,0)</f>
        <v>0</v>
      </c>
      <c r="BH129" s="175">
        <f t="shared" ref="BH129:BH144" si="17">IF(N129="sníž. přenesená",J129,0)</f>
        <v>0</v>
      </c>
      <c r="BI129" s="175">
        <f t="shared" ref="BI129:BI144" si="18">IF(N129="nulová",J129,0)</f>
        <v>0</v>
      </c>
      <c r="BJ129" s="17" t="s">
        <v>144</v>
      </c>
      <c r="BK129" s="175">
        <f t="shared" ref="BK129:BK144" si="19">ROUND(I129*H129,2)</f>
        <v>0</v>
      </c>
      <c r="BL129" s="17" t="s">
        <v>143</v>
      </c>
      <c r="BM129" s="174" t="s">
        <v>222</v>
      </c>
    </row>
    <row r="130" spans="1:65" s="2" customFormat="1" ht="16.5" customHeight="1">
      <c r="A130" s="32"/>
      <c r="B130" s="161"/>
      <c r="C130" s="162" t="s">
        <v>181</v>
      </c>
      <c r="D130" s="162" t="s">
        <v>139</v>
      </c>
      <c r="E130" s="163" t="s">
        <v>521</v>
      </c>
      <c r="F130" s="164" t="s">
        <v>522</v>
      </c>
      <c r="G130" s="165" t="s">
        <v>252</v>
      </c>
      <c r="H130" s="166">
        <v>14</v>
      </c>
      <c r="I130" s="167"/>
      <c r="J130" s="168">
        <f t="shared" si="10"/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si="11"/>
        <v>0</v>
      </c>
      <c r="Q130" s="172">
        <v>0</v>
      </c>
      <c r="R130" s="172">
        <f t="shared" si="12"/>
        <v>0</v>
      </c>
      <c r="S130" s="172">
        <v>0</v>
      </c>
      <c r="T130" s="173">
        <f t="shared" si="1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143</v>
      </c>
      <c r="AT130" s="174" t="s">
        <v>139</v>
      </c>
      <c r="AU130" s="174" t="s">
        <v>80</v>
      </c>
      <c r="AY130" s="17" t="s">
        <v>136</v>
      </c>
      <c r="BE130" s="175">
        <f t="shared" si="14"/>
        <v>0</v>
      </c>
      <c r="BF130" s="175">
        <f t="shared" si="15"/>
        <v>0</v>
      </c>
      <c r="BG130" s="175">
        <f t="shared" si="16"/>
        <v>0</v>
      </c>
      <c r="BH130" s="175">
        <f t="shared" si="17"/>
        <v>0</v>
      </c>
      <c r="BI130" s="175">
        <f t="shared" si="18"/>
        <v>0</v>
      </c>
      <c r="BJ130" s="17" t="s">
        <v>144</v>
      </c>
      <c r="BK130" s="175">
        <f t="shared" si="19"/>
        <v>0</v>
      </c>
      <c r="BL130" s="17" t="s">
        <v>143</v>
      </c>
      <c r="BM130" s="174" t="s">
        <v>230</v>
      </c>
    </row>
    <row r="131" spans="1:65" s="2" customFormat="1" ht="16.5" customHeight="1">
      <c r="A131" s="32"/>
      <c r="B131" s="161"/>
      <c r="C131" s="162" t="s">
        <v>185</v>
      </c>
      <c r="D131" s="162" t="s">
        <v>139</v>
      </c>
      <c r="E131" s="163" t="s">
        <v>523</v>
      </c>
      <c r="F131" s="164" t="s">
        <v>524</v>
      </c>
      <c r="G131" s="165" t="s">
        <v>252</v>
      </c>
      <c r="H131" s="166">
        <v>128</v>
      </c>
      <c r="I131" s="167"/>
      <c r="J131" s="168">
        <f t="shared" si="1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1"/>
        <v>0</v>
      </c>
      <c r="Q131" s="172">
        <v>0</v>
      </c>
      <c r="R131" s="172">
        <f t="shared" si="12"/>
        <v>0</v>
      </c>
      <c r="S131" s="172">
        <v>0</v>
      </c>
      <c r="T131" s="173">
        <f t="shared" si="1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143</v>
      </c>
      <c r="AT131" s="174" t="s">
        <v>139</v>
      </c>
      <c r="AU131" s="174" t="s">
        <v>80</v>
      </c>
      <c r="AY131" s="17" t="s">
        <v>136</v>
      </c>
      <c r="BE131" s="175">
        <f t="shared" si="14"/>
        <v>0</v>
      </c>
      <c r="BF131" s="175">
        <f t="shared" si="15"/>
        <v>0</v>
      </c>
      <c r="BG131" s="175">
        <f t="shared" si="16"/>
        <v>0</v>
      </c>
      <c r="BH131" s="175">
        <f t="shared" si="17"/>
        <v>0</v>
      </c>
      <c r="BI131" s="175">
        <f t="shared" si="18"/>
        <v>0</v>
      </c>
      <c r="BJ131" s="17" t="s">
        <v>144</v>
      </c>
      <c r="BK131" s="175">
        <f t="shared" si="19"/>
        <v>0</v>
      </c>
      <c r="BL131" s="17" t="s">
        <v>143</v>
      </c>
      <c r="BM131" s="174" t="s">
        <v>240</v>
      </c>
    </row>
    <row r="132" spans="1:65" s="2" customFormat="1" ht="16.5" customHeight="1">
      <c r="A132" s="32"/>
      <c r="B132" s="161"/>
      <c r="C132" s="162" t="s">
        <v>192</v>
      </c>
      <c r="D132" s="162" t="s">
        <v>139</v>
      </c>
      <c r="E132" s="163" t="s">
        <v>525</v>
      </c>
      <c r="F132" s="164" t="s">
        <v>526</v>
      </c>
      <c r="G132" s="165" t="s">
        <v>252</v>
      </c>
      <c r="H132" s="166">
        <v>29</v>
      </c>
      <c r="I132" s="167"/>
      <c r="J132" s="168">
        <f t="shared" si="10"/>
        <v>0</v>
      </c>
      <c r="K132" s="169"/>
      <c r="L132" s="33"/>
      <c r="M132" s="170" t="s">
        <v>1</v>
      </c>
      <c r="N132" s="171" t="s">
        <v>38</v>
      </c>
      <c r="O132" s="58"/>
      <c r="P132" s="172">
        <f t="shared" si="11"/>
        <v>0</v>
      </c>
      <c r="Q132" s="172">
        <v>0</v>
      </c>
      <c r="R132" s="172">
        <f t="shared" si="12"/>
        <v>0</v>
      </c>
      <c r="S132" s="172">
        <v>0</v>
      </c>
      <c r="T132" s="173">
        <f t="shared" si="1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143</v>
      </c>
      <c r="AT132" s="174" t="s">
        <v>139</v>
      </c>
      <c r="AU132" s="174" t="s">
        <v>80</v>
      </c>
      <c r="AY132" s="17" t="s">
        <v>136</v>
      </c>
      <c r="BE132" s="175">
        <f t="shared" si="14"/>
        <v>0</v>
      </c>
      <c r="BF132" s="175">
        <f t="shared" si="15"/>
        <v>0</v>
      </c>
      <c r="BG132" s="175">
        <f t="shared" si="16"/>
        <v>0</v>
      </c>
      <c r="BH132" s="175">
        <f t="shared" si="17"/>
        <v>0</v>
      </c>
      <c r="BI132" s="175">
        <f t="shared" si="18"/>
        <v>0</v>
      </c>
      <c r="BJ132" s="17" t="s">
        <v>144</v>
      </c>
      <c r="BK132" s="175">
        <f t="shared" si="19"/>
        <v>0</v>
      </c>
      <c r="BL132" s="17" t="s">
        <v>143</v>
      </c>
      <c r="BM132" s="174" t="s">
        <v>249</v>
      </c>
    </row>
    <row r="133" spans="1:65" s="2" customFormat="1" ht="16.5" customHeight="1">
      <c r="A133" s="32"/>
      <c r="B133" s="161"/>
      <c r="C133" s="162" t="s">
        <v>198</v>
      </c>
      <c r="D133" s="162" t="s">
        <v>139</v>
      </c>
      <c r="E133" s="163" t="s">
        <v>527</v>
      </c>
      <c r="F133" s="164" t="s">
        <v>528</v>
      </c>
      <c r="G133" s="165" t="s">
        <v>252</v>
      </c>
      <c r="H133" s="166">
        <v>137</v>
      </c>
      <c r="I133" s="167"/>
      <c r="J133" s="168">
        <f t="shared" si="10"/>
        <v>0</v>
      </c>
      <c r="K133" s="169"/>
      <c r="L133" s="33"/>
      <c r="M133" s="170" t="s">
        <v>1</v>
      </c>
      <c r="N133" s="171" t="s">
        <v>38</v>
      </c>
      <c r="O133" s="58"/>
      <c r="P133" s="172">
        <f t="shared" si="11"/>
        <v>0</v>
      </c>
      <c r="Q133" s="172">
        <v>0</v>
      </c>
      <c r="R133" s="172">
        <f t="shared" si="12"/>
        <v>0</v>
      </c>
      <c r="S133" s="172">
        <v>0</v>
      </c>
      <c r="T133" s="173">
        <f t="shared" si="1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74" t="s">
        <v>143</v>
      </c>
      <c r="AT133" s="174" t="s">
        <v>139</v>
      </c>
      <c r="AU133" s="174" t="s">
        <v>80</v>
      </c>
      <c r="AY133" s="17" t="s">
        <v>136</v>
      </c>
      <c r="BE133" s="175">
        <f t="shared" si="14"/>
        <v>0</v>
      </c>
      <c r="BF133" s="175">
        <f t="shared" si="15"/>
        <v>0</v>
      </c>
      <c r="BG133" s="175">
        <f t="shared" si="16"/>
        <v>0</v>
      </c>
      <c r="BH133" s="175">
        <f t="shared" si="17"/>
        <v>0</v>
      </c>
      <c r="BI133" s="175">
        <f t="shared" si="18"/>
        <v>0</v>
      </c>
      <c r="BJ133" s="17" t="s">
        <v>144</v>
      </c>
      <c r="BK133" s="175">
        <f t="shared" si="19"/>
        <v>0</v>
      </c>
      <c r="BL133" s="17" t="s">
        <v>143</v>
      </c>
      <c r="BM133" s="174" t="s">
        <v>259</v>
      </c>
    </row>
    <row r="134" spans="1:65" s="2" customFormat="1" ht="16.5" customHeight="1">
      <c r="A134" s="32"/>
      <c r="B134" s="161"/>
      <c r="C134" s="162" t="s">
        <v>204</v>
      </c>
      <c r="D134" s="162" t="s">
        <v>139</v>
      </c>
      <c r="E134" s="163" t="s">
        <v>529</v>
      </c>
      <c r="F134" s="164" t="s">
        <v>530</v>
      </c>
      <c r="G134" s="165" t="s">
        <v>252</v>
      </c>
      <c r="H134" s="166">
        <v>30</v>
      </c>
      <c r="I134" s="167"/>
      <c r="J134" s="168">
        <f t="shared" si="10"/>
        <v>0</v>
      </c>
      <c r="K134" s="169"/>
      <c r="L134" s="33"/>
      <c r="M134" s="170" t="s">
        <v>1</v>
      </c>
      <c r="N134" s="171" t="s">
        <v>38</v>
      </c>
      <c r="O134" s="58"/>
      <c r="P134" s="172">
        <f t="shared" si="11"/>
        <v>0</v>
      </c>
      <c r="Q134" s="172">
        <v>0</v>
      </c>
      <c r="R134" s="172">
        <f t="shared" si="12"/>
        <v>0</v>
      </c>
      <c r="S134" s="172">
        <v>0</v>
      </c>
      <c r="T134" s="173">
        <f t="shared" si="1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74" t="s">
        <v>143</v>
      </c>
      <c r="AT134" s="174" t="s">
        <v>139</v>
      </c>
      <c r="AU134" s="174" t="s">
        <v>80</v>
      </c>
      <c r="AY134" s="17" t="s">
        <v>136</v>
      </c>
      <c r="BE134" s="175">
        <f t="shared" si="14"/>
        <v>0</v>
      </c>
      <c r="BF134" s="175">
        <f t="shared" si="15"/>
        <v>0</v>
      </c>
      <c r="BG134" s="175">
        <f t="shared" si="16"/>
        <v>0</v>
      </c>
      <c r="BH134" s="175">
        <f t="shared" si="17"/>
        <v>0</v>
      </c>
      <c r="BI134" s="175">
        <f t="shared" si="18"/>
        <v>0</v>
      </c>
      <c r="BJ134" s="17" t="s">
        <v>144</v>
      </c>
      <c r="BK134" s="175">
        <f t="shared" si="19"/>
        <v>0</v>
      </c>
      <c r="BL134" s="17" t="s">
        <v>143</v>
      </c>
      <c r="BM134" s="174" t="s">
        <v>267</v>
      </c>
    </row>
    <row r="135" spans="1:65" s="2" customFormat="1" ht="16.5" customHeight="1">
      <c r="A135" s="32"/>
      <c r="B135" s="161"/>
      <c r="C135" s="162" t="s">
        <v>210</v>
      </c>
      <c r="D135" s="162" t="s">
        <v>139</v>
      </c>
      <c r="E135" s="163" t="s">
        <v>531</v>
      </c>
      <c r="F135" s="164" t="s">
        <v>532</v>
      </c>
      <c r="G135" s="165" t="s">
        <v>252</v>
      </c>
      <c r="H135" s="166">
        <v>159</v>
      </c>
      <c r="I135" s="167"/>
      <c r="J135" s="168">
        <f t="shared" si="10"/>
        <v>0</v>
      </c>
      <c r="K135" s="169"/>
      <c r="L135" s="33"/>
      <c r="M135" s="170" t="s">
        <v>1</v>
      </c>
      <c r="N135" s="171" t="s">
        <v>38</v>
      </c>
      <c r="O135" s="58"/>
      <c r="P135" s="172">
        <f t="shared" si="11"/>
        <v>0</v>
      </c>
      <c r="Q135" s="172">
        <v>0</v>
      </c>
      <c r="R135" s="172">
        <f t="shared" si="12"/>
        <v>0</v>
      </c>
      <c r="S135" s="172">
        <v>0</v>
      </c>
      <c r="T135" s="173">
        <f t="shared" si="1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4" t="s">
        <v>143</v>
      </c>
      <c r="AT135" s="174" t="s">
        <v>139</v>
      </c>
      <c r="AU135" s="174" t="s">
        <v>80</v>
      </c>
      <c r="AY135" s="17" t="s">
        <v>136</v>
      </c>
      <c r="BE135" s="175">
        <f t="shared" si="14"/>
        <v>0</v>
      </c>
      <c r="BF135" s="175">
        <f t="shared" si="15"/>
        <v>0</v>
      </c>
      <c r="BG135" s="175">
        <f t="shared" si="16"/>
        <v>0</v>
      </c>
      <c r="BH135" s="175">
        <f t="shared" si="17"/>
        <v>0</v>
      </c>
      <c r="BI135" s="175">
        <f t="shared" si="18"/>
        <v>0</v>
      </c>
      <c r="BJ135" s="17" t="s">
        <v>144</v>
      </c>
      <c r="BK135" s="175">
        <f t="shared" si="19"/>
        <v>0</v>
      </c>
      <c r="BL135" s="17" t="s">
        <v>143</v>
      </c>
      <c r="BM135" s="174" t="s">
        <v>278</v>
      </c>
    </row>
    <row r="136" spans="1:65" s="2" customFormat="1" ht="24" customHeight="1">
      <c r="A136" s="32"/>
      <c r="B136" s="161"/>
      <c r="C136" s="162" t="s">
        <v>214</v>
      </c>
      <c r="D136" s="162" t="s">
        <v>139</v>
      </c>
      <c r="E136" s="163" t="s">
        <v>533</v>
      </c>
      <c r="F136" s="164" t="s">
        <v>534</v>
      </c>
      <c r="G136" s="165" t="s">
        <v>142</v>
      </c>
      <c r="H136" s="166">
        <v>52</v>
      </c>
      <c r="I136" s="167"/>
      <c r="J136" s="168">
        <f t="shared" si="10"/>
        <v>0</v>
      </c>
      <c r="K136" s="169"/>
      <c r="L136" s="33"/>
      <c r="M136" s="170" t="s">
        <v>1</v>
      </c>
      <c r="N136" s="171" t="s">
        <v>38</v>
      </c>
      <c r="O136" s="58"/>
      <c r="P136" s="172">
        <f t="shared" si="11"/>
        <v>0</v>
      </c>
      <c r="Q136" s="172">
        <v>0</v>
      </c>
      <c r="R136" s="172">
        <f t="shared" si="12"/>
        <v>0</v>
      </c>
      <c r="S136" s="172">
        <v>0</v>
      </c>
      <c r="T136" s="173">
        <f t="shared" si="1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74" t="s">
        <v>143</v>
      </c>
      <c r="AT136" s="174" t="s">
        <v>139</v>
      </c>
      <c r="AU136" s="174" t="s">
        <v>80</v>
      </c>
      <c r="AY136" s="17" t="s">
        <v>136</v>
      </c>
      <c r="BE136" s="175">
        <f t="shared" si="14"/>
        <v>0</v>
      </c>
      <c r="BF136" s="175">
        <f t="shared" si="15"/>
        <v>0</v>
      </c>
      <c r="BG136" s="175">
        <f t="shared" si="16"/>
        <v>0</v>
      </c>
      <c r="BH136" s="175">
        <f t="shared" si="17"/>
        <v>0</v>
      </c>
      <c r="BI136" s="175">
        <f t="shared" si="18"/>
        <v>0</v>
      </c>
      <c r="BJ136" s="17" t="s">
        <v>144</v>
      </c>
      <c r="BK136" s="175">
        <f t="shared" si="19"/>
        <v>0</v>
      </c>
      <c r="BL136" s="17" t="s">
        <v>143</v>
      </c>
      <c r="BM136" s="174" t="s">
        <v>286</v>
      </c>
    </row>
    <row r="137" spans="1:65" s="2" customFormat="1" ht="24" customHeight="1">
      <c r="A137" s="32"/>
      <c r="B137" s="161"/>
      <c r="C137" s="162" t="s">
        <v>8</v>
      </c>
      <c r="D137" s="162" t="s">
        <v>139</v>
      </c>
      <c r="E137" s="163" t="s">
        <v>535</v>
      </c>
      <c r="F137" s="164" t="s">
        <v>536</v>
      </c>
      <c r="G137" s="165" t="s">
        <v>142</v>
      </c>
      <c r="H137" s="166">
        <v>2</v>
      </c>
      <c r="I137" s="167"/>
      <c r="J137" s="168">
        <f t="shared" si="10"/>
        <v>0</v>
      </c>
      <c r="K137" s="169"/>
      <c r="L137" s="33"/>
      <c r="M137" s="170" t="s">
        <v>1</v>
      </c>
      <c r="N137" s="171" t="s">
        <v>38</v>
      </c>
      <c r="O137" s="58"/>
      <c r="P137" s="172">
        <f t="shared" si="11"/>
        <v>0</v>
      </c>
      <c r="Q137" s="172">
        <v>0</v>
      </c>
      <c r="R137" s="172">
        <f t="shared" si="12"/>
        <v>0</v>
      </c>
      <c r="S137" s="172">
        <v>0</v>
      </c>
      <c r="T137" s="173">
        <f t="shared" si="1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74" t="s">
        <v>143</v>
      </c>
      <c r="AT137" s="174" t="s">
        <v>139</v>
      </c>
      <c r="AU137" s="174" t="s">
        <v>80</v>
      </c>
      <c r="AY137" s="17" t="s">
        <v>136</v>
      </c>
      <c r="BE137" s="175">
        <f t="shared" si="14"/>
        <v>0</v>
      </c>
      <c r="BF137" s="175">
        <f t="shared" si="15"/>
        <v>0</v>
      </c>
      <c r="BG137" s="175">
        <f t="shared" si="16"/>
        <v>0</v>
      </c>
      <c r="BH137" s="175">
        <f t="shared" si="17"/>
        <v>0</v>
      </c>
      <c r="BI137" s="175">
        <f t="shared" si="18"/>
        <v>0</v>
      </c>
      <c r="BJ137" s="17" t="s">
        <v>144</v>
      </c>
      <c r="BK137" s="175">
        <f t="shared" si="19"/>
        <v>0</v>
      </c>
      <c r="BL137" s="17" t="s">
        <v>143</v>
      </c>
      <c r="BM137" s="174" t="s">
        <v>296</v>
      </c>
    </row>
    <row r="138" spans="1:65" s="2" customFormat="1" ht="24" customHeight="1">
      <c r="A138" s="32"/>
      <c r="B138" s="161"/>
      <c r="C138" s="162" t="s">
        <v>222</v>
      </c>
      <c r="D138" s="162" t="s">
        <v>139</v>
      </c>
      <c r="E138" s="163" t="s">
        <v>537</v>
      </c>
      <c r="F138" s="164" t="s">
        <v>538</v>
      </c>
      <c r="G138" s="165" t="s">
        <v>142</v>
      </c>
      <c r="H138" s="166">
        <v>10</v>
      </c>
      <c r="I138" s="167"/>
      <c r="J138" s="168">
        <f t="shared" si="10"/>
        <v>0</v>
      </c>
      <c r="K138" s="169"/>
      <c r="L138" s="33"/>
      <c r="M138" s="170" t="s">
        <v>1</v>
      </c>
      <c r="N138" s="171" t="s">
        <v>38</v>
      </c>
      <c r="O138" s="58"/>
      <c r="P138" s="172">
        <f t="shared" si="11"/>
        <v>0</v>
      </c>
      <c r="Q138" s="172">
        <v>0</v>
      </c>
      <c r="R138" s="172">
        <f t="shared" si="12"/>
        <v>0</v>
      </c>
      <c r="S138" s="172">
        <v>0</v>
      </c>
      <c r="T138" s="173">
        <f t="shared" si="1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74" t="s">
        <v>143</v>
      </c>
      <c r="AT138" s="174" t="s">
        <v>139</v>
      </c>
      <c r="AU138" s="174" t="s">
        <v>80</v>
      </c>
      <c r="AY138" s="17" t="s">
        <v>136</v>
      </c>
      <c r="BE138" s="175">
        <f t="shared" si="14"/>
        <v>0</v>
      </c>
      <c r="BF138" s="175">
        <f t="shared" si="15"/>
        <v>0</v>
      </c>
      <c r="BG138" s="175">
        <f t="shared" si="16"/>
        <v>0</v>
      </c>
      <c r="BH138" s="175">
        <f t="shared" si="17"/>
        <v>0</v>
      </c>
      <c r="BI138" s="175">
        <f t="shared" si="18"/>
        <v>0</v>
      </c>
      <c r="BJ138" s="17" t="s">
        <v>144</v>
      </c>
      <c r="BK138" s="175">
        <f t="shared" si="19"/>
        <v>0</v>
      </c>
      <c r="BL138" s="17" t="s">
        <v>143</v>
      </c>
      <c r="BM138" s="174" t="s">
        <v>308</v>
      </c>
    </row>
    <row r="139" spans="1:65" s="2" customFormat="1" ht="24" customHeight="1">
      <c r="A139" s="32"/>
      <c r="B139" s="161"/>
      <c r="C139" s="162" t="s">
        <v>226</v>
      </c>
      <c r="D139" s="162" t="s">
        <v>139</v>
      </c>
      <c r="E139" s="163" t="s">
        <v>539</v>
      </c>
      <c r="F139" s="164" t="s">
        <v>540</v>
      </c>
      <c r="G139" s="165" t="s">
        <v>142</v>
      </c>
      <c r="H139" s="166">
        <v>2</v>
      </c>
      <c r="I139" s="167"/>
      <c r="J139" s="168">
        <f t="shared" si="10"/>
        <v>0</v>
      </c>
      <c r="K139" s="169"/>
      <c r="L139" s="33"/>
      <c r="M139" s="170" t="s">
        <v>1</v>
      </c>
      <c r="N139" s="171" t="s">
        <v>38</v>
      </c>
      <c r="O139" s="58"/>
      <c r="P139" s="172">
        <f t="shared" si="11"/>
        <v>0</v>
      </c>
      <c r="Q139" s="172">
        <v>0</v>
      </c>
      <c r="R139" s="172">
        <f t="shared" si="12"/>
        <v>0</v>
      </c>
      <c r="S139" s="172">
        <v>0</v>
      </c>
      <c r="T139" s="173">
        <f t="shared" si="1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74" t="s">
        <v>143</v>
      </c>
      <c r="AT139" s="174" t="s">
        <v>139</v>
      </c>
      <c r="AU139" s="174" t="s">
        <v>80</v>
      </c>
      <c r="AY139" s="17" t="s">
        <v>136</v>
      </c>
      <c r="BE139" s="175">
        <f t="shared" si="14"/>
        <v>0</v>
      </c>
      <c r="BF139" s="175">
        <f t="shared" si="15"/>
        <v>0</v>
      </c>
      <c r="BG139" s="175">
        <f t="shared" si="16"/>
        <v>0</v>
      </c>
      <c r="BH139" s="175">
        <f t="shared" si="17"/>
        <v>0</v>
      </c>
      <c r="BI139" s="175">
        <f t="shared" si="18"/>
        <v>0</v>
      </c>
      <c r="BJ139" s="17" t="s">
        <v>144</v>
      </c>
      <c r="BK139" s="175">
        <f t="shared" si="19"/>
        <v>0</v>
      </c>
      <c r="BL139" s="17" t="s">
        <v>143</v>
      </c>
      <c r="BM139" s="174" t="s">
        <v>541</v>
      </c>
    </row>
    <row r="140" spans="1:65" s="2" customFormat="1" ht="24" customHeight="1">
      <c r="A140" s="32"/>
      <c r="B140" s="161"/>
      <c r="C140" s="162" t="s">
        <v>230</v>
      </c>
      <c r="D140" s="162" t="s">
        <v>139</v>
      </c>
      <c r="E140" s="163" t="s">
        <v>542</v>
      </c>
      <c r="F140" s="164" t="s">
        <v>543</v>
      </c>
      <c r="G140" s="165" t="s">
        <v>142</v>
      </c>
      <c r="H140" s="166">
        <v>4</v>
      </c>
      <c r="I140" s="167"/>
      <c r="J140" s="168">
        <f t="shared" si="10"/>
        <v>0</v>
      </c>
      <c r="K140" s="169"/>
      <c r="L140" s="33"/>
      <c r="M140" s="170" t="s">
        <v>1</v>
      </c>
      <c r="N140" s="171" t="s">
        <v>38</v>
      </c>
      <c r="O140" s="58"/>
      <c r="P140" s="172">
        <f t="shared" si="11"/>
        <v>0</v>
      </c>
      <c r="Q140" s="172">
        <v>0</v>
      </c>
      <c r="R140" s="172">
        <f t="shared" si="12"/>
        <v>0</v>
      </c>
      <c r="S140" s="172">
        <v>0</v>
      </c>
      <c r="T140" s="173">
        <f t="shared" si="1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74" t="s">
        <v>143</v>
      </c>
      <c r="AT140" s="174" t="s">
        <v>139</v>
      </c>
      <c r="AU140" s="174" t="s">
        <v>80</v>
      </c>
      <c r="AY140" s="17" t="s">
        <v>136</v>
      </c>
      <c r="BE140" s="175">
        <f t="shared" si="14"/>
        <v>0</v>
      </c>
      <c r="BF140" s="175">
        <f t="shared" si="15"/>
        <v>0</v>
      </c>
      <c r="BG140" s="175">
        <f t="shared" si="16"/>
        <v>0</v>
      </c>
      <c r="BH140" s="175">
        <f t="shared" si="17"/>
        <v>0</v>
      </c>
      <c r="BI140" s="175">
        <f t="shared" si="18"/>
        <v>0</v>
      </c>
      <c r="BJ140" s="17" t="s">
        <v>144</v>
      </c>
      <c r="BK140" s="175">
        <f t="shared" si="19"/>
        <v>0</v>
      </c>
      <c r="BL140" s="17" t="s">
        <v>143</v>
      </c>
      <c r="BM140" s="174" t="s">
        <v>322</v>
      </c>
    </row>
    <row r="141" spans="1:65" s="2" customFormat="1" ht="16.5" customHeight="1">
      <c r="A141" s="32"/>
      <c r="B141" s="161"/>
      <c r="C141" s="162" t="s">
        <v>234</v>
      </c>
      <c r="D141" s="162" t="s">
        <v>139</v>
      </c>
      <c r="E141" s="163" t="s">
        <v>544</v>
      </c>
      <c r="F141" s="164" t="s">
        <v>545</v>
      </c>
      <c r="G141" s="165" t="s">
        <v>142</v>
      </c>
      <c r="H141" s="166">
        <v>6</v>
      </c>
      <c r="I141" s="167"/>
      <c r="J141" s="168">
        <f t="shared" si="10"/>
        <v>0</v>
      </c>
      <c r="K141" s="169"/>
      <c r="L141" s="33"/>
      <c r="M141" s="170" t="s">
        <v>1</v>
      </c>
      <c r="N141" s="171" t="s">
        <v>38</v>
      </c>
      <c r="O141" s="58"/>
      <c r="P141" s="172">
        <f t="shared" si="11"/>
        <v>0</v>
      </c>
      <c r="Q141" s="172">
        <v>0</v>
      </c>
      <c r="R141" s="172">
        <f t="shared" si="12"/>
        <v>0</v>
      </c>
      <c r="S141" s="172">
        <v>0</v>
      </c>
      <c r="T141" s="173">
        <f t="shared" si="1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74" t="s">
        <v>143</v>
      </c>
      <c r="AT141" s="174" t="s">
        <v>139</v>
      </c>
      <c r="AU141" s="174" t="s">
        <v>80</v>
      </c>
      <c r="AY141" s="17" t="s">
        <v>136</v>
      </c>
      <c r="BE141" s="175">
        <f t="shared" si="14"/>
        <v>0</v>
      </c>
      <c r="BF141" s="175">
        <f t="shared" si="15"/>
        <v>0</v>
      </c>
      <c r="BG141" s="175">
        <f t="shared" si="16"/>
        <v>0</v>
      </c>
      <c r="BH141" s="175">
        <f t="shared" si="17"/>
        <v>0</v>
      </c>
      <c r="BI141" s="175">
        <f t="shared" si="18"/>
        <v>0</v>
      </c>
      <c r="BJ141" s="17" t="s">
        <v>144</v>
      </c>
      <c r="BK141" s="175">
        <f t="shared" si="19"/>
        <v>0</v>
      </c>
      <c r="BL141" s="17" t="s">
        <v>143</v>
      </c>
      <c r="BM141" s="174" t="s">
        <v>333</v>
      </c>
    </row>
    <row r="142" spans="1:65" s="2" customFormat="1" ht="16.5" customHeight="1">
      <c r="A142" s="32"/>
      <c r="B142" s="161"/>
      <c r="C142" s="162" t="s">
        <v>240</v>
      </c>
      <c r="D142" s="162" t="s">
        <v>139</v>
      </c>
      <c r="E142" s="163" t="s">
        <v>546</v>
      </c>
      <c r="F142" s="164" t="s">
        <v>547</v>
      </c>
      <c r="G142" s="165" t="s">
        <v>142</v>
      </c>
      <c r="H142" s="166">
        <v>8</v>
      </c>
      <c r="I142" s="167"/>
      <c r="J142" s="168">
        <f t="shared" si="10"/>
        <v>0</v>
      </c>
      <c r="K142" s="169"/>
      <c r="L142" s="33"/>
      <c r="M142" s="170" t="s">
        <v>1</v>
      </c>
      <c r="N142" s="171" t="s">
        <v>38</v>
      </c>
      <c r="O142" s="58"/>
      <c r="P142" s="172">
        <f t="shared" si="11"/>
        <v>0</v>
      </c>
      <c r="Q142" s="172">
        <v>0</v>
      </c>
      <c r="R142" s="172">
        <f t="shared" si="12"/>
        <v>0</v>
      </c>
      <c r="S142" s="172">
        <v>0</v>
      </c>
      <c r="T142" s="173">
        <f t="shared" si="1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74" t="s">
        <v>143</v>
      </c>
      <c r="AT142" s="174" t="s">
        <v>139</v>
      </c>
      <c r="AU142" s="174" t="s">
        <v>80</v>
      </c>
      <c r="AY142" s="17" t="s">
        <v>136</v>
      </c>
      <c r="BE142" s="175">
        <f t="shared" si="14"/>
        <v>0</v>
      </c>
      <c r="BF142" s="175">
        <f t="shared" si="15"/>
        <v>0</v>
      </c>
      <c r="BG142" s="175">
        <f t="shared" si="16"/>
        <v>0</v>
      </c>
      <c r="BH142" s="175">
        <f t="shared" si="17"/>
        <v>0</v>
      </c>
      <c r="BI142" s="175">
        <f t="shared" si="18"/>
        <v>0</v>
      </c>
      <c r="BJ142" s="17" t="s">
        <v>144</v>
      </c>
      <c r="BK142" s="175">
        <f t="shared" si="19"/>
        <v>0</v>
      </c>
      <c r="BL142" s="17" t="s">
        <v>143</v>
      </c>
      <c r="BM142" s="174" t="s">
        <v>343</v>
      </c>
    </row>
    <row r="143" spans="1:65" s="2" customFormat="1" ht="16.5" customHeight="1">
      <c r="A143" s="32"/>
      <c r="B143" s="161"/>
      <c r="C143" s="162" t="s">
        <v>7</v>
      </c>
      <c r="D143" s="162" t="s">
        <v>139</v>
      </c>
      <c r="E143" s="163" t="s">
        <v>548</v>
      </c>
      <c r="F143" s="164" t="s">
        <v>549</v>
      </c>
      <c r="G143" s="165" t="s">
        <v>252</v>
      </c>
      <c r="H143" s="166">
        <v>326</v>
      </c>
      <c r="I143" s="167"/>
      <c r="J143" s="168">
        <f t="shared" si="10"/>
        <v>0</v>
      </c>
      <c r="K143" s="169"/>
      <c r="L143" s="33"/>
      <c r="M143" s="170" t="s">
        <v>1</v>
      </c>
      <c r="N143" s="171" t="s">
        <v>38</v>
      </c>
      <c r="O143" s="58"/>
      <c r="P143" s="172">
        <f t="shared" si="11"/>
        <v>0</v>
      </c>
      <c r="Q143" s="172">
        <v>0</v>
      </c>
      <c r="R143" s="172">
        <f t="shared" si="12"/>
        <v>0</v>
      </c>
      <c r="S143" s="172">
        <v>0</v>
      </c>
      <c r="T143" s="173">
        <f t="shared" si="1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74" t="s">
        <v>143</v>
      </c>
      <c r="AT143" s="174" t="s">
        <v>139</v>
      </c>
      <c r="AU143" s="174" t="s">
        <v>80</v>
      </c>
      <c r="AY143" s="17" t="s">
        <v>136</v>
      </c>
      <c r="BE143" s="175">
        <f t="shared" si="14"/>
        <v>0</v>
      </c>
      <c r="BF143" s="175">
        <f t="shared" si="15"/>
        <v>0</v>
      </c>
      <c r="BG143" s="175">
        <f t="shared" si="16"/>
        <v>0</v>
      </c>
      <c r="BH143" s="175">
        <f t="shared" si="17"/>
        <v>0</v>
      </c>
      <c r="BI143" s="175">
        <f t="shared" si="18"/>
        <v>0</v>
      </c>
      <c r="BJ143" s="17" t="s">
        <v>144</v>
      </c>
      <c r="BK143" s="175">
        <f t="shared" si="19"/>
        <v>0</v>
      </c>
      <c r="BL143" s="17" t="s">
        <v>143</v>
      </c>
      <c r="BM143" s="174" t="s">
        <v>352</v>
      </c>
    </row>
    <row r="144" spans="1:65" s="2" customFormat="1" ht="16.5" customHeight="1">
      <c r="A144" s="32"/>
      <c r="B144" s="161"/>
      <c r="C144" s="162" t="s">
        <v>249</v>
      </c>
      <c r="D144" s="162" t="s">
        <v>139</v>
      </c>
      <c r="E144" s="163" t="s">
        <v>550</v>
      </c>
      <c r="F144" s="164" t="s">
        <v>551</v>
      </c>
      <c r="G144" s="165" t="s">
        <v>252</v>
      </c>
      <c r="H144" s="166">
        <v>176</v>
      </c>
      <c r="I144" s="167"/>
      <c r="J144" s="168">
        <f t="shared" si="10"/>
        <v>0</v>
      </c>
      <c r="K144" s="169"/>
      <c r="L144" s="33"/>
      <c r="M144" s="170" t="s">
        <v>1</v>
      </c>
      <c r="N144" s="171" t="s">
        <v>38</v>
      </c>
      <c r="O144" s="58"/>
      <c r="P144" s="172">
        <f t="shared" si="11"/>
        <v>0</v>
      </c>
      <c r="Q144" s="172">
        <v>0</v>
      </c>
      <c r="R144" s="172">
        <f t="shared" si="12"/>
        <v>0</v>
      </c>
      <c r="S144" s="172">
        <v>0</v>
      </c>
      <c r="T144" s="173">
        <f t="shared" si="1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74" t="s">
        <v>143</v>
      </c>
      <c r="AT144" s="174" t="s">
        <v>139</v>
      </c>
      <c r="AU144" s="174" t="s">
        <v>80</v>
      </c>
      <c r="AY144" s="17" t="s">
        <v>136</v>
      </c>
      <c r="BE144" s="175">
        <f t="shared" si="14"/>
        <v>0</v>
      </c>
      <c r="BF144" s="175">
        <f t="shared" si="15"/>
        <v>0</v>
      </c>
      <c r="BG144" s="175">
        <f t="shared" si="16"/>
        <v>0</v>
      </c>
      <c r="BH144" s="175">
        <f t="shared" si="17"/>
        <v>0</v>
      </c>
      <c r="BI144" s="175">
        <f t="shared" si="18"/>
        <v>0</v>
      </c>
      <c r="BJ144" s="17" t="s">
        <v>144</v>
      </c>
      <c r="BK144" s="175">
        <f t="shared" si="19"/>
        <v>0</v>
      </c>
      <c r="BL144" s="17" t="s">
        <v>143</v>
      </c>
      <c r="BM144" s="174" t="s">
        <v>362</v>
      </c>
    </row>
    <row r="145" spans="1:65" s="12" customFormat="1" ht="25.9" customHeight="1">
      <c r="B145" s="148"/>
      <c r="D145" s="149" t="s">
        <v>71</v>
      </c>
      <c r="E145" s="150" t="s">
        <v>552</v>
      </c>
      <c r="F145" s="150" t="s">
        <v>553</v>
      </c>
      <c r="I145" s="151"/>
      <c r="J145" s="152">
        <f>BK145</f>
        <v>0</v>
      </c>
      <c r="L145" s="148"/>
      <c r="M145" s="153"/>
      <c r="N145" s="154"/>
      <c r="O145" s="154"/>
      <c r="P145" s="155">
        <f>SUM(P146:P150)</f>
        <v>0</v>
      </c>
      <c r="Q145" s="154"/>
      <c r="R145" s="155">
        <f>SUM(R146:R150)</f>
        <v>0</v>
      </c>
      <c r="S145" s="154"/>
      <c r="T145" s="156">
        <f>SUM(T146:T150)</f>
        <v>0</v>
      </c>
      <c r="AR145" s="149" t="s">
        <v>80</v>
      </c>
      <c r="AT145" s="157" t="s">
        <v>71</v>
      </c>
      <c r="AU145" s="157" t="s">
        <v>72</v>
      </c>
      <c r="AY145" s="149" t="s">
        <v>136</v>
      </c>
      <c r="BK145" s="158">
        <f>SUM(BK146:BK150)</f>
        <v>0</v>
      </c>
    </row>
    <row r="146" spans="1:65" s="2" customFormat="1" ht="16.5" customHeight="1">
      <c r="A146" s="32"/>
      <c r="B146" s="161"/>
      <c r="C146" s="162" t="s">
        <v>255</v>
      </c>
      <c r="D146" s="162" t="s">
        <v>139</v>
      </c>
      <c r="E146" s="163" t="s">
        <v>554</v>
      </c>
      <c r="F146" s="164" t="s">
        <v>555</v>
      </c>
      <c r="G146" s="165" t="s">
        <v>142</v>
      </c>
      <c r="H146" s="166">
        <v>24</v>
      </c>
      <c r="I146" s="167"/>
      <c r="J146" s="168">
        <f>ROUND(I146*H146,2)</f>
        <v>0</v>
      </c>
      <c r="K146" s="169"/>
      <c r="L146" s="33"/>
      <c r="M146" s="170" t="s">
        <v>1</v>
      </c>
      <c r="N146" s="171" t="s">
        <v>38</v>
      </c>
      <c r="O146" s="58"/>
      <c r="P146" s="172">
        <f>O146*H146</f>
        <v>0</v>
      </c>
      <c r="Q146" s="172">
        <v>0</v>
      </c>
      <c r="R146" s="172">
        <f>Q146*H146</f>
        <v>0</v>
      </c>
      <c r="S146" s="172">
        <v>0</v>
      </c>
      <c r="T146" s="173">
        <f>S146*H146</f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74" t="s">
        <v>143</v>
      </c>
      <c r="AT146" s="174" t="s">
        <v>139</v>
      </c>
      <c r="AU146" s="174" t="s">
        <v>80</v>
      </c>
      <c r="AY146" s="17" t="s">
        <v>136</v>
      </c>
      <c r="BE146" s="175">
        <f>IF(N146="základní",J146,0)</f>
        <v>0</v>
      </c>
      <c r="BF146" s="175">
        <f>IF(N146="snížená",J146,0)</f>
        <v>0</v>
      </c>
      <c r="BG146" s="175">
        <f>IF(N146="zákl. přenesená",J146,0)</f>
        <v>0</v>
      </c>
      <c r="BH146" s="175">
        <f>IF(N146="sníž. přenesená",J146,0)</f>
        <v>0</v>
      </c>
      <c r="BI146" s="175">
        <f>IF(N146="nulová",J146,0)</f>
        <v>0</v>
      </c>
      <c r="BJ146" s="17" t="s">
        <v>144</v>
      </c>
      <c r="BK146" s="175">
        <f>ROUND(I146*H146,2)</f>
        <v>0</v>
      </c>
      <c r="BL146" s="17" t="s">
        <v>143</v>
      </c>
      <c r="BM146" s="174" t="s">
        <v>556</v>
      </c>
    </row>
    <row r="147" spans="1:65" s="2" customFormat="1" ht="16.5" customHeight="1">
      <c r="A147" s="32"/>
      <c r="B147" s="161"/>
      <c r="C147" s="162" t="s">
        <v>259</v>
      </c>
      <c r="D147" s="162" t="s">
        <v>139</v>
      </c>
      <c r="E147" s="163" t="s">
        <v>557</v>
      </c>
      <c r="F147" s="164" t="s">
        <v>558</v>
      </c>
      <c r="G147" s="165" t="s">
        <v>142</v>
      </c>
      <c r="H147" s="166">
        <v>24</v>
      </c>
      <c r="I147" s="167"/>
      <c r="J147" s="168">
        <f>ROUND(I147*H147,2)</f>
        <v>0</v>
      </c>
      <c r="K147" s="169"/>
      <c r="L147" s="33"/>
      <c r="M147" s="170" t="s">
        <v>1</v>
      </c>
      <c r="N147" s="171" t="s">
        <v>38</v>
      </c>
      <c r="O147" s="58"/>
      <c r="P147" s="172">
        <f>O147*H147</f>
        <v>0</v>
      </c>
      <c r="Q147" s="172">
        <v>0</v>
      </c>
      <c r="R147" s="172">
        <f>Q147*H147</f>
        <v>0</v>
      </c>
      <c r="S147" s="172">
        <v>0</v>
      </c>
      <c r="T147" s="173">
        <f>S147*H147</f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74" t="s">
        <v>143</v>
      </c>
      <c r="AT147" s="174" t="s">
        <v>139</v>
      </c>
      <c r="AU147" s="174" t="s">
        <v>80</v>
      </c>
      <c r="AY147" s="17" t="s">
        <v>136</v>
      </c>
      <c r="BE147" s="175">
        <f>IF(N147="základní",J147,0)</f>
        <v>0</v>
      </c>
      <c r="BF147" s="175">
        <f>IF(N147="snížená",J147,0)</f>
        <v>0</v>
      </c>
      <c r="BG147" s="175">
        <f>IF(N147="zákl. přenesená",J147,0)</f>
        <v>0</v>
      </c>
      <c r="BH147" s="175">
        <f>IF(N147="sníž. přenesená",J147,0)</f>
        <v>0</v>
      </c>
      <c r="BI147" s="175">
        <f>IF(N147="nulová",J147,0)</f>
        <v>0</v>
      </c>
      <c r="BJ147" s="17" t="s">
        <v>144</v>
      </c>
      <c r="BK147" s="175">
        <f>ROUND(I147*H147,2)</f>
        <v>0</v>
      </c>
      <c r="BL147" s="17" t="s">
        <v>143</v>
      </c>
      <c r="BM147" s="174" t="s">
        <v>559</v>
      </c>
    </row>
    <row r="148" spans="1:65" s="2" customFormat="1" ht="24" customHeight="1">
      <c r="A148" s="32"/>
      <c r="B148" s="161"/>
      <c r="C148" s="162" t="s">
        <v>263</v>
      </c>
      <c r="D148" s="162" t="s">
        <v>139</v>
      </c>
      <c r="E148" s="163" t="s">
        <v>560</v>
      </c>
      <c r="F148" s="164" t="s">
        <v>561</v>
      </c>
      <c r="G148" s="165" t="s">
        <v>142</v>
      </c>
      <c r="H148" s="166">
        <v>24</v>
      </c>
      <c r="I148" s="167"/>
      <c r="J148" s="168">
        <f>ROUND(I148*H148,2)</f>
        <v>0</v>
      </c>
      <c r="K148" s="169"/>
      <c r="L148" s="33"/>
      <c r="M148" s="170" t="s">
        <v>1</v>
      </c>
      <c r="N148" s="171" t="s">
        <v>38</v>
      </c>
      <c r="O148" s="58"/>
      <c r="P148" s="172">
        <f>O148*H148</f>
        <v>0</v>
      </c>
      <c r="Q148" s="172">
        <v>0</v>
      </c>
      <c r="R148" s="172">
        <f>Q148*H148</f>
        <v>0</v>
      </c>
      <c r="S148" s="172">
        <v>0</v>
      </c>
      <c r="T148" s="173">
        <f>S148*H148</f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74" t="s">
        <v>143</v>
      </c>
      <c r="AT148" s="174" t="s">
        <v>139</v>
      </c>
      <c r="AU148" s="174" t="s">
        <v>80</v>
      </c>
      <c r="AY148" s="17" t="s">
        <v>136</v>
      </c>
      <c r="BE148" s="175">
        <f>IF(N148="základní",J148,0)</f>
        <v>0</v>
      </c>
      <c r="BF148" s="175">
        <f>IF(N148="snížená",J148,0)</f>
        <v>0</v>
      </c>
      <c r="BG148" s="175">
        <f>IF(N148="zákl. přenesená",J148,0)</f>
        <v>0</v>
      </c>
      <c r="BH148" s="175">
        <f>IF(N148="sníž. přenesená",J148,0)</f>
        <v>0</v>
      </c>
      <c r="BI148" s="175">
        <f>IF(N148="nulová",J148,0)</f>
        <v>0</v>
      </c>
      <c r="BJ148" s="17" t="s">
        <v>144</v>
      </c>
      <c r="BK148" s="175">
        <f>ROUND(I148*H148,2)</f>
        <v>0</v>
      </c>
      <c r="BL148" s="17" t="s">
        <v>143</v>
      </c>
      <c r="BM148" s="174" t="s">
        <v>371</v>
      </c>
    </row>
    <row r="149" spans="1:65" s="2" customFormat="1" ht="16.5" customHeight="1">
      <c r="A149" s="32"/>
      <c r="B149" s="161"/>
      <c r="C149" s="162" t="s">
        <v>267</v>
      </c>
      <c r="D149" s="162" t="s">
        <v>139</v>
      </c>
      <c r="E149" s="163" t="s">
        <v>562</v>
      </c>
      <c r="F149" s="164" t="s">
        <v>563</v>
      </c>
      <c r="G149" s="165" t="s">
        <v>142</v>
      </c>
      <c r="H149" s="166">
        <v>24</v>
      </c>
      <c r="I149" s="167"/>
      <c r="J149" s="168">
        <f>ROUND(I149*H149,2)</f>
        <v>0</v>
      </c>
      <c r="K149" s="169"/>
      <c r="L149" s="33"/>
      <c r="M149" s="170" t="s">
        <v>1</v>
      </c>
      <c r="N149" s="171" t="s">
        <v>38</v>
      </c>
      <c r="O149" s="58"/>
      <c r="P149" s="172">
        <f>O149*H149</f>
        <v>0</v>
      </c>
      <c r="Q149" s="172">
        <v>0</v>
      </c>
      <c r="R149" s="172">
        <f>Q149*H149</f>
        <v>0</v>
      </c>
      <c r="S149" s="172">
        <v>0</v>
      </c>
      <c r="T149" s="173">
        <f>S149*H149</f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74" t="s">
        <v>143</v>
      </c>
      <c r="AT149" s="174" t="s">
        <v>139</v>
      </c>
      <c r="AU149" s="174" t="s">
        <v>80</v>
      </c>
      <c r="AY149" s="17" t="s">
        <v>136</v>
      </c>
      <c r="BE149" s="175">
        <f>IF(N149="základní",J149,0)</f>
        <v>0</v>
      </c>
      <c r="BF149" s="175">
        <f>IF(N149="snížená",J149,0)</f>
        <v>0</v>
      </c>
      <c r="BG149" s="175">
        <f>IF(N149="zákl. přenesená",J149,0)</f>
        <v>0</v>
      </c>
      <c r="BH149" s="175">
        <f>IF(N149="sníž. přenesená",J149,0)</f>
        <v>0</v>
      </c>
      <c r="BI149" s="175">
        <f>IF(N149="nulová",J149,0)</f>
        <v>0</v>
      </c>
      <c r="BJ149" s="17" t="s">
        <v>144</v>
      </c>
      <c r="BK149" s="175">
        <f>ROUND(I149*H149,2)</f>
        <v>0</v>
      </c>
      <c r="BL149" s="17" t="s">
        <v>143</v>
      </c>
      <c r="BM149" s="174" t="s">
        <v>382</v>
      </c>
    </row>
    <row r="150" spans="1:65" s="2" customFormat="1" ht="24" customHeight="1">
      <c r="A150" s="32"/>
      <c r="B150" s="161"/>
      <c r="C150" s="162" t="s">
        <v>272</v>
      </c>
      <c r="D150" s="162" t="s">
        <v>139</v>
      </c>
      <c r="E150" s="163" t="s">
        <v>564</v>
      </c>
      <c r="F150" s="164" t="s">
        <v>565</v>
      </c>
      <c r="G150" s="165" t="s">
        <v>142</v>
      </c>
      <c r="H150" s="166">
        <v>24</v>
      </c>
      <c r="I150" s="167"/>
      <c r="J150" s="168">
        <f>ROUND(I150*H150,2)</f>
        <v>0</v>
      </c>
      <c r="K150" s="169"/>
      <c r="L150" s="33"/>
      <c r="M150" s="170" t="s">
        <v>1</v>
      </c>
      <c r="N150" s="171" t="s">
        <v>38</v>
      </c>
      <c r="O150" s="58"/>
      <c r="P150" s="172">
        <f>O150*H150</f>
        <v>0</v>
      </c>
      <c r="Q150" s="172">
        <v>0</v>
      </c>
      <c r="R150" s="172">
        <f>Q150*H150</f>
        <v>0</v>
      </c>
      <c r="S150" s="172">
        <v>0</v>
      </c>
      <c r="T150" s="173">
        <f>S150*H150</f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74" t="s">
        <v>143</v>
      </c>
      <c r="AT150" s="174" t="s">
        <v>139</v>
      </c>
      <c r="AU150" s="174" t="s">
        <v>80</v>
      </c>
      <c r="AY150" s="17" t="s">
        <v>136</v>
      </c>
      <c r="BE150" s="175">
        <f>IF(N150="základní",J150,0)</f>
        <v>0</v>
      </c>
      <c r="BF150" s="175">
        <f>IF(N150="snížená",J150,0)</f>
        <v>0</v>
      </c>
      <c r="BG150" s="175">
        <f>IF(N150="zákl. přenesená",J150,0)</f>
        <v>0</v>
      </c>
      <c r="BH150" s="175">
        <f>IF(N150="sníž. přenesená",J150,0)</f>
        <v>0</v>
      </c>
      <c r="BI150" s="175">
        <f>IF(N150="nulová",J150,0)</f>
        <v>0</v>
      </c>
      <c r="BJ150" s="17" t="s">
        <v>144</v>
      </c>
      <c r="BK150" s="175">
        <f>ROUND(I150*H150,2)</f>
        <v>0</v>
      </c>
      <c r="BL150" s="17" t="s">
        <v>143</v>
      </c>
      <c r="BM150" s="174" t="s">
        <v>566</v>
      </c>
    </row>
    <row r="151" spans="1:65" s="12" customFormat="1" ht="25.9" customHeight="1">
      <c r="B151" s="148"/>
      <c r="D151" s="149" t="s">
        <v>71</v>
      </c>
      <c r="E151" s="150" t="s">
        <v>567</v>
      </c>
      <c r="F151" s="150" t="s">
        <v>568</v>
      </c>
      <c r="I151" s="151"/>
      <c r="J151" s="152">
        <f>BK151</f>
        <v>0</v>
      </c>
      <c r="L151" s="148"/>
      <c r="M151" s="153"/>
      <c r="N151" s="154"/>
      <c r="O151" s="154"/>
      <c r="P151" s="155">
        <f>SUM(P152:P170)</f>
        <v>0</v>
      </c>
      <c r="Q151" s="154"/>
      <c r="R151" s="155">
        <f>SUM(R152:R170)</f>
        <v>0</v>
      </c>
      <c r="S151" s="154"/>
      <c r="T151" s="156">
        <f>SUM(T152:T170)</f>
        <v>0</v>
      </c>
      <c r="AR151" s="149" t="s">
        <v>80</v>
      </c>
      <c r="AT151" s="157" t="s">
        <v>71</v>
      </c>
      <c r="AU151" s="157" t="s">
        <v>72</v>
      </c>
      <c r="AY151" s="149" t="s">
        <v>136</v>
      </c>
      <c r="BK151" s="158">
        <f>SUM(BK152:BK170)</f>
        <v>0</v>
      </c>
    </row>
    <row r="152" spans="1:65" s="2" customFormat="1" ht="16.5" customHeight="1">
      <c r="A152" s="32"/>
      <c r="B152" s="161"/>
      <c r="C152" s="162" t="s">
        <v>278</v>
      </c>
      <c r="D152" s="162" t="s">
        <v>139</v>
      </c>
      <c r="E152" s="163" t="s">
        <v>569</v>
      </c>
      <c r="F152" s="164" t="s">
        <v>570</v>
      </c>
      <c r="G152" s="165" t="s">
        <v>252</v>
      </c>
      <c r="H152" s="166">
        <v>502</v>
      </c>
      <c r="I152" s="167"/>
      <c r="J152" s="168">
        <f t="shared" ref="J152:J159" si="20">ROUND(I152*H152,2)</f>
        <v>0</v>
      </c>
      <c r="K152" s="169"/>
      <c r="L152" s="33"/>
      <c r="M152" s="170" t="s">
        <v>1</v>
      </c>
      <c r="N152" s="171" t="s">
        <v>38</v>
      </c>
      <c r="O152" s="58"/>
      <c r="P152" s="172">
        <f t="shared" ref="P152:P159" si="21">O152*H152</f>
        <v>0</v>
      </c>
      <c r="Q152" s="172">
        <v>0</v>
      </c>
      <c r="R152" s="172">
        <f t="shared" ref="R152:R159" si="22">Q152*H152</f>
        <v>0</v>
      </c>
      <c r="S152" s="172">
        <v>0</v>
      </c>
      <c r="T152" s="173">
        <f t="shared" ref="T152:T159" si="23">S152*H152</f>
        <v>0</v>
      </c>
      <c r="U152" s="32"/>
      <c r="V152" s="32"/>
      <c r="W152" s="32"/>
      <c r="X152" s="32"/>
      <c r="Y152" s="32"/>
      <c r="Z152" s="32"/>
      <c r="AA152" s="32"/>
      <c r="AB152" s="32"/>
      <c r="AC152" s="32"/>
      <c r="AD152" s="32"/>
      <c r="AE152" s="32"/>
      <c r="AR152" s="174" t="s">
        <v>143</v>
      </c>
      <c r="AT152" s="174" t="s">
        <v>139</v>
      </c>
      <c r="AU152" s="174" t="s">
        <v>80</v>
      </c>
      <c r="AY152" s="17" t="s">
        <v>136</v>
      </c>
      <c r="BE152" s="175">
        <f t="shared" ref="BE152:BE159" si="24">IF(N152="základní",J152,0)</f>
        <v>0</v>
      </c>
      <c r="BF152" s="175">
        <f t="shared" ref="BF152:BF159" si="25">IF(N152="snížená",J152,0)</f>
        <v>0</v>
      </c>
      <c r="BG152" s="175">
        <f t="shared" ref="BG152:BG159" si="26">IF(N152="zákl. přenesená",J152,0)</f>
        <v>0</v>
      </c>
      <c r="BH152" s="175">
        <f t="shared" ref="BH152:BH159" si="27">IF(N152="sníž. přenesená",J152,0)</f>
        <v>0</v>
      </c>
      <c r="BI152" s="175">
        <f t="shared" ref="BI152:BI159" si="28">IF(N152="nulová",J152,0)</f>
        <v>0</v>
      </c>
      <c r="BJ152" s="17" t="s">
        <v>144</v>
      </c>
      <c r="BK152" s="175">
        <f t="shared" ref="BK152:BK159" si="29">ROUND(I152*H152,2)</f>
        <v>0</v>
      </c>
      <c r="BL152" s="17" t="s">
        <v>143</v>
      </c>
      <c r="BM152" s="174" t="s">
        <v>394</v>
      </c>
    </row>
    <row r="153" spans="1:65" s="2" customFormat="1" ht="16.5" customHeight="1">
      <c r="A153" s="32"/>
      <c r="B153" s="161"/>
      <c r="C153" s="162" t="s">
        <v>282</v>
      </c>
      <c r="D153" s="162" t="s">
        <v>139</v>
      </c>
      <c r="E153" s="163" t="s">
        <v>571</v>
      </c>
      <c r="F153" s="164" t="s">
        <v>572</v>
      </c>
      <c r="G153" s="165" t="s">
        <v>252</v>
      </c>
      <c r="H153" s="166">
        <v>502</v>
      </c>
      <c r="I153" s="167"/>
      <c r="J153" s="168">
        <f t="shared" si="20"/>
        <v>0</v>
      </c>
      <c r="K153" s="169"/>
      <c r="L153" s="33"/>
      <c r="M153" s="170" t="s">
        <v>1</v>
      </c>
      <c r="N153" s="171" t="s">
        <v>38</v>
      </c>
      <c r="O153" s="58"/>
      <c r="P153" s="172">
        <f t="shared" si="21"/>
        <v>0</v>
      </c>
      <c r="Q153" s="172">
        <v>0</v>
      </c>
      <c r="R153" s="172">
        <f t="shared" si="22"/>
        <v>0</v>
      </c>
      <c r="S153" s="172">
        <v>0</v>
      </c>
      <c r="T153" s="173">
        <f t="shared" si="23"/>
        <v>0</v>
      </c>
      <c r="U153" s="32"/>
      <c r="V153" s="32"/>
      <c r="W153" s="32"/>
      <c r="X153" s="32"/>
      <c r="Y153" s="32"/>
      <c r="Z153" s="32"/>
      <c r="AA153" s="32"/>
      <c r="AB153" s="32"/>
      <c r="AC153" s="32"/>
      <c r="AD153" s="32"/>
      <c r="AE153" s="32"/>
      <c r="AR153" s="174" t="s">
        <v>143</v>
      </c>
      <c r="AT153" s="174" t="s">
        <v>139</v>
      </c>
      <c r="AU153" s="174" t="s">
        <v>80</v>
      </c>
      <c r="AY153" s="17" t="s">
        <v>136</v>
      </c>
      <c r="BE153" s="175">
        <f t="shared" si="24"/>
        <v>0</v>
      </c>
      <c r="BF153" s="175">
        <f t="shared" si="25"/>
        <v>0</v>
      </c>
      <c r="BG153" s="175">
        <f t="shared" si="26"/>
        <v>0</v>
      </c>
      <c r="BH153" s="175">
        <f t="shared" si="27"/>
        <v>0</v>
      </c>
      <c r="BI153" s="175">
        <f t="shared" si="28"/>
        <v>0</v>
      </c>
      <c r="BJ153" s="17" t="s">
        <v>144</v>
      </c>
      <c r="BK153" s="175">
        <f t="shared" si="29"/>
        <v>0</v>
      </c>
      <c r="BL153" s="17" t="s">
        <v>143</v>
      </c>
      <c r="BM153" s="174" t="s">
        <v>404</v>
      </c>
    </row>
    <row r="154" spans="1:65" s="2" customFormat="1" ht="16.5" customHeight="1">
      <c r="A154" s="32"/>
      <c r="B154" s="161"/>
      <c r="C154" s="162" t="s">
        <v>286</v>
      </c>
      <c r="D154" s="162" t="s">
        <v>139</v>
      </c>
      <c r="E154" s="163" t="s">
        <v>515</v>
      </c>
      <c r="F154" s="164" t="s">
        <v>516</v>
      </c>
      <c r="G154" s="165" t="s">
        <v>207</v>
      </c>
      <c r="H154" s="166">
        <v>1</v>
      </c>
      <c r="I154" s="167"/>
      <c r="J154" s="168">
        <f t="shared" si="20"/>
        <v>0</v>
      </c>
      <c r="K154" s="169"/>
      <c r="L154" s="33"/>
      <c r="M154" s="170" t="s">
        <v>1</v>
      </c>
      <c r="N154" s="171" t="s">
        <v>38</v>
      </c>
      <c r="O154" s="58"/>
      <c r="P154" s="172">
        <f t="shared" si="21"/>
        <v>0</v>
      </c>
      <c r="Q154" s="172">
        <v>0</v>
      </c>
      <c r="R154" s="172">
        <f t="shared" si="22"/>
        <v>0</v>
      </c>
      <c r="S154" s="172">
        <v>0</v>
      </c>
      <c r="T154" s="173">
        <f t="shared" si="23"/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74" t="s">
        <v>143</v>
      </c>
      <c r="AT154" s="174" t="s">
        <v>139</v>
      </c>
      <c r="AU154" s="174" t="s">
        <v>80</v>
      </c>
      <c r="AY154" s="17" t="s">
        <v>136</v>
      </c>
      <c r="BE154" s="175">
        <f t="shared" si="24"/>
        <v>0</v>
      </c>
      <c r="BF154" s="175">
        <f t="shared" si="25"/>
        <v>0</v>
      </c>
      <c r="BG154" s="175">
        <f t="shared" si="26"/>
        <v>0</v>
      </c>
      <c r="BH154" s="175">
        <f t="shared" si="27"/>
        <v>0</v>
      </c>
      <c r="BI154" s="175">
        <f t="shared" si="28"/>
        <v>0</v>
      </c>
      <c r="BJ154" s="17" t="s">
        <v>144</v>
      </c>
      <c r="BK154" s="175">
        <f t="shared" si="29"/>
        <v>0</v>
      </c>
      <c r="BL154" s="17" t="s">
        <v>143</v>
      </c>
      <c r="BM154" s="174" t="s">
        <v>422</v>
      </c>
    </row>
    <row r="155" spans="1:65" s="2" customFormat="1" ht="16.5" customHeight="1">
      <c r="A155" s="32"/>
      <c r="B155" s="161"/>
      <c r="C155" s="162" t="s">
        <v>291</v>
      </c>
      <c r="D155" s="162" t="s">
        <v>139</v>
      </c>
      <c r="E155" s="163" t="s">
        <v>573</v>
      </c>
      <c r="F155" s="164" t="s">
        <v>574</v>
      </c>
      <c r="G155" s="165" t="s">
        <v>142</v>
      </c>
      <c r="H155" s="166">
        <v>24</v>
      </c>
      <c r="I155" s="167"/>
      <c r="J155" s="168">
        <f t="shared" si="20"/>
        <v>0</v>
      </c>
      <c r="K155" s="169"/>
      <c r="L155" s="33"/>
      <c r="M155" s="170" t="s">
        <v>1</v>
      </c>
      <c r="N155" s="171" t="s">
        <v>38</v>
      </c>
      <c r="O155" s="58"/>
      <c r="P155" s="172">
        <f t="shared" si="21"/>
        <v>0</v>
      </c>
      <c r="Q155" s="172">
        <v>0</v>
      </c>
      <c r="R155" s="172">
        <f t="shared" si="22"/>
        <v>0</v>
      </c>
      <c r="S155" s="172">
        <v>0</v>
      </c>
      <c r="T155" s="173">
        <f t="shared" si="23"/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74" t="s">
        <v>143</v>
      </c>
      <c r="AT155" s="174" t="s">
        <v>139</v>
      </c>
      <c r="AU155" s="174" t="s">
        <v>80</v>
      </c>
      <c r="AY155" s="17" t="s">
        <v>136</v>
      </c>
      <c r="BE155" s="175">
        <f t="shared" si="24"/>
        <v>0</v>
      </c>
      <c r="BF155" s="175">
        <f t="shared" si="25"/>
        <v>0</v>
      </c>
      <c r="BG155" s="175">
        <f t="shared" si="26"/>
        <v>0</v>
      </c>
      <c r="BH155" s="175">
        <f t="shared" si="27"/>
        <v>0</v>
      </c>
      <c r="BI155" s="175">
        <f t="shared" si="28"/>
        <v>0</v>
      </c>
      <c r="BJ155" s="17" t="s">
        <v>144</v>
      </c>
      <c r="BK155" s="175">
        <f t="shared" si="29"/>
        <v>0</v>
      </c>
      <c r="BL155" s="17" t="s">
        <v>143</v>
      </c>
      <c r="BM155" s="174" t="s">
        <v>430</v>
      </c>
    </row>
    <row r="156" spans="1:65" s="2" customFormat="1" ht="16.5" customHeight="1">
      <c r="A156" s="32"/>
      <c r="B156" s="161"/>
      <c r="C156" s="162" t="s">
        <v>296</v>
      </c>
      <c r="D156" s="162" t="s">
        <v>139</v>
      </c>
      <c r="E156" s="163" t="s">
        <v>575</v>
      </c>
      <c r="F156" s="164" t="s">
        <v>576</v>
      </c>
      <c r="G156" s="165" t="s">
        <v>142</v>
      </c>
      <c r="H156" s="166">
        <v>24</v>
      </c>
      <c r="I156" s="167"/>
      <c r="J156" s="168">
        <f t="shared" si="20"/>
        <v>0</v>
      </c>
      <c r="K156" s="169"/>
      <c r="L156" s="33"/>
      <c r="M156" s="170" t="s">
        <v>1</v>
      </c>
      <c r="N156" s="171" t="s">
        <v>38</v>
      </c>
      <c r="O156" s="58"/>
      <c r="P156" s="172">
        <f t="shared" si="21"/>
        <v>0</v>
      </c>
      <c r="Q156" s="172">
        <v>0</v>
      </c>
      <c r="R156" s="172">
        <f t="shared" si="22"/>
        <v>0</v>
      </c>
      <c r="S156" s="172">
        <v>0</v>
      </c>
      <c r="T156" s="173">
        <f t="shared" si="23"/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74" t="s">
        <v>143</v>
      </c>
      <c r="AT156" s="174" t="s">
        <v>139</v>
      </c>
      <c r="AU156" s="174" t="s">
        <v>80</v>
      </c>
      <c r="AY156" s="17" t="s">
        <v>136</v>
      </c>
      <c r="BE156" s="175">
        <f t="shared" si="24"/>
        <v>0</v>
      </c>
      <c r="BF156" s="175">
        <f t="shared" si="25"/>
        <v>0</v>
      </c>
      <c r="BG156" s="175">
        <f t="shared" si="26"/>
        <v>0</v>
      </c>
      <c r="BH156" s="175">
        <f t="shared" si="27"/>
        <v>0</v>
      </c>
      <c r="BI156" s="175">
        <f t="shared" si="28"/>
        <v>0</v>
      </c>
      <c r="BJ156" s="17" t="s">
        <v>144</v>
      </c>
      <c r="BK156" s="175">
        <f t="shared" si="29"/>
        <v>0</v>
      </c>
      <c r="BL156" s="17" t="s">
        <v>143</v>
      </c>
      <c r="BM156" s="174" t="s">
        <v>440</v>
      </c>
    </row>
    <row r="157" spans="1:65" s="2" customFormat="1" ht="16.5" customHeight="1">
      <c r="A157" s="32"/>
      <c r="B157" s="161"/>
      <c r="C157" s="162" t="s">
        <v>301</v>
      </c>
      <c r="D157" s="162" t="s">
        <v>139</v>
      </c>
      <c r="E157" s="163" t="s">
        <v>577</v>
      </c>
      <c r="F157" s="164" t="s">
        <v>578</v>
      </c>
      <c r="G157" s="165" t="s">
        <v>207</v>
      </c>
      <c r="H157" s="166">
        <v>1</v>
      </c>
      <c r="I157" s="167"/>
      <c r="J157" s="168">
        <f t="shared" si="20"/>
        <v>0</v>
      </c>
      <c r="K157" s="169"/>
      <c r="L157" s="33"/>
      <c r="M157" s="170" t="s">
        <v>1</v>
      </c>
      <c r="N157" s="171" t="s">
        <v>38</v>
      </c>
      <c r="O157" s="58"/>
      <c r="P157" s="172">
        <f t="shared" si="21"/>
        <v>0</v>
      </c>
      <c r="Q157" s="172">
        <v>0</v>
      </c>
      <c r="R157" s="172">
        <f t="shared" si="22"/>
        <v>0</v>
      </c>
      <c r="S157" s="172">
        <v>0</v>
      </c>
      <c r="T157" s="173">
        <f t="shared" si="23"/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74" t="s">
        <v>143</v>
      </c>
      <c r="AT157" s="174" t="s">
        <v>139</v>
      </c>
      <c r="AU157" s="174" t="s">
        <v>80</v>
      </c>
      <c r="AY157" s="17" t="s">
        <v>136</v>
      </c>
      <c r="BE157" s="175">
        <f t="shared" si="24"/>
        <v>0</v>
      </c>
      <c r="BF157" s="175">
        <f t="shared" si="25"/>
        <v>0</v>
      </c>
      <c r="BG157" s="175">
        <f t="shared" si="26"/>
        <v>0</v>
      </c>
      <c r="BH157" s="175">
        <f t="shared" si="27"/>
        <v>0</v>
      </c>
      <c r="BI157" s="175">
        <f t="shared" si="28"/>
        <v>0</v>
      </c>
      <c r="BJ157" s="17" t="s">
        <v>144</v>
      </c>
      <c r="BK157" s="175">
        <f t="shared" si="29"/>
        <v>0</v>
      </c>
      <c r="BL157" s="17" t="s">
        <v>143</v>
      </c>
      <c r="BM157" s="174" t="s">
        <v>452</v>
      </c>
    </row>
    <row r="158" spans="1:65" s="2" customFormat="1" ht="16.5" customHeight="1">
      <c r="A158" s="32"/>
      <c r="B158" s="161"/>
      <c r="C158" s="162" t="s">
        <v>308</v>
      </c>
      <c r="D158" s="162" t="s">
        <v>139</v>
      </c>
      <c r="E158" s="163" t="s">
        <v>579</v>
      </c>
      <c r="F158" s="164" t="s">
        <v>580</v>
      </c>
      <c r="G158" s="165" t="s">
        <v>207</v>
      </c>
      <c r="H158" s="166">
        <v>1</v>
      </c>
      <c r="I158" s="167"/>
      <c r="J158" s="168">
        <f t="shared" si="20"/>
        <v>0</v>
      </c>
      <c r="K158" s="169"/>
      <c r="L158" s="33"/>
      <c r="M158" s="170" t="s">
        <v>1</v>
      </c>
      <c r="N158" s="171" t="s">
        <v>38</v>
      </c>
      <c r="O158" s="58"/>
      <c r="P158" s="172">
        <f t="shared" si="21"/>
        <v>0</v>
      </c>
      <c r="Q158" s="172">
        <v>0</v>
      </c>
      <c r="R158" s="172">
        <f t="shared" si="22"/>
        <v>0</v>
      </c>
      <c r="S158" s="172">
        <v>0</v>
      </c>
      <c r="T158" s="173">
        <f t="shared" si="23"/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74" t="s">
        <v>143</v>
      </c>
      <c r="AT158" s="174" t="s">
        <v>139</v>
      </c>
      <c r="AU158" s="174" t="s">
        <v>80</v>
      </c>
      <c r="AY158" s="17" t="s">
        <v>136</v>
      </c>
      <c r="BE158" s="175">
        <f t="shared" si="24"/>
        <v>0</v>
      </c>
      <c r="BF158" s="175">
        <f t="shared" si="25"/>
        <v>0</v>
      </c>
      <c r="BG158" s="175">
        <f t="shared" si="26"/>
        <v>0</v>
      </c>
      <c r="BH158" s="175">
        <f t="shared" si="27"/>
        <v>0</v>
      </c>
      <c r="BI158" s="175">
        <f t="shared" si="28"/>
        <v>0</v>
      </c>
      <c r="BJ158" s="17" t="s">
        <v>144</v>
      </c>
      <c r="BK158" s="175">
        <f t="shared" si="29"/>
        <v>0</v>
      </c>
      <c r="BL158" s="17" t="s">
        <v>143</v>
      </c>
      <c r="BM158" s="174" t="s">
        <v>461</v>
      </c>
    </row>
    <row r="159" spans="1:65" s="2" customFormat="1" ht="16.5" customHeight="1">
      <c r="A159" s="32"/>
      <c r="B159" s="161"/>
      <c r="C159" s="162" t="s">
        <v>316</v>
      </c>
      <c r="D159" s="162" t="s">
        <v>139</v>
      </c>
      <c r="E159" s="163" t="s">
        <v>581</v>
      </c>
      <c r="F159" s="164" t="s">
        <v>582</v>
      </c>
      <c r="G159" s="165" t="s">
        <v>207</v>
      </c>
      <c r="H159" s="166">
        <v>114</v>
      </c>
      <c r="I159" s="167"/>
      <c r="J159" s="168">
        <f t="shared" si="20"/>
        <v>0</v>
      </c>
      <c r="K159" s="169"/>
      <c r="L159" s="33"/>
      <c r="M159" s="170" t="s">
        <v>1</v>
      </c>
      <c r="N159" s="171" t="s">
        <v>38</v>
      </c>
      <c r="O159" s="58"/>
      <c r="P159" s="172">
        <f t="shared" si="21"/>
        <v>0</v>
      </c>
      <c r="Q159" s="172">
        <v>0</v>
      </c>
      <c r="R159" s="172">
        <f t="shared" si="22"/>
        <v>0</v>
      </c>
      <c r="S159" s="172">
        <v>0</v>
      </c>
      <c r="T159" s="173">
        <f t="shared" si="23"/>
        <v>0</v>
      </c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  <c r="AR159" s="174" t="s">
        <v>143</v>
      </c>
      <c r="AT159" s="174" t="s">
        <v>139</v>
      </c>
      <c r="AU159" s="174" t="s">
        <v>80</v>
      </c>
      <c r="AY159" s="17" t="s">
        <v>136</v>
      </c>
      <c r="BE159" s="175">
        <f t="shared" si="24"/>
        <v>0</v>
      </c>
      <c r="BF159" s="175">
        <f t="shared" si="25"/>
        <v>0</v>
      </c>
      <c r="BG159" s="175">
        <f t="shared" si="26"/>
        <v>0</v>
      </c>
      <c r="BH159" s="175">
        <f t="shared" si="27"/>
        <v>0</v>
      </c>
      <c r="BI159" s="175">
        <f t="shared" si="28"/>
        <v>0</v>
      </c>
      <c r="BJ159" s="17" t="s">
        <v>144</v>
      </c>
      <c r="BK159" s="175">
        <f t="shared" si="29"/>
        <v>0</v>
      </c>
      <c r="BL159" s="17" t="s">
        <v>143</v>
      </c>
      <c r="BM159" s="174" t="s">
        <v>583</v>
      </c>
    </row>
    <row r="160" spans="1:65" s="14" customFormat="1" ht="11.25">
      <c r="B160" s="184"/>
      <c r="D160" s="177" t="s">
        <v>146</v>
      </c>
      <c r="E160" s="185" t="s">
        <v>1</v>
      </c>
      <c r="F160" s="186" t="s">
        <v>584</v>
      </c>
      <c r="H160" s="187">
        <v>114</v>
      </c>
      <c r="I160" s="188"/>
      <c r="L160" s="184"/>
      <c r="M160" s="189"/>
      <c r="N160" s="190"/>
      <c r="O160" s="190"/>
      <c r="P160" s="190"/>
      <c r="Q160" s="190"/>
      <c r="R160" s="190"/>
      <c r="S160" s="190"/>
      <c r="T160" s="191"/>
      <c r="AT160" s="185" t="s">
        <v>146</v>
      </c>
      <c r="AU160" s="185" t="s">
        <v>80</v>
      </c>
      <c r="AV160" s="14" t="s">
        <v>144</v>
      </c>
      <c r="AW160" s="14" t="s">
        <v>29</v>
      </c>
      <c r="AX160" s="14" t="s">
        <v>72</v>
      </c>
      <c r="AY160" s="185" t="s">
        <v>136</v>
      </c>
    </row>
    <row r="161" spans="1:65" s="15" customFormat="1" ht="11.25">
      <c r="B161" s="192"/>
      <c r="D161" s="177" t="s">
        <v>146</v>
      </c>
      <c r="E161" s="193" t="s">
        <v>1</v>
      </c>
      <c r="F161" s="194" t="s">
        <v>149</v>
      </c>
      <c r="H161" s="195">
        <v>114</v>
      </c>
      <c r="I161" s="196"/>
      <c r="L161" s="192"/>
      <c r="M161" s="197"/>
      <c r="N161" s="198"/>
      <c r="O161" s="198"/>
      <c r="P161" s="198"/>
      <c r="Q161" s="198"/>
      <c r="R161" s="198"/>
      <c r="S161" s="198"/>
      <c r="T161" s="199"/>
      <c r="AT161" s="193" t="s">
        <v>146</v>
      </c>
      <c r="AU161" s="193" t="s">
        <v>80</v>
      </c>
      <c r="AV161" s="15" t="s">
        <v>143</v>
      </c>
      <c r="AW161" s="15" t="s">
        <v>29</v>
      </c>
      <c r="AX161" s="15" t="s">
        <v>80</v>
      </c>
      <c r="AY161" s="193" t="s">
        <v>136</v>
      </c>
    </row>
    <row r="162" spans="1:65" s="2" customFormat="1" ht="16.5" customHeight="1">
      <c r="A162" s="32"/>
      <c r="B162" s="161"/>
      <c r="C162" s="162" t="s">
        <v>322</v>
      </c>
      <c r="D162" s="162" t="s">
        <v>139</v>
      </c>
      <c r="E162" s="163" t="s">
        <v>585</v>
      </c>
      <c r="F162" s="164" t="s">
        <v>586</v>
      </c>
      <c r="G162" s="165" t="s">
        <v>207</v>
      </c>
      <c r="H162" s="166">
        <v>28</v>
      </c>
      <c r="I162" s="167"/>
      <c r="J162" s="168">
        <f>ROUND(I162*H162,2)</f>
        <v>0</v>
      </c>
      <c r="K162" s="169"/>
      <c r="L162" s="33"/>
      <c r="M162" s="170" t="s">
        <v>1</v>
      </c>
      <c r="N162" s="171" t="s">
        <v>38</v>
      </c>
      <c r="O162" s="58"/>
      <c r="P162" s="172">
        <f>O162*H162</f>
        <v>0</v>
      </c>
      <c r="Q162" s="172">
        <v>0</v>
      </c>
      <c r="R162" s="172">
        <f>Q162*H162</f>
        <v>0</v>
      </c>
      <c r="S162" s="172">
        <v>0</v>
      </c>
      <c r="T162" s="173">
        <f>S162*H162</f>
        <v>0</v>
      </c>
      <c r="U162" s="32"/>
      <c r="V162" s="32"/>
      <c r="W162" s="32"/>
      <c r="X162" s="32"/>
      <c r="Y162" s="32"/>
      <c r="Z162" s="32"/>
      <c r="AA162" s="32"/>
      <c r="AB162" s="32"/>
      <c r="AC162" s="32"/>
      <c r="AD162" s="32"/>
      <c r="AE162" s="32"/>
      <c r="AR162" s="174" t="s">
        <v>143</v>
      </c>
      <c r="AT162" s="174" t="s">
        <v>139</v>
      </c>
      <c r="AU162" s="174" t="s">
        <v>80</v>
      </c>
      <c r="AY162" s="17" t="s">
        <v>136</v>
      </c>
      <c r="BE162" s="175">
        <f>IF(N162="základní",J162,0)</f>
        <v>0</v>
      </c>
      <c r="BF162" s="175">
        <f>IF(N162="snížená",J162,0)</f>
        <v>0</v>
      </c>
      <c r="BG162" s="175">
        <f>IF(N162="zákl. přenesená",J162,0)</f>
        <v>0</v>
      </c>
      <c r="BH162" s="175">
        <f>IF(N162="sníž. přenesená",J162,0)</f>
        <v>0</v>
      </c>
      <c r="BI162" s="175">
        <f>IF(N162="nulová",J162,0)</f>
        <v>0</v>
      </c>
      <c r="BJ162" s="17" t="s">
        <v>144</v>
      </c>
      <c r="BK162" s="175">
        <f>ROUND(I162*H162,2)</f>
        <v>0</v>
      </c>
      <c r="BL162" s="17" t="s">
        <v>143</v>
      </c>
      <c r="BM162" s="174" t="s">
        <v>587</v>
      </c>
    </row>
    <row r="163" spans="1:65" s="14" customFormat="1" ht="11.25">
      <c r="B163" s="184"/>
      <c r="D163" s="177" t="s">
        <v>146</v>
      </c>
      <c r="E163" s="185" t="s">
        <v>1</v>
      </c>
      <c r="F163" s="186" t="s">
        <v>588</v>
      </c>
      <c r="H163" s="187">
        <v>28</v>
      </c>
      <c r="I163" s="188"/>
      <c r="L163" s="184"/>
      <c r="M163" s="189"/>
      <c r="N163" s="190"/>
      <c r="O163" s="190"/>
      <c r="P163" s="190"/>
      <c r="Q163" s="190"/>
      <c r="R163" s="190"/>
      <c r="S163" s="190"/>
      <c r="T163" s="191"/>
      <c r="AT163" s="185" t="s">
        <v>146</v>
      </c>
      <c r="AU163" s="185" t="s">
        <v>80</v>
      </c>
      <c r="AV163" s="14" t="s">
        <v>144</v>
      </c>
      <c r="AW163" s="14" t="s">
        <v>29</v>
      </c>
      <c r="AX163" s="14" t="s">
        <v>72</v>
      </c>
      <c r="AY163" s="185" t="s">
        <v>136</v>
      </c>
    </row>
    <row r="164" spans="1:65" s="15" customFormat="1" ht="11.25">
      <c r="B164" s="192"/>
      <c r="D164" s="177" t="s">
        <v>146</v>
      </c>
      <c r="E164" s="193" t="s">
        <v>1</v>
      </c>
      <c r="F164" s="194" t="s">
        <v>149</v>
      </c>
      <c r="H164" s="195">
        <v>28</v>
      </c>
      <c r="I164" s="196"/>
      <c r="L164" s="192"/>
      <c r="M164" s="197"/>
      <c r="N164" s="198"/>
      <c r="O164" s="198"/>
      <c r="P164" s="198"/>
      <c r="Q164" s="198"/>
      <c r="R164" s="198"/>
      <c r="S164" s="198"/>
      <c r="T164" s="199"/>
      <c r="AT164" s="193" t="s">
        <v>146</v>
      </c>
      <c r="AU164" s="193" t="s">
        <v>80</v>
      </c>
      <c r="AV164" s="15" t="s">
        <v>143</v>
      </c>
      <c r="AW164" s="15" t="s">
        <v>29</v>
      </c>
      <c r="AX164" s="15" t="s">
        <v>80</v>
      </c>
      <c r="AY164" s="193" t="s">
        <v>136</v>
      </c>
    </row>
    <row r="165" spans="1:65" s="2" customFormat="1" ht="16.5" customHeight="1">
      <c r="A165" s="32"/>
      <c r="B165" s="161"/>
      <c r="C165" s="162" t="s">
        <v>328</v>
      </c>
      <c r="D165" s="162" t="s">
        <v>139</v>
      </c>
      <c r="E165" s="163" t="s">
        <v>589</v>
      </c>
      <c r="F165" s="164" t="s">
        <v>590</v>
      </c>
      <c r="G165" s="165" t="s">
        <v>207</v>
      </c>
      <c r="H165" s="166">
        <v>1</v>
      </c>
      <c r="I165" s="167"/>
      <c r="J165" s="168">
        <f>ROUND(I165*H165,2)</f>
        <v>0</v>
      </c>
      <c r="K165" s="169"/>
      <c r="L165" s="33"/>
      <c r="M165" s="170" t="s">
        <v>1</v>
      </c>
      <c r="N165" s="171" t="s">
        <v>38</v>
      </c>
      <c r="O165" s="58"/>
      <c r="P165" s="172">
        <f>O165*H165</f>
        <v>0</v>
      </c>
      <c r="Q165" s="172">
        <v>0</v>
      </c>
      <c r="R165" s="172">
        <f>Q165*H165</f>
        <v>0</v>
      </c>
      <c r="S165" s="172">
        <v>0</v>
      </c>
      <c r="T165" s="173">
        <f>S165*H165</f>
        <v>0</v>
      </c>
      <c r="U165" s="32"/>
      <c r="V165" s="32"/>
      <c r="W165" s="32"/>
      <c r="X165" s="32"/>
      <c r="Y165" s="32"/>
      <c r="Z165" s="32"/>
      <c r="AA165" s="32"/>
      <c r="AB165" s="32"/>
      <c r="AC165" s="32"/>
      <c r="AD165" s="32"/>
      <c r="AE165" s="32"/>
      <c r="AR165" s="174" t="s">
        <v>143</v>
      </c>
      <c r="AT165" s="174" t="s">
        <v>139</v>
      </c>
      <c r="AU165" s="174" t="s">
        <v>80</v>
      </c>
      <c r="AY165" s="17" t="s">
        <v>136</v>
      </c>
      <c r="BE165" s="175">
        <f>IF(N165="základní",J165,0)</f>
        <v>0</v>
      </c>
      <c r="BF165" s="175">
        <f>IF(N165="snížená",J165,0)</f>
        <v>0</v>
      </c>
      <c r="BG165" s="175">
        <f>IF(N165="zákl. přenesená",J165,0)</f>
        <v>0</v>
      </c>
      <c r="BH165" s="175">
        <f>IF(N165="sníž. přenesená",J165,0)</f>
        <v>0</v>
      </c>
      <c r="BI165" s="175">
        <f>IF(N165="nulová",J165,0)</f>
        <v>0</v>
      </c>
      <c r="BJ165" s="17" t="s">
        <v>144</v>
      </c>
      <c r="BK165" s="175">
        <f>ROUND(I165*H165,2)</f>
        <v>0</v>
      </c>
      <c r="BL165" s="17" t="s">
        <v>143</v>
      </c>
      <c r="BM165" s="174" t="s">
        <v>591</v>
      </c>
    </row>
    <row r="166" spans="1:65" s="14" customFormat="1" ht="11.25">
      <c r="B166" s="184"/>
      <c r="D166" s="177" t="s">
        <v>146</v>
      </c>
      <c r="E166" s="185" t="s">
        <v>1</v>
      </c>
      <c r="F166" s="186" t="s">
        <v>80</v>
      </c>
      <c r="H166" s="187">
        <v>1</v>
      </c>
      <c r="I166" s="188"/>
      <c r="L166" s="184"/>
      <c r="M166" s="189"/>
      <c r="N166" s="190"/>
      <c r="O166" s="190"/>
      <c r="P166" s="190"/>
      <c r="Q166" s="190"/>
      <c r="R166" s="190"/>
      <c r="S166" s="190"/>
      <c r="T166" s="191"/>
      <c r="AT166" s="185" t="s">
        <v>146</v>
      </c>
      <c r="AU166" s="185" t="s">
        <v>80</v>
      </c>
      <c r="AV166" s="14" t="s">
        <v>144</v>
      </c>
      <c r="AW166" s="14" t="s">
        <v>29</v>
      </c>
      <c r="AX166" s="14" t="s">
        <v>72</v>
      </c>
      <c r="AY166" s="185" t="s">
        <v>136</v>
      </c>
    </row>
    <row r="167" spans="1:65" s="15" customFormat="1" ht="11.25">
      <c r="B167" s="192"/>
      <c r="D167" s="177" t="s">
        <v>146</v>
      </c>
      <c r="E167" s="193" t="s">
        <v>1</v>
      </c>
      <c r="F167" s="194" t="s">
        <v>149</v>
      </c>
      <c r="H167" s="195">
        <v>1</v>
      </c>
      <c r="I167" s="196"/>
      <c r="L167" s="192"/>
      <c r="M167" s="197"/>
      <c r="N167" s="198"/>
      <c r="O167" s="198"/>
      <c r="P167" s="198"/>
      <c r="Q167" s="198"/>
      <c r="R167" s="198"/>
      <c r="S167" s="198"/>
      <c r="T167" s="199"/>
      <c r="AT167" s="193" t="s">
        <v>146</v>
      </c>
      <c r="AU167" s="193" t="s">
        <v>80</v>
      </c>
      <c r="AV167" s="15" t="s">
        <v>143</v>
      </c>
      <c r="AW167" s="15" t="s">
        <v>29</v>
      </c>
      <c r="AX167" s="15" t="s">
        <v>80</v>
      </c>
      <c r="AY167" s="193" t="s">
        <v>136</v>
      </c>
    </row>
    <row r="168" spans="1:65" s="2" customFormat="1" ht="16.5" customHeight="1">
      <c r="A168" s="32"/>
      <c r="B168" s="161"/>
      <c r="C168" s="162" t="s">
        <v>333</v>
      </c>
      <c r="D168" s="162" t="s">
        <v>139</v>
      </c>
      <c r="E168" s="163" t="s">
        <v>592</v>
      </c>
      <c r="F168" s="164" t="s">
        <v>593</v>
      </c>
      <c r="G168" s="165" t="s">
        <v>207</v>
      </c>
      <c r="H168" s="166">
        <v>1</v>
      </c>
      <c r="I168" s="167"/>
      <c r="J168" s="168">
        <f>ROUND(I168*H168,2)</f>
        <v>0</v>
      </c>
      <c r="K168" s="169"/>
      <c r="L168" s="33"/>
      <c r="M168" s="170" t="s">
        <v>1</v>
      </c>
      <c r="N168" s="171" t="s">
        <v>38</v>
      </c>
      <c r="O168" s="58"/>
      <c r="P168" s="172">
        <f>O168*H168</f>
        <v>0</v>
      </c>
      <c r="Q168" s="172">
        <v>0</v>
      </c>
      <c r="R168" s="172">
        <f>Q168*H168</f>
        <v>0</v>
      </c>
      <c r="S168" s="172">
        <v>0</v>
      </c>
      <c r="T168" s="173">
        <f>S168*H168</f>
        <v>0</v>
      </c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R168" s="174" t="s">
        <v>143</v>
      </c>
      <c r="AT168" s="174" t="s">
        <v>139</v>
      </c>
      <c r="AU168" s="174" t="s">
        <v>80</v>
      </c>
      <c r="AY168" s="17" t="s">
        <v>136</v>
      </c>
      <c r="BE168" s="175">
        <f>IF(N168="základní",J168,0)</f>
        <v>0</v>
      </c>
      <c r="BF168" s="175">
        <f>IF(N168="snížená",J168,0)</f>
        <v>0</v>
      </c>
      <c r="BG168" s="175">
        <f>IF(N168="zákl. přenesená",J168,0)</f>
        <v>0</v>
      </c>
      <c r="BH168" s="175">
        <f>IF(N168="sníž. přenesená",J168,0)</f>
        <v>0</v>
      </c>
      <c r="BI168" s="175">
        <f>IF(N168="nulová",J168,0)</f>
        <v>0</v>
      </c>
      <c r="BJ168" s="17" t="s">
        <v>144</v>
      </c>
      <c r="BK168" s="175">
        <f>ROUND(I168*H168,2)</f>
        <v>0</v>
      </c>
      <c r="BL168" s="17" t="s">
        <v>143</v>
      </c>
      <c r="BM168" s="174" t="s">
        <v>594</v>
      </c>
    </row>
    <row r="169" spans="1:65" s="14" customFormat="1" ht="11.25">
      <c r="B169" s="184"/>
      <c r="D169" s="177" t="s">
        <v>146</v>
      </c>
      <c r="E169" s="185" t="s">
        <v>1</v>
      </c>
      <c r="F169" s="186" t="s">
        <v>80</v>
      </c>
      <c r="H169" s="187">
        <v>1</v>
      </c>
      <c r="I169" s="188"/>
      <c r="L169" s="184"/>
      <c r="M169" s="189"/>
      <c r="N169" s="190"/>
      <c r="O169" s="190"/>
      <c r="P169" s="190"/>
      <c r="Q169" s="190"/>
      <c r="R169" s="190"/>
      <c r="S169" s="190"/>
      <c r="T169" s="191"/>
      <c r="AT169" s="185" t="s">
        <v>146</v>
      </c>
      <c r="AU169" s="185" t="s">
        <v>80</v>
      </c>
      <c r="AV169" s="14" t="s">
        <v>144</v>
      </c>
      <c r="AW169" s="14" t="s">
        <v>29</v>
      </c>
      <c r="AX169" s="14" t="s">
        <v>72</v>
      </c>
      <c r="AY169" s="185" t="s">
        <v>136</v>
      </c>
    </row>
    <row r="170" spans="1:65" s="15" customFormat="1" ht="11.25">
      <c r="B170" s="192"/>
      <c r="D170" s="177" t="s">
        <v>146</v>
      </c>
      <c r="E170" s="193" t="s">
        <v>1</v>
      </c>
      <c r="F170" s="194" t="s">
        <v>149</v>
      </c>
      <c r="H170" s="195">
        <v>1</v>
      </c>
      <c r="I170" s="196"/>
      <c r="L170" s="192"/>
      <c r="M170" s="212"/>
      <c r="N170" s="213"/>
      <c r="O170" s="213"/>
      <c r="P170" s="213"/>
      <c r="Q170" s="213"/>
      <c r="R170" s="213"/>
      <c r="S170" s="213"/>
      <c r="T170" s="214"/>
      <c r="AT170" s="193" t="s">
        <v>146</v>
      </c>
      <c r="AU170" s="193" t="s">
        <v>80</v>
      </c>
      <c r="AV170" s="15" t="s">
        <v>143</v>
      </c>
      <c r="AW170" s="15" t="s">
        <v>29</v>
      </c>
      <c r="AX170" s="15" t="s">
        <v>80</v>
      </c>
      <c r="AY170" s="193" t="s">
        <v>136</v>
      </c>
    </row>
    <row r="171" spans="1:65" s="2" customFormat="1" ht="6.95" customHeight="1">
      <c r="A171" s="32"/>
      <c r="B171" s="47"/>
      <c r="C171" s="48"/>
      <c r="D171" s="48"/>
      <c r="E171" s="48"/>
      <c r="F171" s="48"/>
      <c r="G171" s="48"/>
      <c r="H171" s="48"/>
      <c r="I171" s="120"/>
      <c r="J171" s="48"/>
      <c r="K171" s="48"/>
      <c r="L171" s="33"/>
      <c r="M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</row>
  </sheetData>
  <autoFilter ref="C119:K170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5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87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39" t="s">
        <v>595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6" t="s">
        <v>1</v>
      </c>
      <c r="F27" s="246"/>
      <c r="G27" s="246"/>
      <c r="H27" s="246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ROUND(J119,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ROUND((SUM(BE119:BE144)),  2)</f>
        <v>0</v>
      </c>
      <c r="G33" s="32"/>
      <c r="H33" s="32"/>
      <c r="I33" s="107">
        <v>0.21</v>
      </c>
      <c r="J33" s="106">
        <f>ROUND(((SUM(BE119:BE144))*I33),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ROUND((SUM(BF119:BF144)),  2)</f>
        <v>0</v>
      </c>
      <c r="G34" s="32"/>
      <c r="H34" s="32"/>
      <c r="I34" s="107">
        <v>0.15</v>
      </c>
      <c r="J34" s="106">
        <f>ROUND(((SUM(BF119:BF144))*I34),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ROUND((SUM(BG119:BG144)),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ROUND((SUM(BH119:BH144)),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ROUND((SUM(BI119:BI144)),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39" t="str">
        <f>E9</f>
        <v>01.3 - SO 01.3 Elektroinstalace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J119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596</v>
      </c>
      <c r="E97" s="128"/>
      <c r="F97" s="128"/>
      <c r="G97" s="128"/>
      <c r="H97" s="128"/>
      <c r="I97" s="129"/>
      <c r="J97" s="130">
        <f>J120</f>
        <v>0</v>
      </c>
      <c r="L97" s="126"/>
    </row>
    <row r="98" spans="1:31" s="9" customFormat="1" ht="24.95" customHeight="1">
      <c r="B98" s="126"/>
      <c r="D98" s="127" t="s">
        <v>597</v>
      </c>
      <c r="E98" s="128"/>
      <c r="F98" s="128"/>
      <c r="G98" s="128"/>
      <c r="H98" s="128"/>
      <c r="I98" s="129"/>
      <c r="J98" s="130">
        <f>J129</f>
        <v>0</v>
      </c>
      <c r="L98" s="126"/>
    </row>
    <row r="99" spans="1:31" s="9" customFormat="1" ht="24.95" customHeight="1">
      <c r="B99" s="126"/>
      <c r="D99" s="127" t="s">
        <v>598</v>
      </c>
      <c r="E99" s="128"/>
      <c r="F99" s="128"/>
      <c r="G99" s="128"/>
      <c r="H99" s="128"/>
      <c r="I99" s="129"/>
      <c r="J99" s="130">
        <f>J139</f>
        <v>0</v>
      </c>
      <c r="L99" s="126"/>
    </row>
    <row r="100" spans="1:31" s="2" customFormat="1" ht="21.75" customHeight="1">
      <c r="A100" s="32"/>
      <c r="B100" s="33"/>
      <c r="C100" s="32"/>
      <c r="D100" s="32"/>
      <c r="E100" s="32"/>
      <c r="F100" s="32"/>
      <c r="G100" s="32"/>
      <c r="H100" s="32"/>
      <c r="I100" s="96"/>
      <c r="J100" s="32"/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s="2" customFormat="1" ht="6.95" customHeight="1">
      <c r="A101" s="32"/>
      <c r="B101" s="47"/>
      <c r="C101" s="48"/>
      <c r="D101" s="48"/>
      <c r="E101" s="48"/>
      <c r="F101" s="48"/>
      <c r="G101" s="48"/>
      <c r="H101" s="48"/>
      <c r="I101" s="120"/>
      <c r="J101" s="48"/>
      <c r="K101" s="48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5" spans="1:31" s="2" customFormat="1" ht="6.95" customHeight="1">
      <c r="A105" s="32"/>
      <c r="B105" s="49"/>
      <c r="C105" s="50"/>
      <c r="D105" s="50"/>
      <c r="E105" s="50"/>
      <c r="F105" s="50"/>
      <c r="G105" s="50"/>
      <c r="H105" s="50"/>
      <c r="I105" s="121"/>
      <c r="J105" s="50"/>
      <c r="K105" s="50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24.95" customHeight="1">
      <c r="A106" s="32"/>
      <c r="B106" s="33"/>
      <c r="C106" s="21" t="s">
        <v>121</v>
      </c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5" customHeight="1">
      <c r="A107" s="32"/>
      <c r="B107" s="33"/>
      <c r="C107" s="32"/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16</v>
      </c>
      <c r="D108" s="32"/>
      <c r="E108" s="32"/>
      <c r="F108" s="32"/>
      <c r="G108" s="32"/>
      <c r="H108" s="32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2"/>
      <c r="D109" s="32"/>
      <c r="E109" s="259" t="str">
        <f>E7</f>
        <v>Bytový dům Mezilesí 2060 - Výměna stoupacího potrubí - II. etapa</v>
      </c>
      <c r="F109" s="260"/>
      <c r="G109" s="260"/>
      <c r="H109" s="260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98</v>
      </c>
      <c r="D110" s="32"/>
      <c r="E110" s="32"/>
      <c r="F110" s="32"/>
      <c r="G110" s="32"/>
      <c r="H110" s="32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6.5" customHeight="1">
      <c r="A111" s="32"/>
      <c r="B111" s="33"/>
      <c r="C111" s="32"/>
      <c r="D111" s="32"/>
      <c r="E111" s="239" t="str">
        <f>E9</f>
        <v>01.3 - SO 01.3 Elektroinstalace</v>
      </c>
      <c r="F111" s="261"/>
      <c r="G111" s="261"/>
      <c r="H111" s="261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20</v>
      </c>
      <c r="D113" s="32"/>
      <c r="E113" s="32"/>
      <c r="F113" s="25" t="str">
        <f>F12</f>
        <v xml:space="preserve"> </v>
      </c>
      <c r="G113" s="32"/>
      <c r="H113" s="32"/>
      <c r="I113" s="97" t="s">
        <v>22</v>
      </c>
      <c r="J113" s="55">
        <f>IF(J12="","",J12)</f>
        <v>43734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6.9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23</v>
      </c>
      <c r="D115" s="32"/>
      <c r="E115" s="32"/>
      <c r="F115" s="25" t="str">
        <f>E15</f>
        <v xml:space="preserve"> </v>
      </c>
      <c r="G115" s="32"/>
      <c r="H115" s="32"/>
      <c r="I115" s="97" t="s">
        <v>28</v>
      </c>
      <c r="J115" s="30" t="str">
        <f>E21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2" customHeight="1">
      <c r="A116" s="32"/>
      <c r="B116" s="33"/>
      <c r="C116" s="27" t="s">
        <v>26</v>
      </c>
      <c r="D116" s="32"/>
      <c r="E116" s="32"/>
      <c r="F116" s="25" t="str">
        <f>IF(E18="","",E18)</f>
        <v>Vyplň údaj</v>
      </c>
      <c r="G116" s="32"/>
      <c r="H116" s="32"/>
      <c r="I116" s="97" t="s">
        <v>30</v>
      </c>
      <c r="J116" s="30" t="str">
        <f>E24</f>
        <v xml:space="preserve"> 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0.35" customHeight="1">
      <c r="A117" s="32"/>
      <c r="B117" s="33"/>
      <c r="C117" s="32"/>
      <c r="D117" s="32"/>
      <c r="E117" s="32"/>
      <c r="F117" s="32"/>
      <c r="G117" s="32"/>
      <c r="H117" s="32"/>
      <c r="I117" s="96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11" customFormat="1" ht="29.25" customHeight="1">
      <c r="A118" s="136"/>
      <c r="B118" s="137"/>
      <c r="C118" s="138" t="s">
        <v>122</v>
      </c>
      <c r="D118" s="139" t="s">
        <v>57</v>
      </c>
      <c r="E118" s="139" t="s">
        <v>53</v>
      </c>
      <c r="F118" s="139" t="s">
        <v>54</v>
      </c>
      <c r="G118" s="139" t="s">
        <v>123</v>
      </c>
      <c r="H118" s="139" t="s">
        <v>124</v>
      </c>
      <c r="I118" s="140" t="s">
        <v>125</v>
      </c>
      <c r="J118" s="141" t="s">
        <v>102</v>
      </c>
      <c r="K118" s="142" t="s">
        <v>126</v>
      </c>
      <c r="L118" s="143"/>
      <c r="M118" s="62" t="s">
        <v>1</v>
      </c>
      <c r="N118" s="63" t="s">
        <v>36</v>
      </c>
      <c r="O118" s="63" t="s">
        <v>127</v>
      </c>
      <c r="P118" s="63" t="s">
        <v>128</v>
      </c>
      <c r="Q118" s="63" t="s">
        <v>129</v>
      </c>
      <c r="R118" s="63" t="s">
        <v>130</v>
      </c>
      <c r="S118" s="63" t="s">
        <v>131</v>
      </c>
      <c r="T118" s="64" t="s">
        <v>132</v>
      </c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</row>
    <row r="119" spans="1:65" s="2" customFormat="1" ht="22.9" customHeight="1">
      <c r="A119" s="32"/>
      <c r="B119" s="33"/>
      <c r="C119" s="69" t="s">
        <v>133</v>
      </c>
      <c r="D119" s="32"/>
      <c r="E119" s="32"/>
      <c r="F119" s="32"/>
      <c r="G119" s="32"/>
      <c r="H119" s="32"/>
      <c r="I119" s="96"/>
      <c r="J119" s="144">
        <f>BK119</f>
        <v>0</v>
      </c>
      <c r="K119" s="32"/>
      <c r="L119" s="33"/>
      <c r="M119" s="65"/>
      <c r="N119" s="56"/>
      <c r="O119" s="66"/>
      <c r="P119" s="145">
        <f>P120+P129+P139</f>
        <v>0</v>
      </c>
      <c r="Q119" s="66"/>
      <c r="R119" s="145">
        <f>R120+R129+R139</f>
        <v>0</v>
      </c>
      <c r="S119" s="66"/>
      <c r="T119" s="146">
        <f>T120+T129+T139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T119" s="17" t="s">
        <v>71</v>
      </c>
      <c r="AU119" s="17" t="s">
        <v>104</v>
      </c>
      <c r="BK119" s="147">
        <f>BK120+BK129+BK139</f>
        <v>0</v>
      </c>
    </row>
    <row r="120" spans="1:65" s="12" customFormat="1" ht="25.9" customHeight="1">
      <c r="B120" s="148"/>
      <c r="D120" s="149" t="s">
        <v>71</v>
      </c>
      <c r="E120" s="150" t="s">
        <v>503</v>
      </c>
      <c r="F120" s="150" t="s">
        <v>599</v>
      </c>
      <c r="I120" s="151"/>
      <c r="J120" s="152">
        <f>BK120</f>
        <v>0</v>
      </c>
      <c r="L120" s="148"/>
      <c r="M120" s="153"/>
      <c r="N120" s="154"/>
      <c r="O120" s="154"/>
      <c r="P120" s="155">
        <f>SUM(P121:P128)</f>
        <v>0</v>
      </c>
      <c r="Q120" s="154"/>
      <c r="R120" s="155">
        <f>SUM(R121:R128)</f>
        <v>0</v>
      </c>
      <c r="S120" s="154"/>
      <c r="T120" s="156">
        <f>SUM(T121:T128)</f>
        <v>0</v>
      </c>
      <c r="AR120" s="149" t="s">
        <v>80</v>
      </c>
      <c r="AT120" s="157" t="s">
        <v>71</v>
      </c>
      <c r="AU120" s="157" t="s">
        <v>72</v>
      </c>
      <c r="AY120" s="149" t="s">
        <v>136</v>
      </c>
      <c r="BK120" s="158">
        <f>SUM(BK121:BK128)</f>
        <v>0</v>
      </c>
    </row>
    <row r="121" spans="1:65" s="2" customFormat="1" ht="16.5" customHeight="1">
      <c r="A121" s="32"/>
      <c r="B121" s="161"/>
      <c r="C121" s="162" t="s">
        <v>80</v>
      </c>
      <c r="D121" s="162" t="s">
        <v>139</v>
      </c>
      <c r="E121" s="163" t="s">
        <v>600</v>
      </c>
      <c r="F121" s="164" t="s">
        <v>601</v>
      </c>
      <c r="G121" s="165" t="s">
        <v>252</v>
      </c>
      <c r="H121" s="166">
        <v>150</v>
      </c>
      <c r="I121" s="167"/>
      <c r="J121" s="168">
        <f t="shared" ref="J121:J128" si="0">ROUND(I121*H121,2)</f>
        <v>0</v>
      </c>
      <c r="K121" s="169"/>
      <c r="L121" s="33"/>
      <c r="M121" s="170" t="s">
        <v>1</v>
      </c>
      <c r="N121" s="171" t="s">
        <v>38</v>
      </c>
      <c r="O121" s="58"/>
      <c r="P121" s="172">
        <f t="shared" ref="P121:P128" si="1">O121*H121</f>
        <v>0</v>
      </c>
      <c r="Q121" s="172">
        <v>0</v>
      </c>
      <c r="R121" s="172">
        <f t="shared" ref="R121:R128" si="2">Q121*H121</f>
        <v>0</v>
      </c>
      <c r="S121" s="172">
        <v>0</v>
      </c>
      <c r="T121" s="173">
        <f t="shared" ref="T121:T128" si="3"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4" t="s">
        <v>143</v>
      </c>
      <c r="AT121" s="174" t="s">
        <v>139</v>
      </c>
      <c r="AU121" s="174" t="s">
        <v>80</v>
      </c>
      <c r="AY121" s="17" t="s">
        <v>136</v>
      </c>
      <c r="BE121" s="175">
        <f t="shared" ref="BE121:BE128" si="4">IF(N121="základní",J121,0)</f>
        <v>0</v>
      </c>
      <c r="BF121" s="175">
        <f t="shared" ref="BF121:BF128" si="5">IF(N121="snížená",J121,0)</f>
        <v>0</v>
      </c>
      <c r="BG121" s="175">
        <f t="shared" ref="BG121:BG128" si="6">IF(N121="zákl. přenesená",J121,0)</f>
        <v>0</v>
      </c>
      <c r="BH121" s="175">
        <f t="shared" ref="BH121:BH128" si="7">IF(N121="sníž. přenesená",J121,0)</f>
        <v>0</v>
      </c>
      <c r="BI121" s="175">
        <f t="shared" ref="BI121:BI128" si="8">IF(N121="nulová",J121,0)</f>
        <v>0</v>
      </c>
      <c r="BJ121" s="17" t="s">
        <v>144</v>
      </c>
      <c r="BK121" s="175">
        <f t="shared" ref="BK121:BK128" si="9">ROUND(I121*H121,2)</f>
        <v>0</v>
      </c>
      <c r="BL121" s="17" t="s">
        <v>143</v>
      </c>
      <c r="BM121" s="174" t="s">
        <v>144</v>
      </c>
    </row>
    <row r="122" spans="1:65" s="2" customFormat="1" ht="16.5" customHeight="1">
      <c r="A122" s="32"/>
      <c r="B122" s="161"/>
      <c r="C122" s="162" t="s">
        <v>144</v>
      </c>
      <c r="D122" s="162" t="s">
        <v>139</v>
      </c>
      <c r="E122" s="163" t="s">
        <v>602</v>
      </c>
      <c r="F122" s="164" t="s">
        <v>603</v>
      </c>
      <c r="G122" s="165" t="s">
        <v>252</v>
      </c>
      <c r="H122" s="166">
        <v>240</v>
      </c>
      <c r="I122" s="167"/>
      <c r="J122" s="168">
        <f t="shared" si="0"/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si="1"/>
        <v>0</v>
      </c>
      <c r="Q122" s="172">
        <v>0</v>
      </c>
      <c r="R122" s="172">
        <f t="shared" si="2"/>
        <v>0</v>
      </c>
      <c r="S122" s="172">
        <v>0</v>
      </c>
      <c r="T122" s="17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143</v>
      </c>
      <c r="AT122" s="174" t="s">
        <v>139</v>
      </c>
      <c r="AU122" s="174" t="s">
        <v>80</v>
      </c>
      <c r="AY122" s="17" t="s">
        <v>136</v>
      </c>
      <c r="BE122" s="175">
        <f t="shared" si="4"/>
        <v>0</v>
      </c>
      <c r="BF122" s="175">
        <f t="shared" si="5"/>
        <v>0</v>
      </c>
      <c r="BG122" s="175">
        <f t="shared" si="6"/>
        <v>0</v>
      </c>
      <c r="BH122" s="175">
        <f t="shared" si="7"/>
        <v>0</v>
      </c>
      <c r="BI122" s="175">
        <f t="shared" si="8"/>
        <v>0</v>
      </c>
      <c r="BJ122" s="17" t="s">
        <v>144</v>
      </c>
      <c r="BK122" s="175">
        <f t="shared" si="9"/>
        <v>0</v>
      </c>
      <c r="BL122" s="17" t="s">
        <v>143</v>
      </c>
      <c r="BM122" s="174" t="s">
        <v>143</v>
      </c>
    </row>
    <row r="123" spans="1:65" s="2" customFormat="1" ht="16.5" customHeight="1">
      <c r="A123" s="32"/>
      <c r="B123" s="161"/>
      <c r="C123" s="162" t="s">
        <v>137</v>
      </c>
      <c r="D123" s="162" t="s">
        <v>139</v>
      </c>
      <c r="E123" s="163" t="s">
        <v>604</v>
      </c>
      <c r="F123" s="164" t="s">
        <v>605</v>
      </c>
      <c r="G123" s="165" t="s">
        <v>142</v>
      </c>
      <c r="H123" s="166">
        <v>140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143</v>
      </c>
      <c r="AT123" s="174" t="s">
        <v>139</v>
      </c>
      <c r="AU123" s="174" t="s">
        <v>80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143</v>
      </c>
      <c r="BM123" s="174" t="s">
        <v>160</v>
      </c>
    </row>
    <row r="124" spans="1:65" s="2" customFormat="1" ht="16.5" customHeight="1">
      <c r="A124" s="32"/>
      <c r="B124" s="161"/>
      <c r="C124" s="162" t="s">
        <v>143</v>
      </c>
      <c r="D124" s="162" t="s">
        <v>139</v>
      </c>
      <c r="E124" s="163" t="s">
        <v>606</v>
      </c>
      <c r="F124" s="164" t="s">
        <v>607</v>
      </c>
      <c r="G124" s="165" t="s">
        <v>142</v>
      </c>
      <c r="H124" s="166">
        <v>100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143</v>
      </c>
      <c r="AT124" s="174" t="s">
        <v>139</v>
      </c>
      <c r="AU124" s="174" t="s">
        <v>80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143</v>
      </c>
      <c r="BM124" s="174" t="s">
        <v>181</v>
      </c>
    </row>
    <row r="125" spans="1:65" s="2" customFormat="1" ht="16.5" customHeight="1">
      <c r="A125" s="32"/>
      <c r="B125" s="161"/>
      <c r="C125" s="162" t="s">
        <v>166</v>
      </c>
      <c r="D125" s="162" t="s">
        <v>139</v>
      </c>
      <c r="E125" s="163" t="s">
        <v>608</v>
      </c>
      <c r="F125" s="164" t="s">
        <v>609</v>
      </c>
      <c r="G125" s="165" t="s">
        <v>142</v>
      </c>
      <c r="H125" s="166">
        <v>1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143</v>
      </c>
      <c r="AT125" s="174" t="s">
        <v>139</v>
      </c>
      <c r="AU125" s="174" t="s">
        <v>80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143</v>
      </c>
      <c r="BM125" s="174" t="s">
        <v>192</v>
      </c>
    </row>
    <row r="126" spans="1:65" s="2" customFormat="1" ht="16.5" customHeight="1">
      <c r="A126" s="32"/>
      <c r="B126" s="161"/>
      <c r="C126" s="162" t="s">
        <v>160</v>
      </c>
      <c r="D126" s="162" t="s">
        <v>139</v>
      </c>
      <c r="E126" s="163" t="s">
        <v>610</v>
      </c>
      <c r="F126" s="164" t="s">
        <v>611</v>
      </c>
      <c r="G126" s="165" t="s">
        <v>142</v>
      </c>
      <c r="H126" s="166">
        <v>24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143</v>
      </c>
      <c r="AT126" s="174" t="s">
        <v>139</v>
      </c>
      <c r="AU126" s="174" t="s">
        <v>80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143</v>
      </c>
      <c r="BM126" s="174" t="s">
        <v>204</v>
      </c>
    </row>
    <row r="127" spans="1:65" s="2" customFormat="1" ht="16.5" customHeight="1">
      <c r="A127" s="32"/>
      <c r="B127" s="161"/>
      <c r="C127" s="162" t="s">
        <v>176</v>
      </c>
      <c r="D127" s="162" t="s">
        <v>139</v>
      </c>
      <c r="E127" s="163" t="s">
        <v>612</v>
      </c>
      <c r="F127" s="164" t="s">
        <v>613</v>
      </c>
      <c r="G127" s="165" t="s">
        <v>142</v>
      </c>
      <c r="H127" s="166">
        <v>75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143</v>
      </c>
      <c r="AT127" s="174" t="s">
        <v>139</v>
      </c>
      <c r="AU127" s="174" t="s">
        <v>80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143</v>
      </c>
      <c r="BM127" s="174" t="s">
        <v>214</v>
      </c>
    </row>
    <row r="128" spans="1:65" s="2" customFormat="1" ht="16.5" customHeight="1">
      <c r="A128" s="32"/>
      <c r="B128" s="161"/>
      <c r="C128" s="162" t="s">
        <v>181</v>
      </c>
      <c r="D128" s="162" t="s">
        <v>139</v>
      </c>
      <c r="E128" s="163" t="s">
        <v>614</v>
      </c>
      <c r="F128" s="164" t="s">
        <v>615</v>
      </c>
      <c r="G128" s="165" t="s">
        <v>378</v>
      </c>
      <c r="H128" s="211"/>
      <c r="I128" s="167"/>
      <c r="J128" s="168">
        <f t="shared" si="0"/>
        <v>0</v>
      </c>
      <c r="K128" s="169"/>
      <c r="L128" s="33"/>
      <c r="M128" s="170" t="s">
        <v>1</v>
      </c>
      <c r="N128" s="171" t="s">
        <v>38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143</v>
      </c>
      <c r="AT128" s="174" t="s">
        <v>139</v>
      </c>
      <c r="AU128" s="174" t="s">
        <v>80</v>
      </c>
      <c r="AY128" s="17" t="s">
        <v>136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144</v>
      </c>
      <c r="BK128" s="175">
        <f t="shared" si="9"/>
        <v>0</v>
      </c>
      <c r="BL128" s="17" t="s">
        <v>143</v>
      </c>
      <c r="BM128" s="174" t="s">
        <v>222</v>
      </c>
    </row>
    <row r="129" spans="1:65" s="12" customFormat="1" ht="25.9" customHeight="1">
      <c r="B129" s="148"/>
      <c r="D129" s="149" t="s">
        <v>71</v>
      </c>
      <c r="E129" s="150" t="s">
        <v>517</v>
      </c>
      <c r="F129" s="150" t="s">
        <v>616</v>
      </c>
      <c r="I129" s="151"/>
      <c r="J129" s="152">
        <f>BK129</f>
        <v>0</v>
      </c>
      <c r="L129" s="148"/>
      <c r="M129" s="153"/>
      <c r="N129" s="154"/>
      <c r="O129" s="154"/>
      <c r="P129" s="155">
        <f>SUM(P130:P138)</f>
        <v>0</v>
      </c>
      <c r="Q129" s="154"/>
      <c r="R129" s="155">
        <f>SUM(R130:R138)</f>
        <v>0</v>
      </c>
      <c r="S129" s="154"/>
      <c r="T129" s="156">
        <f>SUM(T130:T138)</f>
        <v>0</v>
      </c>
      <c r="AR129" s="149" t="s">
        <v>80</v>
      </c>
      <c r="AT129" s="157" t="s">
        <v>71</v>
      </c>
      <c r="AU129" s="157" t="s">
        <v>72</v>
      </c>
      <c r="AY129" s="149" t="s">
        <v>136</v>
      </c>
      <c r="BK129" s="158">
        <f>SUM(BK130:BK138)</f>
        <v>0</v>
      </c>
    </row>
    <row r="130" spans="1:65" s="2" customFormat="1" ht="16.5" customHeight="1">
      <c r="A130" s="32"/>
      <c r="B130" s="161"/>
      <c r="C130" s="162" t="s">
        <v>185</v>
      </c>
      <c r="D130" s="162" t="s">
        <v>139</v>
      </c>
      <c r="E130" s="163" t="s">
        <v>617</v>
      </c>
      <c r="F130" s="164" t="s">
        <v>618</v>
      </c>
      <c r="G130" s="165" t="s">
        <v>142</v>
      </c>
      <c r="H130" s="166">
        <v>24</v>
      </c>
      <c r="I130" s="167"/>
      <c r="J130" s="168">
        <f t="shared" ref="J130:J138" si="10">ROUND(I130*H130,2)</f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ref="P130:P138" si="11">O130*H130</f>
        <v>0</v>
      </c>
      <c r="Q130" s="172">
        <v>0</v>
      </c>
      <c r="R130" s="172">
        <f t="shared" ref="R130:R138" si="12">Q130*H130</f>
        <v>0</v>
      </c>
      <c r="S130" s="172">
        <v>0</v>
      </c>
      <c r="T130" s="173">
        <f t="shared" ref="T130:T138" si="13">S130*H130</f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143</v>
      </c>
      <c r="AT130" s="174" t="s">
        <v>139</v>
      </c>
      <c r="AU130" s="174" t="s">
        <v>80</v>
      </c>
      <c r="AY130" s="17" t="s">
        <v>136</v>
      </c>
      <c r="BE130" s="175">
        <f t="shared" ref="BE130:BE138" si="14">IF(N130="základní",J130,0)</f>
        <v>0</v>
      </c>
      <c r="BF130" s="175">
        <f t="shared" ref="BF130:BF138" si="15">IF(N130="snížená",J130,0)</f>
        <v>0</v>
      </c>
      <c r="BG130" s="175">
        <f t="shared" ref="BG130:BG138" si="16">IF(N130="zákl. přenesená",J130,0)</f>
        <v>0</v>
      </c>
      <c r="BH130" s="175">
        <f t="shared" ref="BH130:BH138" si="17">IF(N130="sníž. přenesená",J130,0)</f>
        <v>0</v>
      </c>
      <c r="BI130" s="175">
        <f t="shared" ref="BI130:BI138" si="18">IF(N130="nulová",J130,0)</f>
        <v>0</v>
      </c>
      <c r="BJ130" s="17" t="s">
        <v>144</v>
      </c>
      <c r="BK130" s="175">
        <f t="shared" ref="BK130:BK138" si="19">ROUND(I130*H130,2)</f>
        <v>0</v>
      </c>
      <c r="BL130" s="17" t="s">
        <v>143</v>
      </c>
      <c r="BM130" s="174" t="s">
        <v>230</v>
      </c>
    </row>
    <row r="131" spans="1:65" s="2" customFormat="1" ht="16.5" customHeight="1">
      <c r="A131" s="32"/>
      <c r="B131" s="161"/>
      <c r="C131" s="162" t="s">
        <v>192</v>
      </c>
      <c r="D131" s="162" t="s">
        <v>139</v>
      </c>
      <c r="E131" s="163" t="s">
        <v>619</v>
      </c>
      <c r="F131" s="164" t="s">
        <v>620</v>
      </c>
      <c r="G131" s="165" t="s">
        <v>142</v>
      </c>
      <c r="H131" s="166">
        <v>24</v>
      </c>
      <c r="I131" s="167"/>
      <c r="J131" s="168">
        <f t="shared" si="1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1"/>
        <v>0</v>
      </c>
      <c r="Q131" s="172">
        <v>0</v>
      </c>
      <c r="R131" s="172">
        <f t="shared" si="12"/>
        <v>0</v>
      </c>
      <c r="S131" s="172">
        <v>0</v>
      </c>
      <c r="T131" s="173">
        <f t="shared" si="1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143</v>
      </c>
      <c r="AT131" s="174" t="s">
        <v>139</v>
      </c>
      <c r="AU131" s="174" t="s">
        <v>80</v>
      </c>
      <c r="AY131" s="17" t="s">
        <v>136</v>
      </c>
      <c r="BE131" s="175">
        <f t="shared" si="14"/>
        <v>0</v>
      </c>
      <c r="BF131" s="175">
        <f t="shared" si="15"/>
        <v>0</v>
      </c>
      <c r="BG131" s="175">
        <f t="shared" si="16"/>
        <v>0</v>
      </c>
      <c r="BH131" s="175">
        <f t="shared" si="17"/>
        <v>0</v>
      </c>
      <c r="BI131" s="175">
        <f t="shared" si="18"/>
        <v>0</v>
      </c>
      <c r="BJ131" s="17" t="s">
        <v>144</v>
      </c>
      <c r="BK131" s="175">
        <f t="shared" si="19"/>
        <v>0</v>
      </c>
      <c r="BL131" s="17" t="s">
        <v>143</v>
      </c>
      <c r="BM131" s="174" t="s">
        <v>240</v>
      </c>
    </row>
    <row r="132" spans="1:65" s="2" customFormat="1" ht="16.5" customHeight="1">
      <c r="A132" s="32"/>
      <c r="B132" s="161"/>
      <c r="C132" s="162" t="s">
        <v>198</v>
      </c>
      <c r="D132" s="162" t="s">
        <v>139</v>
      </c>
      <c r="E132" s="163" t="s">
        <v>621</v>
      </c>
      <c r="F132" s="164" t="s">
        <v>622</v>
      </c>
      <c r="G132" s="165" t="s">
        <v>142</v>
      </c>
      <c r="H132" s="166">
        <v>12</v>
      </c>
      <c r="I132" s="167"/>
      <c r="J132" s="168">
        <f t="shared" si="10"/>
        <v>0</v>
      </c>
      <c r="K132" s="169"/>
      <c r="L132" s="33"/>
      <c r="M132" s="170" t="s">
        <v>1</v>
      </c>
      <c r="N132" s="171" t="s">
        <v>38</v>
      </c>
      <c r="O132" s="58"/>
      <c r="P132" s="172">
        <f t="shared" si="11"/>
        <v>0</v>
      </c>
      <c r="Q132" s="172">
        <v>0</v>
      </c>
      <c r="R132" s="172">
        <f t="shared" si="12"/>
        <v>0</v>
      </c>
      <c r="S132" s="172">
        <v>0</v>
      </c>
      <c r="T132" s="173">
        <f t="shared" si="1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143</v>
      </c>
      <c r="AT132" s="174" t="s">
        <v>139</v>
      </c>
      <c r="AU132" s="174" t="s">
        <v>80</v>
      </c>
      <c r="AY132" s="17" t="s">
        <v>136</v>
      </c>
      <c r="BE132" s="175">
        <f t="shared" si="14"/>
        <v>0</v>
      </c>
      <c r="BF132" s="175">
        <f t="shared" si="15"/>
        <v>0</v>
      </c>
      <c r="BG132" s="175">
        <f t="shared" si="16"/>
        <v>0</v>
      </c>
      <c r="BH132" s="175">
        <f t="shared" si="17"/>
        <v>0</v>
      </c>
      <c r="BI132" s="175">
        <f t="shared" si="18"/>
        <v>0</v>
      </c>
      <c r="BJ132" s="17" t="s">
        <v>144</v>
      </c>
      <c r="BK132" s="175">
        <f t="shared" si="19"/>
        <v>0</v>
      </c>
      <c r="BL132" s="17" t="s">
        <v>143</v>
      </c>
      <c r="BM132" s="174" t="s">
        <v>259</v>
      </c>
    </row>
    <row r="133" spans="1:65" s="2" customFormat="1" ht="16.5" customHeight="1">
      <c r="A133" s="32"/>
      <c r="B133" s="161"/>
      <c r="C133" s="162" t="s">
        <v>204</v>
      </c>
      <c r="D133" s="162" t="s">
        <v>139</v>
      </c>
      <c r="E133" s="163" t="s">
        <v>623</v>
      </c>
      <c r="F133" s="164" t="s">
        <v>624</v>
      </c>
      <c r="G133" s="165" t="s">
        <v>252</v>
      </c>
      <c r="H133" s="166">
        <v>98</v>
      </c>
      <c r="I133" s="167"/>
      <c r="J133" s="168">
        <f t="shared" si="10"/>
        <v>0</v>
      </c>
      <c r="K133" s="169"/>
      <c r="L133" s="33"/>
      <c r="M133" s="170" t="s">
        <v>1</v>
      </c>
      <c r="N133" s="171" t="s">
        <v>38</v>
      </c>
      <c r="O133" s="58"/>
      <c r="P133" s="172">
        <f t="shared" si="11"/>
        <v>0</v>
      </c>
      <c r="Q133" s="172">
        <v>0</v>
      </c>
      <c r="R133" s="172">
        <f t="shared" si="12"/>
        <v>0</v>
      </c>
      <c r="S133" s="172">
        <v>0</v>
      </c>
      <c r="T133" s="173">
        <f t="shared" si="1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74" t="s">
        <v>143</v>
      </c>
      <c r="AT133" s="174" t="s">
        <v>139</v>
      </c>
      <c r="AU133" s="174" t="s">
        <v>80</v>
      </c>
      <c r="AY133" s="17" t="s">
        <v>136</v>
      </c>
      <c r="BE133" s="175">
        <f t="shared" si="14"/>
        <v>0</v>
      </c>
      <c r="BF133" s="175">
        <f t="shared" si="15"/>
        <v>0</v>
      </c>
      <c r="BG133" s="175">
        <f t="shared" si="16"/>
        <v>0</v>
      </c>
      <c r="BH133" s="175">
        <f t="shared" si="17"/>
        <v>0</v>
      </c>
      <c r="BI133" s="175">
        <f t="shared" si="18"/>
        <v>0</v>
      </c>
      <c r="BJ133" s="17" t="s">
        <v>144</v>
      </c>
      <c r="BK133" s="175">
        <f t="shared" si="19"/>
        <v>0</v>
      </c>
      <c r="BL133" s="17" t="s">
        <v>143</v>
      </c>
      <c r="BM133" s="174" t="s">
        <v>267</v>
      </c>
    </row>
    <row r="134" spans="1:65" s="2" customFormat="1" ht="16.5" customHeight="1">
      <c r="A134" s="32"/>
      <c r="B134" s="161"/>
      <c r="C134" s="162" t="s">
        <v>210</v>
      </c>
      <c r="D134" s="162" t="s">
        <v>139</v>
      </c>
      <c r="E134" s="163" t="s">
        <v>625</v>
      </c>
      <c r="F134" s="164" t="s">
        <v>626</v>
      </c>
      <c r="G134" s="165" t="s">
        <v>252</v>
      </c>
      <c r="H134" s="166">
        <v>98</v>
      </c>
      <c r="I134" s="167"/>
      <c r="J134" s="168">
        <f t="shared" si="10"/>
        <v>0</v>
      </c>
      <c r="K134" s="169"/>
      <c r="L134" s="33"/>
      <c r="M134" s="170" t="s">
        <v>1</v>
      </c>
      <c r="N134" s="171" t="s">
        <v>38</v>
      </c>
      <c r="O134" s="58"/>
      <c r="P134" s="172">
        <f t="shared" si="11"/>
        <v>0</v>
      </c>
      <c r="Q134" s="172">
        <v>0</v>
      </c>
      <c r="R134" s="172">
        <f t="shared" si="12"/>
        <v>0</v>
      </c>
      <c r="S134" s="172">
        <v>0</v>
      </c>
      <c r="T134" s="173">
        <f t="shared" si="1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74" t="s">
        <v>143</v>
      </c>
      <c r="AT134" s="174" t="s">
        <v>139</v>
      </c>
      <c r="AU134" s="174" t="s">
        <v>80</v>
      </c>
      <c r="AY134" s="17" t="s">
        <v>136</v>
      </c>
      <c r="BE134" s="175">
        <f t="shared" si="14"/>
        <v>0</v>
      </c>
      <c r="BF134" s="175">
        <f t="shared" si="15"/>
        <v>0</v>
      </c>
      <c r="BG134" s="175">
        <f t="shared" si="16"/>
        <v>0</v>
      </c>
      <c r="BH134" s="175">
        <f t="shared" si="17"/>
        <v>0</v>
      </c>
      <c r="BI134" s="175">
        <f t="shared" si="18"/>
        <v>0</v>
      </c>
      <c r="BJ134" s="17" t="s">
        <v>144</v>
      </c>
      <c r="BK134" s="175">
        <f t="shared" si="19"/>
        <v>0</v>
      </c>
      <c r="BL134" s="17" t="s">
        <v>143</v>
      </c>
      <c r="BM134" s="174" t="s">
        <v>278</v>
      </c>
    </row>
    <row r="135" spans="1:65" s="2" customFormat="1" ht="16.5" customHeight="1">
      <c r="A135" s="32"/>
      <c r="B135" s="161"/>
      <c r="C135" s="162" t="s">
        <v>214</v>
      </c>
      <c r="D135" s="162" t="s">
        <v>139</v>
      </c>
      <c r="E135" s="163" t="s">
        <v>627</v>
      </c>
      <c r="F135" s="164" t="s">
        <v>628</v>
      </c>
      <c r="G135" s="165" t="s">
        <v>252</v>
      </c>
      <c r="H135" s="166">
        <v>50</v>
      </c>
      <c r="I135" s="167"/>
      <c r="J135" s="168">
        <f t="shared" si="10"/>
        <v>0</v>
      </c>
      <c r="K135" s="169"/>
      <c r="L135" s="33"/>
      <c r="M135" s="170" t="s">
        <v>1</v>
      </c>
      <c r="N135" s="171" t="s">
        <v>38</v>
      </c>
      <c r="O135" s="58"/>
      <c r="P135" s="172">
        <f t="shared" si="11"/>
        <v>0</v>
      </c>
      <c r="Q135" s="172">
        <v>0</v>
      </c>
      <c r="R135" s="172">
        <f t="shared" si="12"/>
        <v>0</v>
      </c>
      <c r="S135" s="172">
        <v>0</v>
      </c>
      <c r="T135" s="173">
        <f t="shared" si="1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4" t="s">
        <v>143</v>
      </c>
      <c r="AT135" s="174" t="s">
        <v>139</v>
      </c>
      <c r="AU135" s="174" t="s">
        <v>80</v>
      </c>
      <c r="AY135" s="17" t="s">
        <v>136</v>
      </c>
      <c r="BE135" s="175">
        <f t="shared" si="14"/>
        <v>0</v>
      </c>
      <c r="BF135" s="175">
        <f t="shared" si="15"/>
        <v>0</v>
      </c>
      <c r="BG135" s="175">
        <f t="shared" si="16"/>
        <v>0</v>
      </c>
      <c r="BH135" s="175">
        <f t="shared" si="17"/>
        <v>0</v>
      </c>
      <c r="BI135" s="175">
        <f t="shared" si="18"/>
        <v>0</v>
      </c>
      <c r="BJ135" s="17" t="s">
        <v>144</v>
      </c>
      <c r="BK135" s="175">
        <f t="shared" si="19"/>
        <v>0</v>
      </c>
      <c r="BL135" s="17" t="s">
        <v>143</v>
      </c>
      <c r="BM135" s="174" t="s">
        <v>286</v>
      </c>
    </row>
    <row r="136" spans="1:65" s="2" customFormat="1" ht="16.5" customHeight="1">
      <c r="A136" s="32"/>
      <c r="B136" s="161"/>
      <c r="C136" s="162" t="s">
        <v>8</v>
      </c>
      <c r="D136" s="162" t="s">
        <v>139</v>
      </c>
      <c r="E136" s="163" t="s">
        <v>629</v>
      </c>
      <c r="F136" s="164" t="s">
        <v>630</v>
      </c>
      <c r="G136" s="165" t="s">
        <v>142</v>
      </c>
      <c r="H136" s="166">
        <v>24</v>
      </c>
      <c r="I136" s="167"/>
      <c r="J136" s="168">
        <f t="shared" si="10"/>
        <v>0</v>
      </c>
      <c r="K136" s="169"/>
      <c r="L136" s="33"/>
      <c r="M136" s="170" t="s">
        <v>1</v>
      </c>
      <c r="N136" s="171" t="s">
        <v>38</v>
      </c>
      <c r="O136" s="58"/>
      <c r="P136" s="172">
        <f t="shared" si="11"/>
        <v>0</v>
      </c>
      <c r="Q136" s="172">
        <v>0</v>
      </c>
      <c r="R136" s="172">
        <f t="shared" si="12"/>
        <v>0</v>
      </c>
      <c r="S136" s="172">
        <v>0</v>
      </c>
      <c r="T136" s="173">
        <f t="shared" si="1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74" t="s">
        <v>143</v>
      </c>
      <c r="AT136" s="174" t="s">
        <v>139</v>
      </c>
      <c r="AU136" s="174" t="s">
        <v>80</v>
      </c>
      <c r="AY136" s="17" t="s">
        <v>136</v>
      </c>
      <c r="BE136" s="175">
        <f t="shared" si="14"/>
        <v>0</v>
      </c>
      <c r="BF136" s="175">
        <f t="shared" si="15"/>
        <v>0</v>
      </c>
      <c r="BG136" s="175">
        <f t="shared" si="16"/>
        <v>0</v>
      </c>
      <c r="BH136" s="175">
        <f t="shared" si="17"/>
        <v>0</v>
      </c>
      <c r="BI136" s="175">
        <f t="shared" si="18"/>
        <v>0</v>
      </c>
      <c r="BJ136" s="17" t="s">
        <v>144</v>
      </c>
      <c r="BK136" s="175">
        <f t="shared" si="19"/>
        <v>0</v>
      </c>
      <c r="BL136" s="17" t="s">
        <v>143</v>
      </c>
      <c r="BM136" s="174" t="s">
        <v>631</v>
      </c>
    </row>
    <row r="137" spans="1:65" s="2" customFormat="1" ht="16.5" customHeight="1">
      <c r="A137" s="32"/>
      <c r="B137" s="161"/>
      <c r="C137" s="162" t="s">
        <v>222</v>
      </c>
      <c r="D137" s="162" t="s">
        <v>139</v>
      </c>
      <c r="E137" s="163" t="s">
        <v>632</v>
      </c>
      <c r="F137" s="164" t="s">
        <v>633</v>
      </c>
      <c r="G137" s="165" t="s">
        <v>142</v>
      </c>
      <c r="H137" s="166">
        <v>24</v>
      </c>
      <c r="I137" s="167"/>
      <c r="J137" s="168">
        <f t="shared" si="10"/>
        <v>0</v>
      </c>
      <c r="K137" s="169"/>
      <c r="L137" s="33"/>
      <c r="M137" s="170" t="s">
        <v>1</v>
      </c>
      <c r="N137" s="171" t="s">
        <v>38</v>
      </c>
      <c r="O137" s="58"/>
      <c r="P137" s="172">
        <f t="shared" si="11"/>
        <v>0</v>
      </c>
      <c r="Q137" s="172">
        <v>0</v>
      </c>
      <c r="R137" s="172">
        <f t="shared" si="12"/>
        <v>0</v>
      </c>
      <c r="S137" s="172">
        <v>0</v>
      </c>
      <c r="T137" s="173">
        <f t="shared" si="13"/>
        <v>0</v>
      </c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R137" s="174" t="s">
        <v>143</v>
      </c>
      <c r="AT137" s="174" t="s">
        <v>139</v>
      </c>
      <c r="AU137" s="174" t="s">
        <v>80</v>
      </c>
      <c r="AY137" s="17" t="s">
        <v>136</v>
      </c>
      <c r="BE137" s="175">
        <f t="shared" si="14"/>
        <v>0</v>
      </c>
      <c r="BF137" s="175">
        <f t="shared" si="15"/>
        <v>0</v>
      </c>
      <c r="BG137" s="175">
        <f t="shared" si="16"/>
        <v>0</v>
      </c>
      <c r="BH137" s="175">
        <f t="shared" si="17"/>
        <v>0</v>
      </c>
      <c r="BI137" s="175">
        <f t="shared" si="18"/>
        <v>0</v>
      </c>
      <c r="BJ137" s="17" t="s">
        <v>144</v>
      </c>
      <c r="BK137" s="175">
        <f t="shared" si="19"/>
        <v>0</v>
      </c>
      <c r="BL137" s="17" t="s">
        <v>143</v>
      </c>
      <c r="BM137" s="174" t="s">
        <v>634</v>
      </c>
    </row>
    <row r="138" spans="1:65" s="2" customFormat="1" ht="16.5" customHeight="1">
      <c r="A138" s="32"/>
      <c r="B138" s="161"/>
      <c r="C138" s="162" t="s">
        <v>226</v>
      </c>
      <c r="D138" s="162" t="s">
        <v>139</v>
      </c>
      <c r="E138" s="163" t="s">
        <v>635</v>
      </c>
      <c r="F138" s="164" t="s">
        <v>615</v>
      </c>
      <c r="G138" s="165" t="s">
        <v>378</v>
      </c>
      <c r="H138" s="211"/>
      <c r="I138" s="167"/>
      <c r="J138" s="168">
        <f t="shared" si="10"/>
        <v>0</v>
      </c>
      <c r="K138" s="169"/>
      <c r="L138" s="33"/>
      <c r="M138" s="170" t="s">
        <v>1</v>
      </c>
      <c r="N138" s="171" t="s">
        <v>38</v>
      </c>
      <c r="O138" s="58"/>
      <c r="P138" s="172">
        <f t="shared" si="11"/>
        <v>0</v>
      </c>
      <c r="Q138" s="172">
        <v>0</v>
      </c>
      <c r="R138" s="172">
        <f t="shared" si="12"/>
        <v>0</v>
      </c>
      <c r="S138" s="172">
        <v>0</v>
      </c>
      <c r="T138" s="173">
        <f t="shared" si="13"/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74" t="s">
        <v>143</v>
      </c>
      <c r="AT138" s="174" t="s">
        <v>139</v>
      </c>
      <c r="AU138" s="174" t="s">
        <v>80</v>
      </c>
      <c r="AY138" s="17" t="s">
        <v>136</v>
      </c>
      <c r="BE138" s="175">
        <f t="shared" si="14"/>
        <v>0</v>
      </c>
      <c r="BF138" s="175">
        <f t="shared" si="15"/>
        <v>0</v>
      </c>
      <c r="BG138" s="175">
        <f t="shared" si="16"/>
        <v>0</v>
      </c>
      <c r="BH138" s="175">
        <f t="shared" si="17"/>
        <v>0</v>
      </c>
      <c r="BI138" s="175">
        <f t="shared" si="18"/>
        <v>0</v>
      </c>
      <c r="BJ138" s="17" t="s">
        <v>144</v>
      </c>
      <c r="BK138" s="175">
        <f t="shared" si="19"/>
        <v>0</v>
      </c>
      <c r="BL138" s="17" t="s">
        <v>143</v>
      </c>
      <c r="BM138" s="174" t="s">
        <v>296</v>
      </c>
    </row>
    <row r="139" spans="1:65" s="12" customFormat="1" ht="25.9" customHeight="1">
      <c r="B139" s="148"/>
      <c r="D139" s="149" t="s">
        <v>71</v>
      </c>
      <c r="E139" s="150" t="s">
        <v>552</v>
      </c>
      <c r="F139" s="150" t="s">
        <v>636</v>
      </c>
      <c r="I139" s="151"/>
      <c r="J139" s="152">
        <f>BK139</f>
        <v>0</v>
      </c>
      <c r="L139" s="148"/>
      <c r="M139" s="153"/>
      <c r="N139" s="154"/>
      <c r="O139" s="154"/>
      <c r="P139" s="155">
        <f>SUM(P140:P144)</f>
        <v>0</v>
      </c>
      <c r="Q139" s="154"/>
      <c r="R139" s="155">
        <f>SUM(R140:R144)</f>
        <v>0</v>
      </c>
      <c r="S139" s="154"/>
      <c r="T139" s="156">
        <f>SUM(T140:T144)</f>
        <v>0</v>
      </c>
      <c r="AR139" s="149" t="s">
        <v>80</v>
      </c>
      <c r="AT139" s="157" t="s">
        <v>71</v>
      </c>
      <c r="AU139" s="157" t="s">
        <v>72</v>
      </c>
      <c r="AY139" s="149" t="s">
        <v>136</v>
      </c>
      <c r="BK139" s="158">
        <f>SUM(BK140:BK144)</f>
        <v>0</v>
      </c>
    </row>
    <row r="140" spans="1:65" s="2" customFormat="1" ht="24" customHeight="1">
      <c r="A140" s="32"/>
      <c r="B140" s="161"/>
      <c r="C140" s="162" t="s">
        <v>230</v>
      </c>
      <c r="D140" s="162" t="s">
        <v>139</v>
      </c>
      <c r="E140" s="163" t="s">
        <v>554</v>
      </c>
      <c r="F140" s="164" t="s">
        <v>637</v>
      </c>
      <c r="G140" s="165" t="s">
        <v>207</v>
      </c>
      <c r="H140" s="166">
        <v>24</v>
      </c>
      <c r="I140" s="167"/>
      <c r="J140" s="168">
        <f>ROUND(I140*H140,2)</f>
        <v>0</v>
      </c>
      <c r="K140" s="169"/>
      <c r="L140" s="33"/>
      <c r="M140" s="170" t="s">
        <v>1</v>
      </c>
      <c r="N140" s="171" t="s">
        <v>38</v>
      </c>
      <c r="O140" s="58"/>
      <c r="P140" s="172">
        <f>O140*H140</f>
        <v>0</v>
      </c>
      <c r="Q140" s="172">
        <v>0</v>
      </c>
      <c r="R140" s="172">
        <f>Q140*H140</f>
        <v>0</v>
      </c>
      <c r="S140" s="172">
        <v>0</v>
      </c>
      <c r="T140" s="173">
        <f>S140*H140</f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74" t="s">
        <v>143</v>
      </c>
      <c r="AT140" s="174" t="s">
        <v>139</v>
      </c>
      <c r="AU140" s="174" t="s">
        <v>80</v>
      </c>
      <c r="AY140" s="17" t="s">
        <v>136</v>
      </c>
      <c r="BE140" s="175">
        <f>IF(N140="základní",J140,0)</f>
        <v>0</v>
      </c>
      <c r="BF140" s="175">
        <f>IF(N140="snížená",J140,0)</f>
        <v>0</v>
      </c>
      <c r="BG140" s="175">
        <f>IF(N140="zákl. přenesená",J140,0)</f>
        <v>0</v>
      </c>
      <c r="BH140" s="175">
        <f>IF(N140="sníž. přenesená",J140,0)</f>
        <v>0</v>
      </c>
      <c r="BI140" s="175">
        <f>IF(N140="nulová",J140,0)</f>
        <v>0</v>
      </c>
      <c r="BJ140" s="17" t="s">
        <v>144</v>
      </c>
      <c r="BK140" s="175">
        <f>ROUND(I140*H140,2)</f>
        <v>0</v>
      </c>
      <c r="BL140" s="17" t="s">
        <v>143</v>
      </c>
      <c r="BM140" s="174" t="s">
        <v>638</v>
      </c>
    </row>
    <row r="141" spans="1:65" s="2" customFormat="1" ht="24" customHeight="1">
      <c r="A141" s="32"/>
      <c r="B141" s="161"/>
      <c r="C141" s="162" t="s">
        <v>234</v>
      </c>
      <c r="D141" s="162" t="s">
        <v>139</v>
      </c>
      <c r="E141" s="163" t="s">
        <v>639</v>
      </c>
      <c r="F141" s="164" t="s">
        <v>640</v>
      </c>
      <c r="G141" s="165" t="s">
        <v>207</v>
      </c>
      <c r="H141" s="166">
        <v>1</v>
      </c>
      <c r="I141" s="167"/>
      <c r="J141" s="168">
        <f>ROUND(I141*H141,2)</f>
        <v>0</v>
      </c>
      <c r="K141" s="169"/>
      <c r="L141" s="33"/>
      <c r="M141" s="170" t="s">
        <v>1</v>
      </c>
      <c r="N141" s="171" t="s">
        <v>38</v>
      </c>
      <c r="O141" s="58"/>
      <c r="P141" s="172">
        <f>O141*H141</f>
        <v>0</v>
      </c>
      <c r="Q141" s="172">
        <v>0</v>
      </c>
      <c r="R141" s="172">
        <f>Q141*H141</f>
        <v>0</v>
      </c>
      <c r="S141" s="172">
        <v>0</v>
      </c>
      <c r="T141" s="173">
        <f>S141*H141</f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74" t="s">
        <v>143</v>
      </c>
      <c r="AT141" s="174" t="s">
        <v>139</v>
      </c>
      <c r="AU141" s="174" t="s">
        <v>80</v>
      </c>
      <c r="AY141" s="17" t="s">
        <v>136</v>
      </c>
      <c r="BE141" s="175">
        <f>IF(N141="základní",J141,0)</f>
        <v>0</v>
      </c>
      <c r="BF141" s="175">
        <f>IF(N141="snížená",J141,0)</f>
        <v>0</v>
      </c>
      <c r="BG141" s="175">
        <f>IF(N141="zákl. přenesená",J141,0)</f>
        <v>0</v>
      </c>
      <c r="BH141" s="175">
        <f>IF(N141="sníž. přenesená",J141,0)</f>
        <v>0</v>
      </c>
      <c r="BI141" s="175">
        <f>IF(N141="nulová",J141,0)</f>
        <v>0</v>
      </c>
      <c r="BJ141" s="17" t="s">
        <v>144</v>
      </c>
      <c r="BK141" s="175">
        <f>ROUND(I141*H141,2)</f>
        <v>0</v>
      </c>
      <c r="BL141" s="17" t="s">
        <v>143</v>
      </c>
      <c r="BM141" s="174" t="s">
        <v>308</v>
      </c>
    </row>
    <row r="142" spans="1:65" s="2" customFormat="1" ht="24" customHeight="1">
      <c r="A142" s="32"/>
      <c r="B142" s="161"/>
      <c r="C142" s="162" t="s">
        <v>240</v>
      </c>
      <c r="D142" s="162" t="s">
        <v>139</v>
      </c>
      <c r="E142" s="163" t="s">
        <v>641</v>
      </c>
      <c r="F142" s="164" t="s">
        <v>642</v>
      </c>
      <c r="G142" s="165" t="s">
        <v>207</v>
      </c>
      <c r="H142" s="166">
        <v>1</v>
      </c>
      <c r="I142" s="167"/>
      <c r="J142" s="168">
        <f>ROUND(I142*H142,2)</f>
        <v>0</v>
      </c>
      <c r="K142" s="169"/>
      <c r="L142" s="33"/>
      <c r="M142" s="170" t="s">
        <v>1</v>
      </c>
      <c r="N142" s="171" t="s">
        <v>38</v>
      </c>
      <c r="O142" s="58"/>
      <c r="P142" s="172">
        <f>O142*H142</f>
        <v>0</v>
      </c>
      <c r="Q142" s="172">
        <v>0</v>
      </c>
      <c r="R142" s="172">
        <f>Q142*H142</f>
        <v>0</v>
      </c>
      <c r="S142" s="172">
        <v>0</v>
      </c>
      <c r="T142" s="173">
        <f>S142*H142</f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74" t="s">
        <v>143</v>
      </c>
      <c r="AT142" s="174" t="s">
        <v>139</v>
      </c>
      <c r="AU142" s="174" t="s">
        <v>80</v>
      </c>
      <c r="AY142" s="17" t="s">
        <v>136</v>
      </c>
      <c r="BE142" s="175">
        <f>IF(N142="základní",J142,0)</f>
        <v>0</v>
      </c>
      <c r="BF142" s="175">
        <f>IF(N142="snížená",J142,0)</f>
        <v>0</v>
      </c>
      <c r="BG142" s="175">
        <f>IF(N142="zákl. přenesená",J142,0)</f>
        <v>0</v>
      </c>
      <c r="BH142" s="175">
        <f>IF(N142="sníž. přenesená",J142,0)</f>
        <v>0</v>
      </c>
      <c r="BI142" s="175">
        <f>IF(N142="nulová",J142,0)</f>
        <v>0</v>
      </c>
      <c r="BJ142" s="17" t="s">
        <v>144</v>
      </c>
      <c r="BK142" s="175">
        <f>ROUND(I142*H142,2)</f>
        <v>0</v>
      </c>
      <c r="BL142" s="17" t="s">
        <v>143</v>
      </c>
      <c r="BM142" s="174" t="s">
        <v>322</v>
      </c>
    </row>
    <row r="143" spans="1:65" s="2" customFormat="1" ht="16.5" customHeight="1">
      <c r="A143" s="32"/>
      <c r="B143" s="161"/>
      <c r="C143" s="162" t="s">
        <v>7</v>
      </c>
      <c r="D143" s="162" t="s">
        <v>139</v>
      </c>
      <c r="E143" s="163" t="s">
        <v>643</v>
      </c>
      <c r="F143" s="164" t="s">
        <v>644</v>
      </c>
      <c r="G143" s="165" t="s">
        <v>645</v>
      </c>
      <c r="H143" s="166">
        <v>25</v>
      </c>
      <c r="I143" s="167"/>
      <c r="J143" s="168">
        <f>ROUND(I143*H143,2)</f>
        <v>0</v>
      </c>
      <c r="K143" s="169"/>
      <c r="L143" s="33"/>
      <c r="M143" s="170" t="s">
        <v>1</v>
      </c>
      <c r="N143" s="171" t="s">
        <v>38</v>
      </c>
      <c r="O143" s="58"/>
      <c r="P143" s="172">
        <f>O143*H143</f>
        <v>0</v>
      </c>
      <c r="Q143" s="172">
        <v>0</v>
      </c>
      <c r="R143" s="172">
        <f>Q143*H143</f>
        <v>0</v>
      </c>
      <c r="S143" s="172">
        <v>0</v>
      </c>
      <c r="T143" s="173">
        <f>S143*H143</f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74" t="s">
        <v>143</v>
      </c>
      <c r="AT143" s="174" t="s">
        <v>139</v>
      </c>
      <c r="AU143" s="174" t="s">
        <v>80</v>
      </c>
      <c r="AY143" s="17" t="s">
        <v>136</v>
      </c>
      <c r="BE143" s="175">
        <f>IF(N143="základní",J143,0)</f>
        <v>0</v>
      </c>
      <c r="BF143" s="175">
        <f>IF(N143="snížená",J143,0)</f>
        <v>0</v>
      </c>
      <c r="BG143" s="175">
        <f>IF(N143="zákl. přenesená",J143,0)</f>
        <v>0</v>
      </c>
      <c r="BH143" s="175">
        <f>IF(N143="sníž. přenesená",J143,0)</f>
        <v>0</v>
      </c>
      <c r="BI143" s="175">
        <f>IF(N143="nulová",J143,0)</f>
        <v>0</v>
      </c>
      <c r="BJ143" s="17" t="s">
        <v>144</v>
      </c>
      <c r="BK143" s="175">
        <f>ROUND(I143*H143,2)</f>
        <v>0</v>
      </c>
      <c r="BL143" s="17" t="s">
        <v>143</v>
      </c>
      <c r="BM143" s="174" t="s">
        <v>333</v>
      </c>
    </row>
    <row r="144" spans="1:65" s="2" customFormat="1" ht="16.5" customHeight="1">
      <c r="A144" s="32"/>
      <c r="B144" s="161"/>
      <c r="C144" s="162" t="s">
        <v>249</v>
      </c>
      <c r="D144" s="162" t="s">
        <v>139</v>
      </c>
      <c r="E144" s="163" t="s">
        <v>646</v>
      </c>
      <c r="F144" s="164" t="s">
        <v>647</v>
      </c>
      <c r="G144" s="165" t="s">
        <v>378</v>
      </c>
      <c r="H144" s="211"/>
      <c r="I144" s="167"/>
      <c r="J144" s="168">
        <f>ROUND(I144*H144,2)</f>
        <v>0</v>
      </c>
      <c r="K144" s="169"/>
      <c r="L144" s="33"/>
      <c r="M144" s="215" t="s">
        <v>1</v>
      </c>
      <c r="N144" s="216" t="s">
        <v>38</v>
      </c>
      <c r="O144" s="217"/>
      <c r="P144" s="218">
        <f>O144*H144</f>
        <v>0</v>
      </c>
      <c r="Q144" s="218">
        <v>0</v>
      </c>
      <c r="R144" s="218">
        <f>Q144*H144</f>
        <v>0</v>
      </c>
      <c r="S144" s="218">
        <v>0</v>
      </c>
      <c r="T144" s="219">
        <f>S144*H144</f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74" t="s">
        <v>143</v>
      </c>
      <c r="AT144" s="174" t="s">
        <v>139</v>
      </c>
      <c r="AU144" s="174" t="s">
        <v>80</v>
      </c>
      <c r="AY144" s="17" t="s">
        <v>136</v>
      </c>
      <c r="BE144" s="175">
        <f>IF(N144="základní",J144,0)</f>
        <v>0</v>
      </c>
      <c r="BF144" s="175">
        <f>IF(N144="snížená",J144,0)</f>
        <v>0</v>
      </c>
      <c r="BG144" s="175">
        <f>IF(N144="zákl. přenesená",J144,0)</f>
        <v>0</v>
      </c>
      <c r="BH144" s="175">
        <f>IF(N144="sníž. přenesená",J144,0)</f>
        <v>0</v>
      </c>
      <c r="BI144" s="175">
        <f>IF(N144="nulová",J144,0)</f>
        <v>0</v>
      </c>
      <c r="BJ144" s="17" t="s">
        <v>144</v>
      </c>
      <c r="BK144" s="175">
        <f>ROUND(I144*H144,2)</f>
        <v>0</v>
      </c>
      <c r="BL144" s="17" t="s">
        <v>143</v>
      </c>
      <c r="BM144" s="174" t="s">
        <v>343</v>
      </c>
    </row>
    <row r="145" spans="1:31" s="2" customFormat="1" ht="6.95" customHeight="1">
      <c r="A145" s="32"/>
      <c r="B145" s="47"/>
      <c r="C145" s="48"/>
      <c r="D145" s="48"/>
      <c r="E145" s="48"/>
      <c r="F145" s="48"/>
      <c r="G145" s="48"/>
      <c r="H145" s="48"/>
      <c r="I145" s="120"/>
      <c r="J145" s="48"/>
      <c r="K145" s="48"/>
      <c r="L145" s="33"/>
      <c r="M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</row>
  </sheetData>
  <autoFilter ref="C118:K144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59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90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39" t="s">
        <v>648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6" t="s">
        <v>1</v>
      </c>
      <c r="F27" s="246"/>
      <c r="G27" s="246"/>
      <c r="H27" s="246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ROUND(J119,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ROUND((SUM(BE119:BE158)),  2)</f>
        <v>0</v>
      </c>
      <c r="G33" s="32"/>
      <c r="H33" s="32"/>
      <c r="I33" s="107">
        <v>0.21</v>
      </c>
      <c r="J33" s="106">
        <f>ROUND(((SUM(BE119:BE158))*I33),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ROUND((SUM(BF119:BF158)),  2)</f>
        <v>0</v>
      </c>
      <c r="G34" s="32"/>
      <c r="H34" s="32"/>
      <c r="I34" s="107">
        <v>0.15</v>
      </c>
      <c r="J34" s="106">
        <f>ROUND(((SUM(BF119:BF158))*I34),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ROUND((SUM(BG119:BG158)),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ROUND((SUM(BH119:BH158)),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ROUND((SUM(BI119:BI158)),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39" t="str">
        <f>E9</f>
        <v>01.4 - SO 01.4 VZT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J119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649</v>
      </c>
      <c r="E97" s="128"/>
      <c r="F97" s="128"/>
      <c r="G97" s="128"/>
      <c r="H97" s="128"/>
      <c r="I97" s="129"/>
      <c r="J97" s="130">
        <f>J120</f>
        <v>0</v>
      </c>
      <c r="L97" s="126"/>
    </row>
    <row r="98" spans="1:31" s="9" customFormat="1" ht="24.95" customHeight="1">
      <c r="B98" s="126"/>
      <c r="D98" s="127" t="s">
        <v>650</v>
      </c>
      <c r="E98" s="128"/>
      <c r="F98" s="128"/>
      <c r="G98" s="128"/>
      <c r="H98" s="128"/>
      <c r="I98" s="129"/>
      <c r="J98" s="130">
        <f>J137</f>
        <v>0</v>
      </c>
      <c r="L98" s="126"/>
    </row>
    <row r="99" spans="1:31" s="9" customFormat="1" ht="24.95" customHeight="1">
      <c r="B99" s="126"/>
      <c r="D99" s="127" t="s">
        <v>651</v>
      </c>
      <c r="E99" s="128"/>
      <c r="F99" s="128"/>
      <c r="G99" s="128"/>
      <c r="H99" s="128"/>
      <c r="I99" s="129"/>
      <c r="J99" s="130">
        <f>J154</f>
        <v>0</v>
      </c>
      <c r="L99" s="126"/>
    </row>
    <row r="100" spans="1:31" s="2" customFormat="1" ht="21.75" customHeight="1">
      <c r="A100" s="32"/>
      <c r="B100" s="33"/>
      <c r="C100" s="32"/>
      <c r="D100" s="32"/>
      <c r="E100" s="32"/>
      <c r="F100" s="32"/>
      <c r="G100" s="32"/>
      <c r="H100" s="32"/>
      <c r="I100" s="96"/>
      <c r="J100" s="32"/>
      <c r="K100" s="32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1" spans="1:31" s="2" customFormat="1" ht="6.95" customHeight="1">
      <c r="A101" s="32"/>
      <c r="B101" s="47"/>
      <c r="C101" s="48"/>
      <c r="D101" s="48"/>
      <c r="E101" s="48"/>
      <c r="F101" s="48"/>
      <c r="G101" s="48"/>
      <c r="H101" s="48"/>
      <c r="I101" s="120"/>
      <c r="J101" s="48"/>
      <c r="K101" s="48"/>
      <c r="L101" s="4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</row>
    <row r="105" spans="1:31" s="2" customFormat="1" ht="6.95" customHeight="1">
      <c r="A105" s="32"/>
      <c r="B105" s="49"/>
      <c r="C105" s="50"/>
      <c r="D105" s="50"/>
      <c r="E105" s="50"/>
      <c r="F105" s="50"/>
      <c r="G105" s="50"/>
      <c r="H105" s="50"/>
      <c r="I105" s="121"/>
      <c r="J105" s="50"/>
      <c r="K105" s="50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24.95" customHeight="1">
      <c r="A106" s="32"/>
      <c r="B106" s="33"/>
      <c r="C106" s="21" t="s">
        <v>121</v>
      </c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6.95" customHeight="1">
      <c r="A107" s="32"/>
      <c r="B107" s="33"/>
      <c r="C107" s="32"/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16</v>
      </c>
      <c r="D108" s="32"/>
      <c r="E108" s="32"/>
      <c r="F108" s="32"/>
      <c r="G108" s="32"/>
      <c r="H108" s="32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2"/>
      <c r="D109" s="32"/>
      <c r="E109" s="259" t="str">
        <f>E7</f>
        <v>Bytový dům Mezilesí 2060 - Výměna stoupacího potrubí - II. etapa</v>
      </c>
      <c r="F109" s="260"/>
      <c r="G109" s="260"/>
      <c r="H109" s="260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2" customHeight="1">
      <c r="A110" s="32"/>
      <c r="B110" s="33"/>
      <c r="C110" s="27" t="s">
        <v>98</v>
      </c>
      <c r="D110" s="32"/>
      <c r="E110" s="32"/>
      <c r="F110" s="32"/>
      <c r="G110" s="32"/>
      <c r="H110" s="32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6.5" customHeight="1">
      <c r="A111" s="32"/>
      <c r="B111" s="33"/>
      <c r="C111" s="32"/>
      <c r="D111" s="32"/>
      <c r="E111" s="239" t="str">
        <f>E9</f>
        <v>01.4 - SO 01.4 VZT</v>
      </c>
      <c r="F111" s="261"/>
      <c r="G111" s="261"/>
      <c r="H111" s="261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2" customHeight="1">
      <c r="A113" s="32"/>
      <c r="B113" s="33"/>
      <c r="C113" s="27" t="s">
        <v>20</v>
      </c>
      <c r="D113" s="32"/>
      <c r="E113" s="32"/>
      <c r="F113" s="25" t="str">
        <f>F12</f>
        <v xml:space="preserve"> </v>
      </c>
      <c r="G113" s="32"/>
      <c r="H113" s="32"/>
      <c r="I113" s="97" t="s">
        <v>22</v>
      </c>
      <c r="J113" s="55">
        <f>IF(J12="","",J12)</f>
        <v>43734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6.95" customHeight="1">
      <c r="A114" s="32"/>
      <c r="B114" s="33"/>
      <c r="C114" s="32"/>
      <c r="D114" s="32"/>
      <c r="E114" s="32"/>
      <c r="F114" s="32"/>
      <c r="G114" s="32"/>
      <c r="H114" s="32"/>
      <c r="I114" s="96"/>
      <c r="J114" s="32"/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23</v>
      </c>
      <c r="D115" s="32"/>
      <c r="E115" s="32"/>
      <c r="F115" s="25" t="str">
        <f>E15</f>
        <v xml:space="preserve"> </v>
      </c>
      <c r="G115" s="32"/>
      <c r="H115" s="32"/>
      <c r="I115" s="97" t="s">
        <v>28</v>
      </c>
      <c r="J115" s="30" t="str">
        <f>E21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5.2" customHeight="1">
      <c r="A116" s="32"/>
      <c r="B116" s="33"/>
      <c r="C116" s="27" t="s">
        <v>26</v>
      </c>
      <c r="D116" s="32"/>
      <c r="E116" s="32"/>
      <c r="F116" s="25" t="str">
        <f>IF(E18="","",E18)</f>
        <v>Vyplň údaj</v>
      </c>
      <c r="G116" s="32"/>
      <c r="H116" s="32"/>
      <c r="I116" s="97" t="s">
        <v>30</v>
      </c>
      <c r="J116" s="30" t="str">
        <f>E24</f>
        <v xml:space="preserve"> </v>
      </c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2" customFormat="1" ht="10.35" customHeight="1">
      <c r="A117" s="32"/>
      <c r="B117" s="33"/>
      <c r="C117" s="32"/>
      <c r="D117" s="32"/>
      <c r="E117" s="32"/>
      <c r="F117" s="32"/>
      <c r="G117" s="32"/>
      <c r="H117" s="32"/>
      <c r="I117" s="96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65" s="11" customFormat="1" ht="29.25" customHeight="1">
      <c r="A118" s="136"/>
      <c r="B118" s="137"/>
      <c r="C118" s="138" t="s">
        <v>122</v>
      </c>
      <c r="D118" s="139" t="s">
        <v>57</v>
      </c>
      <c r="E118" s="139" t="s">
        <v>53</v>
      </c>
      <c r="F118" s="139" t="s">
        <v>54</v>
      </c>
      <c r="G118" s="139" t="s">
        <v>123</v>
      </c>
      <c r="H118" s="139" t="s">
        <v>124</v>
      </c>
      <c r="I118" s="140" t="s">
        <v>125</v>
      </c>
      <c r="J118" s="141" t="s">
        <v>102</v>
      </c>
      <c r="K118" s="142" t="s">
        <v>126</v>
      </c>
      <c r="L118" s="143"/>
      <c r="M118" s="62" t="s">
        <v>1</v>
      </c>
      <c r="N118" s="63" t="s">
        <v>36</v>
      </c>
      <c r="O118" s="63" t="s">
        <v>127</v>
      </c>
      <c r="P118" s="63" t="s">
        <v>128</v>
      </c>
      <c r="Q118" s="63" t="s">
        <v>129</v>
      </c>
      <c r="R118" s="63" t="s">
        <v>130</v>
      </c>
      <c r="S118" s="63" t="s">
        <v>131</v>
      </c>
      <c r="T118" s="64" t="s">
        <v>132</v>
      </c>
      <c r="U118" s="136"/>
      <c r="V118" s="136"/>
      <c r="W118" s="136"/>
      <c r="X118" s="136"/>
      <c r="Y118" s="136"/>
      <c r="Z118" s="136"/>
      <c r="AA118" s="136"/>
      <c r="AB118" s="136"/>
      <c r="AC118" s="136"/>
      <c r="AD118" s="136"/>
      <c r="AE118" s="136"/>
    </row>
    <row r="119" spans="1:65" s="2" customFormat="1" ht="22.9" customHeight="1">
      <c r="A119" s="32"/>
      <c r="B119" s="33"/>
      <c r="C119" s="69" t="s">
        <v>133</v>
      </c>
      <c r="D119" s="32"/>
      <c r="E119" s="32"/>
      <c r="F119" s="32"/>
      <c r="G119" s="32"/>
      <c r="H119" s="32"/>
      <c r="I119" s="96"/>
      <c r="J119" s="144">
        <f>BK119</f>
        <v>0</v>
      </c>
      <c r="K119" s="32"/>
      <c r="L119" s="33"/>
      <c r="M119" s="65"/>
      <c r="N119" s="56"/>
      <c r="O119" s="66"/>
      <c r="P119" s="145">
        <f>P120+P137+P154</f>
        <v>0</v>
      </c>
      <c r="Q119" s="66"/>
      <c r="R119" s="145">
        <f>R120+R137+R154</f>
        <v>0</v>
      </c>
      <c r="S119" s="66"/>
      <c r="T119" s="146">
        <f>T120+T137+T154</f>
        <v>2.0608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T119" s="17" t="s">
        <v>71</v>
      </c>
      <c r="AU119" s="17" t="s">
        <v>104</v>
      </c>
      <c r="BK119" s="147">
        <f>BK120+BK137+BK154</f>
        <v>0</v>
      </c>
    </row>
    <row r="120" spans="1:65" s="12" customFormat="1" ht="25.9" customHeight="1">
      <c r="B120" s="148"/>
      <c r="D120" s="149" t="s">
        <v>71</v>
      </c>
      <c r="E120" s="150" t="s">
        <v>503</v>
      </c>
      <c r="F120" s="150" t="s">
        <v>652</v>
      </c>
      <c r="I120" s="151"/>
      <c r="J120" s="152">
        <f>BK120</f>
        <v>0</v>
      </c>
      <c r="L120" s="148"/>
      <c r="M120" s="153"/>
      <c r="N120" s="154"/>
      <c r="O120" s="154"/>
      <c r="P120" s="155">
        <f>SUM(P121:P136)</f>
        <v>0</v>
      </c>
      <c r="Q120" s="154"/>
      <c r="R120" s="155">
        <f>SUM(R121:R136)</f>
        <v>0</v>
      </c>
      <c r="S120" s="154"/>
      <c r="T120" s="156">
        <f>SUM(T121:T136)</f>
        <v>0</v>
      </c>
      <c r="AR120" s="149" t="s">
        <v>80</v>
      </c>
      <c r="AT120" s="157" t="s">
        <v>71</v>
      </c>
      <c r="AU120" s="157" t="s">
        <v>72</v>
      </c>
      <c r="AY120" s="149" t="s">
        <v>136</v>
      </c>
      <c r="BK120" s="158">
        <f>SUM(BK121:BK136)</f>
        <v>0</v>
      </c>
    </row>
    <row r="121" spans="1:65" s="2" customFormat="1" ht="24" customHeight="1">
      <c r="A121" s="32"/>
      <c r="B121" s="161"/>
      <c r="C121" s="162" t="s">
        <v>80</v>
      </c>
      <c r="D121" s="162" t="s">
        <v>139</v>
      </c>
      <c r="E121" s="163" t="s">
        <v>653</v>
      </c>
      <c r="F121" s="164" t="s">
        <v>654</v>
      </c>
      <c r="G121" s="165" t="s">
        <v>655</v>
      </c>
      <c r="H121" s="166">
        <v>24</v>
      </c>
      <c r="I121" s="167"/>
      <c r="J121" s="168">
        <f t="shared" ref="J121:J136" si="0">ROUND(I121*H121,2)</f>
        <v>0</v>
      </c>
      <c r="K121" s="169"/>
      <c r="L121" s="33"/>
      <c r="M121" s="170" t="s">
        <v>1</v>
      </c>
      <c r="N121" s="171" t="s">
        <v>38</v>
      </c>
      <c r="O121" s="58"/>
      <c r="P121" s="172">
        <f t="shared" ref="P121:P136" si="1">O121*H121</f>
        <v>0</v>
      </c>
      <c r="Q121" s="172">
        <v>0</v>
      </c>
      <c r="R121" s="172">
        <f t="shared" ref="R121:R136" si="2">Q121*H121</f>
        <v>0</v>
      </c>
      <c r="S121" s="172">
        <v>0</v>
      </c>
      <c r="T121" s="173">
        <f t="shared" ref="T121:T136" si="3"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4" t="s">
        <v>143</v>
      </c>
      <c r="AT121" s="174" t="s">
        <v>139</v>
      </c>
      <c r="AU121" s="174" t="s">
        <v>80</v>
      </c>
      <c r="AY121" s="17" t="s">
        <v>136</v>
      </c>
      <c r="BE121" s="175">
        <f t="shared" ref="BE121:BE136" si="4">IF(N121="základní",J121,0)</f>
        <v>0</v>
      </c>
      <c r="BF121" s="175">
        <f t="shared" ref="BF121:BF136" si="5">IF(N121="snížená",J121,0)</f>
        <v>0</v>
      </c>
      <c r="BG121" s="175">
        <f t="shared" ref="BG121:BG136" si="6">IF(N121="zákl. přenesená",J121,0)</f>
        <v>0</v>
      </c>
      <c r="BH121" s="175">
        <f t="shared" ref="BH121:BH136" si="7">IF(N121="sníž. přenesená",J121,0)</f>
        <v>0</v>
      </c>
      <c r="BI121" s="175">
        <f t="shared" ref="BI121:BI136" si="8">IF(N121="nulová",J121,0)</f>
        <v>0</v>
      </c>
      <c r="BJ121" s="17" t="s">
        <v>144</v>
      </c>
      <c r="BK121" s="175">
        <f t="shared" ref="BK121:BK136" si="9">ROUND(I121*H121,2)</f>
        <v>0</v>
      </c>
      <c r="BL121" s="17" t="s">
        <v>143</v>
      </c>
      <c r="BM121" s="174" t="s">
        <v>144</v>
      </c>
    </row>
    <row r="122" spans="1:65" s="2" customFormat="1" ht="16.5" customHeight="1">
      <c r="A122" s="32"/>
      <c r="B122" s="161"/>
      <c r="C122" s="162" t="s">
        <v>144</v>
      </c>
      <c r="D122" s="162" t="s">
        <v>139</v>
      </c>
      <c r="E122" s="163" t="s">
        <v>656</v>
      </c>
      <c r="F122" s="164" t="s">
        <v>657</v>
      </c>
      <c r="G122" s="165" t="s">
        <v>655</v>
      </c>
      <c r="H122" s="166">
        <v>24</v>
      </c>
      <c r="I122" s="167"/>
      <c r="J122" s="168">
        <f t="shared" si="0"/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si="1"/>
        <v>0</v>
      </c>
      <c r="Q122" s="172">
        <v>0</v>
      </c>
      <c r="R122" s="172">
        <f t="shared" si="2"/>
        <v>0</v>
      </c>
      <c r="S122" s="172">
        <v>0</v>
      </c>
      <c r="T122" s="17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143</v>
      </c>
      <c r="AT122" s="174" t="s">
        <v>139</v>
      </c>
      <c r="AU122" s="174" t="s">
        <v>80</v>
      </c>
      <c r="AY122" s="17" t="s">
        <v>136</v>
      </c>
      <c r="BE122" s="175">
        <f t="shared" si="4"/>
        <v>0</v>
      </c>
      <c r="BF122" s="175">
        <f t="shared" si="5"/>
        <v>0</v>
      </c>
      <c r="BG122" s="175">
        <f t="shared" si="6"/>
        <v>0</v>
      </c>
      <c r="BH122" s="175">
        <f t="shared" si="7"/>
        <v>0</v>
      </c>
      <c r="BI122" s="175">
        <f t="shared" si="8"/>
        <v>0</v>
      </c>
      <c r="BJ122" s="17" t="s">
        <v>144</v>
      </c>
      <c r="BK122" s="175">
        <f t="shared" si="9"/>
        <v>0</v>
      </c>
      <c r="BL122" s="17" t="s">
        <v>143</v>
      </c>
      <c r="BM122" s="174" t="s">
        <v>143</v>
      </c>
    </row>
    <row r="123" spans="1:65" s="2" customFormat="1" ht="16.5" customHeight="1">
      <c r="A123" s="32"/>
      <c r="B123" s="161"/>
      <c r="C123" s="162" t="s">
        <v>137</v>
      </c>
      <c r="D123" s="162" t="s">
        <v>139</v>
      </c>
      <c r="E123" s="163" t="s">
        <v>658</v>
      </c>
      <c r="F123" s="164" t="s">
        <v>659</v>
      </c>
      <c r="G123" s="165" t="s">
        <v>655</v>
      </c>
      <c r="H123" s="166">
        <v>24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143</v>
      </c>
      <c r="AT123" s="174" t="s">
        <v>139</v>
      </c>
      <c r="AU123" s="174" t="s">
        <v>80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143</v>
      </c>
      <c r="BM123" s="174" t="s">
        <v>160</v>
      </c>
    </row>
    <row r="124" spans="1:65" s="2" customFormat="1" ht="16.5" customHeight="1">
      <c r="A124" s="32"/>
      <c r="B124" s="161"/>
      <c r="C124" s="162" t="s">
        <v>143</v>
      </c>
      <c r="D124" s="162" t="s">
        <v>139</v>
      </c>
      <c r="E124" s="163" t="s">
        <v>660</v>
      </c>
      <c r="F124" s="164" t="s">
        <v>661</v>
      </c>
      <c r="G124" s="165" t="s">
        <v>655</v>
      </c>
      <c r="H124" s="166">
        <v>2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143</v>
      </c>
      <c r="AT124" s="174" t="s">
        <v>139</v>
      </c>
      <c r="AU124" s="174" t="s">
        <v>80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143</v>
      </c>
      <c r="BM124" s="174" t="s">
        <v>181</v>
      </c>
    </row>
    <row r="125" spans="1:65" s="2" customFormat="1" ht="16.5" customHeight="1">
      <c r="A125" s="32"/>
      <c r="B125" s="161"/>
      <c r="C125" s="162" t="s">
        <v>166</v>
      </c>
      <c r="D125" s="162" t="s">
        <v>139</v>
      </c>
      <c r="E125" s="163" t="s">
        <v>662</v>
      </c>
      <c r="F125" s="164" t="s">
        <v>663</v>
      </c>
      <c r="G125" s="165" t="s">
        <v>252</v>
      </c>
      <c r="H125" s="166">
        <v>1.5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143</v>
      </c>
      <c r="AT125" s="174" t="s">
        <v>139</v>
      </c>
      <c r="AU125" s="174" t="s">
        <v>80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143</v>
      </c>
      <c r="BM125" s="174" t="s">
        <v>204</v>
      </c>
    </row>
    <row r="126" spans="1:65" s="2" customFormat="1" ht="16.5" customHeight="1">
      <c r="A126" s="32"/>
      <c r="B126" s="161"/>
      <c r="C126" s="162" t="s">
        <v>160</v>
      </c>
      <c r="D126" s="162" t="s">
        <v>139</v>
      </c>
      <c r="E126" s="163" t="s">
        <v>664</v>
      </c>
      <c r="F126" s="164" t="s">
        <v>665</v>
      </c>
      <c r="G126" s="165" t="s">
        <v>252</v>
      </c>
      <c r="H126" s="166">
        <v>1.5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143</v>
      </c>
      <c r="AT126" s="174" t="s">
        <v>139</v>
      </c>
      <c r="AU126" s="174" t="s">
        <v>80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143</v>
      </c>
      <c r="BM126" s="174" t="s">
        <v>214</v>
      </c>
    </row>
    <row r="127" spans="1:65" s="2" customFormat="1" ht="16.5" customHeight="1">
      <c r="A127" s="32"/>
      <c r="B127" s="161"/>
      <c r="C127" s="162" t="s">
        <v>176</v>
      </c>
      <c r="D127" s="162" t="s">
        <v>139</v>
      </c>
      <c r="E127" s="163" t="s">
        <v>666</v>
      </c>
      <c r="F127" s="164" t="s">
        <v>667</v>
      </c>
      <c r="G127" s="165" t="s">
        <v>252</v>
      </c>
      <c r="H127" s="166">
        <v>69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143</v>
      </c>
      <c r="AT127" s="174" t="s">
        <v>139</v>
      </c>
      <c r="AU127" s="174" t="s">
        <v>80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143</v>
      </c>
      <c r="BM127" s="174" t="s">
        <v>230</v>
      </c>
    </row>
    <row r="128" spans="1:65" s="2" customFormat="1" ht="16.5" customHeight="1">
      <c r="A128" s="32"/>
      <c r="B128" s="161"/>
      <c r="C128" s="162" t="s">
        <v>181</v>
      </c>
      <c r="D128" s="162" t="s">
        <v>139</v>
      </c>
      <c r="E128" s="163" t="s">
        <v>668</v>
      </c>
      <c r="F128" s="164" t="s">
        <v>669</v>
      </c>
      <c r="G128" s="165" t="s">
        <v>655</v>
      </c>
      <c r="H128" s="166">
        <v>24</v>
      </c>
      <c r="I128" s="167"/>
      <c r="J128" s="168">
        <f t="shared" si="0"/>
        <v>0</v>
      </c>
      <c r="K128" s="169"/>
      <c r="L128" s="33"/>
      <c r="M128" s="170" t="s">
        <v>1</v>
      </c>
      <c r="N128" s="171" t="s">
        <v>38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143</v>
      </c>
      <c r="AT128" s="174" t="s">
        <v>139</v>
      </c>
      <c r="AU128" s="174" t="s">
        <v>80</v>
      </c>
      <c r="AY128" s="17" t="s">
        <v>136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144</v>
      </c>
      <c r="BK128" s="175">
        <f t="shared" si="9"/>
        <v>0</v>
      </c>
      <c r="BL128" s="17" t="s">
        <v>143</v>
      </c>
      <c r="BM128" s="174" t="s">
        <v>240</v>
      </c>
    </row>
    <row r="129" spans="1:65" s="2" customFormat="1" ht="16.5" customHeight="1">
      <c r="A129" s="32"/>
      <c r="B129" s="161"/>
      <c r="C129" s="162" t="s">
        <v>185</v>
      </c>
      <c r="D129" s="162" t="s">
        <v>139</v>
      </c>
      <c r="E129" s="163" t="s">
        <v>670</v>
      </c>
      <c r="F129" s="164" t="s">
        <v>671</v>
      </c>
      <c r="G129" s="165" t="s">
        <v>655</v>
      </c>
      <c r="H129" s="166">
        <v>24</v>
      </c>
      <c r="I129" s="167"/>
      <c r="J129" s="168">
        <f t="shared" si="0"/>
        <v>0</v>
      </c>
      <c r="K129" s="169"/>
      <c r="L129" s="33"/>
      <c r="M129" s="170" t="s">
        <v>1</v>
      </c>
      <c r="N129" s="171" t="s">
        <v>38</v>
      </c>
      <c r="O129" s="58"/>
      <c r="P129" s="172">
        <f t="shared" si="1"/>
        <v>0</v>
      </c>
      <c r="Q129" s="172">
        <v>0</v>
      </c>
      <c r="R129" s="172">
        <f t="shared" si="2"/>
        <v>0</v>
      </c>
      <c r="S129" s="172">
        <v>0</v>
      </c>
      <c r="T129" s="17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143</v>
      </c>
      <c r="AT129" s="174" t="s">
        <v>139</v>
      </c>
      <c r="AU129" s="174" t="s">
        <v>80</v>
      </c>
      <c r="AY129" s="17" t="s">
        <v>136</v>
      </c>
      <c r="BE129" s="175">
        <f t="shared" si="4"/>
        <v>0</v>
      </c>
      <c r="BF129" s="175">
        <f t="shared" si="5"/>
        <v>0</v>
      </c>
      <c r="BG129" s="175">
        <f t="shared" si="6"/>
        <v>0</v>
      </c>
      <c r="BH129" s="175">
        <f t="shared" si="7"/>
        <v>0</v>
      </c>
      <c r="BI129" s="175">
        <f t="shared" si="8"/>
        <v>0</v>
      </c>
      <c r="BJ129" s="17" t="s">
        <v>144</v>
      </c>
      <c r="BK129" s="175">
        <f t="shared" si="9"/>
        <v>0</v>
      </c>
      <c r="BL129" s="17" t="s">
        <v>143</v>
      </c>
      <c r="BM129" s="174" t="s">
        <v>249</v>
      </c>
    </row>
    <row r="130" spans="1:65" s="2" customFormat="1" ht="16.5" customHeight="1">
      <c r="A130" s="32"/>
      <c r="B130" s="161"/>
      <c r="C130" s="162" t="s">
        <v>192</v>
      </c>
      <c r="D130" s="162" t="s">
        <v>139</v>
      </c>
      <c r="E130" s="163" t="s">
        <v>672</v>
      </c>
      <c r="F130" s="164" t="s">
        <v>673</v>
      </c>
      <c r="G130" s="165" t="s">
        <v>655</v>
      </c>
      <c r="H130" s="166">
        <v>48</v>
      </c>
      <c r="I130" s="167"/>
      <c r="J130" s="168">
        <f t="shared" si="0"/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si="1"/>
        <v>0</v>
      </c>
      <c r="Q130" s="172">
        <v>0</v>
      </c>
      <c r="R130" s="172">
        <f t="shared" si="2"/>
        <v>0</v>
      </c>
      <c r="S130" s="172">
        <v>0</v>
      </c>
      <c r="T130" s="17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143</v>
      </c>
      <c r="AT130" s="174" t="s">
        <v>139</v>
      </c>
      <c r="AU130" s="174" t="s">
        <v>80</v>
      </c>
      <c r="AY130" s="17" t="s">
        <v>136</v>
      </c>
      <c r="BE130" s="175">
        <f t="shared" si="4"/>
        <v>0</v>
      </c>
      <c r="BF130" s="175">
        <f t="shared" si="5"/>
        <v>0</v>
      </c>
      <c r="BG130" s="175">
        <f t="shared" si="6"/>
        <v>0</v>
      </c>
      <c r="BH130" s="175">
        <f t="shared" si="7"/>
        <v>0</v>
      </c>
      <c r="BI130" s="175">
        <f t="shared" si="8"/>
        <v>0</v>
      </c>
      <c r="BJ130" s="17" t="s">
        <v>144</v>
      </c>
      <c r="BK130" s="175">
        <f t="shared" si="9"/>
        <v>0</v>
      </c>
      <c r="BL130" s="17" t="s">
        <v>143</v>
      </c>
      <c r="BM130" s="174" t="s">
        <v>259</v>
      </c>
    </row>
    <row r="131" spans="1:65" s="2" customFormat="1" ht="16.5" customHeight="1">
      <c r="A131" s="32"/>
      <c r="B131" s="161"/>
      <c r="C131" s="162" t="s">
        <v>198</v>
      </c>
      <c r="D131" s="162" t="s">
        <v>139</v>
      </c>
      <c r="E131" s="163" t="s">
        <v>674</v>
      </c>
      <c r="F131" s="164" t="s">
        <v>675</v>
      </c>
      <c r="G131" s="165" t="s">
        <v>655</v>
      </c>
      <c r="H131" s="166">
        <v>2</v>
      </c>
      <c r="I131" s="167"/>
      <c r="J131" s="168">
        <f t="shared" si="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"/>
        <v>0</v>
      </c>
      <c r="Q131" s="172">
        <v>0</v>
      </c>
      <c r="R131" s="172">
        <f t="shared" si="2"/>
        <v>0</v>
      </c>
      <c r="S131" s="172">
        <v>0</v>
      </c>
      <c r="T131" s="17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143</v>
      </c>
      <c r="AT131" s="174" t="s">
        <v>139</v>
      </c>
      <c r="AU131" s="174" t="s">
        <v>80</v>
      </c>
      <c r="AY131" s="17" t="s">
        <v>136</v>
      </c>
      <c r="BE131" s="175">
        <f t="shared" si="4"/>
        <v>0</v>
      </c>
      <c r="BF131" s="175">
        <f t="shared" si="5"/>
        <v>0</v>
      </c>
      <c r="BG131" s="175">
        <f t="shared" si="6"/>
        <v>0</v>
      </c>
      <c r="BH131" s="175">
        <f t="shared" si="7"/>
        <v>0</v>
      </c>
      <c r="BI131" s="175">
        <f t="shared" si="8"/>
        <v>0</v>
      </c>
      <c r="BJ131" s="17" t="s">
        <v>144</v>
      </c>
      <c r="BK131" s="175">
        <f t="shared" si="9"/>
        <v>0</v>
      </c>
      <c r="BL131" s="17" t="s">
        <v>143</v>
      </c>
      <c r="BM131" s="174" t="s">
        <v>267</v>
      </c>
    </row>
    <row r="132" spans="1:65" s="2" customFormat="1" ht="16.5" customHeight="1">
      <c r="A132" s="32"/>
      <c r="B132" s="161"/>
      <c r="C132" s="162" t="s">
        <v>204</v>
      </c>
      <c r="D132" s="162" t="s">
        <v>139</v>
      </c>
      <c r="E132" s="163" t="s">
        <v>676</v>
      </c>
      <c r="F132" s="164" t="s">
        <v>677</v>
      </c>
      <c r="G132" s="165" t="s">
        <v>252</v>
      </c>
      <c r="H132" s="166">
        <v>45</v>
      </c>
      <c r="I132" s="167"/>
      <c r="J132" s="168">
        <f t="shared" si="0"/>
        <v>0</v>
      </c>
      <c r="K132" s="169"/>
      <c r="L132" s="33"/>
      <c r="M132" s="170" t="s">
        <v>1</v>
      </c>
      <c r="N132" s="171" t="s">
        <v>38</v>
      </c>
      <c r="O132" s="58"/>
      <c r="P132" s="172">
        <f t="shared" si="1"/>
        <v>0</v>
      </c>
      <c r="Q132" s="172">
        <v>0</v>
      </c>
      <c r="R132" s="172">
        <f t="shared" si="2"/>
        <v>0</v>
      </c>
      <c r="S132" s="172">
        <v>0</v>
      </c>
      <c r="T132" s="173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143</v>
      </c>
      <c r="AT132" s="174" t="s">
        <v>139</v>
      </c>
      <c r="AU132" s="174" t="s">
        <v>80</v>
      </c>
      <c r="AY132" s="17" t="s">
        <v>136</v>
      </c>
      <c r="BE132" s="175">
        <f t="shared" si="4"/>
        <v>0</v>
      </c>
      <c r="BF132" s="175">
        <f t="shared" si="5"/>
        <v>0</v>
      </c>
      <c r="BG132" s="175">
        <f t="shared" si="6"/>
        <v>0</v>
      </c>
      <c r="BH132" s="175">
        <f t="shared" si="7"/>
        <v>0</v>
      </c>
      <c r="BI132" s="175">
        <f t="shared" si="8"/>
        <v>0</v>
      </c>
      <c r="BJ132" s="17" t="s">
        <v>144</v>
      </c>
      <c r="BK132" s="175">
        <f t="shared" si="9"/>
        <v>0</v>
      </c>
      <c r="BL132" s="17" t="s">
        <v>143</v>
      </c>
      <c r="BM132" s="174" t="s">
        <v>286</v>
      </c>
    </row>
    <row r="133" spans="1:65" s="2" customFormat="1" ht="16.5" customHeight="1">
      <c r="A133" s="32"/>
      <c r="B133" s="161"/>
      <c r="C133" s="162" t="s">
        <v>210</v>
      </c>
      <c r="D133" s="162" t="s">
        <v>139</v>
      </c>
      <c r="E133" s="163" t="s">
        <v>678</v>
      </c>
      <c r="F133" s="164" t="s">
        <v>679</v>
      </c>
      <c r="G133" s="165" t="s">
        <v>252</v>
      </c>
      <c r="H133" s="166">
        <v>2</v>
      </c>
      <c r="I133" s="167"/>
      <c r="J133" s="168">
        <f t="shared" si="0"/>
        <v>0</v>
      </c>
      <c r="K133" s="169"/>
      <c r="L133" s="33"/>
      <c r="M133" s="170" t="s">
        <v>1</v>
      </c>
      <c r="N133" s="171" t="s">
        <v>38</v>
      </c>
      <c r="O133" s="58"/>
      <c r="P133" s="172">
        <f t="shared" si="1"/>
        <v>0</v>
      </c>
      <c r="Q133" s="172">
        <v>0</v>
      </c>
      <c r="R133" s="172">
        <f t="shared" si="2"/>
        <v>0</v>
      </c>
      <c r="S133" s="172">
        <v>0</v>
      </c>
      <c r="T133" s="173">
        <f t="shared" si="3"/>
        <v>0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74" t="s">
        <v>143</v>
      </c>
      <c r="AT133" s="174" t="s">
        <v>139</v>
      </c>
      <c r="AU133" s="174" t="s">
        <v>80</v>
      </c>
      <c r="AY133" s="17" t="s">
        <v>136</v>
      </c>
      <c r="BE133" s="175">
        <f t="shared" si="4"/>
        <v>0</v>
      </c>
      <c r="BF133" s="175">
        <f t="shared" si="5"/>
        <v>0</v>
      </c>
      <c r="BG133" s="175">
        <f t="shared" si="6"/>
        <v>0</v>
      </c>
      <c r="BH133" s="175">
        <f t="shared" si="7"/>
        <v>0</v>
      </c>
      <c r="BI133" s="175">
        <f t="shared" si="8"/>
        <v>0</v>
      </c>
      <c r="BJ133" s="17" t="s">
        <v>144</v>
      </c>
      <c r="BK133" s="175">
        <f t="shared" si="9"/>
        <v>0</v>
      </c>
      <c r="BL133" s="17" t="s">
        <v>143</v>
      </c>
      <c r="BM133" s="174" t="s">
        <v>296</v>
      </c>
    </row>
    <row r="134" spans="1:65" s="2" customFormat="1" ht="16.5" customHeight="1">
      <c r="A134" s="32"/>
      <c r="B134" s="161"/>
      <c r="C134" s="162" t="s">
        <v>214</v>
      </c>
      <c r="D134" s="162" t="s">
        <v>139</v>
      </c>
      <c r="E134" s="163" t="s">
        <v>680</v>
      </c>
      <c r="F134" s="164" t="s">
        <v>681</v>
      </c>
      <c r="G134" s="165" t="s">
        <v>682</v>
      </c>
      <c r="H134" s="166">
        <v>5</v>
      </c>
      <c r="I134" s="167"/>
      <c r="J134" s="168">
        <f t="shared" si="0"/>
        <v>0</v>
      </c>
      <c r="K134" s="169"/>
      <c r="L134" s="33"/>
      <c r="M134" s="170" t="s">
        <v>1</v>
      </c>
      <c r="N134" s="171" t="s">
        <v>38</v>
      </c>
      <c r="O134" s="58"/>
      <c r="P134" s="172">
        <f t="shared" si="1"/>
        <v>0</v>
      </c>
      <c r="Q134" s="172">
        <v>0</v>
      </c>
      <c r="R134" s="172">
        <f t="shared" si="2"/>
        <v>0</v>
      </c>
      <c r="S134" s="172">
        <v>0</v>
      </c>
      <c r="T134" s="173">
        <f t="shared" si="3"/>
        <v>0</v>
      </c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R134" s="174" t="s">
        <v>143</v>
      </c>
      <c r="AT134" s="174" t="s">
        <v>139</v>
      </c>
      <c r="AU134" s="174" t="s">
        <v>80</v>
      </c>
      <c r="AY134" s="17" t="s">
        <v>136</v>
      </c>
      <c r="BE134" s="175">
        <f t="shared" si="4"/>
        <v>0</v>
      </c>
      <c r="BF134" s="175">
        <f t="shared" si="5"/>
        <v>0</v>
      </c>
      <c r="BG134" s="175">
        <f t="shared" si="6"/>
        <v>0</v>
      </c>
      <c r="BH134" s="175">
        <f t="shared" si="7"/>
        <v>0</v>
      </c>
      <c r="BI134" s="175">
        <f t="shared" si="8"/>
        <v>0</v>
      </c>
      <c r="BJ134" s="17" t="s">
        <v>144</v>
      </c>
      <c r="BK134" s="175">
        <f t="shared" si="9"/>
        <v>0</v>
      </c>
      <c r="BL134" s="17" t="s">
        <v>143</v>
      </c>
      <c r="BM134" s="174" t="s">
        <v>308</v>
      </c>
    </row>
    <row r="135" spans="1:65" s="2" customFormat="1" ht="16.5" customHeight="1">
      <c r="A135" s="32"/>
      <c r="B135" s="161"/>
      <c r="C135" s="162" t="s">
        <v>8</v>
      </c>
      <c r="D135" s="162" t="s">
        <v>139</v>
      </c>
      <c r="E135" s="163" t="s">
        <v>683</v>
      </c>
      <c r="F135" s="164" t="s">
        <v>684</v>
      </c>
      <c r="G135" s="165" t="s">
        <v>389</v>
      </c>
      <c r="H135" s="166">
        <v>4</v>
      </c>
      <c r="I135" s="167"/>
      <c r="J135" s="168">
        <f t="shared" si="0"/>
        <v>0</v>
      </c>
      <c r="K135" s="169"/>
      <c r="L135" s="33"/>
      <c r="M135" s="170" t="s">
        <v>1</v>
      </c>
      <c r="N135" s="171" t="s">
        <v>38</v>
      </c>
      <c r="O135" s="58"/>
      <c r="P135" s="172">
        <f t="shared" si="1"/>
        <v>0</v>
      </c>
      <c r="Q135" s="172">
        <v>0</v>
      </c>
      <c r="R135" s="172">
        <f t="shared" si="2"/>
        <v>0</v>
      </c>
      <c r="S135" s="172">
        <v>0</v>
      </c>
      <c r="T135" s="173">
        <f t="shared" si="3"/>
        <v>0</v>
      </c>
      <c r="U135" s="32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R135" s="174" t="s">
        <v>143</v>
      </c>
      <c r="AT135" s="174" t="s">
        <v>139</v>
      </c>
      <c r="AU135" s="174" t="s">
        <v>80</v>
      </c>
      <c r="AY135" s="17" t="s">
        <v>136</v>
      </c>
      <c r="BE135" s="175">
        <f t="shared" si="4"/>
        <v>0</v>
      </c>
      <c r="BF135" s="175">
        <f t="shared" si="5"/>
        <v>0</v>
      </c>
      <c r="BG135" s="175">
        <f t="shared" si="6"/>
        <v>0</v>
      </c>
      <c r="BH135" s="175">
        <f t="shared" si="7"/>
        <v>0</v>
      </c>
      <c r="BI135" s="175">
        <f t="shared" si="8"/>
        <v>0</v>
      </c>
      <c r="BJ135" s="17" t="s">
        <v>144</v>
      </c>
      <c r="BK135" s="175">
        <f t="shared" si="9"/>
        <v>0</v>
      </c>
      <c r="BL135" s="17" t="s">
        <v>143</v>
      </c>
      <c r="BM135" s="174" t="s">
        <v>322</v>
      </c>
    </row>
    <row r="136" spans="1:65" s="2" customFormat="1" ht="16.5" customHeight="1">
      <c r="A136" s="32"/>
      <c r="B136" s="161"/>
      <c r="C136" s="162" t="s">
        <v>222</v>
      </c>
      <c r="D136" s="162" t="s">
        <v>139</v>
      </c>
      <c r="E136" s="163" t="s">
        <v>685</v>
      </c>
      <c r="F136" s="164" t="s">
        <v>686</v>
      </c>
      <c r="G136" s="165" t="s">
        <v>655</v>
      </c>
      <c r="H136" s="166">
        <v>48</v>
      </c>
      <c r="I136" s="167"/>
      <c r="J136" s="168">
        <f t="shared" si="0"/>
        <v>0</v>
      </c>
      <c r="K136" s="169"/>
      <c r="L136" s="33"/>
      <c r="M136" s="170" t="s">
        <v>1</v>
      </c>
      <c r="N136" s="171" t="s">
        <v>38</v>
      </c>
      <c r="O136" s="58"/>
      <c r="P136" s="172">
        <f t="shared" si="1"/>
        <v>0</v>
      </c>
      <c r="Q136" s="172">
        <v>0</v>
      </c>
      <c r="R136" s="172">
        <f t="shared" si="2"/>
        <v>0</v>
      </c>
      <c r="S136" s="172">
        <v>0</v>
      </c>
      <c r="T136" s="173">
        <f t="shared" si="3"/>
        <v>0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74" t="s">
        <v>143</v>
      </c>
      <c r="AT136" s="174" t="s">
        <v>139</v>
      </c>
      <c r="AU136" s="174" t="s">
        <v>80</v>
      </c>
      <c r="AY136" s="17" t="s">
        <v>136</v>
      </c>
      <c r="BE136" s="175">
        <f t="shared" si="4"/>
        <v>0</v>
      </c>
      <c r="BF136" s="175">
        <f t="shared" si="5"/>
        <v>0</v>
      </c>
      <c r="BG136" s="175">
        <f t="shared" si="6"/>
        <v>0</v>
      </c>
      <c r="BH136" s="175">
        <f t="shared" si="7"/>
        <v>0</v>
      </c>
      <c r="BI136" s="175">
        <f t="shared" si="8"/>
        <v>0</v>
      </c>
      <c r="BJ136" s="17" t="s">
        <v>144</v>
      </c>
      <c r="BK136" s="175">
        <f t="shared" si="9"/>
        <v>0</v>
      </c>
      <c r="BL136" s="17" t="s">
        <v>143</v>
      </c>
      <c r="BM136" s="174" t="s">
        <v>333</v>
      </c>
    </row>
    <row r="137" spans="1:65" s="12" customFormat="1" ht="25.9" customHeight="1">
      <c r="B137" s="148"/>
      <c r="D137" s="149" t="s">
        <v>71</v>
      </c>
      <c r="E137" s="150" t="s">
        <v>517</v>
      </c>
      <c r="F137" s="150" t="s">
        <v>687</v>
      </c>
      <c r="I137" s="151"/>
      <c r="J137" s="152">
        <f>BK137</f>
        <v>0</v>
      </c>
      <c r="L137" s="148"/>
      <c r="M137" s="153"/>
      <c r="N137" s="154"/>
      <c r="O137" s="154"/>
      <c r="P137" s="155">
        <f>SUM(P138:P153)</f>
        <v>0</v>
      </c>
      <c r="Q137" s="154"/>
      <c r="R137" s="155">
        <f>SUM(R138:R153)</f>
        <v>0</v>
      </c>
      <c r="S137" s="154"/>
      <c r="T137" s="156">
        <f>SUM(T138:T153)</f>
        <v>0</v>
      </c>
      <c r="AR137" s="149" t="s">
        <v>80</v>
      </c>
      <c r="AT137" s="157" t="s">
        <v>71</v>
      </c>
      <c r="AU137" s="157" t="s">
        <v>72</v>
      </c>
      <c r="AY137" s="149" t="s">
        <v>136</v>
      </c>
      <c r="BK137" s="158">
        <f>SUM(BK138:BK153)</f>
        <v>0</v>
      </c>
    </row>
    <row r="138" spans="1:65" s="2" customFormat="1" ht="16.5" customHeight="1">
      <c r="A138" s="32"/>
      <c r="B138" s="161"/>
      <c r="C138" s="162" t="s">
        <v>226</v>
      </c>
      <c r="D138" s="162" t="s">
        <v>139</v>
      </c>
      <c r="E138" s="163" t="s">
        <v>688</v>
      </c>
      <c r="F138" s="164" t="s">
        <v>689</v>
      </c>
      <c r="G138" s="165" t="s">
        <v>655</v>
      </c>
      <c r="H138" s="166">
        <v>2</v>
      </c>
      <c r="I138" s="167"/>
      <c r="J138" s="168">
        <f t="shared" ref="J138:J151" si="10">ROUND(I138*H138,2)</f>
        <v>0</v>
      </c>
      <c r="K138" s="169"/>
      <c r="L138" s="33"/>
      <c r="M138" s="170" t="s">
        <v>1</v>
      </c>
      <c r="N138" s="171" t="s">
        <v>38</v>
      </c>
      <c r="O138" s="58"/>
      <c r="P138" s="172">
        <f t="shared" ref="P138:P151" si="11">O138*H138</f>
        <v>0</v>
      </c>
      <c r="Q138" s="172">
        <v>0</v>
      </c>
      <c r="R138" s="172">
        <f t="shared" ref="R138:R151" si="12">Q138*H138</f>
        <v>0</v>
      </c>
      <c r="S138" s="172">
        <v>0</v>
      </c>
      <c r="T138" s="173">
        <f t="shared" ref="T138:T151" si="13">S138*H138</f>
        <v>0</v>
      </c>
      <c r="U138" s="32"/>
      <c r="V138" s="32"/>
      <c r="W138" s="32"/>
      <c r="X138" s="32"/>
      <c r="Y138" s="32"/>
      <c r="Z138" s="32"/>
      <c r="AA138" s="32"/>
      <c r="AB138" s="32"/>
      <c r="AC138" s="32"/>
      <c r="AD138" s="32"/>
      <c r="AE138" s="32"/>
      <c r="AR138" s="174" t="s">
        <v>143</v>
      </c>
      <c r="AT138" s="174" t="s">
        <v>139</v>
      </c>
      <c r="AU138" s="174" t="s">
        <v>80</v>
      </c>
      <c r="AY138" s="17" t="s">
        <v>136</v>
      </c>
      <c r="BE138" s="175">
        <f t="shared" ref="BE138:BE151" si="14">IF(N138="základní",J138,0)</f>
        <v>0</v>
      </c>
      <c r="BF138" s="175">
        <f t="shared" ref="BF138:BF151" si="15">IF(N138="snížená",J138,0)</f>
        <v>0</v>
      </c>
      <c r="BG138" s="175">
        <f t="shared" ref="BG138:BG151" si="16">IF(N138="zákl. přenesená",J138,0)</f>
        <v>0</v>
      </c>
      <c r="BH138" s="175">
        <f t="shared" ref="BH138:BH151" si="17">IF(N138="sníž. přenesená",J138,0)</f>
        <v>0</v>
      </c>
      <c r="BI138" s="175">
        <f t="shared" ref="BI138:BI151" si="18">IF(N138="nulová",J138,0)</f>
        <v>0</v>
      </c>
      <c r="BJ138" s="17" t="s">
        <v>144</v>
      </c>
      <c r="BK138" s="175">
        <f t="shared" ref="BK138:BK151" si="19">ROUND(I138*H138,2)</f>
        <v>0</v>
      </c>
      <c r="BL138" s="17" t="s">
        <v>143</v>
      </c>
      <c r="BM138" s="174" t="s">
        <v>352</v>
      </c>
    </row>
    <row r="139" spans="1:65" s="2" customFormat="1" ht="16.5" customHeight="1">
      <c r="A139" s="32"/>
      <c r="B139" s="161"/>
      <c r="C139" s="162" t="s">
        <v>230</v>
      </c>
      <c r="D139" s="162" t="s">
        <v>139</v>
      </c>
      <c r="E139" s="163" t="s">
        <v>662</v>
      </c>
      <c r="F139" s="164" t="s">
        <v>663</v>
      </c>
      <c r="G139" s="165" t="s">
        <v>252</v>
      </c>
      <c r="H139" s="166">
        <v>2</v>
      </c>
      <c r="I139" s="167"/>
      <c r="J139" s="168">
        <f t="shared" si="10"/>
        <v>0</v>
      </c>
      <c r="K139" s="169"/>
      <c r="L139" s="33"/>
      <c r="M139" s="170" t="s">
        <v>1</v>
      </c>
      <c r="N139" s="171" t="s">
        <v>38</v>
      </c>
      <c r="O139" s="58"/>
      <c r="P139" s="172">
        <f t="shared" si="11"/>
        <v>0</v>
      </c>
      <c r="Q139" s="172">
        <v>0</v>
      </c>
      <c r="R139" s="172">
        <f t="shared" si="12"/>
        <v>0</v>
      </c>
      <c r="S139" s="172">
        <v>0</v>
      </c>
      <c r="T139" s="173">
        <f t="shared" si="13"/>
        <v>0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74" t="s">
        <v>143</v>
      </c>
      <c r="AT139" s="174" t="s">
        <v>139</v>
      </c>
      <c r="AU139" s="174" t="s">
        <v>80</v>
      </c>
      <c r="AY139" s="17" t="s">
        <v>136</v>
      </c>
      <c r="BE139" s="175">
        <f t="shared" si="14"/>
        <v>0</v>
      </c>
      <c r="BF139" s="175">
        <f t="shared" si="15"/>
        <v>0</v>
      </c>
      <c r="BG139" s="175">
        <f t="shared" si="16"/>
        <v>0</v>
      </c>
      <c r="BH139" s="175">
        <f t="shared" si="17"/>
        <v>0</v>
      </c>
      <c r="BI139" s="175">
        <f t="shared" si="18"/>
        <v>0</v>
      </c>
      <c r="BJ139" s="17" t="s">
        <v>144</v>
      </c>
      <c r="BK139" s="175">
        <f t="shared" si="19"/>
        <v>0</v>
      </c>
      <c r="BL139" s="17" t="s">
        <v>143</v>
      </c>
      <c r="BM139" s="174" t="s">
        <v>362</v>
      </c>
    </row>
    <row r="140" spans="1:65" s="2" customFormat="1" ht="16.5" customHeight="1">
      <c r="A140" s="32"/>
      <c r="B140" s="161"/>
      <c r="C140" s="162" t="s">
        <v>234</v>
      </c>
      <c r="D140" s="162" t="s">
        <v>139</v>
      </c>
      <c r="E140" s="163" t="s">
        <v>664</v>
      </c>
      <c r="F140" s="164" t="s">
        <v>665</v>
      </c>
      <c r="G140" s="165" t="s">
        <v>252</v>
      </c>
      <c r="H140" s="166">
        <v>2</v>
      </c>
      <c r="I140" s="167"/>
      <c r="J140" s="168">
        <f t="shared" si="10"/>
        <v>0</v>
      </c>
      <c r="K140" s="169"/>
      <c r="L140" s="33"/>
      <c r="M140" s="170" t="s">
        <v>1</v>
      </c>
      <c r="N140" s="171" t="s">
        <v>38</v>
      </c>
      <c r="O140" s="58"/>
      <c r="P140" s="172">
        <f t="shared" si="11"/>
        <v>0</v>
      </c>
      <c r="Q140" s="172">
        <v>0</v>
      </c>
      <c r="R140" s="172">
        <f t="shared" si="12"/>
        <v>0</v>
      </c>
      <c r="S140" s="172">
        <v>0</v>
      </c>
      <c r="T140" s="173">
        <f t="shared" si="13"/>
        <v>0</v>
      </c>
      <c r="U140" s="32"/>
      <c r="V140" s="32"/>
      <c r="W140" s="32"/>
      <c r="X140" s="32"/>
      <c r="Y140" s="32"/>
      <c r="Z140" s="32"/>
      <c r="AA140" s="32"/>
      <c r="AB140" s="32"/>
      <c r="AC140" s="32"/>
      <c r="AD140" s="32"/>
      <c r="AE140" s="32"/>
      <c r="AR140" s="174" t="s">
        <v>143</v>
      </c>
      <c r="AT140" s="174" t="s">
        <v>139</v>
      </c>
      <c r="AU140" s="174" t="s">
        <v>80</v>
      </c>
      <c r="AY140" s="17" t="s">
        <v>136</v>
      </c>
      <c r="BE140" s="175">
        <f t="shared" si="14"/>
        <v>0</v>
      </c>
      <c r="BF140" s="175">
        <f t="shared" si="15"/>
        <v>0</v>
      </c>
      <c r="BG140" s="175">
        <f t="shared" si="16"/>
        <v>0</v>
      </c>
      <c r="BH140" s="175">
        <f t="shared" si="17"/>
        <v>0</v>
      </c>
      <c r="BI140" s="175">
        <f t="shared" si="18"/>
        <v>0</v>
      </c>
      <c r="BJ140" s="17" t="s">
        <v>144</v>
      </c>
      <c r="BK140" s="175">
        <f t="shared" si="19"/>
        <v>0</v>
      </c>
      <c r="BL140" s="17" t="s">
        <v>143</v>
      </c>
      <c r="BM140" s="174" t="s">
        <v>371</v>
      </c>
    </row>
    <row r="141" spans="1:65" s="2" customFormat="1" ht="16.5" customHeight="1">
      <c r="A141" s="32"/>
      <c r="B141" s="161"/>
      <c r="C141" s="162" t="s">
        <v>240</v>
      </c>
      <c r="D141" s="162" t="s">
        <v>139</v>
      </c>
      <c r="E141" s="163" t="s">
        <v>666</v>
      </c>
      <c r="F141" s="164" t="s">
        <v>667</v>
      </c>
      <c r="G141" s="165" t="s">
        <v>252</v>
      </c>
      <c r="H141" s="166">
        <v>69</v>
      </c>
      <c r="I141" s="167"/>
      <c r="J141" s="168">
        <f t="shared" si="10"/>
        <v>0</v>
      </c>
      <c r="K141" s="169"/>
      <c r="L141" s="33"/>
      <c r="M141" s="170" t="s">
        <v>1</v>
      </c>
      <c r="N141" s="171" t="s">
        <v>38</v>
      </c>
      <c r="O141" s="58"/>
      <c r="P141" s="172">
        <f t="shared" si="11"/>
        <v>0</v>
      </c>
      <c r="Q141" s="172">
        <v>0</v>
      </c>
      <c r="R141" s="172">
        <f t="shared" si="12"/>
        <v>0</v>
      </c>
      <c r="S141" s="172">
        <v>0</v>
      </c>
      <c r="T141" s="173">
        <f t="shared" si="13"/>
        <v>0</v>
      </c>
      <c r="U141" s="32"/>
      <c r="V141" s="32"/>
      <c r="W141" s="32"/>
      <c r="X141" s="32"/>
      <c r="Y141" s="32"/>
      <c r="Z141" s="32"/>
      <c r="AA141" s="32"/>
      <c r="AB141" s="32"/>
      <c r="AC141" s="32"/>
      <c r="AD141" s="32"/>
      <c r="AE141" s="32"/>
      <c r="AR141" s="174" t="s">
        <v>143</v>
      </c>
      <c r="AT141" s="174" t="s">
        <v>139</v>
      </c>
      <c r="AU141" s="174" t="s">
        <v>80</v>
      </c>
      <c r="AY141" s="17" t="s">
        <v>136</v>
      </c>
      <c r="BE141" s="175">
        <f t="shared" si="14"/>
        <v>0</v>
      </c>
      <c r="BF141" s="175">
        <f t="shared" si="15"/>
        <v>0</v>
      </c>
      <c r="BG141" s="175">
        <f t="shared" si="16"/>
        <v>0</v>
      </c>
      <c r="BH141" s="175">
        <f t="shared" si="17"/>
        <v>0</v>
      </c>
      <c r="BI141" s="175">
        <f t="shared" si="18"/>
        <v>0</v>
      </c>
      <c r="BJ141" s="17" t="s">
        <v>144</v>
      </c>
      <c r="BK141" s="175">
        <f t="shared" si="19"/>
        <v>0</v>
      </c>
      <c r="BL141" s="17" t="s">
        <v>143</v>
      </c>
      <c r="BM141" s="174" t="s">
        <v>394</v>
      </c>
    </row>
    <row r="142" spans="1:65" s="2" customFormat="1" ht="16.5" customHeight="1">
      <c r="A142" s="32"/>
      <c r="B142" s="161"/>
      <c r="C142" s="162" t="s">
        <v>7</v>
      </c>
      <c r="D142" s="162" t="s">
        <v>139</v>
      </c>
      <c r="E142" s="163" t="s">
        <v>690</v>
      </c>
      <c r="F142" s="164" t="s">
        <v>691</v>
      </c>
      <c r="G142" s="165" t="s">
        <v>655</v>
      </c>
      <c r="H142" s="166">
        <v>24</v>
      </c>
      <c r="I142" s="167"/>
      <c r="J142" s="168">
        <f t="shared" si="10"/>
        <v>0</v>
      </c>
      <c r="K142" s="169"/>
      <c r="L142" s="33"/>
      <c r="M142" s="170" t="s">
        <v>1</v>
      </c>
      <c r="N142" s="171" t="s">
        <v>38</v>
      </c>
      <c r="O142" s="58"/>
      <c r="P142" s="172">
        <f t="shared" si="11"/>
        <v>0</v>
      </c>
      <c r="Q142" s="172">
        <v>0</v>
      </c>
      <c r="R142" s="172">
        <f t="shared" si="12"/>
        <v>0</v>
      </c>
      <c r="S142" s="172">
        <v>0</v>
      </c>
      <c r="T142" s="173">
        <f t="shared" si="13"/>
        <v>0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74" t="s">
        <v>143</v>
      </c>
      <c r="AT142" s="174" t="s">
        <v>139</v>
      </c>
      <c r="AU142" s="174" t="s">
        <v>80</v>
      </c>
      <c r="AY142" s="17" t="s">
        <v>136</v>
      </c>
      <c r="BE142" s="175">
        <f t="shared" si="14"/>
        <v>0</v>
      </c>
      <c r="BF142" s="175">
        <f t="shared" si="15"/>
        <v>0</v>
      </c>
      <c r="BG142" s="175">
        <f t="shared" si="16"/>
        <v>0</v>
      </c>
      <c r="BH142" s="175">
        <f t="shared" si="17"/>
        <v>0</v>
      </c>
      <c r="BI142" s="175">
        <f t="shared" si="18"/>
        <v>0</v>
      </c>
      <c r="BJ142" s="17" t="s">
        <v>144</v>
      </c>
      <c r="BK142" s="175">
        <f t="shared" si="19"/>
        <v>0</v>
      </c>
      <c r="BL142" s="17" t="s">
        <v>143</v>
      </c>
      <c r="BM142" s="174" t="s">
        <v>404</v>
      </c>
    </row>
    <row r="143" spans="1:65" s="2" customFormat="1" ht="16.5" customHeight="1">
      <c r="A143" s="32"/>
      <c r="B143" s="161"/>
      <c r="C143" s="162" t="s">
        <v>249</v>
      </c>
      <c r="D143" s="162" t="s">
        <v>139</v>
      </c>
      <c r="E143" s="163" t="s">
        <v>670</v>
      </c>
      <c r="F143" s="164" t="s">
        <v>671</v>
      </c>
      <c r="G143" s="165" t="s">
        <v>655</v>
      </c>
      <c r="H143" s="166">
        <v>28</v>
      </c>
      <c r="I143" s="167"/>
      <c r="J143" s="168">
        <f t="shared" si="10"/>
        <v>0</v>
      </c>
      <c r="K143" s="169"/>
      <c r="L143" s="33"/>
      <c r="M143" s="170" t="s">
        <v>1</v>
      </c>
      <c r="N143" s="171" t="s">
        <v>38</v>
      </c>
      <c r="O143" s="58"/>
      <c r="P143" s="172">
        <f t="shared" si="11"/>
        <v>0</v>
      </c>
      <c r="Q143" s="172">
        <v>0</v>
      </c>
      <c r="R143" s="172">
        <f t="shared" si="12"/>
        <v>0</v>
      </c>
      <c r="S143" s="172">
        <v>0</v>
      </c>
      <c r="T143" s="173">
        <f t="shared" si="13"/>
        <v>0</v>
      </c>
      <c r="U143" s="32"/>
      <c r="V143" s="32"/>
      <c r="W143" s="32"/>
      <c r="X143" s="32"/>
      <c r="Y143" s="32"/>
      <c r="Z143" s="32"/>
      <c r="AA143" s="32"/>
      <c r="AB143" s="32"/>
      <c r="AC143" s="32"/>
      <c r="AD143" s="32"/>
      <c r="AE143" s="32"/>
      <c r="AR143" s="174" t="s">
        <v>143</v>
      </c>
      <c r="AT143" s="174" t="s">
        <v>139</v>
      </c>
      <c r="AU143" s="174" t="s">
        <v>80</v>
      </c>
      <c r="AY143" s="17" t="s">
        <v>136</v>
      </c>
      <c r="BE143" s="175">
        <f t="shared" si="14"/>
        <v>0</v>
      </c>
      <c r="BF143" s="175">
        <f t="shared" si="15"/>
        <v>0</v>
      </c>
      <c r="BG143" s="175">
        <f t="shared" si="16"/>
        <v>0</v>
      </c>
      <c r="BH143" s="175">
        <f t="shared" si="17"/>
        <v>0</v>
      </c>
      <c r="BI143" s="175">
        <f t="shared" si="18"/>
        <v>0</v>
      </c>
      <c r="BJ143" s="17" t="s">
        <v>144</v>
      </c>
      <c r="BK143" s="175">
        <f t="shared" si="19"/>
        <v>0</v>
      </c>
      <c r="BL143" s="17" t="s">
        <v>143</v>
      </c>
      <c r="BM143" s="174" t="s">
        <v>413</v>
      </c>
    </row>
    <row r="144" spans="1:65" s="2" customFormat="1" ht="16.5" customHeight="1">
      <c r="A144" s="32"/>
      <c r="B144" s="161"/>
      <c r="C144" s="162" t="s">
        <v>255</v>
      </c>
      <c r="D144" s="162" t="s">
        <v>139</v>
      </c>
      <c r="E144" s="163" t="s">
        <v>672</v>
      </c>
      <c r="F144" s="164" t="s">
        <v>673</v>
      </c>
      <c r="G144" s="165" t="s">
        <v>655</v>
      </c>
      <c r="H144" s="166">
        <v>48</v>
      </c>
      <c r="I144" s="167"/>
      <c r="J144" s="168">
        <f t="shared" si="10"/>
        <v>0</v>
      </c>
      <c r="K144" s="169"/>
      <c r="L144" s="33"/>
      <c r="M144" s="170" t="s">
        <v>1</v>
      </c>
      <c r="N144" s="171" t="s">
        <v>38</v>
      </c>
      <c r="O144" s="58"/>
      <c r="P144" s="172">
        <f t="shared" si="11"/>
        <v>0</v>
      </c>
      <c r="Q144" s="172">
        <v>0</v>
      </c>
      <c r="R144" s="172">
        <f t="shared" si="12"/>
        <v>0</v>
      </c>
      <c r="S144" s="172">
        <v>0</v>
      </c>
      <c r="T144" s="173">
        <f t="shared" si="13"/>
        <v>0</v>
      </c>
      <c r="U144" s="32"/>
      <c r="V144" s="32"/>
      <c r="W144" s="32"/>
      <c r="X144" s="32"/>
      <c r="Y144" s="32"/>
      <c r="Z144" s="32"/>
      <c r="AA144" s="32"/>
      <c r="AB144" s="32"/>
      <c r="AC144" s="32"/>
      <c r="AD144" s="32"/>
      <c r="AE144" s="32"/>
      <c r="AR144" s="174" t="s">
        <v>143</v>
      </c>
      <c r="AT144" s="174" t="s">
        <v>139</v>
      </c>
      <c r="AU144" s="174" t="s">
        <v>80</v>
      </c>
      <c r="AY144" s="17" t="s">
        <v>136</v>
      </c>
      <c r="BE144" s="175">
        <f t="shared" si="14"/>
        <v>0</v>
      </c>
      <c r="BF144" s="175">
        <f t="shared" si="15"/>
        <v>0</v>
      </c>
      <c r="BG144" s="175">
        <f t="shared" si="16"/>
        <v>0</v>
      </c>
      <c r="BH144" s="175">
        <f t="shared" si="17"/>
        <v>0</v>
      </c>
      <c r="BI144" s="175">
        <f t="shared" si="18"/>
        <v>0</v>
      </c>
      <c r="BJ144" s="17" t="s">
        <v>144</v>
      </c>
      <c r="BK144" s="175">
        <f t="shared" si="19"/>
        <v>0</v>
      </c>
      <c r="BL144" s="17" t="s">
        <v>143</v>
      </c>
      <c r="BM144" s="174" t="s">
        <v>422</v>
      </c>
    </row>
    <row r="145" spans="1:65" s="2" customFormat="1" ht="16.5" customHeight="1">
      <c r="A145" s="32"/>
      <c r="B145" s="161"/>
      <c r="C145" s="162" t="s">
        <v>259</v>
      </c>
      <c r="D145" s="162" t="s">
        <v>139</v>
      </c>
      <c r="E145" s="163" t="s">
        <v>674</v>
      </c>
      <c r="F145" s="164" t="s">
        <v>675</v>
      </c>
      <c r="G145" s="165" t="s">
        <v>655</v>
      </c>
      <c r="H145" s="166">
        <v>2</v>
      </c>
      <c r="I145" s="167"/>
      <c r="J145" s="168">
        <f t="shared" si="10"/>
        <v>0</v>
      </c>
      <c r="K145" s="169"/>
      <c r="L145" s="33"/>
      <c r="M145" s="170" t="s">
        <v>1</v>
      </c>
      <c r="N145" s="171" t="s">
        <v>38</v>
      </c>
      <c r="O145" s="58"/>
      <c r="P145" s="172">
        <f t="shared" si="11"/>
        <v>0</v>
      </c>
      <c r="Q145" s="172">
        <v>0</v>
      </c>
      <c r="R145" s="172">
        <f t="shared" si="12"/>
        <v>0</v>
      </c>
      <c r="S145" s="172">
        <v>0</v>
      </c>
      <c r="T145" s="173">
        <f t="shared" si="13"/>
        <v>0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74" t="s">
        <v>143</v>
      </c>
      <c r="AT145" s="174" t="s">
        <v>139</v>
      </c>
      <c r="AU145" s="174" t="s">
        <v>80</v>
      </c>
      <c r="AY145" s="17" t="s">
        <v>136</v>
      </c>
      <c r="BE145" s="175">
        <f t="shared" si="14"/>
        <v>0</v>
      </c>
      <c r="BF145" s="175">
        <f t="shared" si="15"/>
        <v>0</v>
      </c>
      <c r="BG145" s="175">
        <f t="shared" si="16"/>
        <v>0</v>
      </c>
      <c r="BH145" s="175">
        <f t="shared" si="17"/>
        <v>0</v>
      </c>
      <c r="BI145" s="175">
        <f t="shared" si="18"/>
        <v>0</v>
      </c>
      <c r="BJ145" s="17" t="s">
        <v>144</v>
      </c>
      <c r="BK145" s="175">
        <f t="shared" si="19"/>
        <v>0</v>
      </c>
      <c r="BL145" s="17" t="s">
        <v>143</v>
      </c>
      <c r="BM145" s="174" t="s">
        <v>430</v>
      </c>
    </row>
    <row r="146" spans="1:65" s="2" customFormat="1" ht="16.5" customHeight="1">
      <c r="A146" s="32"/>
      <c r="B146" s="161"/>
      <c r="C146" s="162" t="s">
        <v>263</v>
      </c>
      <c r="D146" s="162" t="s">
        <v>139</v>
      </c>
      <c r="E146" s="163" t="s">
        <v>692</v>
      </c>
      <c r="F146" s="164" t="s">
        <v>693</v>
      </c>
      <c r="G146" s="165" t="s">
        <v>252</v>
      </c>
      <c r="H146" s="166">
        <v>13</v>
      </c>
      <c r="I146" s="167"/>
      <c r="J146" s="168">
        <f t="shared" si="10"/>
        <v>0</v>
      </c>
      <c r="K146" s="169"/>
      <c r="L146" s="33"/>
      <c r="M146" s="170" t="s">
        <v>1</v>
      </c>
      <c r="N146" s="171" t="s">
        <v>38</v>
      </c>
      <c r="O146" s="58"/>
      <c r="P146" s="172">
        <f t="shared" si="11"/>
        <v>0</v>
      </c>
      <c r="Q146" s="172">
        <v>0</v>
      </c>
      <c r="R146" s="172">
        <f t="shared" si="12"/>
        <v>0</v>
      </c>
      <c r="S146" s="172">
        <v>0</v>
      </c>
      <c r="T146" s="173">
        <f t="shared" si="13"/>
        <v>0</v>
      </c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R146" s="174" t="s">
        <v>143</v>
      </c>
      <c r="AT146" s="174" t="s">
        <v>139</v>
      </c>
      <c r="AU146" s="174" t="s">
        <v>80</v>
      </c>
      <c r="AY146" s="17" t="s">
        <v>136</v>
      </c>
      <c r="BE146" s="175">
        <f t="shared" si="14"/>
        <v>0</v>
      </c>
      <c r="BF146" s="175">
        <f t="shared" si="15"/>
        <v>0</v>
      </c>
      <c r="BG146" s="175">
        <f t="shared" si="16"/>
        <v>0</v>
      </c>
      <c r="BH146" s="175">
        <f t="shared" si="17"/>
        <v>0</v>
      </c>
      <c r="BI146" s="175">
        <f t="shared" si="18"/>
        <v>0</v>
      </c>
      <c r="BJ146" s="17" t="s">
        <v>144</v>
      </c>
      <c r="BK146" s="175">
        <f t="shared" si="19"/>
        <v>0</v>
      </c>
      <c r="BL146" s="17" t="s">
        <v>143</v>
      </c>
      <c r="BM146" s="174" t="s">
        <v>452</v>
      </c>
    </row>
    <row r="147" spans="1:65" s="2" customFormat="1" ht="16.5" customHeight="1">
      <c r="A147" s="32"/>
      <c r="B147" s="161"/>
      <c r="C147" s="162" t="s">
        <v>267</v>
      </c>
      <c r="D147" s="162" t="s">
        <v>139</v>
      </c>
      <c r="E147" s="163" t="s">
        <v>678</v>
      </c>
      <c r="F147" s="164" t="s">
        <v>679</v>
      </c>
      <c r="G147" s="165" t="s">
        <v>252</v>
      </c>
      <c r="H147" s="166">
        <v>2</v>
      </c>
      <c r="I147" s="167"/>
      <c r="J147" s="168">
        <f t="shared" si="10"/>
        <v>0</v>
      </c>
      <c r="K147" s="169"/>
      <c r="L147" s="33"/>
      <c r="M147" s="170" t="s">
        <v>1</v>
      </c>
      <c r="N147" s="171" t="s">
        <v>38</v>
      </c>
      <c r="O147" s="58"/>
      <c r="P147" s="172">
        <f t="shared" si="11"/>
        <v>0</v>
      </c>
      <c r="Q147" s="172">
        <v>0</v>
      </c>
      <c r="R147" s="172">
        <f t="shared" si="12"/>
        <v>0</v>
      </c>
      <c r="S147" s="172">
        <v>0</v>
      </c>
      <c r="T147" s="173">
        <f t="shared" si="13"/>
        <v>0</v>
      </c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R147" s="174" t="s">
        <v>143</v>
      </c>
      <c r="AT147" s="174" t="s">
        <v>139</v>
      </c>
      <c r="AU147" s="174" t="s">
        <v>80</v>
      </c>
      <c r="AY147" s="17" t="s">
        <v>136</v>
      </c>
      <c r="BE147" s="175">
        <f t="shared" si="14"/>
        <v>0</v>
      </c>
      <c r="BF147" s="175">
        <f t="shared" si="15"/>
        <v>0</v>
      </c>
      <c r="BG147" s="175">
        <f t="shared" si="16"/>
        <v>0</v>
      </c>
      <c r="BH147" s="175">
        <f t="shared" si="17"/>
        <v>0</v>
      </c>
      <c r="BI147" s="175">
        <f t="shared" si="18"/>
        <v>0</v>
      </c>
      <c r="BJ147" s="17" t="s">
        <v>144</v>
      </c>
      <c r="BK147" s="175">
        <f t="shared" si="19"/>
        <v>0</v>
      </c>
      <c r="BL147" s="17" t="s">
        <v>143</v>
      </c>
      <c r="BM147" s="174" t="s">
        <v>461</v>
      </c>
    </row>
    <row r="148" spans="1:65" s="2" customFormat="1" ht="16.5" customHeight="1">
      <c r="A148" s="32"/>
      <c r="B148" s="161"/>
      <c r="C148" s="162" t="s">
        <v>272</v>
      </c>
      <c r="D148" s="162" t="s">
        <v>139</v>
      </c>
      <c r="E148" s="163" t="s">
        <v>680</v>
      </c>
      <c r="F148" s="164" t="s">
        <v>681</v>
      </c>
      <c r="G148" s="165" t="s">
        <v>682</v>
      </c>
      <c r="H148" s="166">
        <v>6</v>
      </c>
      <c r="I148" s="167"/>
      <c r="J148" s="168">
        <f t="shared" si="10"/>
        <v>0</v>
      </c>
      <c r="K148" s="169"/>
      <c r="L148" s="33"/>
      <c r="M148" s="170" t="s">
        <v>1</v>
      </c>
      <c r="N148" s="171" t="s">
        <v>38</v>
      </c>
      <c r="O148" s="58"/>
      <c r="P148" s="172">
        <f t="shared" si="11"/>
        <v>0</v>
      </c>
      <c r="Q148" s="172">
        <v>0</v>
      </c>
      <c r="R148" s="172">
        <f t="shared" si="12"/>
        <v>0</v>
      </c>
      <c r="S148" s="172">
        <v>0</v>
      </c>
      <c r="T148" s="173">
        <f t="shared" si="13"/>
        <v>0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74" t="s">
        <v>143</v>
      </c>
      <c r="AT148" s="174" t="s">
        <v>139</v>
      </c>
      <c r="AU148" s="174" t="s">
        <v>80</v>
      </c>
      <c r="AY148" s="17" t="s">
        <v>136</v>
      </c>
      <c r="BE148" s="175">
        <f t="shared" si="14"/>
        <v>0</v>
      </c>
      <c r="BF148" s="175">
        <f t="shared" si="15"/>
        <v>0</v>
      </c>
      <c r="BG148" s="175">
        <f t="shared" si="16"/>
        <v>0</v>
      </c>
      <c r="BH148" s="175">
        <f t="shared" si="17"/>
        <v>0</v>
      </c>
      <c r="BI148" s="175">
        <f t="shared" si="18"/>
        <v>0</v>
      </c>
      <c r="BJ148" s="17" t="s">
        <v>144</v>
      </c>
      <c r="BK148" s="175">
        <f t="shared" si="19"/>
        <v>0</v>
      </c>
      <c r="BL148" s="17" t="s">
        <v>143</v>
      </c>
      <c r="BM148" s="174" t="s">
        <v>469</v>
      </c>
    </row>
    <row r="149" spans="1:65" s="2" customFormat="1" ht="16.5" customHeight="1">
      <c r="A149" s="32"/>
      <c r="B149" s="161"/>
      <c r="C149" s="162" t="s">
        <v>278</v>
      </c>
      <c r="D149" s="162" t="s">
        <v>139</v>
      </c>
      <c r="E149" s="163" t="s">
        <v>683</v>
      </c>
      <c r="F149" s="164" t="s">
        <v>684</v>
      </c>
      <c r="G149" s="165" t="s">
        <v>389</v>
      </c>
      <c r="H149" s="166">
        <v>4</v>
      </c>
      <c r="I149" s="167"/>
      <c r="J149" s="168">
        <f t="shared" si="10"/>
        <v>0</v>
      </c>
      <c r="K149" s="169"/>
      <c r="L149" s="33"/>
      <c r="M149" s="170" t="s">
        <v>1</v>
      </c>
      <c r="N149" s="171" t="s">
        <v>38</v>
      </c>
      <c r="O149" s="58"/>
      <c r="P149" s="172">
        <f t="shared" si="11"/>
        <v>0</v>
      </c>
      <c r="Q149" s="172">
        <v>0</v>
      </c>
      <c r="R149" s="172">
        <f t="shared" si="12"/>
        <v>0</v>
      </c>
      <c r="S149" s="172">
        <v>0</v>
      </c>
      <c r="T149" s="173">
        <f t="shared" si="13"/>
        <v>0</v>
      </c>
      <c r="U149" s="32"/>
      <c r="V149" s="32"/>
      <c r="W149" s="32"/>
      <c r="X149" s="32"/>
      <c r="Y149" s="32"/>
      <c r="Z149" s="32"/>
      <c r="AA149" s="32"/>
      <c r="AB149" s="32"/>
      <c r="AC149" s="32"/>
      <c r="AD149" s="32"/>
      <c r="AE149" s="32"/>
      <c r="AR149" s="174" t="s">
        <v>143</v>
      </c>
      <c r="AT149" s="174" t="s">
        <v>139</v>
      </c>
      <c r="AU149" s="174" t="s">
        <v>80</v>
      </c>
      <c r="AY149" s="17" t="s">
        <v>136</v>
      </c>
      <c r="BE149" s="175">
        <f t="shared" si="14"/>
        <v>0</v>
      </c>
      <c r="BF149" s="175">
        <f t="shared" si="15"/>
        <v>0</v>
      </c>
      <c r="BG149" s="175">
        <f t="shared" si="16"/>
        <v>0</v>
      </c>
      <c r="BH149" s="175">
        <f t="shared" si="17"/>
        <v>0</v>
      </c>
      <c r="BI149" s="175">
        <f t="shared" si="18"/>
        <v>0</v>
      </c>
      <c r="BJ149" s="17" t="s">
        <v>144</v>
      </c>
      <c r="BK149" s="175">
        <f t="shared" si="19"/>
        <v>0</v>
      </c>
      <c r="BL149" s="17" t="s">
        <v>143</v>
      </c>
      <c r="BM149" s="174" t="s">
        <v>479</v>
      </c>
    </row>
    <row r="150" spans="1:65" s="2" customFormat="1" ht="16.5" customHeight="1">
      <c r="A150" s="32"/>
      <c r="B150" s="161"/>
      <c r="C150" s="162" t="s">
        <v>282</v>
      </c>
      <c r="D150" s="162" t="s">
        <v>139</v>
      </c>
      <c r="E150" s="163" t="s">
        <v>685</v>
      </c>
      <c r="F150" s="164" t="s">
        <v>686</v>
      </c>
      <c r="G150" s="165" t="s">
        <v>655</v>
      </c>
      <c r="H150" s="166">
        <v>24</v>
      </c>
      <c r="I150" s="167"/>
      <c r="J150" s="168">
        <f t="shared" si="10"/>
        <v>0</v>
      </c>
      <c r="K150" s="169"/>
      <c r="L150" s="33"/>
      <c r="M150" s="170" t="s">
        <v>1</v>
      </c>
      <c r="N150" s="171" t="s">
        <v>38</v>
      </c>
      <c r="O150" s="58"/>
      <c r="P150" s="172">
        <f t="shared" si="11"/>
        <v>0</v>
      </c>
      <c r="Q150" s="172">
        <v>0</v>
      </c>
      <c r="R150" s="172">
        <f t="shared" si="12"/>
        <v>0</v>
      </c>
      <c r="S150" s="172">
        <v>0</v>
      </c>
      <c r="T150" s="173">
        <f t="shared" si="13"/>
        <v>0</v>
      </c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R150" s="174" t="s">
        <v>143</v>
      </c>
      <c r="AT150" s="174" t="s">
        <v>139</v>
      </c>
      <c r="AU150" s="174" t="s">
        <v>80</v>
      </c>
      <c r="AY150" s="17" t="s">
        <v>136</v>
      </c>
      <c r="BE150" s="175">
        <f t="shared" si="14"/>
        <v>0</v>
      </c>
      <c r="BF150" s="175">
        <f t="shared" si="15"/>
        <v>0</v>
      </c>
      <c r="BG150" s="175">
        <f t="shared" si="16"/>
        <v>0</v>
      </c>
      <c r="BH150" s="175">
        <f t="shared" si="17"/>
        <v>0</v>
      </c>
      <c r="BI150" s="175">
        <f t="shared" si="18"/>
        <v>0</v>
      </c>
      <c r="BJ150" s="17" t="s">
        <v>144</v>
      </c>
      <c r="BK150" s="175">
        <f t="shared" si="19"/>
        <v>0</v>
      </c>
      <c r="BL150" s="17" t="s">
        <v>143</v>
      </c>
      <c r="BM150" s="174" t="s">
        <v>491</v>
      </c>
    </row>
    <row r="151" spans="1:65" s="2" customFormat="1" ht="16.5" customHeight="1">
      <c r="A151" s="32"/>
      <c r="B151" s="161"/>
      <c r="C151" s="162" t="s">
        <v>286</v>
      </c>
      <c r="D151" s="162" t="s">
        <v>139</v>
      </c>
      <c r="E151" s="163" t="s">
        <v>694</v>
      </c>
      <c r="F151" s="164" t="s">
        <v>695</v>
      </c>
      <c r="G151" s="165" t="s">
        <v>655</v>
      </c>
      <c r="H151" s="166">
        <v>52</v>
      </c>
      <c r="I151" s="167"/>
      <c r="J151" s="168">
        <f t="shared" si="10"/>
        <v>0</v>
      </c>
      <c r="K151" s="169"/>
      <c r="L151" s="33"/>
      <c r="M151" s="170" t="s">
        <v>1</v>
      </c>
      <c r="N151" s="171" t="s">
        <v>38</v>
      </c>
      <c r="O151" s="58"/>
      <c r="P151" s="172">
        <f t="shared" si="11"/>
        <v>0</v>
      </c>
      <c r="Q151" s="172">
        <v>0</v>
      </c>
      <c r="R151" s="172">
        <f t="shared" si="12"/>
        <v>0</v>
      </c>
      <c r="S151" s="172">
        <v>0</v>
      </c>
      <c r="T151" s="173">
        <f t="shared" si="13"/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74" t="s">
        <v>143</v>
      </c>
      <c r="AT151" s="174" t="s">
        <v>139</v>
      </c>
      <c r="AU151" s="174" t="s">
        <v>80</v>
      </c>
      <c r="AY151" s="17" t="s">
        <v>136</v>
      </c>
      <c r="BE151" s="175">
        <f t="shared" si="14"/>
        <v>0</v>
      </c>
      <c r="BF151" s="175">
        <f t="shared" si="15"/>
        <v>0</v>
      </c>
      <c r="BG151" s="175">
        <f t="shared" si="16"/>
        <v>0</v>
      </c>
      <c r="BH151" s="175">
        <f t="shared" si="17"/>
        <v>0</v>
      </c>
      <c r="BI151" s="175">
        <f t="shared" si="18"/>
        <v>0</v>
      </c>
      <c r="BJ151" s="17" t="s">
        <v>144</v>
      </c>
      <c r="BK151" s="175">
        <f t="shared" si="19"/>
        <v>0</v>
      </c>
      <c r="BL151" s="17" t="s">
        <v>143</v>
      </c>
      <c r="BM151" s="174" t="s">
        <v>696</v>
      </c>
    </row>
    <row r="152" spans="1:65" s="14" customFormat="1" ht="11.25">
      <c r="B152" s="184"/>
      <c r="D152" s="177" t="s">
        <v>146</v>
      </c>
      <c r="E152" s="185" t="s">
        <v>1</v>
      </c>
      <c r="F152" s="186" t="s">
        <v>159</v>
      </c>
      <c r="H152" s="187">
        <v>52</v>
      </c>
      <c r="I152" s="188"/>
      <c r="L152" s="184"/>
      <c r="M152" s="189"/>
      <c r="N152" s="190"/>
      <c r="O152" s="190"/>
      <c r="P152" s="190"/>
      <c r="Q152" s="190"/>
      <c r="R152" s="190"/>
      <c r="S152" s="190"/>
      <c r="T152" s="191"/>
      <c r="AT152" s="185" t="s">
        <v>146</v>
      </c>
      <c r="AU152" s="185" t="s">
        <v>80</v>
      </c>
      <c r="AV152" s="14" t="s">
        <v>144</v>
      </c>
      <c r="AW152" s="14" t="s">
        <v>29</v>
      </c>
      <c r="AX152" s="14" t="s">
        <v>72</v>
      </c>
      <c r="AY152" s="185" t="s">
        <v>136</v>
      </c>
    </row>
    <row r="153" spans="1:65" s="15" customFormat="1" ht="11.25">
      <c r="B153" s="192"/>
      <c r="D153" s="177" t="s">
        <v>146</v>
      </c>
      <c r="E153" s="193" t="s">
        <v>1</v>
      </c>
      <c r="F153" s="194" t="s">
        <v>149</v>
      </c>
      <c r="H153" s="195">
        <v>52</v>
      </c>
      <c r="I153" s="196"/>
      <c r="L153" s="192"/>
      <c r="M153" s="197"/>
      <c r="N153" s="198"/>
      <c r="O153" s="198"/>
      <c r="P153" s="198"/>
      <c r="Q153" s="198"/>
      <c r="R153" s="198"/>
      <c r="S153" s="198"/>
      <c r="T153" s="199"/>
      <c r="AT153" s="193" t="s">
        <v>146</v>
      </c>
      <c r="AU153" s="193" t="s">
        <v>80</v>
      </c>
      <c r="AV153" s="15" t="s">
        <v>143</v>
      </c>
      <c r="AW153" s="15" t="s">
        <v>29</v>
      </c>
      <c r="AX153" s="15" t="s">
        <v>80</v>
      </c>
      <c r="AY153" s="193" t="s">
        <v>136</v>
      </c>
    </row>
    <row r="154" spans="1:65" s="12" customFormat="1" ht="25.9" customHeight="1">
      <c r="B154" s="148"/>
      <c r="D154" s="149" t="s">
        <v>71</v>
      </c>
      <c r="E154" s="150" t="s">
        <v>552</v>
      </c>
      <c r="F154" s="150" t="s">
        <v>697</v>
      </c>
      <c r="I154" s="151"/>
      <c r="J154" s="152">
        <f>BK154</f>
        <v>0</v>
      </c>
      <c r="L154" s="148"/>
      <c r="M154" s="153"/>
      <c r="N154" s="154"/>
      <c r="O154" s="154"/>
      <c r="P154" s="155">
        <f>SUM(P155:P158)</f>
        <v>0</v>
      </c>
      <c r="Q154" s="154"/>
      <c r="R154" s="155">
        <f>SUM(R155:R158)</f>
        <v>0</v>
      </c>
      <c r="S154" s="154"/>
      <c r="T154" s="156">
        <f>SUM(T155:T158)</f>
        <v>2.0608</v>
      </c>
      <c r="AR154" s="149" t="s">
        <v>80</v>
      </c>
      <c r="AT154" s="157" t="s">
        <v>71</v>
      </c>
      <c r="AU154" s="157" t="s">
        <v>72</v>
      </c>
      <c r="AY154" s="149" t="s">
        <v>136</v>
      </c>
      <c r="BK154" s="158">
        <f>SUM(BK155:BK158)</f>
        <v>0</v>
      </c>
    </row>
    <row r="155" spans="1:65" s="2" customFormat="1" ht="16.5" customHeight="1">
      <c r="A155" s="32"/>
      <c r="B155" s="161"/>
      <c r="C155" s="162" t="s">
        <v>291</v>
      </c>
      <c r="D155" s="162" t="s">
        <v>139</v>
      </c>
      <c r="E155" s="163" t="s">
        <v>698</v>
      </c>
      <c r="F155" s="164" t="s">
        <v>699</v>
      </c>
      <c r="G155" s="165" t="s">
        <v>252</v>
      </c>
      <c r="H155" s="166">
        <v>136</v>
      </c>
      <c r="I155" s="167"/>
      <c r="J155" s="168">
        <f>ROUND(I155*H155,2)</f>
        <v>0</v>
      </c>
      <c r="K155" s="169"/>
      <c r="L155" s="33"/>
      <c r="M155" s="170" t="s">
        <v>1</v>
      </c>
      <c r="N155" s="171" t="s">
        <v>38</v>
      </c>
      <c r="O155" s="58"/>
      <c r="P155" s="172">
        <f>O155*H155</f>
        <v>0</v>
      </c>
      <c r="Q155" s="172">
        <v>0</v>
      </c>
      <c r="R155" s="172">
        <f>Q155*H155</f>
        <v>0</v>
      </c>
      <c r="S155" s="172">
        <v>1.12E-2</v>
      </c>
      <c r="T155" s="173">
        <f>S155*H155</f>
        <v>1.5231999999999999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74" t="s">
        <v>143</v>
      </c>
      <c r="AT155" s="174" t="s">
        <v>139</v>
      </c>
      <c r="AU155" s="174" t="s">
        <v>80</v>
      </c>
      <c r="AY155" s="17" t="s">
        <v>136</v>
      </c>
      <c r="BE155" s="175">
        <f>IF(N155="základní",J155,0)</f>
        <v>0</v>
      </c>
      <c r="BF155" s="175">
        <f>IF(N155="snížená",J155,0)</f>
        <v>0</v>
      </c>
      <c r="BG155" s="175">
        <f>IF(N155="zákl. přenesená",J155,0)</f>
        <v>0</v>
      </c>
      <c r="BH155" s="175">
        <f>IF(N155="sníž. přenesená",J155,0)</f>
        <v>0</v>
      </c>
      <c r="BI155" s="175">
        <f>IF(N155="nulová",J155,0)</f>
        <v>0</v>
      </c>
      <c r="BJ155" s="17" t="s">
        <v>144</v>
      </c>
      <c r="BK155" s="175">
        <f>ROUND(I155*H155,2)</f>
        <v>0</v>
      </c>
      <c r="BL155" s="17" t="s">
        <v>143</v>
      </c>
      <c r="BM155" s="174" t="s">
        <v>700</v>
      </c>
    </row>
    <row r="156" spans="1:65" s="2" customFormat="1" ht="24" customHeight="1">
      <c r="A156" s="32"/>
      <c r="B156" s="161"/>
      <c r="C156" s="162" t="s">
        <v>296</v>
      </c>
      <c r="D156" s="162" t="s">
        <v>139</v>
      </c>
      <c r="E156" s="163" t="s">
        <v>701</v>
      </c>
      <c r="F156" s="164" t="s">
        <v>702</v>
      </c>
      <c r="G156" s="165" t="s">
        <v>655</v>
      </c>
      <c r="H156" s="166">
        <v>48</v>
      </c>
      <c r="I156" s="167"/>
      <c r="J156" s="168">
        <f>ROUND(I156*H156,2)</f>
        <v>0</v>
      </c>
      <c r="K156" s="169"/>
      <c r="L156" s="33"/>
      <c r="M156" s="170" t="s">
        <v>1</v>
      </c>
      <c r="N156" s="171" t="s">
        <v>38</v>
      </c>
      <c r="O156" s="58"/>
      <c r="P156" s="172">
        <f>O156*H156</f>
        <v>0</v>
      </c>
      <c r="Q156" s="172">
        <v>0</v>
      </c>
      <c r="R156" s="172">
        <f>Q156*H156</f>
        <v>0</v>
      </c>
      <c r="S156" s="172">
        <v>1.12E-2</v>
      </c>
      <c r="T156" s="173">
        <f>S156*H156</f>
        <v>0.53759999999999997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74" t="s">
        <v>143</v>
      </c>
      <c r="AT156" s="174" t="s">
        <v>139</v>
      </c>
      <c r="AU156" s="174" t="s">
        <v>80</v>
      </c>
      <c r="AY156" s="17" t="s">
        <v>136</v>
      </c>
      <c r="BE156" s="175">
        <f>IF(N156="základní",J156,0)</f>
        <v>0</v>
      </c>
      <c r="BF156" s="175">
        <f>IF(N156="snížená",J156,0)</f>
        <v>0</v>
      </c>
      <c r="BG156" s="175">
        <f>IF(N156="zákl. přenesená",J156,0)</f>
        <v>0</v>
      </c>
      <c r="BH156" s="175">
        <f>IF(N156="sníž. přenesená",J156,0)</f>
        <v>0</v>
      </c>
      <c r="BI156" s="175">
        <f>IF(N156="nulová",J156,0)</f>
        <v>0</v>
      </c>
      <c r="BJ156" s="17" t="s">
        <v>144</v>
      </c>
      <c r="BK156" s="175">
        <f>ROUND(I156*H156,2)</f>
        <v>0</v>
      </c>
      <c r="BL156" s="17" t="s">
        <v>143</v>
      </c>
      <c r="BM156" s="174" t="s">
        <v>703</v>
      </c>
    </row>
    <row r="157" spans="1:65" s="2" customFormat="1" ht="16.5" customHeight="1">
      <c r="A157" s="32"/>
      <c r="B157" s="161"/>
      <c r="C157" s="162" t="s">
        <v>301</v>
      </c>
      <c r="D157" s="162" t="s">
        <v>139</v>
      </c>
      <c r="E157" s="163" t="s">
        <v>704</v>
      </c>
      <c r="F157" s="164" t="s">
        <v>307</v>
      </c>
      <c r="G157" s="165" t="s">
        <v>207</v>
      </c>
      <c r="H157" s="166">
        <v>1</v>
      </c>
      <c r="I157" s="167"/>
      <c r="J157" s="168">
        <f>ROUND(I157*H157,2)</f>
        <v>0</v>
      </c>
      <c r="K157" s="169"/>
      <c r="L157" s="33"/>
      <c r="M157" s="170" t="s">
        <v>1</v>
      </c>
      <c r="N157" s="171" t="s">
        <v>38</v>
      </c>
      <c r="O157" s="58"/>
      <c r="P157" s="172">
        <f>O157*H157</f>
        <v>0</v>
      </c>
      <c r="Q157" s="172">
        <v>0</v>
      </c>
      <c r="R157" s="172">
        <f>Q157*H157</f>
        <v>0</v>
      </c>
      <c r="S157" s="172">
        <v>0</v>
      </c>
      <c r="T157" s="173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74" t="s">
        <v>143</v>
      </c>
      <c r="AT157" s="174" t="s">
        <v>139</v>
      </c>
      <c r="AU157" s="174" t="s">
        <v>80</v>
      </c>
      <c r="AY157" s="17" t="s">
        <v>136</v>
      </c>
      <c r="BE157" s="175">
        <f>IF(N157="základní",J157,0)</f>
        <v>0</v>
      </c>
      <c r="BF157" s="175">
        <f>IF(N157="snížená",J157,0)</f>
        <v>0</v>
      </c>
      <c r="BG157" s="175">
        <f>IF(N157="zákl. přenesená",J157,0)</f>
        <v>0</v>
      </c>
      <c r="BH157" s="175">
        <f>IF(N157="sníž. přenesená",J157,0)</f>
        <v>0</v>
      </c>
      <c r="BI157" s="175">
        <f>IF(N157="nulová",J157,0)</f>
        <v>0</v>
      </c>
      <c r="BJ157" s="17" t="s">
        <v>144</v>
      </c>
      <c r="BK157" s="175">
        <f>ROUND(I157*H157,2)</f>
        <v>0</v>
      </c>
      <c r="BL157" s="17" t="s">
        <v>143</v>
      </c>
      <c r="BM157" s="174" t="s">
        <v>705</v>
      </c>
    </row>
    <row r="158" spans="1:65" s="2" customFormat="1" ht="16.5" customHeight="1">
      <c r="A158" s="32"/>
      <c r="B158" s="161"/>
      <c r="C158" s="162" t="s">
        <v>308</v>
      </c>
      <c r="D158" s="162" t="s">
        <v>139</v>
      </c>
      <c r="E158" s="163" t="s">
        <v>706</v>
      </c>
      <c r="F158" s="164" t="s">
        <v>707</v>
      </c>
      <c r="G158" s="165" t="s">
        <v>207</v>
      </c>
      <c r="H158" s="166">
        <v>1</v>
      </c>
      <c r="I158" s="167"/>
      <c r="J158" s="168">
        <f>ROUND(I158*H158,2)</f>
        <v>0</v>
      </c>
      <c r="K158" s="169"/>
      <c r="L158" s="33"/>
      <c r="M158" s="215" t="s">
        <v>1</v>
      </c>
      <c r="N158" s="216" t="s">
        <v>38</v>
      </c>
      <c r="O158" s="217"/>
      <c r="P158" s="218">
        <f>O158*H158</f>
        <v>0</v>
      </c>
      <c r="Q158" s="218">
        <v>0</v>
      </c>
      <c r="R158" s="218">
        <f>Q158*H158</f>
        <v>0</v>
      </c>
      <c r="S158" s="218">
        <v>0</v>
      </c>
      <c r="T158" s="219">
        <f>S158*H158</f>
        <v>0</v>
      </c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R158" s="174" t="s">
        <v>143</v>
      </c>
      <c r="AT158" s="174" t="s">
        <v>139</v>
      </c>
      <c r="AU158" s="174" t="s">
        <v>80</v>
      </c>
      <c r="AY158" s="17" t="s">
        <v>136</v>
      </c>
      <c r="BE158" s="175">
        <f>IF(N158="základní",J158,0)</f>
        <v>0</v>
      </c>
      <c r="BF158" s="175">
        <f>IF(N158="snížená",J158,0)</f>
        <v>0</v>
      </c>
      <c r="BG158" s="175">
        <f>IF(N158="zákl. přenesená",J158,0)</f>
        <v>0</v>
      </c>
      <c r="BH158" s="175">
        <f>IF(N158="sníž. přenesená",J158,0)</f>
        <v>0</v>
      </c>
      <c r="BI158" s="175">
        <f>IF(N158="nulová",J158,0)</f>
        <v>0</v>
      </c>
      <c r="BJ158" s="17" t="s">
        <v>144</v>
      </c>
      <c r="BK158" s="175">
        <f>ROUND(I158*H158,2)</f>
        <v>0</v>
      </c>
      <c r="BL158" s="17" t="s">
        <v>143</v>
      </c>
      <c r="BM158" s="174" t="s">
        <v>708</v>
      </c>
    </row>
    <row r="159" spans="1:65" s="2" customFormat="1" ht="6.95" customHeight="1">
      <c r="A159" s="32"/>
      <c r="B159" s="47"/>
      <c r="C159" s="48"/>
      <c r="D159" s="48"/>
      <c r="E159" s="48"/>
      <c r="F159" s="48"/>
      <c r="G159" s="48"/>
      <c r="H159" s="48"/>
      <c r="I159" s="120"/>
      <c r="J159" s="48"/>
      <c r="K159" s="48"/>
      <c r="L159" s="33"/>
      <c r="M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  <c r="AD159" s="32"/>
      <c r="AE159" s="32"/>
    </row>
  </sheetData>
  <autoFilter ref="C118:K158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3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93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39" t="s">
        <v>709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6" t="s">
        <v>1</v>
      </c>
      <c r="F27" s="246"/>
      <c r="G27" s="246"/>
      <c r="H27" s="246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ROUND(J117,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ROUND((SUM(BE117:BE132)),  2)</f>
        <v>0</v>
      </c>
      <c r="G33" s="32"/>
      <c r="H33" s="32"/>
      <c r="I33" s="107">
        <v>0.21</v>
      </c>
      <c r="J33" s="106">
        <f>ROUND(((SUM(BE117:BE132))*I33),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ROUND((SUM(BF117:BF132)),  2)</f>
        <v>0</v>
      </c>
      <c r="G34" s="32"/>
      <c r="H34" s="32"/>
      <c r="I34" s="107">
        <v>0.15</v>
      </c>
      <c r="J34" s="106">
        <f>ROUND(((SUM(BF117:BF132))*I34),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ROUND((SUM(BG117:BG132)),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ROUND((SUM(BH117:BH132)),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ROUND((SUM(BI117:BI132)),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39" t="str">
        <f>E9</f>
        <v>01.5 - SO 01.5 Likvidace asbestu - kanalizační potrubí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J117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710</v>
      </c>
      <c r="E97" s="128"/>
      <c r="F97" s="128"/>
      <c r="G97" s="128"/>
      <c r="H97" s="128"/>
      <c r="I97" s="129"/>
      <c r="J97" s="130">
        <f>J118</f>
        <v>0</v>
      </c>
      <c r="L97" s="126"/>
    </row>
    <row r="98" spans="1:31" s="2" customFormat="1" ht="21.75" customHeight="1">
      <c r="A98" s="32"/>
      <c r="B98" s="33"/>
      <c r="C98" s="32"/>
      <c r="D98" s="32"/>
      <c r="E98" s="32"/>
      <c r="F98" s="32"/>
      <c r="G98" s="32"/>
      <c r="H98" s="32"/>
      <c r="I98" s="96"/>
      <c r="J98" s="32"/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31" s="2" customFormat="1" ht="6.95" customHeight="1">
      <c r="A99" s="32"/>
      <c r="B99" s="47"/>
      <c r="C99" s="48"/>
      <c r="D99" s="48"/>
      <c r="E99" s="48"/>
      <c r="F99" s="48"/>
      <c r="G99" s="48"/>
      <c r="H99" s="48"/>
      <c r="I99" s="120"/>
      <c r="J99" s="48"/>
      <c r="K99" s="48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3" spans="1:31" s="2" customFormat="1" ht="6.95" customHeight="1">
      <c r="A103" s="32"/>
      <c r="B103" s="49"/>
      <c r="C103" s="50"/>
      <c r="D103" s="50"/>
      <c r="E103" s="50"/>
      <c r="F103" s="50"/>
      <c r="G103" s="50"/>
      <c r="H103" s="50"/>
      <c r="I103" s="121"/>
      <c r="J103" s="50"/>
      <c r="K103" s="50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24.95" customHeight="1">
      <c r="A104" s="32"/>
      <c r="B104" s="33"/>
      <c r="C104" s="21" t="s">
        <v>121</v>
      </c>
      <c r="D104" s="32"/>
      <c r="E104" s="32"/>
      <c r="F104" s="32"/>
      <c r="G104" s="32"/>
      <c r="H104" s="32"/>
      <c r="I104" s="96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6.95" customHeight="1">
      <c r="A105" s="32"/>
      <c r="B105" s="33"/>
      <c r="C105" s="32"/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12" customHeight="1">
      <c r="A106" s="32"/>
      <c r="B106" s="33"/>
      <c r="C106" s="27" t="s">
        <v>16</v>
      </c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6.5" customHeight="1">
      <c r="A107" s="32"/>
      <c r="B107" s="33"/>
      <c r="C107" s="32"/>
      <c r="D107" s="32"/>
      <c r="E107" s="259" t="str">
        <f>E7</f>
        <v>Bytový dům Mezilesí 2060 - Výměna stoupacího potrubí - II. etapa</v>
      </c>
      <c r="F107" s="260"/>
      <c r="G107" s="260"/>
      <c r="H107" s="260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98</v>
      </c>
      <c r="D108" s="32"/>
      <c r="E108" s="32"/>
      <c r="F108" s="32"/>
      <c r="G108" s="32"/>
      <c r="H108" s="32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2"/>
      <c r="D109" s="32"/>
      <c r="E109" s="239" t="str">
        <f>E9</f>
        <v>01.5 - SO 01.5 Likvidace asbestu - kanalizační potrubí</v>
      </c>
      <c r="F109" s="261"/>
      <c r="G109" s="261"/>
      <c r="H109" s="261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2"/>
      <c r="D110" s="32"/>
      <c r="E110" s="32"/>
      <c r="F110" s="32"/>
      <c r="G110" s="32"/>
      <c r="H110" s="32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20</v>
      </c>
      <c r="D111" s="32"/>
      <c r="E111" s="32"/>
      <c r="F111" s="25" t="str">
        <f>F12</f>
        <v xml:space="preserve"> </v>
      </c>
      <c r="G111" s="32"/>
      <c r="H111" s="32"/>
      <c r="I111" s="97" t="s">
        <v>22</v>
      </c>
      <c r="J111" s="55">
        <f>IF(J12="","",J12)</f>
        <v>43734</v>
      </c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96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23</v>
      </c>
      <c r="D113" s="32"/>
      <c r="E113" s="32"/>
      <c r="F113" s="25" t="str">
        <f>E15</f>
        <v xml:space="preserve"> </v>
      </c>
      <c r="G113" s="32"/>
      <c r="H113" s="32"/>
      <c r="I113" s="97" t="s">
        <v>28</v>
      </c>
      <c r="J113" s="30" t="str">
        <f>E21</f>
        <v xml:space="preserve"> 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5.2" customHeight="1">
      <c r="A114" s="32"/>
      <c r="B114" s="33"/>
      <c r="C114" s="27" t="s">
        <v>26</v>
      </c>
      <c r="D114" s="32"/>
      <c r="E114" s="32"/>
      <c r="F114" s="25" t="str">
        <f>IF(E18="","",E18)</f>
        <v>Vyplň údaj</v>
      </c>
      <c r="G114" s="32"/>
      <c r="H114" s="32"/>
      <c r="I114" s="97" t="s">
        <v>30</v>
      </c>
      <c r="J114" s="30" t="str">
        <f>E24</f>
        <v xml:space="preserve"> 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0.35" customHeight="1">
      <c r="A115" s="32"/>
      <c r="B115" s="33"/>
      <c r="C115" s="32"/>
      <c r="D115" s="32"/>
      <c r="E115" s="32"/>
      <c r="F115" s="32"/>
      <c r="G115" s="32"/>
      <c r="H115" s="32"/>
      <c r="I115" s="96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11" customFormat="1" ht="29.25" customHeight="1">
      <c r="A116" s="136"/>
      <c r="B116" s="137"/>
      <c r="C116" s="138" t="s">
        <v>122</v>
      </c>
      <c r="D116" s="139" t="s">
        <v>57</v>
      </c>
      <c r="E116" s="139" t="s">
        <v>53</v>
      </c>
      <c r="F116" s="139" t="s">
        <v>54</v>
      </c>
      <c r="G116" s="139" t="s">
        <v>123</v>
      </c>
      <c r="H116" s="139" t="s">
        <v>124</v>
      </c>
      <c r="I116" s="140" t="s">
        <v>125</v>
      </c>
      <c r="J116" s="141" t="s">
        <v>102</v>
      </c>
      <c r="K116" s="142" t="s">
        <v>126</v>
      </c>
      <c r="L116" s="143"/>
      <c r="M116" s="62" t="s">
        <v>1</v>
      </c>
      <c r="N116" s="63" t="s">
        <v>36</v>
      </c>
      <c r="O116" s="63" t="s">
        <v>127</v>
      </c>
      <c r="P116" s="63" t="s">
        <v>128</v>
      </c>
      <c r="Q116" s="63" t="s">
        <v>129</v>
      </c>
      <c r="R116" s="63" t="s">
        <v>130</v>
      </c>
      <c r="S116" s="63" t="s">
        <v>131</v>
      </c>
      <c r="T116" s="64" t="s">
        <v>132</v>
      </c>
      <c r="U116" s="136"/>
      <c r="V116" s="136"/>
      <c r="W116" s="136"/>
      <c r="X116" s="136"/>
      <c r="Y116" s="136"/>
      <c r="Z116" s="136"/>
      <c r="AA116" s="136"/>
      <c r="AB116" s="136"/>
      <c r="AC116" s="136"/>
      <c r="AD116" s="136"/>
      <c r="AE116" s="136"/>
    </row>
    <row r="117" spans="1:65" s="2" customFormat="1" ht="22.9" customHeight="1">
      <c r="A117" s="32"/>
      <c r="B117" s="33"/>
      <c r="C117" s="69" t="s">
        <v>133</v>
      </c>
      <c r="D117" s="32"/>
      <c r="E117" s="32"/>
      <c r="F117" s="32"/>
      <c r="G117" s="32"/>
      <c r="H117" s="32"/>
      <c r="I117" s="96"/>
      <c r="J117" s="144">
        <f>BK117</f>
        <v>0</v>
      </c>
      <c r="K117" s="32"/>
      <c r="L117" s="33"/>
      <c r="M117" s="65"/>
      <c r="N117" s="56"/>
      <c r="O117" s="66"/>
      <c r="P117" s="145">
        <f>P118</f>
        <v>0</v>
      </c>
      <c r="Q117" s="66"/>
      <c r="R117" s="145">
        <f>R118</f>
        <v>0</v>
      </c>
      <c r="S117" s="66"/>
      <c r="T117" s="146">
        <f>T118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T117" s="17" t="s">
        <v>71</v>
      </c>
      <c r="AU117" s="17" t="s">
        <v>104</v>
      </c>
      <c r="BK117" s="147">
        <f>BK118</f>
        <v>0</v>
      </c>
    </row>
    <row r="118" spans="1:65" s="12" customFormat="1" ht="25.9" customHeight="1">
      <c r="B118" s="148"/>
      <c r="D118" s="149" t="s">
        <v>71</v>
      </c>
      <c r="E118" s="150" t="s">
        <v>711</v>
      </c>
      <c r="F118" s="150" t="s">
        <v>568</v>
      </c>
      <c r="I118" s="151"/>
      <c r="J118" s="152">
        <f>BK118</f>
        <v>0</v>
      </c>
      <c r="L118" s="148"/>
      <c r="M118" s="153"/>
      <c r="N118" s="154"/>
      <c r="O118" s="154"/>
      <c r="P118" s="155">
        <f>SUM(P119:P132)</f>
        <v>0</v>
      </c>
      <c r="Q118" s="154"/>
      <c r="R118" s="155">
        <f>SUM(R119:R132)</f>
        <v>0</v>
      </c>
      <c r="S118" s="154"/>
      <c r="T118" s="156">
        <f>SUM(T119:T132)</f>
        <v>0</v>
      </c>
      <c r="AR118" s="149" t="s">
        <v>143</v>
      </c>
      <c r="AT118" s="157" t="s">
        <v>71</v>
      </c>
      <c r="AU118" s="157" t="s">
        <v>72</v>
      </c>
      <c r="AY118" s="149" t="s">
        <v>136</v>
      </c>
      <c r="BK118" s="158">
        <f>SUM(BK119:BK132)</f>
        <v>0</v>
      </c>
    </row>
    <row r="119" spans="1:65" s="2" customFormat="1" ht="16.5" customHeight="1">
      <c r="A119" s="32"/>
      <c r="B119" s="161"/>
      <c r="C119" s="162" t="s">
        <v>80</v>
      </c>
      <c r="D119" s="162" t="s">
        <v>139</v>
      </c>
      <c r="E119" s="163" t="s">
        <v>712</v>
      </c>
      <c r="F119" s="164" t="s">
        <v>713</v>
      </c>
      <c r="G119" s="165" t="s">
        <v>714</v>
      </c>
      <c r="H119" s="166">
        <v>288</v>
      </c>
      <c r="I119" s="167"/>
      <c r="J119" s="168">
        <f t="shared" ref="J119:J132" si="0">ROUND(I119*H119,2)</f>
        <v>0</v>
      </c>
      <c r="K119" s="169"/>
      <c r="L119" s="33"/>
      <c r="M119" s="170" t="s">
        <v>1</v>
      </c>
      <c r="N119" s="171" t="s">
        <v>38</v>
      </c>
      <c r="O119" s="58"/>
      <c r="P119" s="172">
        <f t="shared" ref="P119:P132" si="1">O119*H119</f>
        <v>0</v>
      </c>
      <c r="Q119" s="172">
        <v>0</v>
      </c>
      <c r="R119" s="172">
        <f t="shared" ref="R119:R132" si="2">Q119*H119</f>
        <v>0</v>
      </c>
      <c r="S119" s="172">
        <v>0</v>
      </c>
      <c r="T119" s="173">
        <f t="shared" ref="T119:T132" si="3">S119*H119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74" t="s">
        <v>715</v>
      </c>
      <c r="AT119" s="174" t="s">
        <v>139</v>
      </c>
      <c r="AU119" s="174" t="s">
        <v>80</v>
      </c>
      <c r="AY119" s="17" t="s">
        <v>136</v>
      </c>
      <c r="BE119" s="175">
        <f t="shared" ref="BE119:BE132" si="4">IF(N119="základní",J119,0)</f>
        <v>0</v>
      </c>
      <c r="BF119" s="175">
        <f t="shared" ref="BF119:BF132" si="5">IF(N119="snížená",J119,0)</f>
        <v>0</v>
      </c>
      <c r="BG119" s="175">
        <f t="shared" ref="BG119:BG132" si="6">IF(N119="zákl. přenesená",J119,0)</f>
        <v>0</v>
      </c>
      <c r="BH119" s="175">
        <f t="shared" ref="BH119:BH132" si="7">IF(N119="sníž. přenesená",J119,0)</f>
        <v>0</v>
      </c>
      <c r="BI119" s="175">
        <f t="shared" ref="BI119:BI132" si="8">IF(N119="nulová",J119,0)</f>
        <v>0</v>
      </c>
      <c r="BJ119" s="17" t="s">
        <v>144</v>
      </c>
      <c r="BK119" s="175">
        <f t="shared" ref="BK119:BK132" si="9">ROUND(I119*H119,2)</f>
        <v>0</v>
      </c>
      <c r="BL119" s="17" t="s">
        <v>715</v>
      </c>
      <c r="BM119" s="174" t="s">
        <v>144</v>
      </c>
    </row>
    <row r="120" spans="1:65" s="2" customFormat="1" ht="16.5" customHeight="1">
      <c r="A120" s="32"/>
      <c r="B120" s="161"/>
      <c r="C120" s="162" t="s">
        <v>144</v>
      </c>
      <c r="D120" s="162" t="s">
        <v>139</v>
      </c>
      <c r="E120" s="163" t="s">
        <v>716</v>
      </c>
      <c r="F120" s="164" t="s">
        <v>717</v>
      </c>
      <c r="G120" s="165" t="s">
        <v>655</v>
      </c>
      <c r="H120" s="166">
        <v>24</v>
      </c>
      <c r="I120" s="167"/>
      <c r="J120" s="168">
        <f t="shared" si="0"/>
        <v>0</v>
      </c>
      <c r="K120" s="169"/>
      <c r="L120" s="33"/>
      <c r="M120" s="170" t="s">
        <v>1</v>
      </c>
      <c r="N120" s="171" t="s">
        <v>38</v>
      </c>
      <c r="O120" s="58"/>
      <c r="P120" s="172">
        <f t="shared" si="1"/>
        <v>0</v>
      </c>
      <c r="Q120" s="172">
        <v>0</v>
      </c>
      <c r="R120" s="172">
        <f t="shared" si="2"/>
        <v>0</v>
      </c>
      <c r="S120" s="172">
        <v>0</v>
      </c>
      <c r="T120" s="173">
        <f t="shared" si="3"/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74" t="s">
        <v>715</v>
      </c>
      <c r="AT120" s="174" t="s">
        <v>139</v>
      </c>
      <c r="AU120" s="174" t="s">
        <v>80</v>
      </c>
      <c r="AY120" s="17" t="s">
        <v>136</v>
      </c>
      <c r="BE120" s="175">
        <f t="shared" si="4"/>
        <v>0</v>
      </c>
      <c r="BF120" s="175">
        <f t="shared" si="5"/>
        <v>0</v>
      </c>
      <c r="BG120" s="175">
        <f t="shared" si="6"/>
        <v>0</v>
      </c>
      <c r="BH120" s="175">
        <f t="shared" si="7"/>
        <v>0</v>
      </c>
      <c r="BI120" s="175">
        <f t="shared" si="8"/>
        <v>0</v>
      </c>
      <c r="BJ120" s="17" t="s">
        <v>144</v>
      </c>
      <c r="BK120" s="175">
        <f t="shared" si="9"/>
        <v>0</v>
      </c>
      <c r="BL120" s="17" t="s">
        <v>715</v>
      </c>
      <c r="BM120" s="174" t="s">
        <v>143</v>
      </c>
    </row>
    <row r="121" spans="1:65" s="2" customFormat="1" ht="16.5" customHeight="1">
      <c r="A121" s="32"/>
      <c r="B121" s="161"/>
      <c r="C121" s="162" t="s">
        <v>137</v>
      </c>
      <c r="D121" s="162" t="s">
        <v>139</v>
      </c>
      <c r="E121" s="163" t="s">
        <v>718</v>
      </c>
      <c r="F121" s="164" t="s">
        <v>719</v>
      </c>
      <c r="G121" s="165" t="s">
        <v>720</v>
      </c>
      <c r="H121" s="166">
        <v>1200</v>
      </c>
      <c r="I121" s="167"/>
      <c r="J121" s="168">
        <f t="shared" si="0"/>
        <v>0</v>
      </c>
      <c r="K121" s="169"/>
      <c r="L121" s="33"/>
      <c r="M121" s="170" t="s">
        <v>1</v>
      </c>
      <c r="N121" s="171" t="s">
        <v>38</v>
      </c>
      <c r="O121" s="58"/>
      <c r="P121" s="172">
        <f t="shared" si="1"/>
        <v>0</v>
      </c>
      <c r="Q121" s="172">
        <v>0</v>
      </c>
      <c r="R121" s="172">
        <f t="shared" si="2"/>
        <v>0</v>
      </c>
      <c r="S121" s="172">
        <v>0</v>
      </c>
      <c r="T121" s="173">
        <f t="shared" si="3"/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4" t="s">
        <v>715</v>
      </c>
      <c r="AT121" s="174" t="s">
        <v>139</v>
      </c>
      <c r="AU121" s="174" t="s">
        <v>80</v>
      </c>
      <c r="AY121" s="17" t="s">
        <v>136</v>
      </c>
      <c r="BE121" s="175">
        <f t="shared" si="4"/>
        <v>0</v>
      </c>
      <c r="BF121" s="175">
        <f t="shared" si="5"/>
        <v>0</v>
      </c>
      <c r="BG121" s="175">
        <f t="shared" si="6"/>
        <v>0</v>
      </c>
      <c r="BH121" s="175">
        <f t="shared" si="7"/>
        <v>0</v>
      </c>
      <c r="BI121" s="175">
        <f t="shared" si="8"/>
        <v>0</v>
      </c>
      <c r="BJ121" s="17" t="s">
        <v>144</v>
      </c>
      <c r="BK121" s="175">
        <f t="shared" si="9"/>
        <v>0</v>
      </c>
      <c r="BL121" s="17" t="s">
        <v>715</v>
      </c>
      <c r="BM121" s="174" t="s">
        <v>160</v>
      </c>
    </row>
    <row r="122" spans="1:65" s="2" customFormat="1" ht="16.5" customHeight="1">
      <c r="A122" s="32"/>
      <c r="B122" s="161"/>
      <c r="C122" s="162" t="s">
        <v>143</v>
      </c>
      <c r="D122" s="162" t="s">
        <v>139</v>
      </c>
      <c r="E122" s="163" t="s">
        <v>721</v>
      </c>
      <c r="F122" s="164" t="s">
        <v>722</v>
      </c>
      <c r="G122" s="165" t="s">
        <v>720</v>
      </c>
      <c r="H122" s="166">
        <v>300</v>
      </c>
      <c r="I122" s="167"/>
      <c r="J122" s="168">
        <f t="shared" si="0"/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si="1"/>
        <v>0</v>
      </c>
      <c r="Q122" s="172">
        <v>0</v>
      </c>
      <c r="R122" s="172">
        <f t="shared" si="2"/>
        <v>0</v>
      </c>
      <c r="S122" s="172">
        <v>0</v>
      </c>
      <c r="T122" s="17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715</v>
      </c>
      <c r="AT122" s="174" t="s">
        <v>139</v>
      </c>
      <c r="AU122" s="174" t="s">
        <v>80</v>
      </c>
      <c r="AY122" s="17" t="s">
        <v>136</v>
      </c>
      <c r="BE122" s="175">
        <f t="shared" si="4"/>
        <v>0</v>
      </c>
      <c r="BF122" s="175">
        <f t="shared" si="5"/>
        <v>0</v>
      </c>
      <c r="BG122" s="175">
        <f t="shared" si="6"/>
        <v>0</v>
      </c>
      <c r="BH122" s="175">
        <f t="shared" si="7"/>
        <v>0</v>
      </c>
      <c r="BI122" s="175">
        <f t="shared" si="8"/>
        <v>0</v>
      </c>
      <c r="BJ122" s="17" t="s">
        <v>144</v>
      </c>
      <c r="BK122" s="175">
        <f t="shared" si="9"/>
        <v>0</v>
      </c>
      <c r="BL122" s="17" t="s">
        <v>715</v>
      </c>
      <c r="BM122" s="174" t="s">
        <v>181</v>
      </c>
    </row>
    <row r="123" spans="1:65" s="2" customFormat="1" ht="16.5" customHeight="1">
      <c r="A123" s="32"/>
      <c r="B123" s="161"/>
      <c r="C123" s="162" t="s">
        <v>166</v>
      </c>
      <c r="D123" s="162" t="s">
        <v>139</v>
      </c>
      <c r="E123" s="163" t="s">
        <v>723</v>
      </c>
      <c r="F123" s="164" t="s">
        <v>724</v>
      </c>
      <c r="G123" s="165" t="s">
        <v>188</v>
      </c>
      <c r="H123" s="166">
        <v>2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715</v>
      </c>
      <c r="AT123" s="174" t="s">
        <v>139</v>
      </c>
      <c r="AU123" s="174" t="s">
        <v>80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715</v>
      </c>
      <c r="BM123" s="174" t="s">
        <v>192</v>
      </c>
    </row>
    <row r="124" spans="1:65" s="2" customFormat="1" ht="16.5" customHeight="1">
      <c r="A124" s="32"/>
      <c r="B124" s="161"/>
      <c r="C124" s="162" t="s">
        <v>160</v>
      </c>
      <c r="D124" s="162" t="s">
        <v>139</v>
      </c>
      <c r="E124" s="163" t="s">
        <v>725</v>
      </c>
      <c r="F124" s="164" t="s">
        <v>726</v>
      </c>
      <c r="G124" s="165" t="s">
        <v>655</v>
      </c>
      <c r="H124" s="166">
        <v>12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715</v>
      </c>
      <c r="AT124" s="174" t="s">
        <v>139</v>
      </c>
      <c r="AU124" s="174" t="s">
        <v>80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715</v>
      </c>
      <c r="BM124" s="174" t="s">
        <v>204</v>
      </c>
    </row>
    <row r="125" spans="1:65" s="2" customFormat="1" ht="16.5" customHeight="1">
      <c r="A125" s="32"/>
      <c r="B125" s="161"/>
      <c r="C125" s="162" t="s">
        <v>176</v>
      </c>
      <c r="D125" s="162" t="s">
        <v>139</v>
      </c>
      <c r="E125" s="163" t="s">
        <v>727</v>
      </c>
      <c r="F125" s="164" t="s">
        <v>728</v>
      </c>
      <c r="G125" s="165" t="s">
        <v>714</v>
      </c>
      <c r="H125" s="166">
        <v>48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715</v>
      </c>
      <c r="AT125" s="174" t="s">
        <v>139</v>
      </c>
      <c r="AU125" s="174" t="s">
        <v>80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715</v>
      </c>
      <c r="BM125" s="174" t="s">
        <v>214</v>
      </c>
    </row>
    <row r="126" spans="1:65" s="2" customFormat="1" ht="16.5" customHeight="1">
      <c r="A126" s="32"/>
      <c r="B126" s="161"/>
      <c r="C126" s="162" t="s">
        <v>181</v>
      </c>
      <c r="D126" s="162" t="s">
        <v>139</v>
      </c>
      <c r="E126" s="163" t="s">
        <v>729</v>
      </c>
      <c r="F126" s="164" t="s">
        <v>730</v>
      </c>
      <c r="G126" s="165" t="s">
        <v>714</v>
      </c>
      <c r="H126" s="166">
        <v>24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715</v>
      </c>
      <c r="AT126" s="174" t="s">
        <v>139</v>
      </c>
      <c r="AU126" s="174" t="s">
        <v>80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715</v>
      </c>
      <c r="BM126" s="174" t="s">
        <v>222</v>
      </c>
    </row>
    <row r="127" spans="1:65" s="2" customFormat="1" ht="16.5" customHeight="1">
      <c r="A127" s="32"/>
      <c r="B127" s="161"/>
      <c r="C127" s="162" t="s">
        <v>185</v>
      </c>
      <c r="D127" s="162" t="s">
        <v>139</v>
      </c>
      <c r="E127" s="163" t="s">
        <v>731</v>
      </c>
      <c r="F127" s="164" t="s">
        <v>732</v>
      </c>
      <c r="G127" s="165" t="s">
        <v>733</v>
      </c>
      <c r="H127" s="166">
        <v>48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715</v>
      </c>
      <c r="AT127" s="174" t="s">
        <v>139</v>
      </c>
      <c r="AU127" s="174" t="s">
        <v>80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715</v>
      </c>
      <c r="BM127" s="174" t="s">
        <v>230</v>
      </c>
    </row>
    <row r="128" spans="1:65" s="2" customFormat="1" ht="16.5" customHeight="1">
      <c r="A128" s="32"/>
      <c r="B128" s="161"/>
      <c r="C128" s="162" t="s">
        <v>192</v>
      </c>
      <c r="D128" s="162" t="s">
        <v>139</v>
      </c>
      <c r="E128" s="163" t="s">
        <v>734</v>
      </c>
      <c r="F128" s="164" t="s">
        <v>735</v>
      </c>
      <c r="G128" s="165" t="s">
        <v>733</v>
      </c>
      <c r="H128" s="166">
        <v>48</v>
      </c>
      <c r="I128" s="167"/>
      <c r="J128" s="168">
        <f t="shared" si="0"/>
        <v>0</v>
      </c>
      <c r="K128" s="169"/>
      <c r="L128" s="33"/>
      <c r="M128" s="170" t="s">
        <v>1</v>
      </c>
      <c r="N128" s="171" t="s">
        <v>38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715</v>
      </c>
      <c r="AT128" s="174" t="s">
        <v>139</v>
      </c>
      <c r="AU128" s="174" t="s">
        <v>80</v>
      </c>
      <c r="AY128" s="17" t="s">
        <v>136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144</v>
      </c>
      <c r="BK128" s="175">
        <f t="shared" si="9"/>
        <v>0</v>
      </c>
      <c r="BL128" s="17" t="s">
        <v>715</v>
      </c>
      <c r="BM128" s="174" t="s">
        <v>240</v>
      </c>
    </row>
    <row r="129" spans="1:65" s="2" customFormat="1" ht="16.5" customHeight="1">
      <c r="A129" s="32"/>
      <c r="B129" s="161"/>
      <c r="C129" s="162" t="s">
        <v>198</v>
      </c>
      <c r="D129" s="162" t="s">
        <v>139</v>
      </c>
      <c r="E129" s="163" t="s">
        <v>736</v>
      </c>
      <c r="F129" s="164" t="s">
        <v>737</v>
      </c>
      <c r="G129" s="165" t="s">
        <v>733</v>
      </c>
      <c r="H129" s="166">
        <v>48</v>
      </c>
      <c r="I129" s="167"/>
      <c r="J129" s="168">
        <f t="shared" si="0"/>
        <v>0</v>
      </c>
      <c r="K129" s="169"/>
      <c r="L129" s="33"/>
      <c r="M129" s="170" t="s">
        <v>1</v>
      </c>
      <c r="N129" s="171" t="s">
        <v>38</v>
      </c>
      <c r="O129" s="58"/>
      <c r="P129" s="172">
        <f t="shared" si="1"/>
        <v>0</v>
      </c>
      <c r="Q129" s="172">
        <v>0</v>
      </c>
      <c r="R129" s="172">
        <f t="shared" si="2"/>
        <v>0</v>
      </c>
      <c r="S129" s="172">
        <v>0</v>
      </c>
      <c r="T129" s="17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715</v>
      </c>
      <c r="AT129" s="174" t="s">
        <v>139</v>
      </c>
      <c r="AU129" s="174" t="s">
        <v>80</v>
      </c>
      <c r="AY129" s="17" t="s">
        <v>136</v>
      </c>
      <c r="BE129" s="175">
        <f t="shared" si="4"/>
        <v>0</v>
      </c>
      <c r="BF129" s="175">
        <f t="shared" si="5"/>
        <v>0</v>
      </c>
      <c r="BG129" s="175">
        <f t="shared" si="6"/>
        <v>0</v>
      </c>
      <c r="BH129" s="175">
        <f t="shared" si="7"/>
        <v>0</v>
      </c>
      <c r="BI129" s="175">
        <f t="shared" si="8"/>
        <v>0</v>
      </c>
      <c r="BJ129" s="17" t="s">
        <v>144</v>
      </c>
      <c r="BK129" s="175">
        <f t="shared" si="9"/>
        <v>0</v>
      </c>
      <c r="BL129" s="17" t="s">
        <v>715</v>
      </c>
      <c r="BM129" s="174" t="s">
        <v>249</v>
      </c>
    </row>
    <row r="130" spans="1:65" s="2" customFormat="1" ht="16.5" customHeight="1">
      <c r="A130" s="32"/>
      <c r="B130" s="161"/>
      <c r="C130" s="162" t="s">
        <v>204</v>
      </c>
      <c r="D130" s="162" t="s">
        <v>139</v>
      </c>
      <c r="E130" s="163" t="s">
        <v>738</v>
      </c>
      <c r="F130" s="164" t="s">
        <v>739</v>
      </c>
      <c r="G130" s="165" t="s">
        <v>733</v>
      </c>
      <c r="H130" s="166">
        <v>2</v>
      </c>
      <c r="I130" s="167"/>
      <c r="J130" s="168">
        <f t="shared" si="0"/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si="1"/>
        <v>0</v>
      </c>
      <c r="Q130" s="172">
        <v>0</v>
      </c>
      <c r="R130" s="172">
        <f t="shared" si="2"/>
        <v>0</v>
      </c>
      <c r="S130" s="172">
        <v>0</v>
      </c>
      <c r="T130" s="17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715</v>
      </c>
      <c r="AT130" s="174" t="s">
        <v>139</v>
      </c>
      <c r="AU130" s="174" t="s">
        <v>80</v>
      </c>
      <c r="AY130" s="17" t="s">
        <v>136</v>
      </c>
      <c r="BE130" s="175">
        <f t="shared" si="4"/>
        <v>0</v>
      </c>
      <c r="BF130" s="175">
        <f t="shared" si="5"/>
        <v>0</v>
      </c>
      <c r="BG130" s="175">
        <f t="shared" si="6"/>
        <v>0</v>
      </c>
      <c r="BH130" s="175">
        <f t="shared" si="7"/>
        <v>0</v>
      </c>
      <c r="BI130" s="175">
        <f t="shared" si="8"/>
        <v>0</v>
      </c>
      <c r="BJ130" s="17" t="s">
        <v>144</v>
      </c>
      <c r="BK130" s="175">
        <f t="shared" si="9"/>
        <v>0</v>
      </c>
      <c r="BL130" s="17" t="s">
        <v>715</v>
      </c>
      <c r="BM130" s="174" t="s">
        <v>259</v>
      </c>
    </row>
    <row r="131" spans="1:65" s="2" customFormat="1" ht="16.5" customHeight="1">
      <c r="A131" s="32"/>
      <c r="B131" s="161"/>
      <c r="C131" s="162" t="s">
        <v>210</v>
      </c>
      <c r="D131" s="162" t="s">
        <v>139</v>
      </c>
      <c r="E131" s="163" t="s">
        <v>740</v>
      </c>
      <c r="F131" s="164" t="s">
        <v>741</v>
      </c>
      <c r="G131" s="165" t="s">
        <v>733</v>
      </c>
      <c r="H131" s="166">
        <v>20</v>
      </c>
      <c r="I131" s="167"/>
      <c r="J131" s="168">
        <f t="shared" si="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"/>
        <v>0</v>
      </c>
      <c r="Q131" s="172">
        <v>0</v>
      </c>
      <c r="R131" s="172">
        <f t="shared" si="2"/>
        <v>0</v>
      </c>
      <c r="S131" s="172">
        <v>0</v>
      </c>
      <c r="T131" s="17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715</v>
      </c>
      <c r="AT131" s="174" t="s">
        <v>139</v>
      </c>
      <c r="AU131" s="174" t="s">
        <v>80</v>
      </c>
      <c r="AY131" s="17" t="s">
        <v>136</v>
      </c>
      <c r="BE131" s="175">
        <f t="shared" si="4"/>
        <v>0</v>
      </c>
      <c r="BF131" s="175">
        <f t="shared" si="5"/>
        <v>0</v>
      </c>
      <c r="BG131" s="175">
        <f t="shared" si="6"/>
        <v>0</v>
      </c>
      <c r="BH131" s="175">
        <f t="shared" si="7"/>
        <v>0</v>
      </c>
      <c r="BI131" s="175">
        <f t="shared" si="8"/>
        <v>0</v>
      </c>
      <c r="BJ131" s="17" t="s">
        <v>144</v>
      </c>
      <c r="BK131" s="175">
        <f t="shared" si="9"/>
        <v>0</v>
      </c>
      <c r="BL131" s="17" t="s">
        <v>715</v>
      </c>
      <c r="BM131" s="174" t="s">
        <v>267</v>
      </c>
    </row>
    <row r="132" spans="1:65" s="2" customFormat="1" ht="16.5" customHeight="1">
      <c r="A132" s="32"/>
      <c r="B132" s="161"/>
      <c r="C132" s="162" t="s">
        <v>214</v>
      </c>
      <c r="D132" s="162" t="s">
        <v>139</v>
      </c>
      <c r="E132" s="163" t="s">
        <v>742</v>
      </c>
      <c r="F132" s="164" t="s">
        <v>743</v>
      </c>
      <c r="G132" s="165" t="s">
        <v>733</v>
      </c>
      <c r="H132" s="166">
        <v>48</v>
      </c>
      <c r="I132" s="167"/>
      <c r="J132" s="168">
        <f t="shared" si="0"/>
        <v>0</v>
      </c>
      <c r="K132" s="169"/>
      <c r="L132" s="33"/>
      <c r="M132" s="215" t="s">
        <v>1</v>
      </c>
      <c r="N132" s="216" t="s">
        <v>38</v>
      </c>
      <c r="O132" s="217"/>
      <c r="P132" s="218">
        <f t="shared" si="1"/>
        <v>0</v>
      </c>
      <c r="Q132" s="218">
        <v>0</v>
      </c>
      <c r="R132" s="218">
        <f t="shared" si="2"/>
        <v>0</v>
      </c>
      <c r="S132" s="218">
        <v>0</v>
      </c>
      <c r="T132" s="219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715</v>
      </c>
      <c r="AT132" s="174" t="s">
        <v>139</v>
      </c>
      <c r="AU132" s="174" t="s">
        <v>80</v>
      </c>
      <c r="AY132" s="17" t="s">
        <v>136</v>
      </c>
      <c r="BE132" s="175">
        <f t="shared" si="4"/>
        <v>0</v>
      </c>
      <c r="BF132" s="175">
        <f t="shared" si="5"/>
        <v>0</v>
      </c>
      <c r="BG132" s="175">
        <f t="shared" si="6"/>
        <v>0</v>
      </c>
      <c r="BH132" s="175">
        <f t="shared" si="7"/>
        <v>0</v>
      </c>
      <c r="BI132" s="175">
        <f t="shared" si="8"/>
        <v>0</v>
      </c>
      <c r="BJ132" s="17" t="s">
        <v>144</v>
      </c>
      <c r="BK132" s="175">
        <f t="shared" si="9"/>
        <v>0</v>
      </c>
      <c r="BL132" s="17" t="s">
        <v>715</v>
      </c>
      <c r="BM132" s="174" t="s">
        <v>278</v>
      </c>
    </row>
    <row r="133" spans="1:65" s="2" customFormat="1" ht="6.95" customHeight="1">
      <c r="A133" s="32"/>
      <c r="B133" s="47"/>
      <c r="C133" s="48"/>
      <c r="D133" s="48"/>
      <c r="E133" s="48"/>
      <c r="F133" s="48"/>
      <c r="G133" s="48"/>
      <c r="H133" s="48"/>
      <c r="I133" s="120"/>
      <c r="J133" s="48"/>
      <c r="K133" s="48"/>
      <c r="L133" s="33"/>
      <c r="M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</sheetData>
  <autoFilter ref="C116:K132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33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" style="1" customWidth="1"/>
    <col min="8" max="8" width="11.5" style="1" customWidth="1"/>
    <col min="9" max="9" width="20.1640625" style="93" customWidth="1"/>
    <col min="10" max="10" width="20.1640625" style="1" customWidth="1"/>
    <col min="11" max="11" width="20.16406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93"/>
      <c r="L2" s="231" t="s">
        <v>5</v>
      </c>
      <c r="M2" s="232"/>
      <c r="N2" s="232"/>
      <c r="O2" s="232"/>
      <c r="P2" s="232"/>
      <c r="Q2" s="232"/>
      <c r="R2" s="232"/>
      <c r="S2" s="232"/>
      <c r="T2" s="232"/>
      <c r="U2" s="232"/>
      <c r="V2" s="232"/>
      <c r="AT2" s="17" t="s">
        <v>96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94"/>
      <c r="J3" s="19"/>
      <c r="K3" s="19"/>
      <c r="L3" s="20"/>
      <c r="AT3" s="17" t="s">
        <v>80</v>
      </c>
    </row>
    <row r="4" spans="1:46" s="1" customFormat="1" ht="24.95" customHeight="1">
      <c r="B4" s="20"/>
      <c r="D4" s="21" t="s">
        <v>97</v>
      </c>
      <c r="I4" s="93"/>
      <c r="L4" s="20"/>
      <c r="M4" s="95" t="s">
        <v>10</v>
      </c>
      <c r="AT4" s="17" t="s">
        <v>3</v>
      </c>
    </row>
    <row r="5" spans="1:46" s="1" customFormat="1" ht="6.95" customHeight="1">
      <c r="B5" s="20"/>
      <c r="I5" s="93"/>
      <c r="L5" s="20"/>
    </row>
    <row r="6" spans="1:46" s="1" customFormat="1" ht="12" customHeight="1">
      <c r="B6" s="20"/>
      <c r="D6" s="27" t="s">
        <v>16</v>
      </c>
      <c r="I6" s="93"/>
      <c r="L6" s="20"/>
    </row>
    <row r="7" spans="1:46" s="1" customFormat="1" ht="16.5" customHeight="1">
      <c r="B7" s="20"/>
      <c r="E7" s="259" t="str">
        <f>'Rekapitulace stavby'!K6</f>
        <v>Bytový dům Mezilesí 2060 - Výměna stoupacího potrubí - II. etapa</v>
      </c>
      <c r="F7" s="260"/>
      <c r="G7" s="260"/>
      <c r="H7" s="260"/>
      <c r="I7" s="93"/>
      <c r="L7" s="20"/>
    </row>
    <row r="8" spans="1:46" s="2" customFormat="1" ht="12" customHeight="1">
      <c r="A8" s="32"/>
      <c r="B8" s="33"/>
      <c r="C8" s="32"/>
      <c r="D8" s="27" t="s">
        <v>98</v>
      </c>
      <c r="E8" s="32"/>
      <c r="F8" s="32"/>
      <c r="G8" s="32"/>
      <c r="H8" s="32"/>
      <c r="I8" s="96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39" t="s">
        <v>744</v>
      </c>
      <c r="F9" s="261"/>
      <c r="G9" s="261"/>
      <c r="H9" s="261"/>
      <c r="I9" s="96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 ht="11.25">
      <c r="A10" s="32"/>
      <c r="B10" s="33"/>
      <c r="C10" s="32"/>
      <c r="D10" s="32"/>
      <c r="E10" s="32"/>
      <c r="F10" s="32"/>
      <c r="G10" s="32"/>
      <c r="H10" s="32"/>
      <c r="I10" s="96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9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97" t="s">
        <v>22</v>
      </c>
      <c r="J12" s="55">
        <f>'Rekapitulace stavby'!AN8</f>
        <v>43734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96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23</v>
      </c>
      <c r="E14" s="32"/>
      <c r="F14" s="32"/>
      <c r="G14" s="32"/>
      <c r="H14" s="32"/>
      <c r="I14" s="97" t="s">
        <v>24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97" t="s">
        <v>25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96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26</v>
      </c>
      <c r="E17" s="32"/>
      <c r="F17" s="32"/>
      <c r="G17" s="32"/>
      <c r="H17" s="32"/>
      <c r="I17" s="97" t="s">
        <v>24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62" t="str">
        <f>'Rekapitulace stavby'!E14</f>
        <v>Vyplň údaj</v>
      </c>
      <c r="F18" s="242"/>
      <c r="G18" s="242"/>
      <c r="H18" s="242"/>
      <c r="I18" s="97" t="s">
        <v>25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96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28</v>
      </c>
      <c r="E20" s="32"/>
      <c r="F20" s="32"/>
      <c r="G20" s="32"/>
      <c r="H20" s="32"/>
      <c r="I20" s="97" t="s">
        <v>24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97" t="s">
        <v>25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96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30</v>
      </c>
      <c r="E23" s="32"/>
      <c r="F23" s="32"/>
      <c r="G23" s="32"/>
      <c r="H23" s="32"/>
      <c r="I23" s="97" t="s">
        <v>24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97" t="s">
        <v>25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96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31</v>
      </c>
      <c r="E26" s="32"/>
      <c r="F26" s="32"/>
      <c r="G26" s="32"/>
      <c r="H26" s="32"/>
      <c r="I26" s="96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8"/>
      <c r="B27" s="99"/>
      <c r="C27" s="98"/>
      <c r="D27" s="98"/>
      <c r="E27" s="246" t="s">
        <v>1</v>
      </c>
      <c r="F27" s="246"/>
      <c r="G27" s="246"/>
      <c r="H27" s="246"/>
      <c r="I27" s="100"/>
      <c r="J27" s="98"/>
      <c r="K27" s="98"/>
      <c r="L27" s="101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96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102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103" t="s">
        <v>32</v>
      </c>
      <c r="E30" s="32"/>
      <c r="F30" s="32"/>
      <c r="G30" s="32"/>
      <c r="H30" s="32"/>
      <c r="I30" s="96"/>
      <c r="J30" s="71">
        <f>ROUND(J118,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102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34</v>
      </c>
      <c r="G32" s="32"/>
      <c r="H32" s="32"/>
      <c r="I32" s="104" t="s">
        <v>33</v>
      </c>
      <c r="J32" s="36" t="s">
        <v>35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105" t="s">
        <v>36</v>
      </c>
      <c r="E33" s="27" t="s">
        <v>37</v>
      </c>
      <c r="F33" s="106">
        <f>ROUND((SUM(BE118:BE132)),  2)</f>
        <v>0</v>
      </c>
      <c r="G33" s="32"/>
      <c r="H33" s="32"/>
      <c r="I33" s="107">
        <v>0.21</v>
      </c>
      <c r="J33" s="106">
        <f>ROUND(((SUM(BE118:BE132))*I33),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38</v>
      </c>
      <c r="F34" s="106">
        <f>ROUND((SUM(BF118:BF132)),  2)</f>
        <v>0</v>
      </c>
      <c r="G34" s="32"/>
      <c r="H34" s="32"/>
      <c r="I34" s="107">
        <v>0.15</v>
      </c>
      <c r="J34" s="106">
        <f>ROUND(((SUM(BF118:BF132))*I34),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39</v>
      </c>
      <c r="F35" s="106">
        <f>ROUND((SUM(BG118:BG132)),  2)</f>
        <v>0</v>
      </c>
      <c r="G35" s="32"/>
      <c r="H35" s="32"/>
      <c r="I35" s="107">
        <v>0.21</v>
      </c>
      <c r="J35" s="106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40</v>
      </c>
      <c r="F36" s="106">
        <f>ROUND((SUM(BH118:BH132)),  2)</f>
        <v>0</v>
      </c>
      <c r="G36" s="32"/>
      <c r="H36" s="32"/>
      <c r="I36" s="107">
        <v>0.15</v>
      </c>
      <c r="J36" s="106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41</v>
      </c>
      <c r="F37" s="106">
        <f>ROUND((SUM(BI118:BI132)),  2)</f>
        <v>0</v>
      </c>
      <c r="G37" s="32"/>
      <c r="H37" s="32"/>
      <c r="I37" s="107">
        <v>0</v>
      </c>
      <c r="J37" s="106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96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8"/>
      <c r="D39" s="109" t="s">
        <v>42</v>
      </c>
      <c r="E39" s="60"/>
      <c r="F39" s="60"/>
      <c r="G39" s="110" t="s">
        <v>43</v>
      </c>
      <c r="H39" s="111" t="s">
        <v>44</v>
      </c>
      <c r="I39" s="112"/>
      <c r="J39" s="113">
        <f>SUM(J30:J37)</f>
        <v>0</v>
      </c>
      <c r="K39" s="114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96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I41" s="93"/>
      <c r="L41" s="20"/>
    </row>
    <row r="42" spans="1:31" s="1" customFormat="1" ht="14.45" customHeight="1">
      <c r="B42" s="20"/>
      <c r="I42" s="93"/>
      <c r="L42" s="20"/>
    </row>
    <row r="43" spans="1:31" s="1" customFormat="1" ht="14.45" customHeight="1">
      <c r="B43" s="20"/>
      <c r="I43" s="93"/>
      <c r="L43" s="20"/>
    </row>
    <row r="44" spans="1:31" s="1" customFormat="1" ht="14.45" customHeight="1">
      <c r="B44" s="20"/>
      <c r="I44" s="93"/>
      <c r="L44" s="20"/>
    </row>
    <row r="45" spans="1:31" s="1" customFormat="1" ht="14.45" customHeight="1">
      <c r="B45" s="20"/>
      <c r="I45" s="93"/>
      <c r="L45" s="20"/>
    </row>
    <row r="46" spans="1:31" s="1" customFormat="1" ht="14.45" customHeight="1">
      <c r="B46" s="20"/>
      <c r="I46" s="93"/>
      <c r="L46" s="20"/>
    </row>
    <row r="47" spans="1:31" s="1" customFormat="1" ht="14.45" customHeight="1">
      <c r="B47" s="20"/>
      <c r="I47" s="93"/>
      <c r="L47" s="20"/>
    </row>
    <row r="48" spans="1:31" s="1" customFormat="1" ht="14.45" customHeight="1">
      <c r="B48" s="20"/>
      <c r="I48" s="93"/>
      <c r="L48" s="20"/>
    </row>
    <row r="49" spans="1:31" s="1" customFormat="1" ht="14.45" customHeight="1">
      <c r="B49" s="20"/>
      <c r="I49" s="93"/>
      <c r="L49" s="20"/>
    </row>
    <row r="50" spans="1:31" s="2" customFormat="1" ht="14.45" customHeight="1">
      <c r="B50" s="42"/>
      <c r="D50" s="43" t="s">
        <v>45</v>
      </c>
      <c r="E50" s="44"/>
      <c r="F50" s="44"/>
      <c r="G50" s="43" t="s">
        <v>46</v>
      </c>
      <c r="H50" s="44"/>
      <c r="I50" s="115"/>
      <c r="J50" s="44"/>
      <c r="K50" s="44"/>
      <c r="L50" s="42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2"/>
      <c r="B61" s="33"/>
      <c r="C61" s="32"/>
      <c r="D61" s="45" t="s">
        <v>47</v>
      </c>
      <c r="E61" s="35"/>
      <c r="F61" s="116" t="s">
        <v>48</v>
      </c>
      <c r="G61" s="45" t="s">
        <v>47</v>
      </c>
      <c r="H61" s="35"/>
      <c r="I61" s="117"/>
      <c r="J61" s="118" t="s">
        <v>48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2"/>
      <c r="B65" s="33"/>
      <c r="C65" s="32"/>
      <c r="D65" s="43" t="s">
        <v>49</v>
      </c>
      <c r="E65" s="46"/>
      <c r="F65" s="46"/>
      <c r="G65" s="43" t="s">
        <v>50</v>
      </c>
      <c r="H65" s="46"/>
      <c r="I65" s="119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2"/>
      <c r="B76" s="33"/>
      <c r="C76" s="32"/>
      <c r="D76" s="45" t="s">
        <v>47</v>
      </c>
      <c r="E76" s="35"/>
      <c r="F76" s="116" t="s">
        <v>48</v>
      </c>
      <c r="G76" s="45" t="s">
        <v>47</v>
      </c>
      <c r="H76" s="35"/>
      <c r="I76" s="117"/>
      <c r="J76" s="118" t="s">
        <v>48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120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121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100</v>
      </c>
      <c r="D82" s="32"/>
      <c r="E82" s="32"/>
      <c r="F82" s="32"/>
      <c r="G82" s="32"/>
      <c r="H82" s="32"/>
      <c r="I82" s="96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96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96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59" t="str">
        <f>E7</f>
        <v>Bytový dům Mezilesí 2060 - Výměna stoupacího potrubí - II. etapa</v>
      </c>
      <c r="F85" s="260"/>
      <c r="G85" s="260"/>
      <c r="H85" s="260"/>
      <c r="I85" s="96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98</v>
      </c>
      <c r="D86" s="32"/>
      <c r="E86" s="32"/>
      <c r="F86" s="32"/>
      <c r="G86" s="32"/>
      <c r="H86" s="32"/>
      <c r="I86" s="96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39" t="str">
        <f>E9</f>
        <v>901 - VON</v>
      </c>
      <c r="F87" s="261"/>
      <c r="G87" s="261"/>
      <c r="H87" s="261"/>
      <c r="I87" s="96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96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97" t="s">
        <v>22</v>
      </c>
      <c r="J89" s="55">
        <f>IF(J12="","",J12)</f>
        <v>43734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96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23</v>
      </c>
      <c r="D91" s="32"/>
      <c r="E91" s="32"/>
      <c r="F91" s="25" t="str">
        <f>E15</f>
        <v xml:space="preserve"> </v>
      </c>
      <c r="G91" s="32"/>
      <c r="H91" s="32"/>
      <c r="I91" s="97" t="s">
        <v>28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26</v>
      </c>
      <c r="D92" s="32"/>
      <c r="E92" s="32"/>
      <c r="F92" s="25" t="str">
        <f>IF(E18="","",E18)</f>
        <v>Vyplň údaj</v>
      </c>
      <c r="G92" s="32"/>
      <c r="H92" s="32"/>
      <c r="I92" s="97" t="s">
        <v>30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96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22" t="s">
        <v>101</v>
      </c>
      <c r="D94" s="108"/>
      <c r="E94" s="108"/>
      <c r="F94" s="108"/>
      <c r="G94" s="108"/>
      <c r="H94" s="108"/>
      <c r="I94" s="123"/>
      <c r="J94" s="124" t="s">
        <v>102</v>
      </c>
      <c r="K94" s="108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96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25" t="s">
        <v>103</v>
      </c>
      <c r="D96" s="32"/>
      <c r="E96" s="32"/>
      <c r="F96" s="32"/>
      <c r="G96" s="32"/>
      <c r="H96" s="32"/>
      <c r="I96" s="96"/>
      <c r="J96" s="71">
        <f>J118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104</v>
      </c>
    </row>
    <row r="97" spans="1:31" s="9" customFormat="1" ht="24.95" customHeight="1">
      <c r="B97" s="126"/>
      <c r="D97" s="127" t="s">
        <v>745</v>
      </c>
      <c r="E97" s="128"/>
      <c r="F97" s="128"/>
      <c r="G97" s="128"/>
      <c r="H97" s="128"/>
      <c r="I97" s="129"/>
      <c r="J97" s="130">
        <f>J119</f>
        <v>0</v>
      </c>
      <c r="L97" s="126"/>
    </row>
    <row r="98" spans="1:31" s="10" customFormat="1" ht="19.899999999999999" customHeight="1">
      <c r="B98" s="131"/>
      <c r="D98" s="132" t="s">
        <v>746</v>
      </c>
      <c r="E98" s="133"/>
      <c r="F98" s="133"/>
      <c r="G98" s="133"/>
      <c r="H98" s="133"/>
      <c r="I98" s="134"/>
      <c r="J98" s="135">
        <f>J120</f>
        <v>0</v>
      </c>
      <c r="L98" s="131"/>
    </row>
    <row r="99" spans="1:31" s="2" customFormat="1" ht="21.75" customHeight="1">
      <c r="A99" s="32"/>
      <c r="B99" s="33"/>
      <c r="C99" s="32"/>
      <c r="D99" s="32"/>
      <c r="E99" s="32"/>
      <c r="F99" s="32"/>
      <c r="G99" s="32"/>
      <c r="H99" s="32"/>
      <c r="I99" s="96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s="2" customFormat="1" ht="6.95" customHeight="1">
      <c r="A100" s="32"/>
      <c r="B100" s="47"/>
      <c r="C100" s="48"/>
      <c r="D100" s="48"/>
      <c r="E100" s="48"/>
      <c r="F100" s="48"/>
      <c r="G100" s="48"/>
      <c r="H100" s="48"/>
      <c r="I100" s="120"/>
      <c r="J100" s="48"/>
      <c r="K100" s="48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4" spans="1:31" s="2" customFormat="1" ht="6.95" customHeight="1">
      <c r="A104" s="32"/>
      <c r="B104" s="49"/>
      <c r="C104" s="50"/>
      <c r="D104" s="50"/>
      <c r="E104" s="50"/>
      <c r="F104" s="50"/>
      <c r="G104" s="50"/>
      <c r="H104" s="50"/>
      <c r="I104" s="121"/>
      <c r="J104" s="50"/>
      <c r="K104" s="50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24.95" customHeight="1">
      <c r="A105" s="32"/>
      <c r="B105" s="33"/>
      <c r="C105" s="21" t="s">
        <v>121</v>
      </c>
      <c r="D105" s="32"/>
      <c r="E105" s="32"/>
      <c r="F105" s="32"/>
      <c r="G105" s="32"/>
      <c r="H105" s="32"/>
      <c r="I105" s="96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33"/>
      <c r="C106" s="32"/>
      <c r="D106" s="32"/>
      <c r="E106" s="32"/>
      <c r="F106" s="32"/>
      <c r="G106" s="32"/>
      <c r="H106" s="32"/>
      <c r="I106" s="96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16</v>
      </c>
      <c r="D107" s="32"/>
      <c r="E107" s="32"/>
      <c r="F107" s="32"/>
      <c r="G107" s="32"/>
      <c r="H107" s="32"/>
      <c r="I107" s="96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59" t="str">
        <f>E7</f>
        <v>Bytový dům Mezilesí 2060 - Výměna stoupacího potrubí - II. etapa</v>
      </c>
      <c r="F108" s="260"/>
      <c r="G108" s="260"/>
      <c r="H108" s="260"/>
      <c r="I108" s="96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98</v>
      </c>
      <c r="D109" s="32"/>
      <c r="E109" s="32"/>
      <c r="F109" s="32"/>
      <c r="G109" s="32"/>
      <c r="H109" s="32"/>
      <c r="I109" s="96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39" t="str">
        <f>E9</f>
        <v>901 - VON</v>
      </c>
      <c r="F110" s="261"/>
      <c r="G110" s="261"/>
      <c r="H110" s="261"/>
      <c r="I110" s="96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96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20</v>
      </c>
      <c r="D112" s="32"/>
      <c r="E112" s="32"/>
      <c r="F112" s="25" t="str">
        <f>F12</f>
        <v xml:space="preserve"> </v>
      </c>
      <c r="G112" s="32"/>
      <c r="H112" s="32"/>
      <c r="I112" s="97" t="s">
        <v>22</v>
      </c>
      <c r="J112" s="55">
        <f>IF(J12="","",J12)</f>
        <v>43734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96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5.2" customHeight="1">
      <c r="A114" s="32"/>
      <c r="B114" s="33"/>
      <c r="C114" s="27" t="s">
        <v>23</v>
      </c>
      <c r="D114" s="32"/>
      <c r="E114" s="32"/>
      <c r="F114" s="25" t="str">
        <f>E15</f>
        <v xml:space="preserve"> </v>
      </c>
      <c r="G114" s="32"/>
      <c r="H114" s="32"/>
      <c r="I114" s="97" t="s">
        <v>28</v>
      </c>
      <c r="J114" s="30" t="str">
        <f>E21</f>
        <v xml:space="preserve"> 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26</v>
      </c>
      <c r="D115" s="32"/>
      <c r="E115" s="32"/>
      <c r="F115" s="25" t="str">
        <f>IF(E18="","",E18)</f>
        <v>Vyplň údaj</v>
      </c>
      <c r="G115" s="32"/>
      <c r="H115" s="32"/>
      <c r="I115" s="97" t="s">
        <v>30</v>
      </c>
      <c r="J115" s="30" t="str">
        <f>E24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0.35" customHeight="1">
      <c r="A116" s="32"/>
      <c r="B116" s="33"/>
      <c r="C116" s="32"/>
      <c r="D116" s="32"/>
      <c r="E116" s="32"/>
      <c r="F116" s="32"/>
      <c r="G116" s="32"/>
      <c r="H116" s="32"/>
      <c r="I116" s="96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11" customFormat="1" ht="29.25" customHeight="1">
      <c r="A117" s="136"/>
      <c r="B117" s="137"/>
      <c r="C117" s="138" t="s">
        <v>122</v>
      </c>
      <c r="D117" s="139" t="s">
        <v>57</v>
      </c>
      <c r="E117" s="139" t="s">
        <v>53</v>
      </c>
      <c r="F117" s="139" t="s">
        <v>54</v>
      </c>
      <c r="G117" s="139" t="s">
        <v>123</v>
      </c>
      <c r="H117" s="139" t="s">
        <v>124</v>
      </c>
      <c r="I117" s="140" t="s">
        <v>125</v>
      </c>
      <c r="J117" s="141" t="s">
        <v>102</v>
      </c>
      <c r="K117" s="142" t="s">
        <v>126</v>
      </c>
      <c r="L117" s="143"/>
      <c r="M117" s="62" t="s">
        <v>1</v>
      </c>
      <c r="N117" s="63" t="s">
        <v>36</v>
      </c>
      <c r="O117" s="63" t="s">
        <v>127</v>
      </c>
      <c r="P117" s="63" t="s">
        <v>128</v>
      </c>
      <c r="Q117" s="63" t="s">
        <v>129</v>
      </c>
      <c r="R117" s="63" t="s">
        <v>130</v>
      </c>
      <c r="S117" s="63" t="s">
        <v>131</v>
      </c>
      <c r="T117" s="64" t="s">
        <v>132</v>
      </c>
      <c r="U117" s="136"/>
      <c r="V117" s="136"/>
      <c r="W117" s="136"/>
      <c r="X117" s="136"/>
      <c r="Y117" s="136"/>
      <c r="Z117" s="136"/>
      <c r="AA117" s="136"/>
      <c r="AB117" s="136"/>
      <c r="AC117" s="136"/>
      <c r="AD117" s="136"/>
      <c r="AE117" s="136"/>
    </row>
    <row r="118" spans="1:65" s="2" customFormat="1" ht="22.9" customHeight="1">
      <c r="A118" s="32"/>
      <c r="B118" s="33"/>
      <c r="C118" s="69" t="s">
        <v>133</v>
      </c>
      <c r="D118" s="32"/>
      <c r="E118" s="32"/>
      <c r="F118" s="32"/>
      <c r="G118" s="32"/>
      <c r="H118" s="32"/>
      <c r="I118" s="96"/>
      <c r="J118" s="144">
        <f>BK118</f>
        <v>0</v>
      </c>
      <c r="K118" s="32"/>
      <c r="L118" s="33"/>
      <c r="M118" s="65"/>
      <c r="N118" s="56"/>
      <c r="O118" s="66"/>
      <c r="P118" s="145">
        <f>P119</f>
        <v>0</v>
      </c>
      <c r="Q118" s="66"/>
      <c r="R118" s="145">
        <f>R119</f>
        <v>0</v>
      </c>
      <c r="S118" s="66"/>
      <c r="T118" s="146">
        <f>T119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71</v>
      </c>
      <c r="AU118" s="17" t="s">
        <v>104</v>
      </c>
      <c r="BK118" s="147">
        <f>BK119</f>
        <v>0</v>
      </c>
    </row>
    <row r="119" spans="1:65" s="12" customFormat="1" ht="25.9" customHeight="1">
      <c r="B119" s="148"/>
      <c r="D119" s="149" t="s">
        <v>71</v>
      </c>
      <c r="E119" s="150" t="s">
        <v>568</v>
      </c>
      <c r="F119" s="150" t="s">
        <v>568</v>
      </c>
      <c r="I119" s="151"/>
      <c r="J119" s="152">
        <f>BK119</f>
        <v>0</v>
      </c>
      <c r="L119" s="148"/>
      <c r="M119" s="153"/>
      <c r="N119" s="154"/>
      <c r="O119" s="154"/>
      <c r="P119" s="155">
        <f>P120</f>
        <v>0</v>
      </c>
      <c r="Q119" s="154"/>
      <c r="R119" s="155">
        <f>R120</f>
        <v>0</v>
      </c>
      <c r="S119" s="154"/>
      <c r="T119" s="156">
        <f>T120</f>
        <v>0</v>
      </c>
      <c r="AR119" s="149" t="s">
        <v>143</v>
      </c>
      <c r="AT119" s="157" t="s">
        <v>71</v>
      </c>
      <c r="AU119" s="157" t="s">
        <v>72</v>
      </c>
      <c r="AY119" s="149" t="s">
        <v>136</v>
      </c>
      <c r="BK119" s="158">
        <f>BK120</f>
        <v>0</v>
      </c>
    </row>
    <row r="120" spans="1:65" s="12" customFormat="1" ht="22.9" customHeight="1">
      <c r="B120" s="148"/>
      <c r="D120" s="149" t="s">
        <v>71</v>
      </c>
      <c r="E120" s="159" t="s">
        <v>747</v>
      </c>
      <c r="F120" s="159" t="s">
        <v>748</v>
      </c>
      <c r="I120" s="151"/>
      <c r="J120" s="160">
        <f>BK120</f>
        <v>0</v>
      </c>
      <c r="L120" s="148"/>
      <c r="M120" s="153"/>
      <c r="N120" s="154"/>
      <c r="O120" s="154"/>
      <c r="P120" s="155">
        <f>SUM(P121:P132)</f>
        <v>0</v>
      </c>
      <c r="Q120" s="154"/>
      <c r="R120" s="155">
        <f>SUM(R121:R132)</f>
        <v>0</v>
      </c>
      <c r="S120" s="154"/>
      <c r="T120" s="156">
        <f>SUM(T121:T132)</f>
        <v>0</v>
      </c>
      <c r="AR120" s="149" t="s">
        <v>143</v>
      </c>
      <c r="AT120" s="157" t="s">
        <v>71</v>
      </c>
      <c r="AU120" s="157" t="s">
        <v>80</v>
      </c>
      <c r="AY120" s="149" t="s">
        <v>136</v>
      </c>
      <c r="BK120" s="158">
        <f>SUM(BK121:BK132)</f>
        <v>0</v>
      </c>
    </row>
    <row r="121" spans="1:65" s="2" customFormat="1" ht="16.5" customHeight="1">
      <c r="A121" s="32"/>
      <c r="B121" s="161"/>
      <c r="C121" s="162" t="s">
        <v>80</v>
      </c>
      <c r="D121" s="162" t="s">
        <v>139</v>
      </c>
      <c r="E121" s="163" t="s">
        <v>749</v>
      </c>
      <c r="F121" s="164" t="s">
        <v>750</v>
      </c>
      <c r="G121" s="165" t="s">
        <v>207</v>
      </c>
      <c r="H121" s="166">
        <v>1</v>
      </c>
      <c r="I121" s="167"/>
      <c r="J121" s="168">
        <f t="shared" ref="J121:J132" si="0">ROUND(I121*H121,2)</f>
        <v>0</v>
      </c>
      <c r="K121" s="169"/>
      <c r="L121" s="33"/>
      <c r="M121" s="170" t="s">
        <v>1</v>
      </c>
      <c r="N121" s="171" t="s">
        <v>38</v>
      </c>
      <c r="O121" s="58"/>
      <c r="P121" s="172">
        <f t="shared" ref="P121:P132" si="1">O121*H121</f>
        <v>0</v>
      </c>
      <c r="Q121" s="172">
        <v>0</v>
      </c>
      <c r="R121" s="172">
        <f t="shared" ref="R121:R132" si="2">Q121*H121</f>
        <v>0</v>
      </c>
      <c r="S121" s="172">
        <v>0</v>
      </c>
      <c r="T121" s="173">
        <f t="shared" ref="T121:T132" si="3"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74" t="s">
        <v>751</v>
      </c>
      <c r="AT121" s="174" t="s">
        <v>139</v>
      </c>
      <c r="AU121" s="174" t="s">
        <v>144</v>
      </c>
      <c r="AY121" s="17" t="s">
        <v>136</v>
      </c>
      <c r="BE121" s="175">
        <f t="shared" ref="BE121:BE132" si="4">IF(N121="základní",J121,0)</f>
        <v>0</v>
      </c>
      <c r="BF121" s="175">
        <f t="shared" ref="BF121:BF132" si="5">IF(N121="snížená",J121,0)</f>
        <v>0</v>
      </c>
      <c r="BG121" s="175">
        <f t="shared" ref="BG121:BG132" si="6">IF(N121="zákl. přenesená",J121,0)</f>
        <v>0</v>
      </c>
      <c r="BH121" s="175">
        <f t="shared" ref="BH121:BH132" si="7">IF(N121="sníž. přenesená",J121,0)</f>
        <v>0</v>
      </c>
      <c r="BI121" s="175">
        <f t="shared" ref="BI121:BI132" si="8">IF(N121="nulová",J121,0)</f>
        <v>0</v>
      </c>
      <c r="BJ121" s="17" t="s">
        <v>144</v>
      </c>
      <c r="BK121" s="175">
        <f t="shared" ref="BK121:BK132" si="9">ROUND(I121*H121,2)</f>
        <v>0</v>
      </c>
      <c r="BL121" s="17" t="s">
        <v>751</v>
      </c>
      <c r="BM121" s="174" t="s">
        <v>752</v>
      </c>
    </row>
    <row r="122" spans="1:65" s="2" customFormat="1" ht="16.5" customHeight="1">
      <c r="A122" s="32"/>
      <c r="B122" s="161"/>
      <c r="C122" s="162" t="s">
        <v>144</v>
      </c>
      <c r="D122" s="162" t="s">
        <v>139</v>
      </c>
      <c r="E122" s="163" t="s">
        <v>753</v>
      </c>
      <c r="F122" s="164" t="s">
        <v>754</v>
      </c>
      <c r="G122" s="165" t="s">
        <v>207</v>
      </c>
      <c r="H122" s="166">
        <v>1</v>
      </c>
      <c r="I122" s="167"/>
      <c r="J122" s="168">
        <f t="shared" si="0"/>
        <v>0</v>
      </c>
      <c r="K122" s="169"/>
      <c r="L122" s="33"/>
      <c r="M122" s="170" t="s">
        <v>1</v>
      </c>
      <c r="N122" s="171" t="s">
        <v>38</v>
      </c>
      <c r="O122" s="58"/>
      <c r="P122" s="172">
        <f t="shared" si="1"/>
        <v>0</v>
      </c>
      <c r="Q122" s="172">
        <v>0</v>
      </c>
      <c r="R122" s="172">
        <f t="shared" si="2"/>
        <v>0</v>
      </c>
      <c r="S122" s="172">
        <v>0</v>
      </c>
      <c r="T122" s="173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74" t="s">
        <v>751</v>
      </c>
      <c r="AT122" s="174" t="s">
        <v>139</v>
      </c>
      <c r="AU122" s="174" t="s">
        <v>144</v>
      </c>
      <c r="AY122" s="17" t="s">
        <v>136</v>
      </c>
      <c r="BE122" s="175">
        <f t="shared" si="4"/>
        <v>0</v>
      </c>
      <c r="BF122" s="175">
        <f t="shared" si="5"/>
        <v>0</v>
      </c>
      <c r="BG122" s="175">
        <f t="shared" si="6"/>
        <v>0</v>
      </c>
      <c r="BH122" s="175">
        <f t="shared" si="7"/>
        <v>0</v>
      </c>
      <c r="BI122" s="175">
        <f t="shared" si="8"/>
        <v>0</v>
      </c>
      <c r="BJ122" s="17" t="s">
        <v>144</v>
      </c>
      <c r="BK122" s="175">
        <f t="shared" si="9"/>
        <v>0</v>
      </c>
      <c r="BL122" s="17" t="s">
        <v>751</v>
      </c>
      <c r="BM122" s="174" t="s">
        <v>755</v>
      </c>
    </row>
    <row r="123" spans="1:65" s="2" customFormat="1" ht="16.5" customHeight="1">
      <c r="A123" s="32"/>
      <c r="B123" s="161"/>
      <c r="C123" s="162" t="s">
        <v>137</v>
      </c>
      <c r="D123" s="162" t="s">
        <v>139</v>
      </c>
      <c r="E123" s="163" t="s">
        <v>756</v>
      </c>
      <c r="F123" s="164" t="s">
        <v>757</v>
      </c>
      <c r="G123" s="165" t="s">
        <v>207</v>
      </c>
      <c r="H123" s="166">
        <v>1</v>
      </c>
      <c r="I123" s="167"/>
      <c r="J123" s="168">
        <f t="shared" si="0"/>
        <v>0</v>
      </c>
      <c r="K123" s="169"/>
      <c r="L123" s="33"/>
      <c r="M123" s="170" t="s">
        <v>1</v>
      </c>
      <c r="N123" s="171" t="s">
        <v>38</v>
      </c>
      <c r="O123" s="58"/>
      <c r="P123" s="172">
        <f t="shared" si="1"/>
        <v>0</v>
      </c>
      <c r="Q123" s="172">
        <v>0</v>
      </c>
      <c r="R123" s="172">
        <f t="shared" si="2"/>
        <v>0</v>
      </c>
      <c r="S123" s="172">
        <v>0</v>
      </c>
      <c r="T123" s="173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74" t="s">
        <v>751</v>
      </c>
      <c r="AT123" s="174" t="s">
        <v>139</v>
      </c>
      <c r="AU123" s="174" t="s">
        <v>144</v>
      </c>
      <c r="AY123" s="17" t="s">
        <v>136</v>
      </c>
      <c r="BE123" s="175">
        <f t="shared" si="4"/>
        <v>0</v>
      </c>
      <c r="BF123" s="175">
        <f t="shared" si="5"/>
        <v>0</v>
      </c>
      <c r="BG123" s="175">
        <f t="shared" si="6"/>
        <v>0</v>
      </c>
      <c r="BH123" s="175">
        <f t="shared" si="7"/>
        <v>0</v>
      </c>
      <c r="BI123" s="175">
        <f t="shared" si="8"/>
        <v>0</v>
      </c>
      <c r="BJ123" s="17" t="s">
        <v>144</v>
      </c>
      <c r="BK123" s="175">
        <f t="shared" si="9"/>
        <v>0</v>
      </c>
      <c r="BL123" s="17" t="s">
        <v>751</v>
      </c>
      <c r="BM123" s="174" t="s">
        <v>758</v>
      </c>
    </row>
    <row r="124" spans="1:65" s="2" customFormat="1" ht="16.5" customHeight="1">
      <c r="A124" s="32"/>
      <c r="B124" s="161"/>
      <c r="C124" s="162" t="s">
        <v>143</v>
      </c>
      <c r="D124" s="162" t="s">
        <v>139</v>
      </c>
      <c r="E124" s="163" t="s">
        <v>759</v>
      </c>
      <c r="F124" s="164" t="s">
        <v>760</v>
      </c>
      <c r="G124" s="165" t="s">
        <v>207</v>
      </c>
      <c r="H124" s="166">
        <v>1</v>
      </c>
      <c r="I124" s="167"/>
      <c r="J124" s="168">
        <f t="shared" si="0"/>
        <v>0</v>
      </c>
      <c r="K124" s="169"/>
      <c r="L124" s="33"/>
      <c r="M124" s="170" t="s">
        <v>1</v>
      </c>
      <c r="N124" s="171" t="s">
        <v>38</v>
      </c>
      <c r="O124" s="58"/>
      <c r="P124" s="172">
        <f t="shared" si="1"/>
        <v>0</v>
      </c>
      <c r="Q124" s="172">
        <v>0</v>
      </c>
      <c r="R124" s="172">
        <f t="shared" si="2"/>
        <v>0</v>
      </c>
      <c r="S124" s="172">
        <v>0</v>
      </c>
      <c r="T124" s="173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74" t="s">
        <v>751</v>
      </c>
      <c r="AT124" s="174" t="s">
        <v>139</v>
      </c>
      <c r="AU124" s="174" t="s">
        <v>144</v>
      </c>
      <c r="AY124" s="17" t="s">
        <v>136</v>
      </c>
      <c r="BE124" s="175">
        <f t="shared" si="4"/>
        <v>0</v>
      </c>
      <c r="BF124" s="175">
        <f t="shared" si="5"/>
        <v>0</v>
      </c>
      <c r="BG124" s="175">
        <f t="shared" si="6"/>
        <v>0</v>
      </c>
      <c r="BH124" s="175">
        <f t="shared" si="7"/>
        <v>0</v>
      </c>
      <c r="BI124" s="175">
        <f t="shared" si="8"/>
        <v>0</v>
      </c>
      <c r="BJ124" s="17" t="s">
        <v>144</v>
      </c>
      <c r="BK124" s="175">
        <f t="shared" si="9"/>
        <v>0</v>
      </c>
      <c r="BL124" s="17" t="s">
        <v>751</v>
      </c>
      <c r="BM124" s="174" t="s">
        <v>761</v>
      </c>
    </row>
    <row r="125" spans="1:65" s="2" customFormat="1" ht="16.5" customHeight="1">
      <c r="A125" s="32"/>
      <c r="B125" s="161"/>
      <c r="C125" s="162" t="s">
        <v>166</v>
      </c>
      <c r="D125" s="162" t="s">
        <v>139</v>
      </c>
      <c r="E125" s="163" t="s">
        <v>762</v>
      </c>
      <c r="F125" s="164" t="s">
        <v>763</v>
      </c>
      <c r="G125" s="165" t="s">
        <v>207</v>
      </c>
      <c r="H125" s="166">
        <v>1</v>
      </c>
      <c r="I125" s="167"/>
      <c r="J125" s="168">
        <f t="shared" si="0"/>
        <v>0</v>
      </c>
      <c r="K125" s="169"/>
      <c r="L125" s="33"/>
      <c r="M125" s="170" t="s">
        <v>1</v>
      </c>
      <c r="N125" s="171" t="s">
        <v>38</v>
      </c>
      <c r="O125" s="58"/>
      <c r="P125" s="172">
        <f t="shared" si="1"/>
        <v>0</v>
      </c>
      <c r="Q125" s="172">
        <v>0</v>
      </c>
      <c r="R125" s="172">
        <f t="shared" si="2"/>
        <v>0</v>
      </c>
      <c r="S125" s="172">
        <v>0</v>
      </c>
      <c r="T125" s="173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74" t="s">
        <v>751</v>
      </c>
      <c r="AT125" s="174" t="s">
        <v>139</v>
      </c>
      <c r="AU125" s="174" t="s">
        <v>144</v>
      </c>
      <c r="AY125" s="17" t="s">
        <v>136</v>
      </c>
      <c r="BE125" s="175">
        <f t="shared" si="4"/>
        <v>0</v>
      </c>
      <c r="BF125" s="175">
        <f t="shared" si="5"/>
        <v>0</v>
      </c>
      <c r="BG125" s="175">
        <f t="shared" si="6"/>
        <v>0</v>
      </c>
      <c r="BH125" s="175">
        <f t="shared" si="7"/>
        <v>0</v>
      </c>
      <c r="BI125" s="175">
        <f t="shared" si="8"/>
        <v>0</v>
      </c>
      <c r="BJ125" s="17" t="s">
        <v>144</v>
      </c>
      <c r="BK125" s="175">
        <f t="shared" si="9"/>
        <v>0</v>
      </c>
      <c r="BL125" s="17" t="s">
        <v>751</v>
      </c>
      <c r="BM125" s="174" t="s">
        <v>764</v>
      </c>
    </row>
    <row r="126" spans="1:65" s="2" customFormat="1" ht="16.5" customHeight="1">
      <c r="A126" s="32"/>
      <c r="B126" s="161"/>
      <c r="C126" s="162" t="s">
        <v>160</v>
      </c>
      <c r="D126" s="162" t="s">
        <v>139</v>
      </c>
      <c r="E126" s="163" t="s">
        <v>765</v>
      </c>
      <c r="F126" s="164" t="s">
        <v>766</v>
      </c>
      <c r="G126" s="165" t="s">
        <v>207</v>
      </c>
      <c r="H126" s="166">
        <v>1</v>
      </c>
      <c r="I126" s="167"/>
      <c r="J126" s="168">
        <f t="shared" si="0"/>
        <v>0</v>
      </c>
      <c r="K126" s="169"/>
      <c r="L126" s="33"/>
      <c r="M126" s="170" t="s">
        <v>1</v>
      </c>
      <c r="N126" s="171" t="s">
        <v>38</v>
      </c>
      <c r="O126" s="58"/>
      <c r="P126" s="172">
        <f t="shared" si="1"/>
        <v>0</v>
      </c>
      <c r="Q126" s="172">
        <v>0</v>
      </c>
      <c r="R126" s="172">
        <f t="shared" si="2"/>
        <v>0</v>
      </c>
      <c r="S126" s="172">
        <v>0</v>
      </c>
      <c r="T126" s="173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74" t="s">
        <v>751</v>
      </c>
      <c r="AT126" s="174" t="s">
        <v>139</v>
      </c>
      <c r="AU126" s="174" t="s">
        <v>144</v>
      </c>
      <c r="AY126" s="17" t="s">
        <v>136</v>
      </c>
      <c r="BE126" s="175">
        <f t="shared" si="4"/>
        <v>0</v>
      </c>
      <c r="BF126" s="175">
        <f t="shared" si="5"/>
        <v>0</v>
      </c>
      <c r="BG126" s="175">
        <f t="shared" si="6"/>
        <v>0</v>
      </c>
      <c r="BH126" s="175">
        <f t="shared" si="7"/>
        <v>0</v>
      </c>
      <c r="BI126" s="175">
        <f t="shared" si="8"/>
        <v>0</v>
      </c>
      <c r="BJ126" s="17" t="s">
        <v>144</v>
      </c>
      <c r="BK126" s="175">
        <f t="shared" si="9"/>
        <v>0</v>
      </c>
      <c r="BL126" s="17" t="s">
        <v>751</v>
      </c>
      <c r="BM126" s="174" t="s">
        <v>767</v>
      </c>
    </row>
    <row r="127" spans="1:65" s="2" customFormat="1" ht="16.5" customHeight="1">
      <c r="A127" s="32"/>
      <c r="B127" s="161"/>
      <c r="C127" s="162" t="s">
        <v>176</v>
      </c>
      <c r="D127" s="162" t="s">
        <v>139</v>
      </c>
      <c r="E127" s="163" t="s">
        <v>768</v>
      </c>
      <c r="F127" s="164" t="s">
        <v>769</v>
      </c>
      <c r="G127" s="165" t="s">
        <v>207</v>
      </c>
      <c r="H127" s="166">
        <v>1</v>
      </c>
      <c r="I127" s="167"/>
      <c r="J127" s="168">
        <f t="shared" si="0"/>
        <v>0</v>
      </c>
      <c r="K127" s="169"/>
      <c r="L127" s="33"/>
      <c r="M127" s="170" t="s">
        <v>1</v>
      </c>
      <c r="N127" s="171" t="s">
        <v>38</v>
      </c>
      <c r="O127" s="58"/>
      <c r="P127" s="172">
        <f t="shared" si="1"/>
        <v>0</v>
      </c>
      <c r="Q127" s="172">
        <v>0</v>
      </c>
      <c r="R127" s="172">
        <f t="shared" si="2"/>
        <v>0</v>
      </c>
      <c r="S127" s="172">
        <v>0</v>
      </c>
      <c r="T127" s="173">
        <f t="shared" si="3"/>
        <v>0</v>
      </c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R127" s="174" t="s">
        <v>751</v>
      </c>
      <c r="AT127" s="174" t="s">
        <v>139</v>
      </c>
      <c r="AU127" s="174" t="s">
        <v>144</v>
      </c>
      <c r="AY127" s="17" t="s">
        <v>136</v>
      </c>
      <c r="BE127" s="175">
        <f t="shared" si="4"/>
        <v>0</v>
      </c>
      <c r="BF127" s="175">
        <f t="shared" si="5"/>
        <v>0</v>
      </c>
      <c r="BG127" s="175">
        <f t="shared" si="6"/>
        <v>0</v>
      </c>
      <c r="BH127" s="175">
        <f t="shared" si="7"/>
        <v>0</v>
      </c>
      <c r="BI127" s="175">
        <f t="shared" si="8"/>
        <v>0</v>
      </c>
      <c r="BJ127" s="17" t="s">
        <v>144</v>
      </c>
      <c r="BK127" s="175">
        <f t="shared" si="9"/>
        <v>0</v>
      </c>
      <c r="BL127" s="17" t="s">
        <v>751</v>
      </c>
      <c r="BM127" s="174" t="s">
        <v>770</v>
      </c>
    </row>
    <row r="128" spans="1:65" s="2" customFormat="1" ht="16.5" customHeight="1">
      <c r="A128" s="32"/>
      <c r="B128" s="161"/>
      <c r="C128" s="162" t="s">
        <v>181</v>
      </c>
      <c r="D128" s="162" t="s">
        <v>139</v>
      </c>
      <c r="E128" s="163" t="s">
        <v>771</v>
      </c>
      <c r="F128" s="164" t="s">
        <v>772</v>
      </c>
      <c r="G128" s="165" t="s">
        <v>207</v>
      </c>
      <c r="H128" s="166">
        <v>1</v>
      </c>
      <c r="I128" s="167"/>
      <c r="J128" s="168">
        <f t="shared" si="0"/>
        <v>0</v>
      </c>
      <c r="K128" s="169"/>
      <c r="L128" s="33"/>
      <c r="M128" s="170" t="s">
        <v>1</v>
      </c>
      <c r="N128" s="171" t="s">
        <v>38</v>
      </c>
      <c r="O128" s="58"/>
      <c r="P128" s="172">
        <f t="shared" si="1"/>
        <v>0</v>
      </c>
      <c r="Q128" s="172">
        <v>0</v>
      </c>
      <c r="R128" s="172">
        <f t="shared" si="2"/>
        <v>0</v>
      </c>
      <c r="S128" s="172">
        <v>0</v>
      </c>
      <c r="T128" s="173">
        <f t="shared" si="3"/>
        <v>0</v>
      </c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R128" s="174" t="s">
        <v>751</v>
      </c>
      <c r="AT128" s="174" t="s">
        <v>139</v>
      </c>
      <c r="AU128" s="174" t="s">
        <v>144</v>
      </c>
      <c r="AY128" s="17" t="s">
        <v>136</v>
      </c>
      <c r="BE128" s="175">
        <f t="shared" si="4"/>
        <v>0</v>
      </c>
      <c r="BF128" s="175">
        <f t="shared" si="5"/>
        <v>0</v>
      </c>
      <c r="BG128" s="175">
        <f t="shared" si="6"/>
        <v>0</v>
      </c>
      <c r="BH128" s="175">
        <f t="shared" si="7"/>
        <v>0</v>
      </c>
      <c r="BI128" s="175">
        <f t="shared" si="8"/>
        <v>0</v>
      </c>
      <c r="BJ128" s="17" t="s">
        <v>144</v>
      </c>
      <c r="BK128" s="175">
        <f t="shared" si="9"/>
        <v>0</v>
      </c>
      <c r="BL128" s="17" t="s">
        <v>751</v>
      </c>
      <c r="BM128" s="174" t="s">
        <v>773</v>
      </c>
    </row>
    <row r="129" spans="1:65" s="2" customFormat="1" ht="16.5" customHeight="1">
      <c r="A129" s="32"/>
      <c r="B129" s="161"/>
      <c r="C129" s="162" t="s">
        <v>185</v>
      </c>
      <c r="D129" s="162" t="s">
        <v>139</v>
      </c>
      <c r="E129" s="163" t="s">
        <v>774</v>
      </c>
      <c r="F129" s="164" t="s">
        <v>775</v>
      </c>
      <c r="G129" s="165" t="s">
        <v>207</v>
      </c>
      <c r="H129" s="166">
        <v>1</v>
      </c>
      <c r="I129" s="167"/>
      <c r="J129" s="168">
        <f t="shared" si="0"/>
        <v>0</v>
      </c>
      <c r="K129" s="169"/>
      <c r="L129" s="33"/>
      <c r="M129" s="170" t="s">
        <v>1</v>
      </c>
      <c r="N129" s="171" t="s">
        <v>38</v>
      </c>
      <c r="O129" s="58"/>
      <c r="P129" s="172">
        <f t="shared" si="1"/>
        <v>0</v>
      </c>
      <c r="Q129" s="172">
        <v>0</v>
      </c>
      <c r="R129" s="172">
        <f t="shared" si="2"/>
        <v>0</v>
      </c>
      <c r="S129" s="172">
        <v>0</v>
      </c>
      <c r="T129" s="173">
        <f t="shared" si="3"/>
        <v>0</v>
      </c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R129" s="174" t="s">
        <v>751</v>
      </c>
      <c r="AT129" s="174" t="s">
        <v>139</v>
      </c>
      <c r="AU129" s="174" t="s">
        <v>144</v>
      </c>
      <c r="AY129" s="17" t="s">
        <v>136</v>
      </c>
      <c r="BE129" s="175">
        <f t="shared" si="4"/>
        <v>0</v>
      </c>
      <c r="BF129" s="175">
        <f t="shared" si="5"/>
        <v>0</v>
      </c>
      <c r="BG129" s="175">
        <f t="shared" si="6"/>
        <v>0</v>
      </c>
      <c r="BH129" s="175">
        <f t="shared" si="7"/>
        <v>0</v>
      </c>
      <c r="BI129" s="175">
        <f t="shared" si="8"/>
        <v>0</v>
      </c>
      <c r="BJ129" s="17" t="s">
        <v>144</v>
      </c>
      <c r="BK129" s="175">
        <f t="shared" si="9"/>
        <v>0</v>
      </c>
      <c r="BL129" s="17" t="s">
        <v>751</v>
      </c>
      <c r="BM129" s="174" t="s">
        <v>776</v>
      </c>
    </row>
    <row r="130" spans="1:65" s="2" customFormat="1" ht="16.5" customHeight="1">
      <c r="A130" s="32"/>
      <c r="B130" s="161"/>
      <c r="C130" s="162" t="s">
        <v>192</v>
      </c>
      <c r="D130" s="162" t="s">
        <v>139</v>
      </c>
      <c r="E130" s="163" t="s">
        <v>777</v>
      </c>
      <c r="F130" s="164" t="s">
        <v>778</v>
      </c>
      <c r="G130" s="165" t="s">
        <v>207</v>
      </c>
      <c r="H130" s="166">
        <v>1</v>
      </c>
      <c r="I130" s="167"/>
      <c r="J130" s="168">
        <f t="shared" si="0"/>
        <v>0</v>
      </c>
      <c r="K130" s="169"/>
      <c r="L130" s="33"/>
      <c r="M130" s="170" t="s">
        <v>1</v>
      </c>
      <c r="N130" s="171" t="s">
        <v>38</v>
      </c>
      <c r="O130" s="58"/>
      <c r="P130" s="172">
        <f t="shared" si="1"/>
        <v>0</v>
      </c>
      <c r="Q130" s="172">
        <v>0</v>
      </c>
      <c r="R130" s="172">
        <f t="shared" si="2"/>
        <v>0</v>
      </c>
      <c r="S130" s="172">
        <v>0</v>
      </c>
      <c r="T130" s="173">
        <f t="shared" si="3"/>
        <v>0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R130" s="174" t="s">
        <v>751</v>
      </c>
      <c r="AT130" s="174" t="s">
        <v>139</v>
      </c>
      <c r="AU130" s="174" t="s">
        <v>144</v>
      </c>
      <c r="AY130" s="17" t="s">
        <v>136</v>
      </c>
      <c r="BE130" s="175">
        <f t="shared" si="4"/>
        <v>0</v>
      </c>
      <c r="BF130" s="175">
        <f t="shared" si="5"/>
        <v>0</v>
      </c>
      <c r="BG130" s="175">
        <f t="shared" si="6"/>
        <v>0</v>
      </c>
      <c r="BH130" s="175">
        <f t="shared" si="7"/>
        <v>0</v>
      </c>
      <c r="BI130" s="175">
        <f t="shared" si="8"/>
        <v>0</v>
      </c>
      <c r="BJ130" s="17" t="s">
        <v>144</v>
      </c>
      <c r="BK130" s="175">
        <f t="shared" si="9"/>
        <v>0</v>
      </c>
      <c r="BL130" s="17" t="s">
        <v>751</v>
      </c>
      <c r="BM130" s="174" t="s">
        <v>779</v>
      </c>
    </row>
    <row r="131" spans="1:65" s="2" customFormat="1" ht="16.5" customHeight="1">
      <c r="A131" s="32"/>
      <c r="B131" s="161"/>
      <c r="C131" s="162" t="s">
        <v>198</v>
      </c>
      <c r="D131" s="162" t="s">
        <v>139</v>
      </c>
      <c r="E131" s="163" t="s">
        <v>780</v>
      </c>
      <c r="F131" s="164" t="s">
        <v>781</v>
      </c>
      <c r="G131" s="165" t="s">
        <v>207</v>
      </c>
      <c r="H131" s="166">
        <v>1</v>
      </c>
      <c r="I131" s="167"/>
      <c r="J131" s="168">
        <f t="shared" si="0"/>
        <v>0</v>
      </c>
      <c r="K131" s="169"/>
      <c r="L131" s="33"/>
      <c r="M131" s="170" t="s">
        <v>1</v>
      </c>
      <c r="N131" s="171" t="s">
        <v>38</v>
      </c>
      <c r="O131" s="58"/>
      <c r="P131" s="172">
        <f t="shared" si="1"/>
        <v>0</v>
      </c>
      <c r="Q131" s="172">
        <v>0</v>
      </c>
      <c r="R131" s="172">
        <f t="shared" si="2"/>
        <v>0</v>
      </c>
      <c r="S131" s="172">
        <v>0</v>
      </c>
      <c r="T131" s="173">
        <f t="shared" si="3"/>
        <v>0</v>
      </c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R131" s="174" t="s">
        <v>751</v>
      </c>
      <c r="AT131" s="174" t="s">
        <v>139</v>
      </c>
      <c r="AU131" s="174" t="s">
        <v>144</v>
      </c>
      <c r="AY131" s="17" t="s">
        <v>136</v>
      </c>
      <c r="BE131" s="175">
        <f t="shared" si="4"/>
        <v>0</v>
      </c>
      <c r="BF131" s="175">
        <f t="shared" si="5"/>
        <v>0</v>
      </c>
      <c r="BG131" s="175">
        <f t="shared" si="6"/>
        <v>0</v>
      </c>
      <c r="BH131" s="175">
        <f t="shared" si="7"/>
        <v>0</v>
      </c>
      <c r="BI131" s="175">
        <f t="shared" si="8"/>
        <v>0</v>
      </c>
      <c r="BJ131" s="17" t="s">
        <v>144</v>
      </c>
      <c r="BK131" s="175">
        <f t="shared" si="9"/>
        <v>0</v>
      </c>
      <c r="BL131" s="17" t="s">
        <v>751</v>
      </c>
      <c r="BM131" s="174" t="s">
        <v>782</v>
      </c>
    </row>
    <row r="132" spans="1:65" s="2" customFormat="1" ht="24" customHeight="1">
      <c r="A132" s="32"/>
      <c r="B132" s="161"/>
      <c r="C132" s="162" t="s">
        <v>204</v>
      </c>
      <c r="D132" s="162" t="s">
        <v>139</v>
      </c>
      <c r="E132" s="163" t="s">
        <v>783</v>
      </c>
      <c r="F132" s="164" t="s">
        <v>784</v>
      </c>
      <c r="G132" s="165" t="s">
        <v>207</v>
      </c>
      <c r="H132" s="166">
        <v>1</v>
      </c>
      <c r="I132" s="167"/>
      <c r="J132" s="168">
        <f t="shared" si="0"/>
        <v>0</v>
      </c>
      <c r="K132" s="169"/>
      <c r="L132" s="33"/>
      <c r="M132" s="215" t="s">
        <v>1</v>
      </c>
      <c r="N132" s="216" t="s">
        <v>38</v>
      </c>
      <c r="O132" s="217"/>
      <c r="P132" s="218">
        <f t="shared" si="1"/>
        <v>0</v>
      </c>
      <c r="Q132" s="218">
        <v>0</v>
      </c>
      <c r="R132" s="218">
        <f t="shared" si="2"/>
        <v>0</v>
      </c>
      <c r="S132" s="218">
        <v>0</v>
      </c>
      <c r="T132" s="219">
        <f t="shared" si="3"/>
        <v>0</v>
      </c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R132" s="174" t="s">
        <v>751</v>
      </c>
      <c r="AT132" s="174" t="s">
        <v>139</v>
      </c>
      <c r="AU132" s="174" t="s">
        <v>144</v>
      </c>
      <c r="AY132" s="17" t="s">
        <v>136</v>
      </c>
      <c r="BE132" s="175">
        <f t="shared" si="4"/>
        <v>0</v>
      </c>
      <c r="BF132" s="175">
        <f t="shared" si="5"/>
        <v>0</v>
      </c>
      <c r="BG132" s="175">
        <f t="shared" si="6"/>
        <v>0</v>
      </c>
      <c r="BH132" s="175">
        <f t="shared" si="7"/>
        <v>0</v>
      </c>
      <c r="BI132" s="175">
        <f t="shared" si="8"/>
        <v>0</v>
      </c>
      <c r="BJ132" s="17" t="s">
        <v>144</v>
      </c>
      <c r="BK132" s="175">
        <f t="shared" si="9"/>
        <v>0</v>
      </c>
      <c r="BL132" s="17" t="s">
        <v>751</v>
      </c>
      <c r="BM132" s="174" t="s">
        <v>785</v>
      </c>
    </row>
    <row r="133" spans="1:65" s="2" customFormat="1" ht="6.95" customHeight="1">
      <c r="A133" s="32"/>
      <c r="B133" s="47"/>
      <c r="C133" s="48"/>
      <c r="D133" s="48"/>
      <c r="E133" s="48"/>
      <c r="F133" s="48"/>
      <c r="G133" s="48"/>
      <c r="H133" s="48"/>
      <c r="I133" s="120"/>
      <c r="J133" s="48"/>
      <c r="K133" s="48"/>
      <c r="L133" s="33"/>
      <c r="M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</row>
  </sheetData>
  <autoFilter ref="C117:K132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01.1 - SO 01.1 Stavební část</vt:lpstr>
      <vt:lpstr>01.2 - SO 01.2 ZTI</vt:lpstr>
      <vt:lpstr>01.3 - SO 01.3 Elektroins...</vt:lpstr>
      <vt:lpstr>01.4 - SO 01.4 VZT</vt:lpstr>
      <vt:lpstr>01.5 - SO 01.5 Likvidace ...</vt:lpstr>
      <vt:lpstr>901 - VON</vt:lpstr>
      <vt:lpstr>'01.1 - SO 01.1 Stavební část'!Názvy_tisku</vt:lpstr>
      <vt:lpstr>'01.2 - SO 01.2 ZTI'!Názvy_tisku</vt:lpstr>
      <vt:lpstr>'01.3 - SO 01.3 Elektroins...'!Názvy_tisku</vt:lpstr>
      <vt:lpstr>'01.4 - SO 01.4 VZT'!Názvy_tisku</vt:lpstr>
      <vt:lpstr>'01.5 - SO 01.5 Likvidace ...'!Názvy_tisku</vt:lpstr>
      <vt:lpstr>'901 - VON'!Názvy_tisku</vt:lpstr>
      <vt:lpstr>'Rekapitulace stavby'!Názvy_tisku</vt:lpstr>
      <vt:lpstr>'01.1 - SO 01.1 Stavební část'!Oblast_tisku</vt:lpstr>
      <vt:lpstr>'01.2 - SO 01.2 ZTI'!Oblast_tisku</vt:lpstr>
      <vt:lpstr>'01.3 - SO 01.3 Elektroins...'!Oblast_tisku</vt:lpstr>
      <vt:lpstr>'01.4 - SO 01.4 VZT'!Oblast_tisku</vt:lpstr>
      <vt:lpstr>'01.5 - SO 01.5 Likvidace ...'!Oblast_tisku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2019-09-26T10:37:18Z</dcterms:created>
  <dcterms:modified xsi:type="dcterms:W3CDTF">2019-09-26T10:37:45Z</dcterms:modified>
</cp:coreProperties>
</file>