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_Matroše_RADA\2019\ZMC 09_12\"/>
    </mc:Choice>
  </mc:AlternateContent>
  <bookViews>
    <workbookView xWindow="0" yWindow="0" windowWidth="28800" windowHeight="12435"/>
  </bookViews>
  <sheets>
    <sheet name="2019 úroky" sheetId="8" r:id="rId1"/>
    <sheet name="2018" sheetId="4" r:id="rId2"/>
    <sheet name="2017" sheetId="7" r:id="rId3"/>
  </sheets>
  <externalReferences>
    <externalReference r:id="rId4"/>
  </externalReferences>
  <definedNames>
    <definedName name="Excel_BuiltIn__FilterDatabase_23" localSheetId="2">'[1]325'!#REF!</definedName>
    <definedName name="Excel_BuiltIn__FilterDatabase_23" localSheetId="1">'[1]325'!#REF!</definedName>
    <definedName name="Excel_BuiltIn__FilterDatabase_23" localSheetId="0">'[1]325'!#REF!</definedName>
    <definedName name="Excel_BuiltIn__FilterDatabase_23">'[1]325'!#REF!</definedName>
    <definedName name="Excel_BuiltIn__FilterDatabase_23_3">"$'069'.#REF!$#REF!"</definedName>
    <definedName name="Excel_BuiltIn__FilterDatabase_23_9">"$'325'.#REF!$#REF!"</definedName>
    <definedName name="Excel_BuiltIn__FilterDatabase_5" localSheetId="2">#REF!</definedName>
    <definedName name="Excel_BuiltIn__FilterDatabase_5" localSheetId="1">#REF!</definedName>
    <definedName name="Excel_BuiltIn__FilterDatabase_5" localSheetId="0">#REF!</definedName>
    <definedName name="Excel_BuiltIn__FilterDatabase_5">#REF!</definedName>
    <definedName name="Excel_BuiltIn__FilterDatabase_5_1">"$#REF!.$A$2:$E$100"</definedName>
    <definedName name="Excel_BuiltIn__FilterDatabase_5_1_1">"$#REF!.$A$2:$E$100"</definedName>
    <definedName name="Excel_BuiltIn__FilterDatabase_5_2">"$#REF!.$A$2:$E$100"</definedName>
    <definedName name="Excel_BuiltIn_Print_Titles_12" localSheetId="2">'[1]314'!#REF!</definedName>
    <definedName name="Excel_BuiltIn_Print_Titles_12" localSheetId="1">'[1]314'!#REF!</definedName>
    <definedName name="Excel_BuiltIn_Print_Titles_12" localSheetId="0">'[1]314'!#REF!</definedName>
    <definedName name="Excel_BuiltIn_Print_Titles_12">'[1]314'!#REF!</definedName>
    <definedName name="Excel_BuiltIn_Print_Titles_13" localSheetId="2">'[1]314 zkouška'!#REF!</definedName>
    <definedName name="Excel_BuiltIn_Print_Titles_13" localSheetId="1">'[1]314 zkouška'!#REF!</definedName>
    <definedName name="Excel_BuiltIn_Print_Titles_13" localSheetId="0">'[1]314 zkouška'!#REF!</definedName>
    <definedName name="Excel_BuiltIn_Print_Titles_13">'[1]314 zkouška'!#REF!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8" l="1"/>
  <c r="N10" i="8"/>
  <c r="M9" i="8" l="1"/>
  <c r="M10" i="8"/>
  <c r="L9" i="8" l="1"/>
  <c r="L10" i="8"/>
  <c r="K9" i="8" l="1"/>
  <c r="K10" i="8" l="1"/>
  <c r="J9" i="8"/>
  <c r="J10" i="8"/>
  <c r="I10" i="8" l="1"/>
  <c r="H9" i="8"/>
  <c r="H10" i="8" s="1"/>
  <c r="G9" i="8"/>
  <c r="G10" i="8" s="1"/>
  <c r="F9" i="8"/>
  <c r="F10" i="8" s="1"/>
  <c r="E9" i="8"/>
  <c r="E10" i="8" s="1"/>
  <c r="D9" i="8"/>
  <c r="D10" i="8" s="1"/>
  <c r="AA10" i="7" l="1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E10" i="4" l="1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D10" i="4"/>
</calcChain>
</file>

<file path=xl/sharedStrings.xml><?xml version="1.0" encoding="utf-8"?>
<sst xmlns="http://schemas.openxmlformats.org/spreadsheetml/2006/main" count="134" uniqueCount="89">
  <si>
    <t>Popis účtu</t>
  </si>
  <si>
    <t>Číslo bankovního účtu</t>
  </si>
  <si>
    <t>1.</t>
  </si>
  <si>
    <t>Základní běžný účet ÚSC; BÚ - ZBÚ</t>
  </si>
  <si>
    <t>43-6962650247/0100</t>
  </si>
  <si>
    <t>2.</t>
  </si>
  <si>
    <t>Základní běžný účet ÚSC; BÚ - příjmový účet</t>
  </si>
  <si>
    <t>107-6787610247/0100</t>
  </si>
  <si>
    <t>3.</t>
  </si>
  <si>
    <t>Základní běžný účet ÚSC; BÚ - příjm.depozitní</t>
  </si>
  <si>
    <t>107-2405080247/0100</t>
  </si>
  <si>
    <t>4.</t>
  </si>
  <si>
    <t>5.</t>
  </si>
  <si>
    <t>6.</t>
  </si>
  <si>
    <t>Běžné účty fondů ÚSC; BV - Sociální fond</t>
  </si>
  <si>
    <t>107-6805860267/0100</t>
  </si>
  <si>
    <t>7.</t>
  </si>
  <si>
    <t>Běžné účty SBF</t>
  </si>
  <si>
    <t>107-6805280297/0100</t>
  </si>
  <si>
    <t>Běžné účty VHČ</t>
  </si>
  <si>
    <t>107-68-05510267/0100</t>
  </si>
  <si>
    <t>2000923349/0800</t>
  </si>
  <si>
    <t xml:space="preserve"> </t>
  </si>
  <si>
    <t>Základní výdajový - spořitelna</t>
  </si>
  <si>
    <t>Úroky 31.1.2018</t>
  </si>
  <si>
    <t>Zůstatek 31.1.2018</t>
  </si>
  <si>
    <t>Zůstatek 28.2.2018</t>
  </si>
  <si>
    <t>Úroky 28.2.2018</t>
  </si>
  <si>
    <t>Zůstatek 31.3.2018</t>
  </si>
  <si>
    <t>Úroky 31.3.2018</t>
  </si>
  <si>
    <t>Zůstatek 30.4.2018</t>
  </si>
  <si>
    <t>Zůstatek 31.5.2018</t>
  </si>
  <si>
    <t>Úroky 30.4.2018</t>
  </si>
  <si>
    <t>Úroky 31.5.2018</t>
  </si>
  <si>
    <t>Zůstatek 30.6.2018</t>
  </si>
  <si>
    <t>Úroky 30.6.2018</t>
  </si>
  <si>
    <t>Zůstatek 31.7.2018</t>
  </si>
  <si>
    <t>Úroky 31.7.2018</t>
  </si>
  <si>
    <t>Zůstatek 31.8.2018</t>
  </si>
  <si>
    <t>Úroky 31.8.2018</t>
  </si>
  <si>
    <t>Zůstatek 30.9.2018</t>
  </si>
  <si>
    <t>Úroky 30.9.2018</t>
  </si>
  <si>
    <t>Zůstatek 31.10.2018</t>
  </si>
  <si>
    <t>Úroky 31.10.2018</t>
  </si>
  <si>
    <t>Zůstatek 30.11.2018</t>
  </si>
  <si>
    <t>Úroky 30.11.2018</t>
  </si>
  <si>
    <t>Zůstatek 31.12.2018</t>
  </si>
  <si>
    <t>Úroky 31.12.2018</t>
  </si>
  <si>
    <t>Zůstatek 31.1.2017</t>
  </si>
  <si>
    <t>Úroky 31.1.2017</t>
  </si>
  <si>
    <t>Zůstatek 28.2.2017</t>
  </si>
  <si>
    <t>Úroky 28.2.2017</t>
  </si>
  <si>
    <t>Zůstatek 31.3.2017</t>
  </si>
  <si>
    <t>Úroky 31.3.2017</t>
  </si>
  <si>
    <t>Zůstatek 30.4.2017</t>
  </si>
  <si>
    <t>Úroky 30.4.2017</t>
  </si>
  <si>
    <t>Zůstatek 31.5.2017</t>
  </si>
  <si>
    <t>Úroky 31.5.2017</t>
  </si>
  <si>
    <t>Zůstatek 30.6.2017</t>
  </si>
  <si>
    <t>Úroky 30.6.2017</t>
  </si>
  <si>
    <t>Zůstatek 31.7.2017</t>
  </si>
  <si>
    <t>Úroky 31.7.2017</t>
  </si>
  <si>
    <t>Zůstatek 31.8.2017</t>
  </si>
  <si>
    <t>Úroky 31.8.2017</t>
  </si>
  <si>
    <t>Zůstatek 30.9.2017</t>
  </si>
  <si>
    <t>Úroky 30.9.2017</t>
  </si>
  <si>
    <t>Zůstatek 31.10.2017</t>
  </si>
  <si>
    <t>Úroky 31.10.2017</t>
  </si>
  <si>
    <t>Zůstatek 30.11.2017</t>
  </si>
  <si>
    <t>Úroky 30.11.2017</t>
  </si>
  <si>
    <t>Zůstatek 31.12.2017</t>
  </si>
  <si>
    <t>Úroky 31.12.2017</t>
  </si>
  <si>
    <t>Úroky 31.1.2019</t>
  </si>
  <si>
    <t>Úroky 28.2.2019</t>
  </si>
  <si>
    <t>Úroky 31.3.2019</t>
  </si>
  <si>
    <t>Úroky 30.4.2019</t>
  </si>
  <si>
    <t>Úroky 31.5.2019</t>
  </si>
  <si>
    <t>Celkem</t>
  </si>
  <si>
    <t>Úroky 30.6.2019</t>
  </si>
  <si>
    <t>Úroky 31.7.2019</t>
  </si>
  <si>
    <t>Úroky 31.8.2019</t>
  </si>
  <si>
    <t>107-6805510267/0100</t>
  </si>
  <si>
    <t>Úroky 30.9.2019</t>
  </si>
  <si>
    <t>Úroky 31.10.2019</t>
  </si>
  <si>
    <t>ZB  účet ÚSC; BÚ - ZBÚ</t>
  </si>
  <si>
    <t>ZB účet ÚSC; BÚ - příjmový účet</t>
  </si>
  <si>
    <t>ZB účet ÚSC; BÚ - příjm.depozitní</t>
  </si>
  <si>
    <t>Běžné účty fondů ÚSC; Sociální fond</t>
  </si>
  <si>
    <t>Úroky 30.11.2019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</si>
</sst>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2" borderId="4" xfId="0" applyFont="1" applyFill="1" applyBorder="1" applyAlignment="1"/>
    <xf numFmtId="0" fontId="3" fillId="3" borderId="1" xfId="0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" fontId="4" fillId="0" borderId="2" xfId="0" applyNumberFormat="1" applyFont="1" applyBorder="1" applyAlignment="1">
      <alignment horizontal="right"/>
    </xf>
    <xf numFmtId="4" fontId="4" fillId="0" borderId="3" xfId="0" applyNumberFormat="1" applyFont="1" applyBorder="1" applyAlignment="1">
      <alignment horizontal="right"/>
    </xf>
    <xf numFmtId="0" fontId="2" fillId="0" borderId="0" xfId="0" applyFont="1" applyAlignment="1"/>
    <xf numFmtId="4" fontId="3" fillId="3" borderId="5" xfId="0" applyNumberFormat="1" applyFont="1" applyFill="1" applyBorder="1" applyAlignment="1">
      <alignment horizontal="center" wrapText="1"/>
    </xf>
    <xf numFmtId="4" fontId="4" fillId="0" borderId="7" xfId="0" applyNumberFormat="1" applyFont="1" applyBorder="1" applyAlignment="1">
      <alignment horizontal="right"/>
    </xf>
    <xf numFmtId="4" fontId="4" fillId="0" borderId="9" xfId="0" applyNumberFormat="1" applyFont="1" applyBorder="1" applyAlignment="1">
      <alignment horizontal="right"/>
    </xf>
    <xf numFmtId="0" fontId="2" fillId="0" borderId="1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/>
    <xf numFmtId="4" fontId="5" fillId="4" borderId="11" xfId="0" applyNumberFormat="1" applyFont="1" applyFill="1" applyBorder="1" applyAlignment="1">
      <alignment horizontal="right"/>
    </xf>
    <xf numFmtId="4" fontId="5" fillId="4" borderId="12" xfId="0" applyNumberFormat="1" applyFont="1" applyFill="1" applyBorder="1" applyAlignment="1">
      <alignment horizontal="right"/>
    </xf>
    <xf numFmtId="0" fontId="3" fillId="4" borderId="11" xfId="0" applyFont="1" applyFill="1" applyBorder="1" applyAlignment="1">
      <alignment horizontal="left"/>
    </xf>
    <xf numFmtId="4" fontId="4" fillId="0" borderId="14" xfId="0" applyNumberFormat="1" applyFont="1" applyBorder="1" applyAlignment="1">
      <alignment horizontal="right"/>
    </xf>
    <xf numFmtId="4" fontId="4" fillId="0" borderId="15" xfId="0" applyNumberFormat="1" applyFont="1" applyBorder="1" applyAlignment="1">
      <alignment horizontal="right"/>
    </xf>
    <xf numFmtId="4" fontId="5" fillId="4" borderId="16" xfId="0" applyNumberFormat="1" applyFont="1" applyFill="1" applyBorder="1" applyAlignment="1">
      <alignment horizontal="right"/>
    </xf>
    <xf numFmtId="4" fontId="5" fillId="4" borderId="17" xfId="0" applyNumberFormat="1" applyFont="1" applyFill="1" applyBorder="1" applyAlignment="1">
      <alignment horizontal="right"/>
    </xf>
    <xf numFmtId="4" fontId="5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/>
    </xf>
    <xf numFmtId="4" fontId="6" fillId="3" borderId="13" xfId="0" applyNumberFormat="1" applyFont="1" applyFill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OK%202014\Documents%20and%20Settings\NOVAKOVA\Plocha\M&#268;%20praha%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upis _2_"/>
      <sheetName val="OP"/>
      <sheetName val="majetek"/>
      <sheetName val="041"/>
      <sheetName val="042 20"/>
      <sheetName val="042 11 "/>
      <sheetName val="042"/>
      <sheetName val="069"/>
      <sheetName val="23_23_26"/>
      <sheetName val="27"/>
      <sheetName val="314"/>
      <sheetName val="314 zkouška"/>
      <sheetName val="314 _ 31430 _2_"/>
      <sheetName val="315"/>
      <sheetName val="314 2008"/>
      <sheetName val="316"/>
      <sheetName val="314 10 2008"/>
      <sheetName val="314 2008 (2)"/>
      <sheetName val="314 "/>
      <sheetName val="315 "/>
      <sheetName val="316 "/>
      <sheetName val="321"/>
      <sheetName val="325"/>
      <sheetName val=" mzdy"/>
      <sheetName val="335"/>
      <sheetName val="343"/>
      <sheetName val="378"/>
      <sheetName val="379"/>
      <sheetName val="901_91"/>
      <sheetName val="980_991"/>
      <sheetName val="997"/>
      <sheetName val="997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view="pageLayout" zoomScaleNormal="100" workbookViewId="0">
      <selection activeCell="N14" sqref="N14"/>
    </sheetView>
  </sheetViews>
  <sheetFormatPr defaultColWidth="9.140625" defaultRowHeight="11.25" x14ac:dyDescent="0.2"/>
  <cols>
    <col min="1" max="1" width="2.85546875" style="1" customWidth="1"/>
    <col min="2" max="2" width="29.7109375" style="3" customWidth="1"/>
    <col min="3" max="3" width="17.42578125" style="3" customWidth="1"/>
    <col min="4" max="4" width="9.28515625" style="4" customWidth="1"/>
    <col min="5" max="5" width="8.7109375" style="1" customWidth="1"/>
    <col min="6" max="6" width="9.140625" style="1" customWidth="1"/>
    <col min="7" max="7" width="9" style="1" customWidth="1"/>
    <col min="8" max="8" width="9.85546875" style="1" customWidth="1"/>
    <col min="9" max="9" width="10.28515625" style="1" customWidth="1"/>
    <col min="10" max="10" width="10.140625" style="1" customWidth="1"/>
    <col min="11" max="11" width="9.5703125" style="1" customWidth="1"/>
    <col min="12" max="16384" width="9.140625" style="1"/>
  </cols>
  <sheetData>
    <row r="1" spans="1:14" ht="13.5" thickBot="1" x14ac:dyDescent="0.25">
      <c r="B1" s="2"/>
      <c r="C1" s="2"/>
      <c r="D1" s="2"/>
    </row>
    <row r="2" spans="1:14" ht="29.25" customHeight="1" thickBot="1" x14ac:dyDescent="0.25">
      <c r="A2" s="9"/>
      <c r="B2" s="31" t="s">
        <v>0</v>
      </c>
      <c r="C2" s="31" t="s">
        <v>1</v>
      </c>
      <c r="D2" s="30" t="s">
        <v>72</v>
      </c>
      <c r="E2" s="30" t="s">
        <v>73</v>
      </c>
      <c r="F2" s="30" t="s">
        <v>74</v>
      </c>
      <c r="G2" s="30" t="s">
        <v>75</v>
      </c>
      <c r="H2" s="30" t="s">
        <v>76</v>
      </c>
      <c r="I2" s="30" t="s">
        <v>78</v>
      </c>
      <c r="J2" s="30" t="s">
        <v>79</v>
      </c>
      <c r="K2" s="30" t="s">
        <v>80</v>
      </c>
      <c r="L2" s="30" t="s">
        <v>82</v>
      </c>
      <c r="M2" s="35" t="s">
        <v>83</v>
      </c>
      <c r="N2" s="32" t="s">
        <v>88</v>
      </c>
    </row>
    <row r="3" spans="1:14" ht="12.75" x14ac:dyDescent="0.2">
      <c r="A3" s="20" t="s">
        <v>2</v>
      </c>
      <c r="B3" s="7" t="s">
        <v>84</v>
      </c>
      <c r="C3" s="33" t="s">
        <v>4</v>
      </c>
      <c r="D3" s="13">
        <v>35.78</v>
      </c>
      <c r="E3" s="13">
        <v>37.57</v>
      </c>
      <c r="F3" s="13">
        <v>2912.6</v>
      </c>
      <c r="G3" s="13">
        <v>936.64</v>
      </c>
      <c r="H3" s="13">
        <v>0</v>
      </c>
      <c r="I3" s="13">
        <v>0</v>
      </c>
      <c r="J3" s="13">
        <v>0</v>
      </c>
      <c r="K3" s="13">
        <v>0</v>
      </c>
      <c r="L3" s="13">
        <v>0</v>
      </c>
      <c r="M3" s="13">
        <v>0</v>
      </c>
      <c r="N3" s="26">
        <v>0</v>
      </c>
    </row>
    <row r="4" spans="1:14" ht="12.75" x14ac:dyDescent="0.2">
      <c r="A4" s="21" t="s">
        <v>5</v>
      </c>
      <c r="B4" s="5" t="s">
        <v>85</v>
      </c>
      <c r="C4" s="34" t="s">
        <v>7</v>
      </c>
      <c r="D4" s="14">
        <v>41.67</v>
      </c>
      <c r="E4" s="14">
        <v>41.67</v>
      </c>
      <c r="F4" s="14">
        <v>58084.83</v>
      </c>
      <c r="G4" s="14">
        <v>66457.16</v>
      </c>
      <c r="H4" s="14">
        <v>105063.06</v>
      </c>
      <c r="I4" s="14">
        <v>95921.14</v>
      </c>
      <c r="J4" s="14">
        <v>111186.8</v>
      </c>
      <c r="K4" s="14">
        <v>104199.6</v>
      </c>
      <c r="L4" s="14">
        <v>86296.98</v>
      </c>
      <c r="M4" s="14">
        <v>90382.87</v>
      </c>
      <c r="N4" s="27">
        <v>80734.820000000007</v>
      </c>
    </row>
    <row r="5" spans="1:14" ht="12.75" x14ac:dyDescent="0.2">
      <c r="A5" s="21" t="s">
        <v>8</v>
      </c>
      <c r="B5" s="5" t="s">
        <v>86</v>
      </c>
      <c r="C5" s="34" t="s">
        <v>10</v>
      </c>
      <c r="D5" s="14">
        <v>4.75</v>
      </c>
      <c r="E5" s="14">
        <v>4.75</v>
      </c>
      <c r="F5" s="14">
        <v>3.13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27">
        <v>0</v>
      </c>
    </row>
    <row r="6" spans="1:14" ht="12.75" x14ac:dyDescent="0.2">
      <c r="A6" s="21" t="s">
        <v>11</v>
      </c>
      <c r="B6" s="5" t="s">
        <v>87</v>
      </c>
      <c r="C6" s="34" t="s">
        <v>15</v>
      </c>
      <c r="D6" s="14">
        <v>1.08</v>
      </c>
      <c r="E6" s="14">
        <v>1.89</v>
      </c>
      <c r="F6" s="14">
        <v>2.84</v>
      </c>
      <c r="G6" s="14">
        <v>3.38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27">
        <v>0</v>
      </c>
    </row>
    <row r="7" spans="1:14" ht="12.75" x14ac:dyDescent="0.2">
      <c r="A7" s="21" t="s">
        <v>12</v>
      </c>
      <c r="B7" s="5" t="s">
        <v>17</v>
      </c>
      <c r="C7" s="34" t="s">
        <v>18</v>
      </c>
      <c r="D7" s="14">
        <v>41.67</v>
      </c>
      <c r="E7" s="14">
        <v>41.67</v>
      </c>
      <c r="F7" s="14">
        <v>2187.4899999999998</v>
      </c>
      <c r="G7" s="14">
        <v>7.95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27">
        <v>0</v>
      </c>
    </row>
    <row r="8" spans="1:14" ht="12.75" x14ac:dyDescent="0.2">
      <c r="A8" s="21" t="s">
        <v>13</v>
      </c>
      <c r="B8" s="5" t="s">
        <v>19</v>
      </c>
      <c r="C8" s="34" t="s">
        <v>81</v>
      </c>
      <c r="D8" s="14">
        <v>22.89</v>
      </c>
      <c r="E8" s="14">
        <v>24.31</v>
      </c>
      <c r="F8" s="14">
        <v>8.49</v>
      </c>
      <c r="G8" s="14">
        <v>7.95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27">
        <v>0</v>
      </c>
    </row>
    <row r="9" spans="1:14" ht="12.75" x14ac:dyDescent="0.2">
      <c r="A9" s="21" t="s">
        <v>16</v>
      </c>
      <c r="B9" s="5" t="s">
        <v>23</v>
      </c>
      <c r="C9" s="34" t="s">
        <v>21</v>
      </c>
      <c r="D9" s="14">
        <f>7021.81+1441.24</f>
        <v>8463.0500000000011</v>
      </c>
      <c r="E9" s="14">
        <f>21.53+3700.33</f>
        <v>3721.86</v>
      </c>
      <c r="F9" s="14">
        <f>10122.27+20.66</f>
        <v>10142.93</v>
      </c>
      <c r="G9" s="14">
        <f>6389.05+3812</f>
        <v>10201.049999999999</v>
      </c>
      <c r="H9" s="14">
        <f>1247.81+28.82</f>
        <v>1276.6299999999999</v>
      </c>
      <c r="I9" s="14">
        <v>5362.21</v>
      </c>
      <c r="J9" s="14">
        <f>5221.78+165.16</f>
        <v>5386.94</v>
      </c>
      <c r="K9" s="14">
        <f>4616.48+175.7</f>
        <v>4792.1799999999994</v>
      </c>
      <c r="L9" s="14">
        <f>11146.86+689</f>
        <v>11835.86</v>
      </c>
      <c r="M9" s="14">
        <f>6603.34+221.86</f>
        <v>6825.2</v>
      </c>
      <c r="N9" s="27">
        <f>10780.82+206.8</f>
        <v>10987.619999999999</v>
      </c>
    </row>
    <row r="10" spans="1:14" s="15" customFormat="1" ht="13.5" thickBot="1" x14ac:dyDescent="0.25">
      <c r="A10" s="22"/>
      <c r="B10" s="25" t="s">
        <v>77</v>
      </c>
      <c r="C10" s="19"/>
      <c r="D10" s="23">
        <f t="shared" ref="D10:H10" si="0">SUM(D3:D9)</f>
        <v>8610.8900000000012</v>
      </c>
      <c r="E10" s="23">
        <f t="shared" si="0"/>
        <v>3873.7200000000003</v>
      </c>
      <c r="F10" s="23">
        <f t="shared" si="0"/>
        <v>73342.31</v>
      </c>
      <c r="G10" s="23">
        <f t="shared" si="0"/>
        <v>77614.13</v>
      </c>
      <c r="H10" s="28">
        <f t="shared" si="0"/>
        <v>106339.69</v>
      </c>
      <c r="I10" s="29">
        <f t="shared" ref="I10:J10" si="1">SUM(I3:I9)</f>
        <v>101283.35</v>
      </c>
      <c r="J10" s="29">
        <f t="shared" si="1"/>
        <v>116573.74</v>
      </c>
      <c r="K10" s="29">
        <f t="shared" ref="K10:L10" si="2">SUM(K3:K9)</f>
        <v>108991.78</v>
      </c>
      <c r="L10" s="29">
        <f t="shared" si="2"/>
        <v>98132.84</v>
      </c>
      <c r="M10" s="29">
        <f t="shared" ref="M10:N10" si="3">SUM(M3:M9)</f>
        <v>97208.069999999992</v>
      </c>
      <c r="N10" s="24">
        <f t="shared" si="3"/>
        <v>91722.44</v>
      </c>
    </row>
    <row r="11" spans="1:14" x14ac:dyDescent="0.2">
      <c r="D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90" firstPageNumber="0" fitToHeight="0" orientation="landscape" r:id="rId1"/>
  <headerFooter alignWithMargins="0">
    <oddFooter>&amp;LZpracovala: Kateřina Nováková, OE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view="pageLayout" zoomScaleNormal="100" workbookViewId="0">
      <selection activeCell="B12" sqref="B12"/>
    </sheetView>
  </sheetViews>
  <sheetFormatPr defaultColWidth="9.140625" defaultRowHeight="11.25" x14ac:dyDescent="0.2"/>
  <cols>
    <col min="1" max="1" width="2.85546875" style="1" customWidth="1"/>
    <col min="2" max="2" width="39.140625" style="3" customWidth="1"/>
    <col min="3" max="3" width="22" style="3" customWidth="1"/>
    <col min="4" max="4" width="13.5703125" style="3" customWidth="1"/>
    <col min="5" max="5" width="9.7109375" style="4" customWidth="1"/>
    <col min="6" max="6" width="14" style="4" customWidth="1"/>
    <col min="7" max="7" width="9.28515625" style="1" customWidth="1"/>
    <col min="8" max="8" width="13.85546875" style="1" customWidth="1"/>
    <col min="9" max="9" width="9.5703125" style="1" customWidth="1"/>
    <col min="10" max="10" width="13.85546875" style="1" customWidth="1"/>
    <col min="11" max="11" width="9.140625" style="1"/>
    <col min="12" max="12" width="13.7109375" style="1" customWidth="1"/>
    <col min="13" max="13" width="9.140625" style="1"/>
    <col min="14" max="14" width="14.42578125" style="1" customWidth="1"/>
    <col min="15" max="15" width="9.140625" style="1"/>
    <col min="16" max="16" width="13.42578125" style="1" customWidth="1"/>
    <col min="17" max="17" width="9.140625" style="1"/>
    <col min="18" max="18" width="13" style="1" customWidth="1"/>
    <col min="19" max="19" width="9.140625" style="1"/>
    <col min="20" max="20" width="13.85546875" style="1" customWidth="1"/>
    <col min="21" max="21" width="9.140625" style="1"/>
    <col min="22" max="22" width="13" style="1" customWidth="1"/>
    <col min="23" max="23" width="10.28515625" style="1" customWidth="1"/>
    <col min="24" max="24" width="14" style="1" customWidth="1"/>
    <col min="25" max="25" width="10.28515625" style="1" customWidth="1"/>
    <col min="26" max="26" width="13.140625" style="1" customWidth="1"/>
    <col min="27" max="27" width="10.140625" style="1" customWidth="1"/>
    <col min="28" max="16384" width="9.140625" style="1"/>
  </cols>
  <sheetData>
    <row r="1" spans="1:27" ht="13.5" thickBot="1" x14ac:dyDescent="0.25">
      <c r="B1" s="2"/>
      <c r="C1" s="2"/>
      <c r="D1" s="2"/>
      <c r="E1" s="2"/>
      <c r="F1" s="2"/>
    </row>
    <row r="2" spans="1:27" ht="26.25" thickBot="1" x14ac:dyDescent="0.25">
      <c r="A2" s="9"/>
      <c r="B2" s="10" t="s">
        <v>0</v>
      </c>
      <c r="C2" s="10" t="s">
        <v>1</v>
      </c>
      <c r="D2" s="12" t="s">
        <v>25</v>
      </c>
      <c r="E2" s="11" t="s">
        <v>24</v>
      </c>
      <c r="F2" s="11" t="s">
        <v>26</v>
      </c>
      <c r="G2" s="11" t="s">
        <v>27</v>
      </c>
      <c r="H2" s="11" t="s">
        <v>28</v>
      </c>
      <c r="I2" s="11" t="s">
        <v>29</v>
      </c>
      <c r="J2" s="11" t="s">
        <v>30</v>
      </c>
      <c r="K2" s="11" t="s">
        <v>32</v>
      </c>
      <c r="L2" s="11" t="s">
        <v>31</v>
      </c>
      <c r="M2" s="11" t="s">
        <v>33</v>
      </c>
      <c r="N2" s="11" t="s">
        <v>34</v>
      </c>
      <c r="O2" s="11" t="s">
        <v>35</v>
      </c>
      <c r="P2" s="11" t="s">
        <v>36</v>
      </c>
      <c r="Q2" s="11" t="s">
        <v>37</v>
      </c>
      <c r="R2" s="11" t="s">
        <v>38</v>
      </c>
      <c r="S2" s="11" t="s">
        <v>39</v>
      </c>
      <c r="T2" s="11" t="s">
        <v>40</v>
      </c>
      <c r="U2" s="11" t="s">
        <v>41</v>
      </c>
      <c r="V2" s="11" t="s">
        <v>42</v>
      </c>
      <c r="W2" s="11" t="s">
        <v>43</v>
      </c>
      <c r="X2" s="11" t="s">
        <v>44</v>
      </c>
      <c r="Y2" s="11" t="s">
        <v>45</v>
      </c>
      <c r="Z2" s="11" t="s">
        <v>46</v>
      </c>
      <c r="AA2" s="16" t="s">
        <v>47</v>
      </c>
    </row>
    <row r="3" spans="1:27" ht="12.75" x14ac:dyDescent="0.2">
      <c r="A3" s="20" t="s">
        <v>2</v>
      </c>
      <c r="B3" s="7" t="s">
        <v>3</v>
      </c>
      <c r="C3" s="8" t="s">
        <v>4</v>
      </c>
      <c r="D3" s="13">
        <v>19352185.699999999</v>
      </c>
      <c r="E3" s="13">
        <v>39.06</v>
      </c>
      <c r="F3" s="13">
        <v>14564616.48</v>
      </c>
      <c r="G3" s="13">
        <v>41.67</v>
      </c>
      <c r="H3" s="13">
        <v>10292617.390000001</v>
      </c>
      <c r="I3" s="13">
        <v>41.67</v>
      </c>
      <c r="J3" s="13">
        <v>27802052.920000002</v>
      </c>
      <c r="K3" s="13">
        <v>41.23</v>
      </c>
      <c r="L3" s="13">
        <v>22273738.370000001</v>
      </c>
      <c r="M3" s="13">
        <v>41.67</v>
      </c>
      <c r="N3" s="13">
        <v>2714659.67</v>
      </c>
      <c r="O3" s="13">
        <v>40.4</v>
      </c>
      <c r="P3" s="13">
        <v>10052710.449999999</v>
      </c>
      <c r="Q3" s="13">
        <v>35.590000000000003</v>
      </c>
      <c r="R3" s="13">
        <v>12808176.119999999</v>
      </c>
      <c r="S3" s="13">
        <v>40.340000000000003</v>
      </c>
      <c r="T3" s="13">
        <v>17908799.75</v>
      </c>
      <c r="U3" s="13">
        <v>38</v>
      </c>
      <c r="V3" s="13">
        <v>2214243.8199999998</v>
      </c>
      <c r="W3" s="13">
        <v>35.18</v>
      </c>
      <c r="X3" s="13">
        <v>23873856.530000001</v>
      </c>
      <c r="Y3" s="13">
        <v>38.14</v>
      </c>
      <c r="Z3" s="13">
        <v>9778279.4499999993</v>
      </c>
      <c r="AA3" s="17">
        <v>41.67</v>
      </c>
    </row>
    <row r="4" spans="1:27" ht="12.75" x14ac:dyDescent="0.2">
      <c r="A4" s="21" t="s">
        <v>5</v>
      </c>
      <c r="B4" s="5" t="s">
        <v>6</v>
      </c>
      <c r="C4" s="6" t="s">
        <v>7</v>
      </c>
      <c r="D4" s="14">
        <v>73959848.209999993</v>
      </c>
      <c r="E4" s="14">
        <v>41.67</v>
      </c>
      <c r="F4" s="14">
        <v>81742175.450000003</v>
      </c>
      <c r="G4" s="14">
        <v>41.67</v>
      </c>
      <c r="H4" s="14">
        <v>96771936.540000007</v>
      </c>
      <c r="I4" s="14">
        <v>41.67</v>
      </c>
      <c r="J4" s="14">
        <v>83607040.019999996</v>
      </c>
      <c r="K4" s="14">
        <v>41.67</v>
      </c>
      <c r="L4" s="14">
        <v>9480138.2200000007</v>
      </c>
      <c r="M4" s="14">
        <v>41.67</v>
      </c>
      <c r="N4" s="14">
        <v>108252153.14</v>
      </c>
      <c r="O4" s="14">
        <v>41.67</v>
      </c>
      <c r="P4" s="14">
        <v>119421551.09999999</v>
      </c>
      <c r="Q4" s="14">
        <v>41.67</v>
      </c>
      <c r="R4" s="14">
        <v>95242624.450000003</v>
      </c>
      <c r="S4" s="14">
        <v>41.67</v>
      </c>
      <c r="T4" s="14">
        <v>87932950.650000006</v>
      </c>
      <c r="U4" s="14">
        <v>41.67</v>
      </c>
      <c r="V4" s="14">
        <v>92894866.319999993</v>
      </c>
      <c r="W4" s="14">
        <v>41.67</v>
      </c>
      <c r="X4" s="14">
        <v>82924951.480000004</v>
      </c>
      <c r="Y4" s="14">
        <v>41.67</v>
      </c>
      <c r="Z4" s="14">
        <v>90560981.090000004</v>
      </c>
      <c r="AA4" s="18">
        <v>41.67</v>
      </c>
    </row>
    <row r="5" spans="1:27" ht="12.75" x14ac:dyDescent="0.2">
      <c r="A5" s="21" t="s">
        <v>8</v>
      </c>
      <c r="B5" s="5" t="s">
        <v>9</v>
      </c>
      <c r="C5" s="6" t="s">
        <v>10</v>
      </c>
      <c r="D5" s="14">
        <v>10501.02</v>
      </c>
      <c r="E5" s="14">
        <v>0.04</v>
      </c>
      <c r="F5" s="14">
        <v>10501.14</v>
      </c>
      <c r="G5" s="14">
        <v>0.12</v>
      </c>
      <c r="H5" s="14">
        <v>20501.23</v>
      </c>
      <c r="I5" s="14">
        <v>0.09</v>
      </c>
      <c r="J5" s="14">
        <v>20501.400000000001</v>
      </c>
      <c r="K5" s="14">
        <v>0.17</v>
      </c>
      <c r="L5" s="14">
        <v>40501.620000000003</v>
      </c>
      <c r="M5" s="14">
        <v>0.22</v>
      </c>
      <c r="N5" s="14">
        <v>30501.95</v>
      </c>
      <c r="O5" s="14">
        <v>0.33</v>
      </c>
      <c r="P5" s="14">
        <v>10502.13</v>
      </c>
      <c r="Q5" s="14">
        <v>0.18</v>
      </c>
      <c r="R5" s="14">
        <v>10502.23</v>
      </c>
      <c r="S5" s="14">
        <v>0.1</v>
      </c>
      <c r="T5" s="14">
        <v>30502.44</v>
      </c>
      <c r="U5" s="14">
        <v>0.21</v>
      </c>
      <c r="V5" s="14">
        <v>1480507.69</v>
      </c>
      <c r="W5" s="14">
        <v>5.25</v>
      </c>
      <c r="X5" s="14">
        <v>570508.55000000005</v>
      </c>
      <c r="Y5" s="14">
        <v>7.35</v>
      </c>
      <c r="Z5" s="14">
        <v>570513.23</v>
      </c>
      <c r="AA5" s="18">
        <v>4.68</v>
      </c>
    </row>
    <row r="6" spans="1:27" ht="12.75" x14ac:dyDescent="0.2">
      <c r="A6" s="21" t="s">
        <v>11</v>
      </c>
      <c r="B6" s="5" t="s">
        <v>14</v>
      </c>
      <c r="C6" s="6" t="s">
        <v>15</v>
      </c>
      <c r="D6" s="14">
        <v>84281.09</v>
      </c>
      <c r="E6" s="14">
        <v>0.79</v>
      </c>
      <c r="F6" s="14">
        <v>1472362.92</v>
      </c>
      <c r="G6" s="14">
        <v>8.0299999999999994</v>
      </c>
      <c r="H6" s="14">
        <v>1367595.55</v>
      </c>
      <c r="I6" s="14">
        <v>11.63</v>
      </c>
      <c r="J6" s="14">
        <v>107516.89</v>
      </c>
      <c r="K6" s="14">
        <v>2.83</v>
      </c>
      <c r="L6" s="14">
        <v>519626.79</v>
      </c>
      <c r="M6" s="14">
        <v>2.5</v>
      </c>
      <c r="N6" s="14">
        <v>428352.02</v>
      </c>
      <c r="O6" s="14">
        <v>3.83</v>
      </c>
      <c r="P6" s="14">
        <v>335309.06</v>
      </c>
      <c r="Q6" s="14">
        <v>3.44</v>
      </c>
      <c r="R6" s="14">
        <v>248944.67</v>
      </c>
      <c r="S6" s="14">
        <v>2.61</v>
      </c>
      <c r="T6" s="14">
        <v>163757.48000000001</v>
      </c>
      <c r="U6" s="14">
        <v>1.61</v>
      </c>
      <c r="V6" s="14">
        <v>574850.9</v>
      </c>
      <c r="W6" s="14">
        <v>1.03</v>
      </c>
      <c r="X6" s="14">
        <v>345878.61</v>
      </c>
      <c r="Y6" s="14">
        <v>3.51</v>
      </c>
      <c r="Z6" s="14">
        <v>167644.85</v>
      </c>
      <c r="AA6" s="18">
        <v>2.2400000000000002</v>
      </c>
    </row>
    <row r="7" spans="1:27" ht="12.75" x14ac:dyDescent="0.2">
      <c r="A7" s="21" t="s">
        <v>12</v>
      </c>
      <c r="B7" s="5" t="s">
        <v>17</v>
      </c>
      <c r="C7" s="6" t="s">
        <v>18</v>
      </c>
      <c r="D7" s="14">
        <v>13478393.26</v>
      </c>
      <c r="E7" s="14">
        <v>41.67</v>
      </c>
      <c r="F7" s="14">
        <v>15021648.67</v>
      </c>
      <c r="G7" s="14">
        <v>41.67</v>
      </c>
      <c r="H7" s="14">
        <v>16270219.710000001</v>
      </c>
      <c r="I7" s="14">
        <v>41.67</v>
      </c>
      <c r="J7" s="14">
        <v>13076879.02</v>
      </c>
      <c r="K7" s="14">
        <v>41.67</v>
      </c>
      <c r="L7" s="14">
        <v>14227402.779999999</v>
      </c>
      <c r="M7" s="14">
        <v>41.67</v>
      </c>
      <c r="N7" s="14">
        <v>15105354.4</v>
      </c>
      <c r="O7" s="14">
        <v>41.67</v>
      </c>
      <c r="P7" s="14">
        <v>15162842.51</v>
      </c>
      <c r="Q7" s="14">
        <v>41.67</v>
      </c>
      <c r="R7" s="14">
        <v>16491425.35</v>
      </c>
      <c r="S7" s="14">
        <v>41.67</v>
      </c>
      <c r="T7" s="14">
        <v>18658659.280000001</v>
      </c>
      <c r="U7" s="14">
        <v>41.67</v>
      </c>
      <c r="V7" s="14">
        <v>21241524.859999999</v>
      </c>
      <c r="W7" s="14">
        <v>41.67</v>
      </c>
      <c r="X7" s="14">
        <v>12082467.09</v>
      </c>
      <c r="Y7" s="14">
        <v>41.67</v>
      </c>
      <c r="Z7" s="14">
        <v>11259200.210000001</v>
      </c>
      <c r="AA7" s="18">
        <v>41.67</v>
      </c>
    </row>
    <row r="8" spans="1:27" ht="12.75" x14ac:dyDescent="0.2">
      <c r="A8" s="21" t="s">
        <v>13</v>
      </c>
      <c r="B8" s="5" t="s">
        <v>19</v>
      </c>
      <c r="C8" s="6" t="s">
        <v>20</v>
      </c>
      <c r="D8" s="14">
        <v>2638998.7400000002</v>
      </c>
      <c r="E8" s="14">
        <v>19.22</v>
      </c>
      <c r="F8" s="14">
        <v>4345085.24</v>
      </c>
      <c r="G8" s="14">
        <v>29.17</v>
      </c>
      <c r="H8" s="14">
        <v>3648956.13</v>
      </c>
      <c r="I8" s="14">
        <v>34.979999999999997</v>
      </c>
      <c r="J8" s="14">
        <v>3819416.74</v>
      </c>
      <c r="K8" s="14">
        <v>31.12</v>
      </c>
      <c r="L8" s="14">
        <v>4085336.86</v>
      </c>
      <c r="M8" s="14">
        <v>32.89</v>
      </c>
      <c r="N8" s="14">
        <v>3516262.99</v>
      </c>
      <c r="O8" s="14">
        <v>26.31</v>
      </c>
      <c r="P8" s="14">
        <v>5367859.46</v>
      </c>
      <c r="Q8" s="14">
        <v>38.229999999999997</v>
      </c>
      <c r="R8" s="14">
        <v>5001104.79</v>
      </c>
      <c r="S8" s="14">
        <v>41.08</v>
      </c>
      <c r="T8" s="14">
        <v>5006735.05</v>
      </c>
      <c r="U8" s="14">
        <v>41.4</v>
      </c>
      <c r="V8" s="14">
        <v>5459017.3099999996</v>
      </c>
      <c r="W8" s="14">
        <v>41.65</v>
      </c>
      <c r="X8" s="14">
        <v>5605799.8799999999</v>
      </c>
      <c r="Y8" s="14">
        <v>39.4</v>
      </c>
      <c r="Z8" s="14">
        <v>2631929</v>
      </c>
      <c r="AA8" s="18">
        <v>27.08</v>
      </c>
    </row>
    <row r="9" spans="1:27" ht="12.75" x14ac:dyDescent="0.2">
      <c r="A9" s="21" t="s">
        <v>16</v>
      </c>
      <c r="B9" s="5" t="s">
        <v>23</v>
      </c>
      <c r="C9" s="6" t="s">
        <v>21</v>
      </c>
      <c r="D9" s="14">
        <v>19931221.760000002</v>
      </c>
      <c r="E9" s="14">
        <v>170.85</v>
      </c>
      <c r="F9" s="14">
        <v>14371401.25</v>
      </c>
      <c r="G9" s="14">
        <v>119.29</v>
      </c>
      <c r="H9" s="14">
        <v>9791841.2400000002</v>
      </c>
      <c r="I9" s="14">
        <v>109.99</v>
      </c>
      <c r="J9" s="14">
        <v>19730380.140000001</v>
      </c>
      <c r="K9" s="14">
        <v>166</v>
      </c>
      <c r="L9" s="14">
        <v>12724530.75</v>
      </c>
      <c r="M9" s="14">
        <v>120.01</v>
      </c>
      <c r="N9" s="14">
        <v>7588805.04</v>
      </c>
      <c r="O9" s="14">
        <v>80.19</v>
      </c>
      <c r="P9" s="14">
        <v>2280334.73</v>
      </c>
      <c r="Q9" s="14">
        <v>84.29</v>
      </c>
      <c r="R9" s="14">
        <v>11855898.470000001</v>
      </c>
      <c r="S9" s="14">
        <v>105.24</v>
      </c>
      <c r="T9" s="14">
        <v>15862829.140000001</v>
      </c>
      <c r="U9" s="14">
        <v>69.87</v>
      </c>
      <c r="V9" s="14">
        <v>11855898.470000001</v>
      </c>
      <c r="W9" s="14">
        <v>105.24</v>
      </c>
      <c r="X9" s="14">
        <v>7543013.1600000001</v>
      </c>
      <c r="Y9" s="14">
        <v>80.72</v>
      </c>
      <c r="Z9" s="14">
        <v>7704504.9500000002</v>
      </c>
      <c r="AA9" s="18">
        <v>25.79</v>
      </c>
    </row>
    <row r="10" spans="1:27" s="15" customFormat="1" ht="13.5" thickBot="1" x14ac:dyDescent="0.25">
      <c r="A10" s="22"/>
      <c r="B10" s="25" t="s">
        <v>77</v>
      </c>
      <c r="C10" s="19"/>
      <c r="D10" s="23">
        <f>SUM(D3:D9)</f>
        <v>129455429.78</v>
      </c>
      <c r="E10" s="23">
        <f t="shared" ref="E10:AA10" si="0">SUM(E3:E9)</f>
        <v>313.3</v>
      </c>
      <c r="F10" s="23">
        <f t="shared" si="0"/>
        <v>131527791.15000001</v>
      </c>
      <c r="G10" s="23">
        <f t="shared" si="0"/>
        <v>281.62000000000006</v>
      </c>
      <c r="H10" s="23">
        <f t="shared" si="0"/>
        <v>138163667.79000002</v>
      </c>
      <c r="I10" s="23">
        <f t="shared" si="0"/>
        <v>281.7</v>
      </c>
      <c r="J10" s="23">
        <f t="shared" si="0"/>
        <v>148163787.13</v>
      </c>
      <c r="K10" s="23">
        <f t="shared" si="0"/>
        <v>324.69</v>
      </c>
      <c r="L10" s="23">
        <f t="shared" si="0"/>
        <v>63351275.390000001</v>
      </c>
      <c r="M10" s="23">
        <f t="shared" si="0"/>
        <v>280.63</v>
      </c>
      <c r="N10" s="23">
        <f t="shared" si="0"/>
        <v>137636089.21000001</v>
      </c>
      <c r="O10" s="23">
        <f t="shared" si="0"/>
        <v>234.39999999999998</v>
      </c>
      <c r="P10" s="23">
        <f t="shared" si="0"/>
        <v>152631109.44</v>
      </c>
      <c r="Q10" s="23">
        <f t="shared" si="0"/>
        <v>245.07</v>
      </c>
      <c r="R10" s="23">
        <f t="shared" si="0"/>
        <v>141658676.08000001</v>
      </c>
      <c r="S10" s="23">
        <f t="shared" si="0"/>
        <v>272.70999999999998</v>
      </c>
      <c r="T10" s="23">
        <f t="shared" si="0"/>
        <v>145564233.79000002</v>
      </c>
      <c r="U10" s="23">
        <f t="shared" si="0"/>
        <v>234.43</v>
      </c>
      <c r="V10" s="23">
        <f t="shared" si="0"/>
        <v>135720909.37</v>
      </c>
      <c r="W10" s="23">
        <f t="shared" si="0"/>
        <v>271.69</v>
      </c>
      <c r="X10" s="23">
        <f t="shared" si="0"/>
        <v>132946475.3</v>
      </c>
      <c r="Y10" s="23">
        <f t="shared" si="0"/>
        <v>252.46</v>
      </c>
      <c r="Z10" s="23">
        <f t="shared" si="0"/>
        <v>122673052.78000002</v>
      </c>
      <c r="AA10" s="24">
        <f t="shared" si="0"/>
        <v>184.79999999999998</v>
      </c>
    </row>
    <row r="11" spans="1:27" x14ac:dyDescent="0.2">
      <c r="E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40" firstPageNumber="0" fitToHeight="0" orientation="landscape" r:id="rId1"/>
  <headerFooter alignWithMargins="0">
    <oddFooter>&amp;LZpracovala: Kateřina Nováková, OE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"/>
  <sheetViews>
    <sheetView view="pageLayout" zoomScaleNormal="100" workbookViewId="0">
      <selection activeCell="B18" sqref="B18"/>
    </sheetView>
  </sheetViews>
  <sheetFormatPr defaultColWidth="9.140625" defaultRowHeight="11.25" x14ac:dyDescent="0.2"/>
  <cols>
    <col min="1" max="1" width="2.85546875" style="1" customWidth="1"/>
    <col min="2" max="2" width="39.140625" style="3" customWidth="1"/>
    <col min="3" max="3" width="22" style="3" customWidth="1"/>
    <col min="4" max="4" width="14" style="3" customWidth="1"/>
    <col min="5" max="5" width="9.28515625" style="4" customWidth="1"/>
    <col min="6" max="6" width="14" style="4" customWidth="1"/>
    <col min="7" max="7" width="9.28515625" style="1" customWidth="1"/>
    <col min="8" max="8" width="14.7109375" style="1" customWidth="1"/>
    <col min="9" max="9" width="9.5703125" style="1" customWidth="1"/>
    <col min="10" max="10" width="13.85546875" style="1" customWidth="1"/>
    <col min="11" max="11" width="9.140625" style="1"/>
    <col min="12" max="12" width="13.7109375" style="1" customWidth="1"/>
    <col min="13" max="13" width="9.140625" style="1"/>
    <col min="14" max="14" width="14.42578125" style="1" customWidth="1"/>
    <col min="15" max="15" width="9.140625" style="1"/>
    <col min="16" max="16" width="13.42578125" style="1" customWidth="1"/>
    <col min="17" max="17" width="9.140625" style="1"/>
    <col min="18" max="18" width="13" style="1" customWidth="1"/>
    <col min="19" max="19" width="9.140625" style="1"/>
    <col min="20" max="20" width="14.140625" style="1" customWidth="1"/>
    <col min="21" max="21" width="9.140625" style="1"/>
    <col min="22" max="22" width="13" style="1" customWidth="1"/>
    <col min="23" max="23" width="10.7109375" style="1" customWidth="1"/>
    <col min="24" max="24" width="14" style="1" customWidth="1"/>
    <col min="25" max="25" width="10.42578125" style="1" customWidth="1"/>
    <col min="26" max="26" width="13.140625" style="1" customWidth="1"/>
    <col min="27" max="27" width="10.7109375" style="1" customWidth="1"/>
    <col min="28" max="16384" width="9.140625" style="1"/>
  </cols>
  <sheetData>
    <row r="1" spans="1:27" ht="13.5" thickBot="1" x14ac:dyDescent="0.25">
      <c r="B1" s="2"/>
      <c r="C1" s="2"/>
      <c r="D1" s="2"/>
      <c r="E1" s="2"/>
      <c r="F1" s="2"/>
    </row>
    <row r="2" spans="1:27" ht="26.25" thickBot="1" x14ac:dyDescent="0.25">
      <c r="A2" s="9"/>
      <c r="B2" s="10" t="s">
        <v>0</v>
      </c>
      <c r="C2" s="10" t="s">
        <v>1</v>
      </c>
      <c r="D2" s="12" t="s">
        <v>48</v>
      </c>
      <c r="E2" s="11" t="s">
        <v>49</v>
      </c>
      <c r="F2" s="11" t="s">
        <v>50</v>
      </c>
      <c r="G2" s="11" t="s">
        <v>51</v>
      </c>
      <c r="H2" s="11" t="s">
        <v>52</v>
      </c>
      <c r="I2" s="11" t="s">
        <v>53</v>
      </c>
      <c r="J2" s="11" t="s">
        <v>54</v>
      </c>
      <c r="K2" s="11" t="s">
        <v>55</v>
      </c>
      <c r="L2" s="11" t="s">
        <v>56</v>
      </c>
      <c r="M2" s="11" t="s">
        <v>57</v>
      </c>
      <c r="N2" s="11" t="s">
        <v>58</v>
      </c>
      <c r="O2" s="11" t="s">
        <v>59</v>
      </c>
      <c r="P2" s="11" t="s">
        <v>60</v>
      </c>
      <c r="Q2" s="11" t="s">
        <v>61</v>
      </c>
      <c r="R2" s="11" t="s">
        <v>62</v>
      </c>
      <c r="S2" s="11" t="s">
        <v>63</v>
      </c>
      <c r="T2" s="11" t="s">
        <v>64</v>
      </c>
      <c r="U2" s="11" t="s">
        <v>65</v>
      </c>
      <c r="V2" s="11" t="s">
        <v>66</v>
      </c>
      <c r="W2" s="11" t="s">
        <v>67</v>
      </c>
      <c r="X2" s="11" t="s">
        <v>68</v>
      </c>
      <c r="Y2" s="11" t="s">
        <v>69</v>
      </c>
      <c r="Z2" s="11" t="s">
        <v>70</v>
      </c>
      <c r="AA2" s="16" t="s">
        <v>71</v>
      </c>
    </row>
    <row r="3" spans="1:27" ht="12.75" x14ac:dyDescent="0.2">
      <c r="A3" s="20" t="s">
        <v>2</v>
      </c>
      <c r="B3" s="7" t="s">
        <v>3</v>
      </c>
      <c r="C3" s="8" t="s">
        <v>4</v>
      </c>
      <c r="D3" s="13">
        <v>8188902.2000000002</v>
      </c>
      <c r="E3" s="13">
        <v>41.67</v>
      </c>
      <c r="F3" s="13">
        <v>20989327.149999999</v>
      </c>
      <c r="G3" s="13">
        <v>37.76</v>
      </c>
      <c r="H3" s="13">
        <v>11531054.970000001</v>
      </c>
      <c r="I3" s="13">
        <v>41.67</v>
      </c>
      <c r="J3" s="13">
        <v>20591941.34</v>
      </c>
      <c r="K3" s="13">
        <v>38.42</v>
      </c>
      <c r="L3" s="13">
        <v>5264162.8899999997</v>
      </c>
      <c r="M3" s="13">
        <v>41.67</v>
      </c>
      <c r="N3" s="13">
        <v>14489617.470000001</v>
      </c>
      <c r="O3" s="13">
        <v>40.39</v>
      </c>
      <c r="P3" s="13">
        <v>22823223.23</v>
      </c>
      <c r="Q3" s="13">
        <v>41.67</v>
      </c>
      <c r="R3" s="13">
        <v>14856834.01</v>
      </c>
      <c r="S3" s="13">
        <v>41.67</v>
      </c>
      <c r="T3" s="13">
        <v>18787148.390000001</v>
      </c>
      <c r="U3" s="13">
        <v>37.299999999999997</v>
      </c>
      <c r="V3" s="13">
        <v>24502769.02</v>
      </c>
      <c r="W3" s="13">
        <v>41.41</v>
      </c>
      <c r="X3" s="13">
        <v>15052022.25</v>
      </c>
      <c r="Y3" s="13">
        <v>41.67</v>
      </c>
      <c r="Z3" s="13">
        <v>3864200.38</v>
      </c>
      <c r="AA3" s="17">
        <v>38.85</v>
      </c>
    </row>
    <row r="4" spans="1:27" ht="12.75" x14ac:dyDescent="0.2">
      <c r="A4" s="21" t="s">
        <v>5</v>
      </c>
      <c r="B4" s="5" t="s">
        <v>6</v>
      </c>
      <c r="C4" s="6" t="s">
        <v>7</v>
      </c>
      <c r="D4" s="14">
        <v>100221937.87</v>
      </c>
      <c r="E4" s="14">
        <v>41.67</v>
      </c>
      <c r="F4" s="14">
        <v>94799080.260000005</v>
      </c>
      <c r="G4" s="14">
        <v>41.67</v>
      </c>
      <c r="H4" s="14">
        <v>63179549.130000003</v>
      </c>
      <c r="I4" s="14">
        <v>41.67</v>
      </c>
      <c r="J4" s="14">
        <v>54090933.399999999</v>
      </c>
      <c r="K4" s="14">
        <v>41.67</v>
      </c>
      <c r="L4" s="14">
        <v>49592957.939999998</v>
      </c>
      <c r="M4" s="14">
        <v>41.67</v>
      </c>
      <c r="N4" s="14">
        <v>46031809.939999998</v>
      </c>
      <c r="O4" s="14">
        <v>41.67</v>
      </c>
      <c r="P4" s="14">
        <v>70833243.540000007</v>
      </c>
      <c r="Q4" s="14">
        <v>41.67</v>
      </c>
      <c r="R4" s="14">
        <v>82076099.510000005</v>
      </c>
      <c r="S4" s="14">
        <v>41.67</v>
      </c>
      <c r="T4" s="14">
        <v>64212052.219999999</v>
      </c>
      <c r="U4" s="14">
        <v>41.67</v>
      </c>
      <c r="V4" s="14">
        <v>55853799.609999999</v>
      </c>
      <c r="W4" s="14">
        <v>41.67</v>
      </c>
      <c r="X4" s="14">
        <v>74780703.870000005</v>
      </c>
      <c r="Y4" s="14">
        <v>41.67</v>
      </c>
      <c r="Z4" s="14">
        <v>84881850.180000007</v>
      </c>
      <c r="AA4" s="18">
        <v>41.67</v>
      </c>
    </row>
    <row r="5" spans="1:27" ht="12.75" x14ac:dyDescent="0.2">
      <c r="A5" s="21" t="s">
        <v>8</v>
      </c>
      <c r="B5" s="5" t="s">
        <v>9</v>
      </c>
      <c r="C5" s="6" t="s">
        <v>10</v>
      </c>
      <c r="D5" s="14">
        <v>499.08</v>
      </c>
      <c r="E5" s="14">
        <v>0.05</v>
      </c>
      <c r="F5" s="14">
        <v>0</v>
      </c>
      <c r="G5" s="14">
        <v>0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40499.269999999997</v>
      </c>
      <c r="Q5" s="14">
        <v>0.19</v>
      </c>
      <c r="R5" s="14">
        <v>499.08</v>
      </c>
      <c r="S5" s="14">
        <v>0.06</v>
      </c>
      <c r="T5" s="14">
        <v>50499.58</v>
      </c>
      <c r="U5" s="14">
        <v>0.25</v>
      </c>
      <c r="V5" s="14">
        <v>40499.96</v>
      </c>
      <c r="W5" s="14">
        <v>0.28000000000000003</v>
      </c>
      <c r="X5" s="14">
        <v>500.97</v>
      </c>
      <c r="Y5" s="14">
        <v>1.01</v>
      </c>
      <c r="Z5" s="14">
        <v>500.98</v>
      </c>
      <c r="AA5" s="18">
        <v>0.01</v>
      </c>
    </row>
    <row r="6" spans="1:27" ht="12.75" x14ac:dyDescent="0.2">
      <c r="A6" s="21" t="s">
        <v>11</v>
      </c>
      <c r="B6" s="5" t="s">
        <v>14</v>
      </c>
      <c r="C6" s="6" t="s">
        <v>15</v>
      </c>
      <c r="D6" s="14">
        <v>150800.42000000001</v>
      </c>
      <c r="E6" s="14">
        <v>1.41</v>
      </c>
      <c r="F6" s="14">
        <v>42526.82</v>
      </c>
      <c r="G6" s="14">
        <v>0.75</v>
      </c>
      <c r="H6" s="14">
        <v>1448207.57</v>
      </c>
      <c r="I6" s="14">
        <v>10.220000000000001</v>
      </c>
      <c r="J6" s="14">
        <v>120303.21</v>
      </c>
      <c r="K6" s="14">
        <v>4.99</v>
      </c>
      <c r="L6" s="14">
        <v>532315.37</v>
      </c>
      <c r="M6" s="14">
        <v>1.1599999999999999</v>
      </c>
      <c r="N6" s="14">
        <v>426247.64</v>
      </c>
      <c r="O6" s="14">
        <v>3.67</v>
      </c>
      <c r="P6" s="14">
        <v>328896.43</v>
      </c>
      <c r="Q6" s="14">
        <v>2.99</v>
      </c>
      <c r="R6" s="14">
        <v>248879.66</v>
      </c>
      <c r="S6" s="14">
        <v>2.23</v>
      </c>
      <c r="T6" s="14">
        <v>155596.47</v>
      </c>
      <c r="U6" s="14">
        <v>1.61</v>
      </c>
      <c r="V6" s="14">
        <v>562439.55000000005</v>
      </c>
      <c r="W6" s="14">
        <v>1.08</v>
      </c>
      <c r="X6" s="14">
        <v>328531.83</v>
      </c>
      <c r="Y6" s="14">
        <v>3.55</v>
      </c>
      <c r="Z6" s="14">
        <v>159669.70000000001</v>
      </c>
      <c r="AA6" s="18">
        <v>2.0699999999999998</v>
      </c>
    </row>
    <row r="7" spans="1:27" ht="12.75" x14ac:dyDescent="0.2">
      <c r="A7" s="21" t="s">
        <v>12</v>
      </c>
      <c r="B7" s="5" t="s">
        <v>17</v>
      </c>
      <c r="C7" s="6" t="s">
        <v>18</v>
      </c>
      <c r="D7" s="14">
        <v>8002522.1699999999</v>
      </c>
      <c r="E7" s="14">
        <v>41.67</v>
      </c>
      <c r="F7" s="14">
        <v>9123470.9399999995</v>
      </c>
      <c r="G7" s="14">
        <v>41.67</v>
      </c>
      <c r="H7" s="14">
        <v>10434369.029999999</v>
      </c>
      <c r="I7" s="14">
        <v>41.67</v>
      </c>
      <c r="J7" s="14">
        <v>11196837</v>
      </c>
      <c r="K7" s="14">
        <v>41.67</v>
      </c>
      <c r="L7" s="14">
        <v>12584840.51</v>
      </c>
      <c r="M7" s="14">
        <v>41.67</v>
      </c>
      <c r="N7" s="14">
        <v>6990693.5499999998</v>
      </c>
      <c r="O7" s="14">
        <v>41.67</v>
      </c>
      <c r="P7" s="14">
        <v>7601677.3399999999</v>
      </c>
      <c r="Q7" s="14">
        <v>41.67</v>
      </c>
      <c r="R7" s="14">
        <v>6234113.4400000004</v>
      </c>
      <c r="S7" s="14">
        <v>41.67</v>
      </c>
      <c r="T7" s="14">
        <v>7458062.5800000001</v>
      </c>
      <c r="U7" s="14">
        <v>41.67</v>
      </c>
      <c r="V7" s="14">
        <v>9035243.4600000009</v>
      </c>
      <c r="W7" s="14">
        <v>41.67</v>
      </c>
      <c r="X7" s="14">
        <v>11291482.83</v>
      </c>
      <c r="Y7" s="14">
        <v>41.67</v>
      </c>
      <c r="Z7" s="14">
        <v>12112920.09</v>
      </c>
      <c r="AA7" s="18">
        <v>41.67</v>
      </c>
    </row>
    <row r="8" spans="1:27" ht="12.75" x14ac:dyDescent="0.2">
      <c r="A8" s="21" t="s">
        <v>13</v>
      </c>
      <c r="B8" s="5" t="s">
        <v>19</v>
      </c>
      <c r="C8" s="6" t="s">
        <v>20</v>
      </c>
      <c r="D8" s="14">
        <v>5330877.34</v>
      </c>
      <c r="E8" s="14">
        <v>41.62</v>
      </c>
      <c r="F8" s="14">
        <v>5631627.1399999997</v>
      </c>
      <c r="G8" s="14">
        <v>41.67</v>
      </c>
      <c r="H8" s="14">
        <v>6209107.5999999996</v>
      </c>
      <c r="I8" s="14">
        <v>41.67</v>
      </c>
      <c r="J8" s="14">
        <v>6572053.3700000001</v>
      </c>
      <c r="K8" s="14">
        <v>41.67</v>
      </c>
      <c r="L8" s="14">
        <v>6821376.7999999998</v>
      </c>
      <c r="M8" s="14">
        <v>41.67</v>
      </c>
      <c r="N8" s="14">
        <v>5388801.0700000003</v>
      </c>
      <c r="O8" s="14">
        <v>35.4</v>
      </c>
      <c r="P8" s="14">
        <v>2350733.66</v>
      </c>
      <c r="Q8" s="14">
        <v>33.979999999999997</v>
      </c>
      <c r="R8" s="14">
        <v>1719190.16</v>
      </c>
      <c r="S8" s="14">
        <v>18.829999999999998</v>
      </c>
      <c r="T8" s="14">
        <v>1287713.8999999999</v>
      </c>
      <c r="U8" s="14">
        <v>13.71</v>
      </c>
      <c r="V8" s="14">
        <v>1657945</v>
      </c>
      <c r="W8" s="14">
        <v>12.04</v>
      </c>
      <c r="X8" s="14">
        <v>314199.65000000002</v>
      </c>
      <c r="Y8" s="14">
        <v>15.44</v>
      </c>
      <c r="Z8" s="14">
        <v>2092001.16</v>
      </c>
      <c r="AA8" s="18">
        <v>13.19</v>
      </c>
    </row>
    <row r="9" spans="1:27" ht="12.75" x14ac:dyDescent="0.2">
      <c r="A9" s="21" t="s">
        <v>16</v>
      </c>
      <c r="B9" s="5" t="s">
        <v>23</v>
      </c>
      <c r="C9" s="6" t="s">
        <v>21</v>
      </c>
      <c r="D9" s="14">
        <v>8536773.6400000006</v>
      </c>
      <c r="E9" s="14">
        <v>70.44</v>
      </c>
      <c r="F9" s="14">
        <v>3834378.86</v>
      </c>
      <c r="G9" s="14">
        <v>132.12</v>
      </c>
      <c r="H9" s="14">
        <v>14102361.800000001</v>
      </c>
      <c r="I9" s="14">
        <v>170.94</v>
      </c>
      <c r="J9" s="14">
        <v>9107566.5</v>
      </c>
      <c r="K9" s="14">
        <v>82.3</v>
      </c>
      <c r="L9" s="14">
        <v>19224347.68</v>
      </c>
      <c r="M9" s="14">
        <v>168.68</v>
      </c>
      <c r="N9" s="14">
        <v>12045282.369999999</v>
      </c>
      <c r="O9" s="14">
        <v>147.29</v>
      </c>
      <c r="P9" s="14">
        <v>6658758.2199999997</v>
      </c>
      <c r="Q9" s="14">
        <v>61.15</v>
      </c>
      <c r="R9" s="14">
        <v>1829388.97</v>
      </c>
      <c r="S9" s="14">
        <v>74.75</v>
      </c>
      <c r="T9" s="14">
        <v>11868647.4</v>
      </c>
      <c r="U9" s="14">
        <v>139.63</v>
      </c>
      <c r="V9" s="14">
        <v>6895799.6399999997</v>
      </c>
      <c r="W9" s="14">
        <v>62.74</v>
      </c>
      <c r="X9" s="14">
        <v>21714251.280000001</v>
      </c>
      <c r="Y9" s="14">
        <v>175.84</v>
      </c>
      <c r="Z9" s="14">
        <v>19612425.510000002</v>
      </c>
      <c r="AA9" s="18">
        <v>159.03</v>
      </c>
    </row>
    <row r="10" spans="1:27" s="15" customFormat="1" ht="13.5" thickBot="1" x14ac:dyDescent="0.25">
      <c r="A10" s="22"/>
      <c r="B10" s="25" t="s">
        <v>77</v>
      </c>
      <c r="C10" s="19"/>
      <c r="D10" s="23">
        <f t="shared" ref="D10:AA10" si="0">SUM(D3:D9)</f>
        <v>130432312.72000001</v>
      </c>
      <c r="E10" s="23">
        <f t="shared" si="0"/>
        <v>238.53</v>
      </c>
      <c r="F10" s="23">
        <f t="shared" si="0"/>
        <v>134420411.16999999</v>
      </c>
      <c r="G10" s="23">
        <f t="shared" si="0"/>
        <v>295.64</v>
      </c>
      <c r="H10" s="23">
        <f t="shared" si="0"/>
        <v>106904650.09999999</v>
      </c>
      <c r="I10" s="23">
        <f t="shared" si="0"/>
        <v>347.84000000000003</v>
      </c>
      <c r="J10" s="23">
        <f t="shared" si="0"/>
        <v>101679634.81999999</v>
      </c>
      <c r="K10" s="23">
        <f t="shared" si="0"/>
        <v>250.72000000000003</v>
      </c>
      <c r="L10" s="23">
        <f t="shared" si="0"/>
        <v>94020001.189999998</v>
      </c>
      <c r="M10" s="23">
        <f t="shared" si="0"/>
        <v>336.52</v>
      </c>
      <c r="N10" s="23">
        <f t="shared" si="0"/>
        <v>85372452.039999992</v>
      </c>
      <c r="O10" s="23">
        <f t="shared" si="0"/>
        <v>310.09000000000003</v>
      </c>
      <c r="P10" s="23">
        <f t="shared" si="0"/>
        <v>110637031.69000001</v>
      </c>
      <c r="Q10" s="23">
        <f t="shared" si="0"/>
        <v>223.32</v>
      </c>
      <c r="R10" s="23">
        <f t="shared" si="0"/>
        <v>106965004.83</v>
      </c>
      <c r="S10" s="23">
        <f t="shared" si="0"/>
        <v>220.88</v>
      </c>
      <c r="T10" s="23">
        <f t="shared" si="0"/>
        <v>103819720.54000001</v>
      </c>
      <c r="U10" s="23">
        <f t="shared" si="0"/>
        <v>275.84000000000003</v>
      </c>
      <c r="V10" s="23">
        <f t="shared" si="0"/>
        <v>98548496.239999995</v>
      </c>
      <c r="W10" s="23">
        <f t="shared" si="0"/>
        <v>200.89000000000001</v>
      </c>
      <c r="X10" s="23">
        <f t="shared" si="0"/>
        <v>123481692.68000001</v>
      </c>
      <c r="Y10" s="23">
        <f t="shared" si="0"/>
        <v>320.85000000000002</v>
      </c>
      <c r="Z10" s="23">
        <f t="shared" si="0"/>
        <v>122723568.00000001</v>
      </c>
      <c r="AA10" s="24">
        <f t="shared" si="0"/>
        <v>296.49</v>
      </c>
    </row>
    <row r="11" spans="1:27" x14ac:dyDescent="0.2">
      <c r="E11" s="4" t="s">
        <v>22</v>
      </c>
    </row>
  </sheetData>
  <pageMargins left="0.59055118110236227" right="0.39370078740157483" top="0.98425196850393704" bottom="0.98425196850393704" header="0.51181102362204722" footer="0.51181102362204722"/>
  <pageSetup paperSize="9" scale="40" firstPageNumber="0" fitToHeight="0" orientation="landscape" r:id="rId1"/>
  <headerFooter alignWithMargins="0">
    <oddFooter>&amp;LZpracovala: Kateřina Nováková, OE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2019 úroky</vt:lpstr>
      <vt:lpstr>2018</vt:lpstr>
      <vt:lpstr>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Kateřina</dc:creator>
  <cp:lastModifiedBy>Nováková Kateřina</cp:lastModifiedBy>
  <cp:lastPrinted>2019-06-24T09:49:56Z</cp:lastPrinted>
  <dcterms:created xsi:type="dcterms:W3CDTF">2019-04-02T09:41:50Z</dcterms:created>
  <dcterms:modified xsi:type="dcterms:W3CDTF">2019-12-03T07:06:36Z</dcterms:modified>
</cp:coreProperties>
</file>