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C:\Users\uzivatel\Desktop\Rozpočty\2019\RIPS\DDM Ratibořická\"/>
    </mc:Choice>
  </mc:AlternateContent>
  <xr:revisionPtr revIDLastSave="0" documentId="13_ncr:1_{E8BFCAD2-3A60-4D5D-8D04-A110029EFB6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Rekapitulace stavby" sheetId="1" r:id="rId1"/>
    <sheet name="01.1 - SO 01.1 Stavební část" sheetId="2" r:id="rId2"/>
    <sheet name="01.2 - SO 01.2 Elektroins..." sheetId="3" r:id="rId3"/>
    <sheet name="01.3 - SO 01.3 Vytápění" sheetId="4" r:id="rId4"/>
    <sheet name="01.4 - SO 01.4 ZTI" sheetId="5" r:id="rId5"/>
    <sheet name="01.5 - SO 01.5 VZT" sheetId="6" r:id="rId6"/>
    <sheet name="901 - VON" sheetId="7" r:id="rId7"/>
  </sheets>
  <definedNames>
    <definedName name="_xlnm._FilterDatabase" localSheetId="1" hidden="1">'01.1 - SO 01.1 Stavební část'!$C$138:$K$535</definedName>
    <definedName name="_xlnm._FilterDatabase" localSheetId="2" hidden="1">'01.2 - SO 01.2 Elektroins...'!$C$126:$K$214</definedName>
    <definedName name="_xlnm._FilterDatabase" localSheetId="3" hidden="1">'01.3 - SO 01.3 Vytápění'!$C$120:$K$171</definedName>
    <definedName name="_xlnm._FilterDatabase" localSheetId="4" hidden="1">'01.4 - SO 01.4 ZTI'!$C$119:$K$169</definedName>
    <definedName name="_xlnm._FilterDatabase" localSheetId="5" hidden="1">'01.5 - SO 01.5 VZT'!$C$118:$K$167</definedName>
    <definedName name="_xlnm._FilterDatabase" localSheetId="6" hidden="1">'901 - VON'!$C$117:$K$132</definedName>
    <definedName name="_xlnm.Print_Titles" localSheetId="1">'01.1 - SO 01.1 Stavební část'!$138:$138</definedName>
    <definedName name="_xlnm.Print_Titles" localSheetId="2">'01.2 - SO 01.2 Elektroins...'!$126:$126</definedName>
    <definedName name="_xlnm.Print_Titles" localSheetId="3">'01.3 - SO 01.3 Vytápění'!$120:$120</definedName>
    <definedName name="_xlnm.Print_Titles" localSheetId="4">'01.4 - SO 01.4 ZTI'!$119:$119</definedName>
    <definedName name="_xlnm.Print_Titles" localSheetId="5">'01.5 - SO 01.5 VZT'!$118:$118</definedName>
    <definedName name="_xlnm.Print_Titles" localSheetId="6">'901 - VON'!$117:$117</definedName>
    <definedName name="_xlnm.Print_Titles" localSheetId="0">'Rekapitulace stavby'!$92:$92</definedName>
    <definedName name="_xlnm.Print_Area" localSheetId="1">'01.1 - SO 01.1 Stavební část'!$C$4:$J$76,'01.1 - SO 01.1 Stavební část'!$C$82:$J$120,'01.1 - SO 01.1 Stavební část'!$C$126:$K$535</definedName>
    <definedName name="_xlnm.Print_Area" localSheetId="2">'01.2 - SO 01.2 Elektroins...'!$C$4:$J$76,'01.2 - SO 01.2 Elektroins...'!$C$82:$J$108,'01.2 - SO 01.2 Elektroins...'!$C$114:$K$214</definedName>
    <definedName name="_xlnm.Print_Area" localSheetId="3">'01.3 - SO 01.3 Vytápění'!$C$4:$J$76,'01.3 - SO 01.3 Vytápění'!$C$82:$J$102,'01.3 - SO 01.3 Vytápění'!$C$108:$K$171</definedName>
    <definedName name="_xlnm.Print_Area" localSheetId="4">'01.4 - SO 01.4 ZTI'!$C$4:$J$76,'01.4 - SO 01.4 ZTI'!$C$82:$J$101,'01.4 - SO 01.4 ZTI'!$C$107:$K$169</definedName>
    <definedName name="_xlnm.Print_Area" localSheetId="5">'01.5 - SO 01.5 VZT'!$C$4:$J$76,'01.5 - SO 01.5 VZT'!$C$82:$J$100,'01.5 - SO 01.5 VZT'!$C$106:$K$167</definedName>
    <definedName name="_xlnm.Print_Area" localSheetId="6">'901 - VON'!$C$4:$J$76,'901 - VON'!$C$82:$J$99,'901 - VON'!$C$105:$K$132</definedName>
    <definedName name="_xlnm.Print_Area" localSheetId="0">'Rekapitulace stavby'!$D$4:$AO$76,'Rekapitulace stavby'!$C$82:$AQ$101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100" i="1"/>
  <c r="J35" i="7"/>
  <c r="AX100" i="1" s="1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BI121" i="7"/>
  <c r="BH121" i="7"/>
  <c r="BG121" i="7"/>
  <c r="BF121" i="7"/>
  <c r="T121" i="7"/>
  <c r="R121" i="7"/>
  <c r="P121" i="7"/>
  <c r="F112" i="7"/>
  <c r="E110" i="7"/>
  <c r="F89" i="7"/>
  <c r="E87" i="7"/>
  <c r="J24" i="7"/>
  <c r="E24" i="7"/>
  <c r="J115" i="7"/>
  <c r="J23" i="7"/>
  <c r="J21" i="7"/>
  <c r="E21" i="7"/>
  <c r="J114" i="7"/>
  <c r="J20" i="7"/>
  <c r="J18" i="7"/>
  <c r="E18" i="7"/>
  <c r="F115" i="7"/>
  <c r="J17" i="7"/>
  <c r="J15" i="7"/>
  <c r="E15" i="7"/>
  <c r="F114" i="7"/>
  <c r="J14" i="7"/>
  <c r="J12" i="7"/>
  <c r="J112" i="7" s="1"/>
  <c r="E7" i="7"/>
  <c r="E108" i="7" s="1"/>
  <c r="J37" i="6"/>
  <c r="J36" i="6"/>
  <c r="AY99" i="1"/>
  <c r="J35" i="6"/>
  <c r="AX99" i="1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F113" i="6"/>
  <c r="E111" i="6"/>
  <c r="F89" i="6"/>
  <c r="E87" i="6"/>
  <c r="J24" i="6"/>
  <c r="E24" i="6"/>
  <c r="J92" i="6"/>
  <c r="J23" i="6"/>
  <c r="J21" i="6"/>
  <c r="E21" i="6"/>
  <c r="J115" i="6"/>
  <c r="J20" i="6"/>
  <c r="J18" i="6"/>
  <c r="E18" i="6"/>
  <c r="F116" i="6"/>
  <c r="J17" i="6"/>
  <c r="J15" i="6"/>
  <c r="E15" i="6"/>
  <c r="F91" i="6"/>
  <c r="J14" i="6"/>
  <c r="J12" i="6"/>
  <c r="J89" i="6" s="1"/>
  <c r="E7" i="6"/>
  <c r="E85" i="6" s="1"/>
  <c r="J37" i="5"/>
  <c r="J36" i="5"/>
  <c r="AY98" i="1"/>
  <c r="J35" i="5"/>
  <c r="AX98" i="1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F114" i="5"/>
  <c r="E112" i="5"/>
  <c r="F89" i="5"/>
  <c r="E87" i="5"/>
  <c r="J24" i="5"/>
  <c r="E24" i="5"/>
  <c r="J117" i="5"/>
  <c r="J23" i="5"/>
  <c r="J21" i="5"/>
  <c r="E21" i="5"/>
  <c r="J116" i="5"/>
  <c r="J20" i="5"/>
  <c r="J18" i="5"/>
  <c r="E18" i="5"/>
  <c r="F117" i="5"/>
  <c r="J17" i="5"/>
  <c r="J15" i="5"/>
  <c r="E15" i="5"/>
  <c r="F91" i="5"/>
  <c r="J14" i="5"/>
  <c r="J12" i="5"/>
  <c r="J114" i="5"/>
  <c r="E7" i="5"/>
  <c r="E110" i="5" s="1"/>
  <c r="J37" i="4"/>
  <c r="J36" i="4"/>
  <c r="AY97" i="1"/>
  <c r="J35" i="4"/>
  <c r="AX97" i="1"/>
  <c r="BI171" i="4"/>
  <c r="BH171" i="4"/>
  <c r="BG171" i="4"/>
  <c r="BF171" i="4"/>
  <c r="T171" i="4"/>
  <c r="T170" i="4"/>
  <c r="R171" i="4"/>
  <c r="R170" i="4" s="1"/>
  <c r="P171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F115" i="4"/>
  <c r="E113" i="4"/>
  <c r="F89" i="4"/>
  <c r="E87" i="4"/>
  <c r="J24" i="4"/>
  <c r="E24" i="4"/>
  <c r="J118" i="4"/>
  <c r="J23" i="4"/>
  <c r="J21" i="4"/>
  <c r="E21" i="4"/>
  <c r="J91" i="4"/>
  <c r="J20" i="4"/>
  <c r="J18" i="4"/>
  <c r="E18" i="4"/>
  <c r="F118" i="4"/>
  <c r="J17" i="4"/>
  <c r="J15" i="4"/>
  <c r="E15" i="4"/>
  <c r="F91" i="4"/>
  <c r="J14" i="4"/>
  <c r="J12" i="4"/>
  <c r="J115" i="4" s="1"/>
  <c r="E7" i="4"/>
  <c r="E111" i="4"/>
  <c r="J141" i="3"/>
  <c r="J37" i="3"/>
  <c r="J36" i="3"/>
  <c r="AY96" i="1"/>
  <c r="J35" i="3"/>
  <c r="AX96" i="1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J100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T132" i="3" s="1"/>
  <c r="R133" i="3"/>
  <c r="R132" i="3"/>
  <c r="P133" i="3"/>
  <c r="P132" i="3" s="1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F121" i="3"/>
  <c r="E119" i="3"/>
  <c r="F89" i="3"/>
  <c r="E87" i="3"/>
  <c r="J24" i="3"/>
  <c r="E24" i="3"/>
  <c r="J124" i="3" s="1"/>
  <c r="J23" i="3"/>
  <c r="J21" i="3"/>
  <c r="E21" i="3"/>
  <c r="J123" i="3" s="1"/>
  <c r="J20" i="3"/>
  <c r="J18" i="3"/>
  <c r="E18" i="3"/>
  <c r="F124" i="3" s="1"/>
  <c r="J17" i="3"/>
  <c r="J15" i="3"/>
  <c r="E15" i="3"/>
  <c r="F123" i="3" s="1"/>
  <c r="J14" i="3"/>
  <c r="J12" i="3"/>
  <c r="J121" i="3" s="1"/>
  <c r="E7" i="3"/>
  <c r="E85" i="3"/>
  <c r="J37" i="2"/>
  <c r="J36" i="2"/>
  <c r="AY95" i="1" s="1"/>
  <c r="J35" i="2"/>
  <c r="AX95" i="1"/>
  <c r="BI531" i="2"/>
  <c r="BH531" i="2"/>
  <c r="BG531" i="2"/>
  <c r="BF531" i="2"/>
  <c r="T531" i="2"/>
  <c r="R531" i="2"/>
  <c r="P531" i="2"/>
  <c r="BI526" i="2"/>
  <c r="BH526" i="2"/>
  <c r="BG526" i="2"/>
  <c r="BF526" i="2"/>
  <c r="T526" i="2"/>
  <c r="R526" i="2"/>
  <c r="P526" i="2"/>
  <c r="BI523" i="2"/>
  <c r="BH523" i="2"/>
  <c r="BG523" i="2"/>
  <c r="BF523" i="2"/>
  <c r="T523" i="2"/>
  <c r="R523" i="2"/>
  <c r="P523" i="2"/>
  <c r="BI520" i="2"/>
  <c r="BH520" i="2"/>
  <c r="BG520" i="2"/>
  <c r="BF520" i="2"/>
  <c r="T520" i="2"/>
  <c r="R520" i="2"/>
  <c r="P520" i="2"/>
  <c r="BI517" i="2"/>
  <c r="BH517" i="2"/>
  <c r="BG517" i="2"/>
  <c r="BF517" i="2"/>
  <c r="T517" i="2"/>
  <c r="R517" i="2"/>
  <c r="P517" i="2"/>
  <c r="BI512" i="2"/>
  <c r="BH512" i="2"/>
  <c r="BG512" i="2"/>
  <c r="BF512" i="2"/>
  <c r="T512" i="2"/>
  <c r="R512" i="2"/>
  <c r="P512" i="2"/>
  <c r="BI508" i="2"/>
  <c r="BH508" i="2"/>
  <c r="BG508" i="2"/>
  <c r="BF508" i="2"/>
  <c r="T508" i="2"/>
  <c r="R508" i="2"/>
  <c r="P508" i="2"/>
  <c r="BI505" i="2"/>
  <c r="BH505" i="2"/>
  <c r="BG505" i="2"/>
  <c r="BF505" i="2"/>
  <c r="T505" i="2"/>
  <c r="R505" i="2"/>
  <c r="P505" i="2"/>
  <c r="BI503" i="2"/>
  <c r="BH503" i="2"/>
  <c r="BG503" i="2"/>
  <c r="BF503" i="2"/>
  <c r="T503" i="2"/>
  <c r="R503" i="2"/>
  <c r="P503" i="2"/>
  <c r="BI498" i="2"/>
  <c r="BH498" i="2"/>
  <c r="BG498" i="2"/>
  <c r="BF498" i="2"/>
  <c r="T498" i="2"/>
  <c r="R498" i="2"/>
  <c r="P498" i="2"/>
  <c r="BI493" i="2"/>
  <c r="BH493" i="2"/>
  <c r="BG493" i="2"/>
  <c r="BF493" i="2"/>
  <c r="T493" i="2"/>
  <c r="R493" i="2"/>
  <c r="P493" i="2"/>
  <c r="BI488" i="2"/>
  <c r="BH488" i="2"/>
  <c r="BG488" i="2"/>
  <c r="BF488" i="2"/>
  <c r="T488" i="2"/>
  <c r="R488" i="2"/>
  <c r="P488" i="2"/>
  <c r="BI486" i="2"/>
  <c r="BH486" i="2"/>
  <c r="BG486" i="2"/>
  <c r="BF486" i="2"/>
  <c r="T486" i="2"/>
  <c r="R486" i="2"/>
  <c r="P486" i="2"/>
  <c r="BI481" i="2"/>
  <c r="BH481" i="2"/>
  <c r="BG481" i="2"/>
  <c r="BF481" i="2"/>
  <c r="T481" i="2"/>
  <c r="R481" i="2"/>
  <c r="P481" i="2"/>
  <c r="BI476" i="2"/>
  <c r="BH476" i="2"/>
  <c r="BG476" i="2"/>
  <c r="BF476" i="2"/>
  <c r="T476" i="2"/>
  <c r="R476" i="2"/>
  <c r="P476" i="2"/>
  <c r="BI474" i="2"/>
  <c r="BH474" i="2"/>
  <c r="BG474" i="2"/>
  <c r="BF474" i="2"/>
  <c r="T474" i="2"/>
  <c r="R474" i="2"/>
  <c r="P474" i="2"/>
  <c r="BI469" i="2"/>
  <c r="BH469" i="2"/>
  <c r="BG469" i="2"/>
  <c r="BF469" i="2"/>
  <c r="T469" i="2"/>
  <c r="R469" i="2"/>
  <c r="P469" i="2"/>
  <c r="BI464" i="2"/>
  <c r="BH464" i="2"/>
  <c r="BG464" i="2"/>
  <c r="BF464" i="2"/>
  <c r="T464" i="2"/>
  <c r="R464" i="2"/>
  <c r="P464" i="2"/>
  <c r="BI460" i="2"/>
  <c r="BH460" i="2"/>
  <c r="BG460" i="2"/>
  <c r="BF460" i="2"/>
  <c r="T460" i="2"/>
  <c r="R460" i="2"/>
  <c r="P460" i="2"/>
  <c r="BI456" i="2"/>
  <c r="BH456" i="2"/>
  <c r="BG456" i="2"/>
  <c r="BF456" i="2"/>
  <c r="T456" i="2"/>
  <c r="R456" i="2"/>
  <c r="P456" i="2"/>
  <c r="BI452" i="2"/>
  <c r="BH452" i="2"/>
  <c r="BG452" i="2"/>
  <c r="BF452" i="2"/>
  <c r="T452" i="2"/>
  <c r="R452" i="2"/>
  <c r="P452" i="2"/>
  <c r="BI450" i="2"/>
  <c r="BH450" i="2"/>
  <c r="BG450" i="2"/>
  <c r="BF450" i="2"/>
  <c r="T450" i="2"/>
  <c r="R450" i="2"/>
  <c r="P450" i="2"/>
  <c r="BI447" i="2"/>
  <c r="BH447" i="2"/>
  <c r="BG447" i="2"/>
  <c r="BF447" i="2"/>
  <c r="T447" i="2"/>
  <c r="R447" i="2"/>
  <c r="P447" i="2"/>
  <c r="BI444" i="2"/>
  <c r="BH444" i="2"/>
  <c r="BG444" i="2"/>
  <c r="BF444" i="2"/>
  <c r="T444" i="2"/>
  <c r="R444" i="2"/>
  <c r="P444" i="2"/>
  <c r="BI439" i="2"/>
  <c r="BH439" i="2"/>
  <c r="BG439" i="2"/>
  <c r="BF439" i="2"/>
  <c r="T439" i="2"/>
  <c r="R439" i="2"/>
  <c r="P439" i="2"/>
  <c r="BI437" i="2"/>
  <c r="BH437" i="2"/>
  <c r="BG437" i="2"/>
  <c r="BF437" i="2"/>
  <c r="T437" i="2"/>
  <c r="R437" i="2"/>
  <c r="P437" i="2"/>
  <c r="BI433" i="2"/>
  <c r="BH433" i="2"/>
  <c r="BG433" i="2"/>
  <c r="BF433" i="2"/>
  <c r="T433" i="2"/>
  <c r="R433" i="2"/>
  <c r="P433" i="2"/>
  <c r="BI429" i="2"/>
  <c r="BH429" i="2"/>
  <c r="BG429" i="2"/>
  <c r="BF429" i="2"/>
  <c r="T429" i="2"/>
  <c r="R429" i="2"/>
  <c r="P429" i="2"/>
  <c r="BI426" i="2"/>
  <c r="BH426" i="2"/>
  <c r="BG426" i="2"/>
  <c r="BF426" i="2"/>
  <c r="T426" i="2"/>
  <c r="R426" i="2"/>
  <c r="P426" i="2"/>
  <c r="BI421" i="2"/>
  <c r="BH421" i="2"/>
  <c r="BG421" i="2"/>
  <c r="BF421" i="2"/>
  <c r="T421" i="2"/>
  <c r="R421" i="2"/>
  <c r="P421" i="2"/>
  <c r="BI419" i="2"/>
  <c r="BH419" i="2"/>
  <c r="BG419" i="2"/>
  <c r="BF419" i="2"/>
  <c r="T419" i="2"/>
  <c r="R419" i="2"/>
  <c r="P419" i="2"/>
  <c r="BI413" i="2"/>
  <c r="BH413" i="2"/>
  <c r="BG413" i="2"/>
  <c r="BF413" i="2"/>
  <c r="T413" i="2"/>
  <c r="R413" i="2"/>
  <c r="P413" i="2"/>
  <c r="BI410" i="2"/>
  <c r="BH410" i="2"/>
  <c r="BG410" i="2"/>
  <c r="BF410" i="2"/>
  <c r="T410" i="2"/>
  <c r="R410" i="2"/>
  <c r="P410" i="2"/>
  <c r="BI408" i="2"/>
  <c r="BH408" i="2"/>
  <c r="BG408" i="2"/>
  <c r="BF408" i="2"/>
  <c r="T408" i="2"/>
  <c r="R408" i="2"/>
  <c r="P408" i="2"/>
  <c r="BI404" i="2"/>
  <c r="BH404" i="2"/>
  <c r="BG404" i="2"/>
  <c r="BF404" i="2"/>
  <c r="T404" i="2"/>
  <c r="R404" i="2"/>
  <c r="P404" i="2"/>
  <c r="BI400" i="2"/>
  <c r="BH400" i="2"/>
  <c r="BG400" i="2"/>
  <c r="BF400" i="2"/>
  <c r="T400" i="2"/>
  <c r="R400" i="2"/>
  <c r="P400" i="2"/>
  <c r="BI398" i="2"/>
  <c r="BH398" i="2"/>
  <c r="BG398" i="2"/>
  <c r="BF398" i="2"/>
  <c r="T398" i="2"/>
  <c r="R398" i="2"/>
  <c r="P398" i="2"/>
  <c r="BI395" i="2"/>
  <c r="BH395" i="2"/>
  <c r="BG395" i="2"/>
  <c r="BF395" i="2"/>
  <c r="T395" i="2"/>
  <c r="R395" i="2"/>
  <c r="P395" i="2"/>
  <c r="BI393" i="2"/>
  <c r="BH393" i="2"/>
  <c r="BG393" i="2"/>
  <c r="BF393" i="2"/>
  <c r="T393" i="2"/>
  <c r="R393" i="2"/>
  <c r="P393" i="2"/>
  <c r="BI390" i="2"/>
  <c r="BH390" i="2"/>
  <c r="BG390" i="2"/>
  <c r="BF390" i="2"/>
  <c r="T390" i="2"/>
  <c r="R390" i="2"/>
  <c r="P390" i="2"/>
  <c r="BI387" i="2"/>
  <c r="BH387" i="2"/>
  <c r="BG387" i="2"/>
  <c r="BF387" i="2"/>
  <c r="T387" i="2"/>
  <c r="R387" i="2"/>
  <c r="P387" i="2"/>
  <c r="BI386" i="2"/>
  <c r="BH386" i="2"/>
  <c r="BG386" i="2"/>
  <c r="BF386" i="2"/>
  <c r="T386" i="2"/>
  <c r="R386" i="2"/>
  <c r="P386" i="2"/>
  <c r="BI385" i="2"/>
  <c r="BH385" i="2"/>
  <c r="BG385" i="2"/>
  <c r="BF385" i="2"/>
  <c r="T385" i="2"/>
  <c r="R385" i="2"/>
  <c r="P385" i="2"/>
  <c r="BI382" i="2"/>
  <c r="BH382" i="2"/>
  <c r="BG382" i="2"/>
  <c r="BF382" i="2"/>
  <c r="T382" i="2"/>
  <c r="R382" i="2"/>
  <c r="P382" i="2"/>
  <c r="BI381" i="2"/>
  <c r="BH381" i="2"/>
  <c r="BG381" i="2"/>
  <c r="BF381" i="2"/>
  <c r="T381" i="2"/>
  <c r="R381" i="2"/>
  <c r="P381" i="2"/>
  <c r="BI380" i="2"/>
  <c r="BH380" i="2"/>
  <c r="BG380" i="2"/>
  <c r="BF380" i="2"/>
  <c r="T380" i="2"/>
  <c r="R380" i="2"/>
  <c r="P380" i="2"/>
  <c r="BI376" i="2"/>
  <c r="BH376" i="2"/>
  <c r="BG376" i="2"/>
  <c r="BF376" i="2"/>
  <c r="T376" i="2"/>
  <c r="R376" i="2"/>
  <c r="P376" i="2"/>
  <c r="BI375" i="2"/>
  <c r="BH375" i="2"/>
  <c r="BG375" i="2"/>
  <c r="BF375" i="2"/>
  <c r="T375" i="2"/>
  <c r="R375" i="2"/>
  <c r="P375" i="2"/>
  <c r="BI373" i="2"/>
  <c r="BH373" i="2"/>
  <c r="BG373" i="2"/>
  <c r="BF373" i="2"/>
  <c r="T373" i="2"/>
  <c r="R373" i="2"/>
  <c r="P373" i="2"/>
  <c r="BI372" i="2"/>
  <c r="BH372" i="2"/>
  <c r="BG372" i="2"/>
  <c r="BF372" i="2"/>
  <c r="T372" i="2"/>
  <c r="R372" i="2"/>
  <c r="P372" i="2"/>
  <c r="BI371" i="2"/>
  <c r="BH371" i="2"/>
  <c r="BG371" i="2"/>
  <c r="BF371" i="2"/>
  <c r="T371" i="2"/>
  <c r="R371" i="2"/>
  <c r="P371" i="2"/>
  <c r="BI368" i="2"/>
  <c r="BH368" i="2"/>
  <c r="BG368" i="2"/>
  <c r="BF368" i="2"/>
  <c r="T368" i="2"/>
  <c r="R368" i="2"/>
  <c r="P368" i="2"/>
  <c r="BI366" i="2"/>
  <c r="BH366" i="2"/>
  <c r="BG366" i="2"/>
  <c r="BF366" i="2"/>
  <c r="T366" i="2"/>
  <c r="R366" i="2"/>
  <c r="P366" i="2"/>
  <c r="BI363" i="2"/>
  <c r="BH363" i="2"/>
  <c r="BG363" i="2"/>
  <c r="BF363" i="2"/>
  <c r="T363" i="2"/>
  <c r="R363" i="2"/>
  <c r="P363" i="2"/>
  <c r="BI359" i="2"/>
  <c r="BH359" i="2"/>
  <c r="BG359" i="2"/>
  <c r="BF359" i="2"/>
  <c r="T359" i="2"/>
  <c r="T358" i="2"/>
  <c r="R359" i="2"/>
  <c r="R358" i="2" s="1"/>
  <c r="P359" i="2"/>
  <c r="P358" i="2"/>
  <c r="BI357" i="2"/>
  <c r="BH357" i="2"/>
  <c r="BG357" i="2"/>
  <c r="BF357" i="2"/>
  <c r="T357" i="2"/>
  <c r="T356" i="2" s="1"/>
  <c r="R357" i="2"/>
  <c r="R356" i="2"/>
  <c r="P357" i="2"/>
  <c r="P356" i="2" s="1"/>
  <c r="BI355" i="2"/>
  <c r="BH355" i="2"/>
  <c r="BG355" i="2"/>
  <c r="BF355" i="2"/>
  <c r="T355" i="2"/>
  <c r="R355" i="2"/>
  <c r="P355" i="2"/>
  <c r="BI352" i="2"/>
  <c r="BH352" i="2"/>
  <c r="BG352" i="2"/>
  <c r="BF352" i="2"/>
  <c r="T352" i="2"/>
  <c r="R352" i="2"/>
  <c r="P352" i="2"/>
  <c r="BI351" i="2"/>
  <c r="BH351" i="2"/>
  <c r="BG351" i="2"/>
  <c r="BF351" i="2"/>
  <c r="T351" i="2"/>
  <c r="R351" i="2"/>
  <c r="P351" i="2"/>
  <c r="BI350" i="2"/>
  <c r="BH350" i="2"/>
  <c r="BG350" i="2"/>
  <c r="BF350" i="2"/>
  <c r="T350" i="2"/>
  <c r="R350" i="2"/>
  <c r="P350" i="2"/>
  <c r="BI348" i="2"/>
  <c r="BH348" i="2"/>
  <c r="BG348" i="2"/>
  <c r="BF348" i="2"/>
  <c r="T348" i="2"/>
  <c r="R348" i="2"/>
  <c r="P348" i="2"/>
  <c r="BI346" i="2"/>
  <c r="BH346" i="2"/>
  <c r="BG346" i="2"/>
  <c r="BF346" i="2"/>
  <c r="T346" i="2"/>
  <c r="R346" i="2"/>
  <c r="P346" i="2"/>
  <c r="BI338" i="2"/>
  <c r="BH338" i="2"/>
  <c r="BG338" i="2"/>
  <c r="BF338" i="2"/>
  <c r="T338" i="2"/>
  <c r="R338" i="2"/>
  <c r="P338" i="2"/>
  <c r="BI335" i="2"/>
  <c r="BH335" i="2"/>
  <c r="BG335" i="2"/>
  <c r="BF335" i="2"/>
  <c r="T335" i="2"/>
  <c r="R335" i="2"/>
  <c r="P335" i="2"/>
  <c r="BI332" i="2"/>
  <c r="BH332" i="2"/>
  <c r="BG332" i="2"/>
  <c r="BF332" i="2"/>
  <c r="T332" i="2"/>
  <c r="T331" i="2"/>
  <c r="R332" i="2"/>
  <c r="R331" i="2" s="1"/>
  <c r="P332" i="2"/>
  <c r="P331" i="2"/>
  <c r="BI328" i="2"/>
  <c r="BH328" i="2"/>
  <c r="BG328" i="2"/>
  <c r="BF328" i="2"/>
  <c r="T328" i="2"/>
  <c r="R328" i="2"/>
  <c r="P328" i="2"/>
  <c r="BI325" i="2"/>
  <c r="BH325" i="2"/>
  <c r="BG325" i="2"/>
  <c r="BF325" i="2"/>
  <c r="T325" i="2"/>
  <c r="R325" i="2"/>
  <c r="P325" i="2"/>
  <c r="BI322" i="2"/>
  <c r="BH322" i="2"/>
  <c r="BG322" i="2"/>
  <c r="BF322" i="2"/>
  <c r="T322" i="2"/>
  <c r="R322" i="2"/>
  <c r="P322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1" i="2"/>
  <c r="BH311" i="2"/>
  <c r="BG311" i="2"/>
  <c r="BF311" i="2"/>
  <c r="T311" i="2"/>
  <c r="R311" i="2"/>
  <c r="P311" i="2"/>
  <c r="BI306" i="2"/>
  <c r="BH306" i="2"/>
  <c r="BG306" i="2"/>
  <c r="BF306" i="2"/>
  <c r="T306" i="2"/>
  <c r="R306" i="2"/>
  <c r="P306" i="2"/>
  <c r="BI302" i="2"/>
  <c r="BH302" i="2"/>
  <c r="BG302" i="2"/>
  <c r="BF302" i="2"/>
  <c r="T302" i="2"/>
  <c r="R302" i="2"/>
  <c r="P302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6" i="2"/>
  <c r="BH296" i="2"/>
  <c r="BG296" i="2"/>
  <c r="BF296" i="2"/>
  <c r="T296" i="2"/>
  <c r="R296" i="2"/>
  <c r="P296" i="2"/>
  <c r="BI295" i="2"/>
  <c r="BH295" i="2"/>
  <c r="BG295" i="2"/>
  <c r="BF295" i="2"/>
  <c r="T295" i="2"/>
  <c r="R295" i="2"/>
  <c r="P295" i="2"/>
  <c r="BI292" i="2"/>
  <c r="BH292" i="2"/>
  <c r="BG292" i="2"/>
  <c r="BF292" i="2"/>
  <c r="T292" i="2"/>
  <c r="R292" i="2"/>
  <c r="P292" i="2"/>
  <c r="BI288" i="2"/>
  <c r="BH288" i="2"/>
  <c r="BG288" i="2"/>
  <c r="BF288" i="2"/>
  <c r="T288" i="2"/>
  <c r="R288" i="2"/>
  <c r="P288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2" i="2"/>
  <c r="BH242" i="2"/>
  <c r="BG242" i="2"/>
  <c r="BF242" i="2"/>
  <c r="T242" i="2"/>
  <c r="R242" i="2"/>
  <c r="P242" i="2"/>
  <c r="BI239" i="2"/>
  <c r="BH239" i="2"/>
  <c r="BG239" i="2"/>
  <c r="BF239" i="2"/>
  <c r="T239" i="2"/>
  <c r="R239" i="2"/>
  <c r="P239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09" i="2"/>
  <c r="BH209" i="2"/>
  <c r="BG209" i="2"/>
  <c r="BF209" i="2"/>
  <c r="T209" i="2"/>
  <c r="R209" i="2"/>
  <c r="P209" i="2"/>
  <c r="BI204" i="2"/>
  <c r="BH204" i="2"/>
  <c r="BG204" i="2"/>
  <c r="BF204" i="2"/>
  <c r="T204" i="2"/>
  <c r="R204" i="2"/>
  <c r="P204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R195" i="2"/>
  <c r="P195" i="2"/>
  <c r="BI190" i="2"/>
  <c r="BH190" i="2"/>
  <c r="BG190" i="2"/>
  <c r="BF190" i="2"/>
  <c r="T190" i="2"/>
  <c r="R190" i="2"/>
  <c r="P190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1" i="2"/>
  <c r="BH181" i="2"/>
  <c r="BG181" i="2"/>
  <c r="BF181" i="2"/>
  <c r="T181" i="2"/>
  <c r="R181" i="2"/>
  <c r="P181" i="2"/>
  <c r="BI177" i="2"/>
  <c r="BH177" i="2"/>
  <c r="BG177" i="2"/>
  <c r="BF177" i="2"/>
  <c r="T177" i="2"/>
  <c r="R177" i="2"/>
  <c r="P177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F133" i="2"/>
  <c r="E131" i="2"/>
  <c r="F89" i="2"/>
  <c r="E87" i="2"/>
  <c r="J24" i="2"/>
  <c r="E24" i="2"/>
  <c r="J92" i="2" s="1"/>
  <c r="J23" i="2"/>
  <c r="J21" i="2"/>
  <c r="E21" i="2"/>
  <c r="J135" i="2" s="1"/>
  <c r="J20" i="2"/>
  <c r="J18" i="2"/>
  <c r="E18" i="2"/>
  <c r="F136" i="2" s="1"/>
  <c r="J17" i="2"/>
  <c r="J15" i="2"/>
  <c r="E15" i="2"/>
  <c r="F135" i="2" s="1"/>
  <c r="J14" i="2"/>
  <c r="J12" i="2"/>
  <c r="J133" i="2"/>
  <c r="E7" i="2"/>
  <c r="E85" i="2"/>
  <c r="L90" i="1"/>
  <c r="AM90" i="1"/>
  <c r="AM89" i="1"/>
  <c r="L89" i="1"/>
  <c r="AM87" i="1"/>
  <c r="L87" i="1"/>
  <c r="L85" i="1"/>
  <c r="L84" i="1"/>
  <c r="BK132" i="7"/>
  <c r="J132" i="7"/>
  <c r="BK131" i="7"/>
  <c r="J131" i="7"/>
  <c r="BK130" i="7"/>
  <c r="J130" i="7"/>
  <c r="BK129" i="7"/>
  <c r="J129" i="7"/>
  <c r="BK128" i="7"/>
  <c r="J128" i="7"/>
  <c r="BK127" i="7"/>
  <c r="J127" i="7"/>
  <c r="BK126" i="7"/>
  <c r="J126" i="7"/>
  <c r="BK125" i="7"/>
  <c r="J125" i="7"/>
  <c r="BK124" i="7"/>
  <c r="J124" i="7"/>
  <c r="BK123" i="7"/>
  <c r="J123" i="7"/>
  <c r="BK122" i="7"/>
  <c r="J122" i="7"/>
  <c r="BK121" i="7"/>
  <c r="J121" i="7"/>
  <c r="BK167" i="6"/>
  <c r="J166" i="6"/>
  <c r="J165" i="6"/>
  <c r="BK163" i="6"/>
  <c r="J162" i="6"/>
  <c r="BK161" i="6"/>
  <c r="BK160" i="6"/>
  <c r="BK159" i="6"/>
  <c r="BK158" i="6"/>
  <c r="BK157" i="6"/>
  <c r="J156" i="6"/>
  <c r="BK155" i="6"/>
  <c r="BK154" i="6"/>
  <c r="J153" i="6"/>
  <c r="J152" i="6"/>
  <c r="BK151" i="6"/>
  <c r="BK150" i="6"/>
  <c r="BK149" i="6"/>
  <c r="J148" i="6"/>
  <c r="J147" i="6"/>
  <c r="J146" i="6"/>
  <c r="BK145" i="6"/>
  <c r="BK144" i="6"/>
  <c r="J143" i="6"/>
  <c r="BK142" i="6"/>
  <c r="J141" i="6"/>
  <c r="BK140" i="6"/>
  <c r="BK139" i="6"/>
  <c r="BK138" i="6"/>
  <c r="BK137" i="6"/>
  <c r="J137" i="6"/>
  <c r="BK136" i="6"/>
  <c r="J136" i="6"/>
  <c r="BK135" i="6"/>
  <c r="BK133" i="6"/>
  <c r="J133" i="6"/>
  <c r="BK132" i="6"/>
  <c r="J132" i="6"/>
  <c r="BK131" i="6"/>
  <c r="J131" i="6"/>
  <c r="BK130" i="6"/>
  <c r="J130" i="6"/>
  <c r="BK129" i="6"/>
  <c r="J129" i="6"/>
  <c r="BK128" i="6"/>
  <c r="BK127" i="6"/>
  <c r="J126" i="6"/>
  <c r="BK125" i="6"/>
  <c r="J124" i="6"/>
  <c r="J123" i="6"/>
  <c r="BK121" i="6"/>
  <c r="BK168" i="5"/>
  <c r="BK167" i="5"/>
  <c r="J166" i="5"/>
  <c r="J165" i="5"/>
  <c r="BK164" i="5"/>
  <c r="BK162" i="5"/>
  <c r="J161" i="5"/>
  <c r="J160" i="5"/>
  <c r="BK159" i="5"/>
  <c r="J158" i="5"/>
  <c r="BK157" i="5"/>
  <c r="BK156" i="5"/>
  <c r="BK154" i="5"/>
  <c r="J151" i="5"/>
  <c r="J150" i="5"/>
  <c r="BK149" i="5"/>
  <c r="BK148" i="5"/>
  <c r="BK147" i="5"/>
  <c r="J145" i="5"/>
  <c r="J143" i="5"/>
  <c r="BK142" i="5"/>
  <c r="J141" i="5"/>
  <c r="BK140" i="5"/>
  <c r="BK139" i="5"/>
  <c r="BK138" i="5"/>
  <c r="J137" i="5"/>
  <c r="J136" i="5"/>
  <c r="BK135" i="5"/>
  <c r="BK134" i="5"/>
  <c r="BK132" i="5"/>
  <c r="J130" i="5"/>
  <c r="J128" i="5"/>
  <c r="BK127" i="5"/>
  <c r="BK126" i="5"/>
  <c r="J125" i="5"/>
  <c r="J124" i="5"/>
  <c r="BK122" i="5"/>
  <c r="J171" i="4"/>
  <c r="J169" i="4"/>
  <c r="BK167" i="4"/>
  <c r="BK165" i="4"/>
  <c r="J163" i="4"/>
  <c r="J161" i="4"/>
  <c r="J159" i="4"/>
  <c r="J158" i="4"/>
  <c r="BK156" i="4"/>
  <c r="J153" i="4"/>
  <c r="BK151" i="4"/>
  <c r="J146" i="4"/>
  <c r="J145" i="4"/>
  <c r="BK144" i="4"/>
  <c r="BK143" i="4"/>
  <c r="BK142" i="4"/>
  <c r="J141" i="4"/>
  <c r="J140" i="4"/>
  <c r="J138" i="4"/>
  <c r="BK136" i="4"/>
  <c r="J135" i="4"/>
  <c r="J134" i="4"/>
  <c r="J131" i="4"/>
  <c r="BK128" i="4"/>
  <c r="BK125" i="4"/>
  <c r="BK124" i="4"/>
  <c r="J123" i="4"/>
  <c r="BK214" i="3"/>
  <c r="J213" i="3"/>
  <c r="J212" i="3"/>
  <c r="BK211" i="3"/>
  <c r="BK210" i="3"/>
  <c r="J208" i="3"/>
  <c r="BK206" i="3"/>
  <c r="J205" i="3"/>
  <c r="J202" i="3"/>
  <c r="J200" i="3"/>
  <c r="J198" i="3"/>
  <c r="BK196" i="3"/>
  <c r="BK195" i="3"/>
  <c r="J194" i="3"/>
  <c r="J191" i="3"/>
  <c r="J187" i="3"/>
  <c r="J186" i="3"/>
  <c r="J185" i="3"/>
  <c r="J183" i="3"/>
  <c r="J182" i="3"/>
  <c r="J180" i="3"/>
  <c r="J178" i="3"/>
  <c r="J177" i="3"/>
  <c r="BK176" i="3"/>
  <c r="BK175" i="3"/>
  <c r="BK174" i="3"/>
  <c r="BK173" i="3"/>
  <c r="BK172" i="3"/>
  <c r="BK171" i="3"/>
  <c r="BK170" i="3"/>
  <c r="J169" i="3"/>
  <c r="J168" i="3"/>
  <c r="J167" i="3"/>
  <c r="J166" i="3"/>
  <c r="J163" i="3"/>
  <c r="BK161" i="3"/>
  <c r="BK160" i="3"/>
  <c r="J158" i="3"/>
  <c r="BK156" i="3"/>
  <c r="BK155" i="3"/>
  <c r="BK154" i="3"/>
  <c r="BK152" i="3"/>
  <c r="J151" i="3"/>
  <c r="BK146" i="3"/>
  <c r="J145" i="3"/>
  <c r="J144" i="3"/>
  <c r="J143" i="3"/>
  <c r="BK139" i="3"/>
  <c r="BK138" i="3"/>
  <c r="J137" i="3"/>
  <c r="BK136" i="3"/>
  <c r="BK133" i="3"/>
  <c r="BK131" i="3"/>
  <c r="J130" i="3"/>
  <c r="BK129" i="3"/>
  <c r="BK505" i="2"/>
  <c r="BK488" i="2"/>
  <c r="J486" i="2"/>
  <c r="J481" i="2"/>
  <c r="J474" i="2"/>
  <c r="J464" i="2"/>
  <c r="J456" i="2"/>
  <c r="BK452" i="2"/>
  <c r="J439" i="2"/>
  <c r="BK437" i="2"/>
  <c r="BK433" i="2"/>
  <c r="J429" i="2"/>
  <c r="J426" i="2"/>
  <c r="J413" i="2"/>
  <c r="J410" i="2"/>
  <c r="J404" i="2"/>
  <c r="J400" i="2"/>
  <c r="J398" i="2"/>
  <c r="BK395" i="2"/>
  <c r="BK393" i="2"/>
  <c r="J390" i="2"/>
  <c r="J385" i="2"/>
  <c r="BK381" i="2"/>
  <c r="BK380" i="2"/>
  <c r="BK376" i="2"/>
  <c r="J375" i="2"/>
  <c r="J372" i="2"/>
  <c r="BK371" i="2"/>
  <c r="J366" i="2"/>
  <c r="J363" i="2"/>
  <c r="J359" i="2"/>
  <c r="J357" i="2"/>
  <c r="BK355" i="2"/>
  <c r="BK352" i="2"/>
  <c r="BK350" i="2"/>
  <c r="BK348" i="2"/>
  <c r="J335" i="2"/>
  <c r="BK332" i="2"/>
  <c r="J332" i="2"/>
  <c r="J328" i="2"/>
  <c r="J325" i="2"/>
  <c r="BK319" i="2"/>
  <c r="BK317" i="2"/>
  <c r="BK316" i="2"/>
  <c r="J311" i="2"/>
  <c r="J302" i="2"/>
  <c r="J299" i="2"/>
  <c r="J298" i="2"/>
  <c r="J297" i="2"/>
  <c r="BK296" i="2"/>
  <c r="BK295" i="2"/>
  <c r="J292" i="2"/>
  <c r="BK288" i="2"/>
  <c r="J284" i="2"/>
  <c r="J281" i="2"/>
  <c r="BK277" i="2"/>
  <c r="BK265" i="2"/>
  <c r="BK263" i="2"/>
  <c r="BK262" i="2"/>
  <c r="BK260" i="2"/>
  <c r="BK259" i="2"/>
  <c r="BK256" i="2"/>
  <c r="J242" i="2"/>
  <c r="BK239" i="2"/>
  <c r="BK235" i="2"/>
  <c r="J232" i="2"/>
  <c r="BK229" i="2"/>
  <c r="J226" i="2"/>
  <c r="BK223" i="2"/>
  <c r="J220" i="2"/>
  <c r="J217" i="2"/>
  <c r="BK215" i="2"/>
  <c r="J214" i="2"/>
  <c r="J213" i="2"/>
  <c r="J209" i="2"/>
  <c r="BK198" i="2"/>
  <c r="J186" i="2"/>
  <c r="BK185" i="2"/>
  <c r="J181" i="2"/>
  <c r="J173" i="2"/>
  <c r="J169" i="2"/>
  <c r="BK165" i="2"/>
  <c r="J162" i="2"/>
  <c r="J159" i="2"/>
  <c r="J156" i="2"/>
  <c r="BK153" i="2"/>
  <c r="BK146" i="2"/>
  <c r="BK142" i="2"/>
  <c r="AS94" i="1"/>
  <c r="J167" i="6"/>
  <c r="BK166" i="6"/>
  <c r="BK165" i="6"/>
  <c r="J163" i="6"/>
  <c r="BK162" i="6"/>
  <c r="J161" i="6"/>
  <c r="J160" i="6"/>
  <c r="J159" i="6"/>
  <c r="J158" i="6"/>
  <c r="J157" i="6"/>
  <c r="BK156" i="6"/>
  <c r="J155" i="6"/>
  <c r="J154" i="6"/>
  <c r="BK153" i="6"/>
  <c r="BK152" i="6"/>
  <c r="J151" i="6"/>
  <c r="J150" i="6"/>
  <c r="J149" i="6"/>
  <c r="BK148" i="6"/>
  <c r="BK147" i="6"/>
  <c r="BK146" i="6"/>
  <c r="J145" i="6"/>
  <c r="J144" i="6"/>
  <c r="BK143" i="6"/>
  <c r="J142" i="6"/>
  <c r="BK141" i="6"/>
  <c r="J140" i="6"/>
  <c r="J139" i="6"/>
  <c r="J138" i="6"/>
  <c r="J128" i="6"/>
  <c r="J127" i="6"/>
  <c r="BK126" i="6"/>
  <c r="J125" i="6"/>
  <c r="BK124" i="6"/>
  <c r="BK123" i="6"/>
  <c r="J135" i="6"/>
  <c r="BK122" i="6"/>
  <c r="J121" i="6"/>
  <c r="J169" i="5"/>
  <c r="J168" i="5"/>
  <c r="J167" i="5"/>
  <c r="BK166" i="5"/>
  <c r="BK165" i="5"/>
  <c r="BK161" i="5"/>
  <c r="BK160" i="5"/>
  <c r="J159" i="5"/>
  <c r="BK158" i="5"/>
  <c r="J157" i="5"/>
  <c r="J156" i="5"/>
  <c r="BK155" i="5"/>
  <c r="BK153" i="5"/>
  <c r="BK152" i="5"/>
  <c r="BK151" i="5"/>
  <c r="BK150" i="5"/>
  <c r="J148" i="5"/>
  <c r="J147" i="5"/>
  <c r="BK146" i="5"/>
  <c r="BK145" i="5"/>
  <c r="BK143" i="5"/>
  <c r="J142" i="5"/>
  <c r="BK141" i="5"/>
  <c r="J140" i="5"/>
  <c r="J138" i="5"/>
  <c r="BK137" i="5"/>
  <c r="J134" i="5"/>
  <c r="J132" i="5"/>
  <c r="J131" i="5"/>
  <c r="BK130" i="5"/>
  <c r="BK129" i="5"/>
  <c r="BK128" i="5"/>
  <c r="BK125" i="5"/>
  <c r="BK124" i="5"/>
  <c r="BK123" i="5"/>
  <c r="J122" i="5"/>
  <c r="BK171" i="4"/>
  <c r="BK169" i="4"/>
  <c r="J168" i="4"/>
  <c r="BK166" i="4"/>
  <c r="BK164" i="4"/>
  <c r="BK160" i="4"/>
  <c r="BK159" i="4"/>
  <c r="BK158" i="4"/>
  <c r="J157" i="4"/>
  <c r="J156" i="4"/>
  <c r="BK155" i="4"/>
  <c r="J154" i="4"/>
  <c r="BK153" i="4"/>
  <c r="BK152" i="4"/>
  <c r="J151" i="4"/>
  <c r="BK150" i="4"/>
  <c r="BK149" i="4"/>
  <c r="BK148" i="4"/>
  <c r="BK145" i="4"/>
  <c r="J144" i="4"/>
  <c r="J139" i="4"/>
  <c r="J137" i="4"/>
  <c r="J136" i="4"/>
  <c r="BK134" i="4"/>
  <c r="BK132" i="4"/>
  <c r="BK131" i="4"/>
  <c r="BK130" i="4"/>
  <c r="J129" i="4"/>
  <c r="J128" i="4"/>
  <c r="J127" i="4"/>
  <c r="J126" i="4"/>
  <c r="J125" i="4"/>
  <c r="J124" i="4"/>
  <c r="BK213" i="3"/>
  <c r="BK212" i="3"/>
  <c r="J210" i="3"/>
  <c r="BK208" i="3"/>
  <c r="BK207" i="3"/>
  <c r="J206" i="3"/>
  <c r="BK205" i="3"/>
  <c r="BK204" i="3"/>
  <c r="BK203" i="3"/>
  <c r="BK199" i="3"/>
  <c r="BK198" i="3"/>
  <c r="J197" i="3"/>
  <c r="J196" i="3"/>
  <c r="J195" i="3"/>
  <c r="BK193" i="3"/>
  <c r="J192" i="3"/>
  <c r="J190" i="3"/>
  <c r="BK188" i="3"/>
  <c r="BK187" i="3"/>
  <c r="BK186" i="3"/>
  <c r="BK185" i="3"/>
  <c r="BK184" i="3"/>
  <c r="BK182" i="3"/>
  <c r="BK180" i="3"/>
  <c r="BK179" i="3"/>
  <c r="BK178" i="3"/>
  <c r="J176" i="3"/>
  <c r="J175" i="3"/>
  <c r="J173" i="3"/>
  <c r="J172" i="3"/>
  <c r="BK168" i="3"/>
  <c r="BK167" i="3"/>
  <c r="BK165" i="3"/>
  <c r="BK163" i="3"/>
  <c r="BK162" i="3"/>
  <c r="J161" i="3"/>
  <c r="J160" i="3"/>
  <c r="J159" i="3"/>
  <c r="J156" i="3"/>
  <c r="J155" i="3"/>
  <c r="J153" i="3"/>
  <c r="J152" i="3"/>
  <c r="BK151" i="3"/>
  <c r="J150" i="3"/>
  <c r="BK149" i="3"/>
  <c r="J148" i="3"/>
  <c r="BK147" i="3"/>
  <c r="J146" i="3"/>
  <c r="BK145" i="3"/>
  <c r="BK144" i="3"/>
  <c r="BK140" i="3"/>
  <c r="J139" i="3"/>
  <c r="J136" i="3"/>
  <c r="BK135" i="3"/>
  <c r="J133" i="3"/>
  <c r="BK531" i="2"/>
  <c r="BK526" i="2"/>
  <c r="J523" i="2"/>
  <c r="J520" i="2"/>
  <c r="BK517" i="2"/>
  <c r="BK512" i="2"/>
  <c r="J508" i="2"/>
  <c r="BK503" i="2"/>
  <c r="J498" i="2"/>
  <c r="J493" i="2"/>
  <c r="BK486" i="2"/>
  <c r="BK476" i="2"/>
  <c r="BK474" i="2"/>
  <c r="BK469" i="2"/>
  <c r="BK460" i="2"/>
  <c r="J452" i="2"/>
  <c r="BK450" i="2"/>
  <c r="BK447" i="2"/>
  <c r="BK444" i="2"/>
  <c r="J433" i="2"/>
  <c r="BK426" i="2"/>
  <c r="BK421" i="2"/>
  <c r="BK419" i="2"/>
  <c r="BK410" i="2"/>
  <c r="J408" i="2"/>
  <c r="BK400" i="2"/>
  <c r="BK398" i="2"/>
  <c r="J395" i="2"/>
  <c r="J393" i="2"/>
  <c r="BK390" i="2"/>
  <c r="BK387" i="2"/>
  <c r="J386" i="2"/>
  <c r="BK385" i="2"/>
  <c r="J382" i="2"/>
  <c r="J373" i="2"/>
  <c r="BK368" i="2"/>
  <c r="BK363" i="2"/>
  <c r="BK357" i="2"/>
  <c r="J355" i="2"/>
  <c r="J352" i="2"/>
  <c r="J351" i="2"/>
  <c r="J350" i="2"/>
  <c r="J348" i="2"/>
  <c r="J346" i="2"/>
  <c r="J338" i="2"/>
  <c r="BK335" i="2"/>
  <c r="BK325" i="2"/>
  <c r="BK322" i="2"/>
  <c r="J319" i="2"/>
  <c r="J317" i="2"/>
  <c r="J316" i="2"/>
  <c r="BK315" i="2"/>
  <c r="BK311" i="2"/>
  <c r="BK306" i="2"/>
  <c r="BK302" i="2"/>
  <c r="BK297" i="2"/>
  <c r="J296" i="2"/>
  <c r="J295" i="2"/>
  <c r="BK292" i="2"/>
  <c r="BK284" i="2"/>
  <c r="BK281" i="2"/>
  <c r="J277" i="2"/>
  <c r="BK274" i="2"/>
  <c r="BK271" i="2"/>
  <c r="J268" i="2"/>
  <c r="J265" i="2"/>
  <c r="J264" i="2"/>
  <c r="J262" i="2"/>
  <c r="BK261" i="2"/>
  <c r="J260" i="2"/>
  <c r="J256" i="2"/>
  <c r="BK253" i="2"/>
  <c r="BK250" i="2"/>
  <c r="J239" i="2"/>
  <c r="J229" i="2"/>
  <c r="BK226" i="2"/>
  <c r="J223" i="2"/>
  <c r="BK217" i="2"/>
  <c r="BK214" i="2"/>
  <c r="BK209" i="2"/>
  <c r="J204" i="2"/>
  <c r="J199" i="2"/>
  <c r="BK195" i="2"/>
  <c r="J190" i="2"/>
  <c r="BK186" i="2"/>
  <c r="J185" i="2"/>
  <c r="BK181" i="2"/>
  <c r="BK177" i="2"/>
  <c r="BK169" i="2"/>
  <c r="BK162" i="2"/>
  <c r="J153" i="2"/>
  <c r="J149" i="2"/>
  <c r="J142" i="2"/>
  <c r="J122" i="6"/>
  <c r="BK169" i="5"/>
  <c r="J164" i="5"/>
  <c r="J162" i="5"/>
  <c r="J155" i="5"/>
  <c r="J154" i="5"/>
  <c r="J153" i="5"/>
  <c r="J152" i="5"/>
  <c r="J149" i="5"/>
  <c r="J146" i="5"/>
  <c r="J139" i="5"/>
  <c r="BK136" i="5"/>
  <c r="J135" i="5"/>
  <c r="BK131" i="5"/>
  <c r="J129" i="5"/>
  <c r="J127" i="5"/>
  <c r="J126" i="5"/>
  <c r="J123" i="5"/>
  <c r="BK168" i="4"/>
  <c r="J167" i="4"/>
  <c r="J166" i="4"/>
  <c r="J165" i="4"/>
  <c r="J164" i="4"/>
  <c r="BK163" i="4"/>
  <c r="BK161" i="4"/>
  <c r="J160" i="4"/>
  <c r="BK157" i="4"/>
  <c r="J155" i="4"/>
  <c r="BK154" i="4"/>
  <c r="J152" i="4"/>
  <c r="J150" i="4"/>
  <c r="J149" i="4"/>
  <c r="J148" i="4"/>
  <c r="BK146" i="4"/>
  <c r="J143" i="4"/>
  <c r="J142" i="4"/>
  <c r="BK141" i="4"/>
  <c r="BK140" i="4"/>
  <c r="BK139" i="4"/>
  <c r="BK138" i="4"/>
  <c r="BK137" i="4"/>
  <c r="BK135" i="4"/>
  <c r="J132" i="4"/>
  <c r="J130" i="4"/>
  <c r="BK129" i="4"/>
  <c r="BK127" i="4"/>
  <c r="BK126" i="4"/>
  <c r="BK123" i="4"/>
  <c r="J214" i="3"/>
  <c r="J211" i="3"/>
  <c r="J207" i="3"/>
  <c r="J204" i="3"/>
  <c r="J203" i="3"/>
  <c r="BK202" i="3"/>
  <c r="BK200" i="3"/>
  <c r="J199" i="3"/>
  <c r="BK197" i="3"/>
  <c r="BK194" i="3"/>
  <c r="J193" i="3"/>
  <c r="BK192" i="3"/>
  <c r="BK191" i="3"/>
  <c r="BK190" i="3"/>
  <c r="J188" i="3"/>
  <c r="J184" i="3"/>
  <c r="BK183" i="3"/>
  <c r="J179" i="3"/>
  <c r="BK177" i="3"/>
  <c r="J174" i="3"/>
  <c r="J171" i="3"/>
  <c r="J170" i="3"/>
  <c r="BK169" i="3"/>
  <c r="BK166" i="3"/>
  <c r="J165" i="3"/>
  <c r="J162" i="3"/>
  <c r="BK159" i="3"/>
  <c r="BK158" i="3"/>
  <c r="J154" i="3"/>
  <c r="BK153" i="3"/>
  <c r="BK150" i="3"/>
  <c r="J149" i="3"/>
  <c r="BK148" i="3"/>
  <c r="J147" i="3"/>
  <c r="BK143" i="3"/>
  <c r="J140" i="3"/>
  <c r="J138" i="3"/>
  <c r="BK137" i="3"/>
  <c r="J135" i="3"/>
  <c r="J131" i="3"/>
  <c r="BK130" i="3"/>
  <c r="J129" i="3"/>
  <c r="J531" i="2"/>
  <c r="J526" i="2"/>
  <c r="BK523" i="2"/>
  <c r="BK520" i="2"/>
  <c r="J517" i="2"/>
  <c r="J512" i="2"/>
  <c r="BK508" i="2"/>
  <c r="J505" i="2"/>
  <c r="J503" i="2"/>
  <c r="BK498" i="2"/>
  <c r="BK493" i="2"/>
  <c r="J488" i="2"/>
  <c r="BK481" i="2"/>
  <c r="J476" i="2"/>
  <c r="J469" i="2"/>
  <c r="BK464" i="2"/>
  <c r="J460" i="2"/>
  <c r="BK456" i="2"/>
  <c r="J450" i="2"/>
  <c r="J447" i="2"/>
  <c r="J444" i="2"/>
  <c r="BK439" i="2"/>
  <c r="J437" i="2"/>
  <c r="BK429" i="2"/>
  <c r="J421" i="2"/>
  <c r="J419" i="2"/>
  <c r="BK413" i="2"/>
  <c r="BK408" i="2"/>
  <c r="BK404" i="2"/>
  <c r="J387" i="2"/>
  <c r="BK386" i="2"/>
  <c r="BK382" i="2"/>
  <c r="J381" i="2"/>
  <c r="J380" i="2"/>
  <c r="J376" i="2"/>
  <c r="BK375" i="2"/>
  <c r="BK373" i="2"/>
  <c r="BK372" i="2"/>
  <c r="J371" i="2"/>
  <c r="J368" i="2"/>
  <c r="BK366" i="2"/>
  <c r="BK359" i="2"/>
  <c r="BK351" i="2"/>
  <c r="BK346" i="2"/>
  <c r="BK338" i="2"/>
  <c r="BK328" i="2"/>
  <c r="J322" i="2"/>
  <c r="J315" i="2"/>
  <c r="J306" i="2"/>
  <c r="BK299" i="2"/>
  <c r="BK298" i="2"/>
  <c r="J288" i="2"/>
  <c r="J274" i="2"/>
  <c r="J271" i="2"/>
  <c r="BK268" i="2"/>
  <c r="BK264" i="2"/>
  <c r="J263" i="2"/>
  <c r="J261" i="2"/>
  <c r="J259" i="2"/>
  <c r="J253" i="2"/>
  <c r="J250" i="2"/>
  <c r="BK242" i="2"/>
  <c r="J235" i="2"/>
  <c r="BK232" i="2"/>
  <c r="BK220" i="2"/>
  <c r="J215" i="2"/>
  <c r="BK213" i="2"/>
  <c r="BK204" i="2"/>
  <c r="BK199" i="2"/>
  <c r="J198" i="2"/>
  <c r="J195" i="2"/>
  <c r="BK190" i="2"/>
  <c r="J177" i="2"/>
  <c r="BK173" i="2"/>
  <c r="J165" i="2"/>
  <c r="BK159" i="2"/>
  <c r="BK156" i="2"/>
  <c r="BK149" i="2"/>
  <c r="J146" i="2"/>
  <c r="BK141" i="2" l="1"/>
  <c r="T141" i="2"/>
  <c r="P168" i="2"/>
  <c r="BK194" i="2"/>
  <c r="J194" i="2" s="1"/>
  <c r="J100" i="2" s="1"/>
  <c r="T194" i="2"/>
  <c r="P212" i="2"/>
  <c r="R212" i="2"/>
  <c r="T212" i="2"/>
  <c r="R216" i="2"/>
  <c r="T216" i="2"/>
  <c r="T249" i="2"/>
  <c r="R314" i="2"/>
  <c r="BK334" i="2"/>
  <c r="T334" i="2"/>
  <c r="P349" i="2"/>
  <c r="P362" i="2"/>
  <c r="T362" i="2"/>
  <c r="BK374" i="2"/>
  <c r="J374" i="2" s="1"/>
  <c r="J113" i="2" s="1"/>
  <c r="P374" i="2"/>
  <c r="BK394" i="2"/>
  <c r="J394" i="2" s="1"/>
  <c r="J114" i="2" s="1"/>
  <c r="P394" i="2"/>
  <c r="R394" i="2"/>
  <c r="R399" i="2"/>
  <c r="P438" i="2"/>
  <c r="BK475" i="2"/>
  <c r="J475" i="2" s="1"/>
  <c r="J117" i="2" s="1"/>
  <c r="T475" i="2"/>
  <c r="R504" i="2"/>
  <c r="R511" i="2"/>
  <c r="BK128" i="3"/>
  <c r="J128" i="3" s="1"/>
  <c r="J97" i="3" s="1"/>
  <c r="T128" i="3"/>
  <c r="P134" i="3"/>
  <c r="P142" i="3"/>
  <c r="BK164" i="3"/>
  <c r="J164" i="3" s="1"/>
  <c r="J103" i="3" s="1"/>
  <c r="R164" i="3"/>
  <c r="R181" i="3"/>
  <c r="P189" i="3"/>
  <c r="BK201" i="3"/>
  <c r="J201" i="3"/>
  <c r="J106" i="3"/>
  <c r="R201" i="3"/>
  <c r="R209" i="3"/>
  <c r="BK122" i="4"/>
  <c r="R133" i="4"/>
  <c r="R147" i="4"/>
  <c r="T162" i="4"/>
  <c r="BK121" i="5"/>
  <c r="BK133" i="5"/>
  <c r="J133" i="5" s="1"/>
  <c r="J98" i="5" s="1"/>
  <c r="BK144" i="5"/>
  <c r="J144" i="5" s="1"/>
  <c r="J99" i="5" s="1"/>
  <c r="BK163" i="5"/>
  <c r="J163" i="5"/>
  <c r="J100" i="5" s="1"/>
  <c r="P141" i="2"/>
  <c r="BK168" i="2"/>
  <c r="J168" i="2"/>
  <c r="J99" i="2" s="1"/>
  <c r="T168" i="2"/>
  <c r="P194" i="2"/>
  <c r="BK212" i="2"/>
  <c r="J212" i="2" s="1"/>
  <c r="J101" i="2" s="1"/>
  <c r="BK216" i="2"/>
  <c r="J216" i="2" s="1"/>
  <c r="J102" i="2" s="1"/>
  <c r="BK249" i="2"/>
  <c r="J249" i="2" s="1"/>
  <c r="J103" i="2" s="1"/>
  <c r="R249" i="2"/>
  <c r="T314" i="2"/>
  <c r="P334" i="2"/>
  <c r="BK349" i="2"/>
  <c r="J349" i="2"/>
  <c r="J108" i="2"/>
  <c r="T349" i="2"/>
  <c r="R362" i="2"/>
  <c r="P367" i="2"/>
  <c r="T367" i="2"/>
  <c r="R374" i="2"/>
  <c r="BK399" i="2"/>
  <c r="J399" i="2" s="1"/>
  <c r="J115" i="2" s="1"/>
  <c r="P399" i="2"/>
  <c r="BK438" i="2"/>
  <c r="J438" i="2" s="1"/>
  <c r="J116" i="2" s="1"/>
  <c r="T438" i="2"/>
  <c r="P475" i="2"/>
  <c r="BK504" i="2"/>
  <c r="J504" i="2"/>
  <c r="J118" i="2"/>
  <c r="P504" i="2"/>
  <c r="T504" i="2"/>
  <c r="T511" i="2"/>
  <c r="R128" i="3"/>
  <c r="BK142" i="3"/>
  <c r="J142" i="3" s="1"/>
  <c r="J101" i="3" s="1"/>
  <c r="T142" i="3"/>
  <c r="P157" i="3"/>
  <c r="T157" i="3"/>
  <c r="T164" i="3"/>
  <c r="P181" i="3"/>
  <c r="T181" i="3"/>
  <c r="R189" i="3"/>
  <c r="P201" i="3"/>
  <c r="BK209" i="3"/>
  <c r="J209" i="3"/>
  <c r="J107" i="3" s="1"/>
  <c r="P209" i="3"/>
  <c r="R122" i="4"/>
  <c r="T122" i="4"/>
  <c r="P133" i="4"/>
  <c r="BK147" i="4"/>
  <c r="J147" i="4"/>
  <c r="J99" i="4"/>
  <c r="T147" i="4"/>
  <c r="R162" i="4"/>
  <c r="T121" i="5"/>
  <c r="T133" i="5"/>
  <c r="T144" i="5"/>
  <c r="R163" i="5"/>
  <c r="P121" i="5"/>
  <c r="R133" i="5"/>
  <c r="P144" i="5"/>
  <c r="T163" i="5"/>
  <c r="BK120" i="6"/>
  <c r="J120" i="6" s="1"/>
  <c r="J97" i="6" s="1"/>
  <c r="R120" i="6"/>
  <c r="BK134" i="6"/>
  <c r="J134" i="6" s="1"/>
  <c r="J98" i="6" s="1"/>
  <c r="R134" i="6"/>
  <c r="BK164" i="6"/>
  <c r="J164" i="6" s="1"/>
  <c r="J99" i="6" s="1"/>
  <c r="T164" i="6"/>
  <c r="R141" i="2"/>
  <c r="R140" i="2" s="1"/>
  <c r="R168" i="2"/>
  <c r="R194" i="2"/>
  <c r="P216" i="2"/>
  <c r="P249" i="2"/>
  <c r="BK314" i="2"/>
  <c r="J314" i="2"/>
  <c r="J104" i="2"/>
  <c r="P314" i="2"/>
  <c r="R334" i="2"/>
  <c r="R349" i="2"/>
  <c r="BK362" i="2"/>
  <c r="J362" i="2" s="1"/>
  <c r="J111" i="2" s="1"/>
  <c r="BK367" i="2"/>
  <c r="J367" i="2"/>
  <c r="J112" i="2" s="1"/>
  <c r="R367" i="2"/>
  <c r="T374" i="2"/>
  <c r="T394" i="2"/>
  <c r="T399" i="2"/>
  <c r="R438" i="2"/>
  <c r="R475" i="2"/>
  <c r="BK511" i="2"/>
  <c r="J511" i="2" s="1"/>
  <c r="J119" i="2" s="1"/>
  <c r="P511" i="2"/>
  <c r="P128" i="3"/>
  <c r="BK134" i="3"/>
  <c r="J134" i="3" s="1"/>
  <c r="J99" i="3" s="1"/>
  <c r="R134" i="3"/>
  <c r="T134" i="3"/>
  <c r="R142" i="3"/>
  <c r="BK157" i="3"/>
  <c r="J157" i="3"/>
  <c r="J102" i="3" s="1"/>
  <c r="R157" i="3"/>
  <c r="P164" i="3"/>
  <c r="BK181" i="3"/>
  <c r="J181" i="3" s="1"/>
  <c r="J104" i="3" s="1"/>
  <c r="BK189" i="3"/>
  <c r="J189" i="3"/>
  <c r="J105" i="3" s="1"/>
  <c r="T189" i="3"/>
  <c r="T201" i="3"/>
  <c r="T209" i="3"/>
  <c r="P122" i="4"/>
  <c r="BK133" i="4"/>
  <c r="J133" i="4"/>
  <c r="J98" i="4"/>
  <c r="T133" i="4"/>
  <c r="P147" i="4"/>
  <c r="BK162" i="4"/>
  <c r="J162" i="4"/>
  <c r="J100" i="4" s="1"/>
  <c r="P162" i="4"/>
  <c r="R121" i="5"/>
  <c r="P133" i="5"/>
  <c r="R144" i="5"/>
  <c r="P163" i="5"/>
  <c r="P120" i="6"/>
  <c r="T120" i="6"/>
  <c r="P134" i="6"/>
  <c r="T134" i="6"/>
  <c r="P164" i="6"/>
  <c r="R164" i="6"/>
  <c r="BK120" i="7"/>
  <c r="J120" i="7" s="1"/>
  <c r="J98" i="7" s="1"/>
  <c r="P120" i="7"/>
  <c r="P119" i="7"/>
  <c r="P118" i="7" s="1"/>
  <c r="AU100" i="1" s="1"/>
  <c r="R120" i="7"/>
  <c r="R119" i="7" s="1"/>
  <c r="R118" i="7" s="1"/>
  <c r="T120" i="7"/>
  <c r="T119" i="7"/>
  <c r="T118" i="7" s="1"/>
  <c r="J89" i="2"/>
  <c r="F92" i="2"/>
  <c r="BE169" i="2"/>
  <c r="BE186" i="2"/>
  <c r="BE198" i="2"/>
  <c r="BE215" i="2"/>
  <c r="BE217" i="2"/>
  <c r="BE229" i="2"/>
  <c r="BE239" i="2"/>
  <c r="BE297" i="2"/>
  <c r="BE311" i="2"/>
  <c r="BE316" i="2"/>
  <c r="BE332" i="2"/>
  <c r="BE350" i="2"/>
  <c r="BE352" i="2"/>
  <c r="BE363" i="2"/>
  <c r="BE366" i="2"/>
  <c r="BE371" i="2"/>
  <c r="BE385" i="2"/>
  <c r="BE393" i="2"/>
  <c r="BE400" i="2"/>
  <c r="BE437" i="2"/>
  <c r="BE439" i="2"/>
  <c r="BE447" i="2"/>
  <c r="BE450" i="2"/>
  <c r="BE452" i="2"/>
  <c r="BE481" i="2"/>
  <c r="BE486" i="2"/>
  <c r="BE488" i="2"/>
  <c r="BE493" i="2"/>
  <c r="BE498" i="2"/>
  <c r="BE505" i="2"/>
  <c r="BE508" i="2"/>
  <c r="BE520" i="2"/>
  <c r="BK358" i="2"/>
  <c r="J358" i="2" s="1"/>
  <c r="J110" i="2" s="1"/>
  <c r="J91" i="3"/>
  <c r="E117" i="3"/>
  <c r="BE140" i="3"/>
  <c r="BE145" i="3"/>
  <c r="BE154" i="3"/>
  <c r="BE155" i="3"/>
  <c r="BE161" i="3"/>
  <c r="BE172" i="3"/>
  <c r="BE178" i="3"/>
  <c r="BE185" i="3"/>
  <c r="BE188" i="3"/>
  <c r="BE191" i="3"/>
  <c r="BE196" i="3"/>
  <c r="BE208" i="3"/>
  <c r="BE213" i="3"/>
  <c r="E85" i="4"/>
  <c r="J89" i="4"/>
  <c r="F92" i="4"/>
  <c r="J117" i="4"/>
  <c r="BE131" i="4"/>
  <c r="BE136" i="4"/>
  <c r="BE156" i="4"/>
  <c r="BE166" i="4"/>
  <c r="J92" i="5"/>
  <c r="F116" i="5"/>
  <c r="BE134" i="5"/>
  <c r="BE138" i="5"/>
  <c r="BE140" i="5"/>
  <c r="BE158" i="5"/>
  <c r="BE160" i="5"/>
  <c r="BE169" i="5"/>
  <c r="J91" i="6"/>
  <c r="J113" i="6"/>
  <c r="J116" i="6"/>
  <c r="BE121" i="6"/>
  <c r="J91" i="2"/>
  <c r="E129" i="2"/>
  <c r="J136" i="2"/>
  <c r="BE146" i="2"/>
  <c r="BE149" i="2"/>
  <c r="BE159" i="2"/>
  <c r="BE173" i="2"/>
  <c r="BE181" i="2"/>
  <c r="BE185" i="2"/>
  <c r="BE204" i="2"/>
  <c r="BE209" i="2"/>
  <c r="BE213" i="2"/>
  <c r="BE220" i="2"/>
  <c r="BE223" i="2"/>
  <c r="BE250" i="2"/>
  <c r="BE260" i="2"/>
  <c r="BE261" i="2"/>
  <c r="BE263" i="2"/>
  <c r="BE265" i="2"/>
  <c r="BE268" i="2"/>
  <c r="BE271" i="2"/>
  <c r="BE274" i="2"/>
  <c r="BE284" i="2"/>
  <c r="BE292" i="2"/>
  <c r="BE296" i="2"/>
  <c r="BE302" i="2"/>
  <c r="BE306" i="2"/>
  <c r="BE319" i="2"/>
  <c r="BE335" i="2"/>
  <c r="BE338" i="2"/>
  <c r="BE351" i="2"/>
  <c r="BE359" i="2"/>
  <c r="BE372" i="2"/>
  <c r="BE373" i="2"/>
  <c r="BE381" i="2"/>
  <c r="BE386" i="2"/>
  <c r="BE387" i="2"/>
  <c r="BE390" i="2"/>
  <c r="BE395" i="2"/>
  <c r="BE404" i="2"/>
  <c r="BE408" i="2"/>
  <c r="BE410" i="2"/>
  <c r="BE413" i="2"/>
  <c r="BE419" i="2"/>
  <c r="BE429" i="2"/>
  <c r="BE444" i="2"/>
  <c r="BE456" i="2"/>
  <c r="BE460" i="2"/>
  <c r="BE464" i="2"/>
  <c r="BE469" i="2"/>
  <c r="BE474" i="2"/>
  <c r="BE476" i="2"/>
  <c r="BE512" i="2"/>
  <c r="BE517" i="2"/>
  <c r="BE523" i="2"/>
  <c r="BE526" i="2"/>
  <c r="BE531" i="2"/>
  <c r="F91" i="3"/>
  <c r="F92" i="3"/>
  <c r="BE130" i="3"/>
  <c r="BE136" i="3"/>
  <c r="BE138" i="3"/>
  <c r="BE139" i="3"/>
  <c r="BE144" i="3"/>
  <c r="BE146" i="3"/>
  <c r="BE147" i="3"/>
  <c r="BE148" i="3"/>
  <c r="BE149" i="3"/>
  <c r="BE152" i="3"/>
  <c r="BE158" i="3"/>
  <c r="BE160" i="3"/>
  <c r="BE162" i="3"/>
  <c r="BE167" i="3"/>
  <c r="BE170" i="3"/>
  <c r="BE174" i="3"/>
  <c r="BE179" i="3"/>
  <c r="BE186" i="3"/>
  <c r="BE187" i="3"/>
  <c r="BE192" i="3"/>
  <c r="BE195" i="3"/>
  <c r="BE197" i="3"/>
  <c r="BE200" i="3"/>
  <c r="BE202" i="3"/>
  <c r="BE203" i="3"/>
  <c r="BE204" i="3"/>
  <c r="BE205" i="3"/>
  <c r="BE206" i="3"/>
  <c r="BE207" i="3"/>
  <c r="BE210" i="3"/>
  <c r="BE211" i="3"/>
  <c r="BE212" i="3"/>
  <c r="J92" i="4"/>
  <c r="F117" i="4"/>
  <c r="BE123" i="4"/>
  <c r="BE125" i="4"/>
  <c r="BE126" i="4"/>
  <c r="BE127" i="4"/>
  <c r="BE129" i="4"/>
  <c r="BE135" i="4"/>
  <c r="BE140" i="4"/>
  <c r="BE148" i="4"/>
  <c r="BE149" i="4"/>
  <c r="BE151" i="4"/>
  <c r="BE152" i="4"/>
  <c r="BE154" i="4"/>
  <c r="BE158" i="4"/>
  <c r="BE159" i="4"/>
  <c r="BE161" i="4"/>
  <c r="BE163" i="4"/>
  <c r="BE165" i="4"/>
  <c r="BE167" i="4"/>
  <c r="BE168" i="4"/>
  <c r="BE171" i="4"/>
  <c r="E85" i="5"/>
  <c r="J89" i="5"/>
  <c r="F92" i="5"/>
  <c r="BE122" i="5"/>
  <c r="BE125" i="5"/>
  <c r="BE128" i="5"/>
  <c r="BE130" i="5"/>
  <c r="BE131" i="5"/>
  <c r="BE139" i="5"/>
  <c r="BE142" i="5"/>
  <c r="BE145" i="5"/>
  <c r="BE147" i="5"/>
  <c r="BE148" i="5"/>
  <c r="BE149" i="5"/>
  <c r="BE150" i="5"/>
  <c r="BE151" i="5"/>
  <c r="BE152" i="5"/>
  <c r="BE154" i="5"/>
  <c r="BE156" i="5"/>
  <c r="BE159" i="5"/>
  <c r="BE162" i="5"/>
  <c r="BE166" i="5"/>
  <c r="F92" i="6"/>
  <c r="E109" i="6"/>
  <c r="F115" i="6"/>
  <c r="BE123" i="6"/>
  <c r="BE125" i="6"/>
  <c r="BE140" i="6"/>
  <c r="BE142" i="6"/>
  <c r="BE143" i="6"/>
  <c r="BE145" i="6"/>
  <c r="BE146" i="6"/>
  <c r="BE147" i="6"/>
  <c r="BE150" i="6"/>
  <c r="BE151" i="6"/>
  <c r="BE155" i="6"/>
  <c r="BE161" i="6"/>
  <c r="BE165" i="6"/>
  <c r="BE166" i="6"/>
  <c r="F91" i="2"/>
  <c r="BE142" i="2"/>
  <c r="BE153" i="2"/>
  <c r="BE156" i="2"/>
  <c r="BE162" i="2"/>
  <c r="BE165" i="2"/>
  <c r="BE177" i="2"/>
  <c r="BE190" i="2"/>
  <c r="BE195" i="2"/>
  <c r="BE199" i="2"/>
  <c r="BE214" i="2"/>
  <c r="BE226" i="2"/>
  <c r="BE232" i="2"/>
  <c r="BE235" i="2"/>
  <c r="BE242" i="2"/>
  <c r="BE253" i="2"/>
  <c r="BE256" i="2"/>
  <c r="BE259" i="2"/>
  <c r="BE262" i="2"/>
  <c r="BE264" i="2"/>
  <c r="BE277" i="2"/>
  <c r="BE281" i="2"/>
  <c r="BE288" i="2"/>
  <c r="BE295" i="2"/>
  <c r="BE298" i="2"/>
  <c r="BE299" i="2"/>
  <c r="BE315" i="2"/>
  <c r="BE317" i="2"/>
  <c r="BE322" i="2"/>
  <c r="BE325" i="2"/>
  <c r="BE328" i="2"/>
  <c r="BE346" i="2"/>
  <c r="BE348" i="2"/>
  <c r="BE355" i="2"/>
  <c r="BE357" i="2"/>
  <c r="BE368" i="2"/>
  <c r="BE375" i="2"/>
  <c r="BE376" i="2"/>
  <c r="BE380" i="2"/>
  <c r="BE382" i="2"/>
  <c r="BE398" i="2"/>
  <c r="BE421" i="2"/>
  <c r="BE426" i="2"/>
  <c r="BE433" i="2"/>
  <c r="BE503" i="2"/>
  <c r="BK331" i="2"/>
  <c r="J331" i="2"/>
  <c r="J105" i="2" s="1"/>
  <c r="BK356" i="2"/>
  <c r="J356" i="2"/>
  <c r="J109" i="2"/>
  <c r="J89" i="3"/>
  <c r="J92" i="3"/>
  <c r="BE129" i="3"/>
  <c r="BE131" i="3"/>
  <c r="BE133" i="3"/>
  <c r="BE135" i="3"/>
  <c r="BE137" i="3"/>
  <c r="BE143" i="3"/>
  <c r="BE150" i="3"/>
  <c r="BE151" i="3"/>
  <c r="BE153" i="3"/>
  <c r="BE156" i="3"/>
  <c r="BE159" i="3"/>
  <c r="BE163" i="3"/>
  <c r="BE165" i="3"/>
  <c r="BE166" i="3"/>
  <c r="BE168" i="3"/>
  <c r="BE169" i="3"/>
  <c r="BE171" i="3"/>
  <c r="BE173" i="3"/>
  <c r="BE175" i="3"/>
  <c r="BE176" i="3"/>
  <c r="BE177" i="3"/>
  <c r="BE180" i="3"/>
  <c r="BE182" i="3"/>
  <c r="BE183" i="3"/>
  <c r="BE184" i="3"/>
  <c r="BE190" i="3"/>
  <c r="BE193" i="3"/>
  <c r="BE194" i="3"/>
  <c r="BE198" i="3"/>
  <c r="BE199" i="3"/>
  <c r="BE214" i="3"/>
  <c r="BK132" i="3"/>
  <c r="J132" i="3"/>
  <c r="J98" i="3"/>
  <c r="BE124" i="4"/>
  <c r="BE128" i="4"/>
  <c r="BE130" i="4"/>
  <c r="BE132" i="4"/>
  <c r="BE134" i="4"/>
  <c r="BE137" i="4"/>
  <c r="BE138" i="4"/>
  <c r="BE139" i="4"/>
  <c r="BE141" i="4"/>
  <c r="BE142" i="4"/>
  <c r="BE143" i="4"/>
  <c r="BE144" i="4"/>
  <c r="BE145" i="4"/>
  <c r="BE146" i="4"/>
  <c r="BE150" i="4"/>
  <c r="BE153" i="4"/>
  <c r="BE155" i="4"/>
  <c r="BE157" i="4"/>
  <c r="BE160" i="4"/>
  <c r="BE164" i="4"/>
  <c r="BE169" i="4"/>
  <c r="BK170" i="4"/>
  <c r="J170" i="4"/>
  <c r="J101" i="4"/>
  <c r="J91" i="5"/>
  <c r="BE123" i="5"/>
  <c r="BE124" i="5"/>
  <c r="BE126" i="5"/>
  <c r="BE127" i="5"/>
  <c r="BE129" i="5"/>
  <c r="BE132" i="5"/>
  <c r="BE135" i="5"/>
  <c r="BE136" i="5"/>
  <c r="BE137" i="5"/>
  <c r="BE141" i="5"/>
  <c r="BE143" i="5"/>
  <c r="BE146" i="5"/>
  <c r="BE153" i="5"/>
  <c r="BE155" i="5"/>
  <c r="BE157" i="5"/>
  <c r="BE161" i="5"/>
  <c r="BE164" i="5"/>
  <c r="BE165" i="5"/>
  <c r="BE167" i="5"/>
  <c r="BE168" i="5"/>
  <c r="BE122" i="6"/>
  <c r="BE124" i="6"/>
  <c r="BE126" i="6"/>
  <c r="BE127" i="6"/>
  <c r="BE128" i="6"/>
  <c r="BE129" i="6"/>
  <c r="BE130" i="6"/>
  <c r="BE131" i="6"/>
  <c r="BE132" i="6"/>
  <c r="BE133" i="6"/>
  <c r="BE135" i="6"/>
  <c r="BE136" i="6"/>
  <c r="BE137" i="6"/>
  <c r="BE138" i="6"/>
  <c r="BE139" i="6"/>
  <c r="BE141" i="6"/>
  <c r="BE144" i="6"/>
  <c r="BE148" i="6"/>
  <c r="BE149" i="6"/>
  <c r="BE152" i="6"/>
  <c r="BE153" i="6"/>
  <c r="BE154" i="6"/>
  <c r="BE156" i="6"/>
  <c r="BE157" i="6"/>
  <c r="BE158" i="6"/>
  <c r="BE159" i="6"/>
  <c r="BE160" i="6"/>
  <c r="BE162" i="6"/>
  <c r="BE163" i="6"/>
  <c r="BE167" i="6"/>
  <c r="E85" i="7"/>
  <c r="J89" i="7"/>
  <c r="F91" i="7"/>
  <c r="J91" i="7"/>
  <c r="F92" i="7"/>
  <c r="J92" i="7"/>
  <c r="BE121" i="7"/>
  <c r="BE122" i="7"/>
  <c r="BE123" i="7"/>
  <c r="BE124" i="7"/>
  <c r="BE125" i="7"/>
  <c r="BE126" i="7"/>
  <c r="BE127" i="7"/>
  <c r="BE128" i="7"/>
  <c r="BE129" i="7"/>
  <c r="BE130" i="7"/>
  <c r="BE131" i="7"/>
  <c r="BE132" i="7"/>
  <c r="F34" i="2"/>
  <c r="BA95" i="1" s="1"/>
  <c r="F37" i="3"/>
  <c r="BD96" i="1"/>
  <c r="J34" i="4"/>
  <c r="AW97" i="1" s="1"/>
  <c r="F37" i="5"/>
  <c r="BD98" i="1"/>
  <c r="F34" i="6"/>
  <c r="BA99" i="1" s="1"/>
  <c r="J34" i="3"/>
  <c r="AW96" i="1"/>
  <c r="F37" i="4"/>
  <c r="BD97" i="1" s="1"/>
  <c r="F35" i="5"/>
  <c r="BB98" i="1"/>
  <c r="F34" i="7"/>
  <c r="BA100" i="1" s="1"/>
  <c r="F36" i="7"/>
  <c r="BC100" i="1"/>
  <c r="F36" i="4"/>
  <c r="BC97" i="1" s="1"/>
  <c r="F34" i="3"/>
  <c r="BA96" i="1"/>
  <c r="F35" i="4"/>
  <c r="BB97" i="1" s="1"/>
  <c r="F34" i="5"/>
  <c r="BA98" i="1"/>
  <c r="F35" i="6"/>
  <c r="BB99" i="1" s="1"/>
  <c r="F35" i="3"/>
  <c r="BB96" i="1"/>
  <c r="J34" i="6"/>
  <c r="AW99" i="1" s="1"/>
  <c r="J34" i="7"/>
  <c r="AW100" i="1"/>
  <c r="F37" i="7"/>
  <c r="BD100" i="1" s="1"/>
  <c r="F35" i="2"/>
  <c r="BB95" i="1" s="1"/>
  <c r="F36" i="2"/>
  <c r="BC95" i="1" s="1"/>
  <c r="F36" i="5"/>
  <c r="BC98" i="1"/>
  <c r="F37" i="2"/>
  <c r="BD95" i="1" s="1"/>
  <c r="F34" i="4"/>
  <c r="BA97" i="1"/>
  <c r="F37" i="6"/>
  <c r="BD99" i="1" s="1"/>
  <c r="F35" i="7"/>
  <c r="BB100" i="1"/>
  <c r="J34" i="5"/>
  <c r="AW98" i="1" s="1"/>
  <c r="F36" i="3"/>
  <c r="BC96" i="1"/>
  <c r="F36" i="6"/>
  <c r="BC99" i="1" s="1"/>
  <c r="J34" i="2"/>
  <c r="AW95" i="1" s="1"/>
  <c r="P120" i="5" l="1"/>
  <c r="AU98" i="1" s="1"/>
  <c r="R121" i="4"/>
  <c r="P333" i="2"/>
  <c r="T333" i="2"/>
  <c r="BK333" i="2"/>
  <c r="J333" i="2" s="1"/>
  <c r="J106" i="2" s="1"/>
  <c r="T140" i="2"/>
  <c r="T139" i="2"/>
  <c r="R119" i="6"/>
  <c r="T120" i="5"/>
  <c r="T121" i="4"/>
  <c r="BK121" i="4"/>
  <c r="J121" i="4" s="1"/>
  <c r="J96" i="4" s="1"/>
  <c r="T119" i="6"/>
  <c r="R120" i="5"/>
  <c r="P121" i="4"/>
  <c r="AU97" i="1"/>
  <c r="P140" i="2"/>
  <c r="P139" i="2" s="1"/>
  <c r="AU95" i="1" s="1"/>
  <c r="T127" i="3"/>
  <c r="BK140" i="2"/>
  <c r="BK139" i="2" s="1"/>
  <c r="J139" i="2" s="1"/>
  <c r="J96" i="2" s="1"/>
  <c r="P119" i="6"/>
  <c r="AU99" i="1" s="1"/>
  <c r="P127" i="3"/>
  <c r="AU96" i="1"/>
  <c r="R333" i="2"/>
  <c r="R139" i="2" s="1"/>
  <c r="R127" i="3"/>
  <c r="BK120" i="5"/>
  <c r="J120" i="5"/>
  <c r="J96" i="5" s="1"/>
  <c r="J141" i="2"/>
  <c r="J98" i="2"/>
  <c r="J334" i="2"/>
  <c r="J107" i="2" s="1"/>
  <c r="J122" i="4"/>
  <c r="J97" i="4"/>
  <c r="J121" i="5"/>
  <c r="J97" i="5" s="1"/>
  <c r="BK127" i="3"/>
  <c r="J127" i="3"/>
  <c r="J96" i="3"/>
  <c r="BK119" i="6"/>
  <c r="J119" i="6"/>
  <c r="J96" i="6"/>
  <c r="BK119" i="7"/>
  <c r="J119" i="7" s="1"/>
  <c r="J97" i="7" s="1"/>
  <c r="BA94" i="1"/>
  <c r="W30" i="1" s="1"/>
  <c r="BB94" i="1"/>
  <c r="W31" i="1"/>
  <c r="F33" i="3"/>
  <c r="AZ96" i="1" s="1"/>
  <c r="F33" i="6"/>
  <c r="AZ99" i="1" s="1"/>
  <c r="F33" i="7"/>
  <c r="AZ100" i="1" s="1"/>
  <c r="J33" i="4"/>
  <c r="AV97" i="1" s="1"/>
  <c r="AT97" i="1" s="1"/>
  <c r="J33" i="5"/>
  <c r="AV98" i="1" s="1"/>
  <c r="AT98" i="1" s="1"/>
  <c r="F33" i="4"/>
  <c r="AZ97" i="1" s="1"/>
  <c r="F33" i="5"/>
  <c r="AZ98" i="1"/>
  <c r="J33" i="6"/>
  <c r="AV99" i="1" s="1"/>
  <c r="AT99" i="1" s="1"/>
  <c r="J33" i="7"/>
  <c r="AV100" i="1"/>
  <c r="AT100" i="1" s="1"/>
  <c r="J33" i="3"/>
  <c r="AV96" i="1"/>
  <c r="AT96" i="1"/>
  <c r="BC94" i="1"/>
  <c r="W32" i="1"/>
  <c r="F33" i="2"/>
  <c r="AZ95" i="1" s="1"/>
  <c r="BD94" i="1"/>
  <c r="W33" i="1"/>
  <c r="J33" i="2"/>
  <c r="AV95" i="1" s="1"/>
  <c r="AT95" i="1" s="1"/>
  <c r="J140" i="2" l="1"/>
  <c r="J97" i="2"/>
  <c r="BK118" i="7"/>
  <c r="J118" i="7" s="1"/>
  <c r="J96" i="7" s="1"/>
  <c r="AU94" i="1"/>
  <c r="AY94" i="1"/>
  <c r="J30" i="6"/>
  <c r="AG99" i="1" s="1"/>
  <c r="AN99" i="1" s="1"/>
  <c r="AZ94" i="1"/>
  <c r="W29" i="1" s="1"/>
  <c r="J30" i="4"/>
  <c r="AG97" i="1"/>
  <c r="AN97" i="1"/>
  <c r="J30" i="5"/>
  <c r="AG98" i="1" s="1"/>
  <c r="AN98" i="1" s="1"/>
  <c r="AW94" i="1"/>
  <c r="AK30" i="1" s="1"/>
  <c r="AX94" i="1"/>
  <c r="J30" i="3"/>
  <c r="AG96" i="1"/>
  <c r="AN96" i="1" s="1"/>
  <c r="J30" i="2"/>
  <c r="AG95" i="1"/>
  <c r="AN95" i="1"/>
  <c r="J39" i="2" l="1"/>
  <c r="J39" i="3"/>
  <c r="J39" i="6"/>
  <c r="J39" i="4"/>
  <c r="J39" i="5"/>
  <c r="J30" i="7"/>
  <c r="AG100" i="1"/>
  <c r="AN100" i="1"/>
  <c r="AV94" i="1"/>
  <c r="AK29" i="1" s="1"/>
  <c r="J39" i="7" l="1"/>
  <c r="AT94" i="1"/>
  <c r="AG94" i="1"/>
  <c r="AN94" i="1" s="1"/>
  <c r="AK26" i="1" l="1"/>
  <c r="AK35" i="1"/>
</calcChain>
</file>

<file path=xl/sharedStrings.xml><?xml version="1.0" encoding="utf-8"?>
<sst xmlns="http://schemas.openxmlformats.org/spreadsheetml/2006/main" count="8306" uniqueCount="1303">
  <si>
    <t>Export Komplet</t>
  </si>
  <si>
    <t/>
  </si>
  <si>
    <t>2.0</t>
  </si>
  <si>
    <t>False</t>
  </si>
  <si>
    <t>{31ee29db-0212-4995-a15e-c6ece50ad8f8}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</si>
  <si>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</si>
  <si>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</si>
  <si>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</si>
  <si>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</si>
  <si>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</si>
  <si>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</si>
  <si>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</si>
  <si>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</si>
  <si>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</si>
  <si>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</si>
  <si>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</si>
  <si>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</si>
  <si>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Rozšíření kapacity DDM v hospodářském pavilonu MŠ Ratibořická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</si>
  <si>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</si>
  <si>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</si>
  <si>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</si>
  <si>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</si>
  <si>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</si>
  <si>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</si>
  <si>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</si>
  <si>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</si>
  <si>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</si>
  <si>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</si>
  <si>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</si>
  <si>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</si>
  <si>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</si>
  <si>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</si>
  <si>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</si>
  <si>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</si>
  <si>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</si>
  <si>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</si>
  <si>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</si>
  <si>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</si>
  <si>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</si>
  <si>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</si>
  <si>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</si>
  <si>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</si>
  <si>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</si>
  <si>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</si>
  <si>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</si>
  <si>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</si>
  <si>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</si>
  <si>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</si>
  <si>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</si>
  <si>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</si>
  <si>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</si>
  <si>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</si>
  <si>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</si>
  <si>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</si>
  <si>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</si>
  <si>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</si>
  <si>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</si>
  <si>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</si>
  <si>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</si>
  <si>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</si>
  <si>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</si>
  <si>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</si>
  <si>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</si>
  <si>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</si>
  <si>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</si>
  <si>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</si>
  <si>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</si>
  <si>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</si>
  <si>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</si>
  <si>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</si>
  <si>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</si>
  <si>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</si>
  <si>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</si>
  <si>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</si>
  <si>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</si>
  <si>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</si>
  <si>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</si>
  <si>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01.1</t>
  </si>
  <si>
    <t>SO 01.1 Stavební část</t>
  </si>
  <si>
    <t>STA</t>
  </si>
  <si>
    <t>1</t>
  </si>
  <si>
    <t>{d0eb0f49-e933-47ea-9f90-c05811fc08d6}</t>
  </si>
  <si>
    <t>2</t>
  </si>
  <si>
    <t>01.2</t>
  </si>
  <si>
    <t>SO 01.2 Elektroinstalace</t>
  </si>
  <si>
    <t>{9eb5710b-9a70-4c57-83e4-286bcbe52aa9}</t>
  </si>
  <si>
    <t>01.3</t>
  </si>
  <si>
    <t>SO 01.3 Vytápění</t>
  </si>
  <si>
    <t>{5e09fecc-c732-4469-b8dd-6aa37a183a34}</t>
  </si>
  <si>
    <t>01.4</t>
  </si>
  <si>
    <t>SO 01.4 ZTI</t>
  </si>
  <si>
    <t>{95d32466-d38e-420e-90c4-79c6f6424ce0}</t>
  </si>
  <si>
    <t>01.5</t>
  </si>
  <si>
    <t>SO 01.5 VZT</t>
  </si>
  <si>
    <t>{1d702168-7f74-40a7-8c81-80d2ab4eb2ae}</t>
  </si>
  <si>
    <t>901</t>
  </si>
  <si>
    <t>VON</t>
  </si>
  <si>
    <t>{33b700b9-abe1-4af6-8521-c38330a1041b}</t>
  </si>
  <si>
    <t>KRYCÍ LIST SOUPISU PRACÍ</t>
  </si>
  <si>
    <t>Objekt:</t>
  </si>
  <si>
    <t>01.1 - SO 01.1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</si>
  <si>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</si>
  <si>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</si>
  <si>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</si>
  <si>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</si>
  <si>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</si>
  <si>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</si>
  <si>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</si>
  <si>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</si>
  <si>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</si>
  <si>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</si>
  <si>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</si>
  <si>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</si>
  <si>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</si>
  <si>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</si>
  <si>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</si>
  <si>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</si>
  <si>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</si>
  <si>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733 - Ústřední vytápění - rozvodné potrubí</t>
  </si>
  <si>
    <t xml:space="preserve">    735 - Ústřední vytápění - otopná tělesa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</si>
  <si>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</si>
  <si>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</si>
  <si>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</si>
  <si>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</si>
  <si>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</si>
  <si>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</si>
  <si>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</si>
  <si>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</si>
  <si>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</si>
  <si>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</si>
  <si>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</si>
  <si>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</si>
  <si>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</si>
  <si>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</si>
  <si>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</si>
  <si>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</si>
  <si>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</si>
  <si>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</si>
  <si>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</si>
  <si>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</si>
  <si>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</si>
  <si>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</si>
  <si>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</si>
  <si>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</si>
  <si>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</si>
  <si>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</si>
  <si>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</si>
  <si>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131203102</t>
  </si>
  <si>
    <t>Hloubení jam ručním nebo pneum nářadím v nesoudržných horninách tř. 3</t>
  </si>
  <si>
    <t>m3</t>
  </si>
  <si>
    <t>4</t>
  </si>
  <si>
    <t>1988035498</t>
  </si>
  <si>
    <t>VV</t>
  </si>
  <si>
    <t>"pro betonovou rampu"</t>
  </si>
  <si>
    <t>2,0*0,6*28,0</t>
  </si>
  <si>
    <t>Součet</t>
  </si>
  <si>
    <t>131203109</t>
  </si>
  <si>
    <t>Příplatek za lepivost u hloubení jam ručním nebo pneum nářadím v hornině tř. 3</t>
  </si>
  <si>
    <t>1400380292</t>
  </si>
  <si>
    <t>33,6*0,3</t>
  </si>
  <si>
    <t>3</t>
  </si>
  <si>
    <t>132212102</t>
  </si>
  <si>
    <t>Hloubení rýh š do 600 mm ručním nebo pneum nářadím v nesoudržných horninách tř. 3</t>
  </si>
  <si>
    <t>-1122171184</t>
  </si>
  <si>
    <t>"pasy betonové rampy"</t>
  </si>
  <si>
    <t>0,6*0,6*(17,3+20,1)</t>
  </si>
  <si>
    <t>132212109</t>
  </si>
  <si>
    <t>Příplatek za lepivost u hloubení rýh š do 600 mm ručním nebo pneum nářadím v hornině tř. 3</t>
  </si>
  <si>
    <t>1783788595</t>
  </si>
  <si>
    <t>13,464*0,3</t>
  </si>
  <si>
    <t>5</t>
  </si>
  <si>
    <t>162701105</t>
  </si>
  <si>
    <t>Vodorovné přemístění do 10000 m výkopku/sypaniny z horniny tř. 1 až 4</t>
  </si>
  <si>
    <t>-1160333178</t>
  </si>
  <si>
    <t>"odvoz přebytečného výkopku" 13,464+33,6</t>
  </si>
  <si>
    <t>6</t>
  </si>
  <si>
    <t>171201211</t>
  </si>
  <si>
    <t>Poplatek za uložení stavebního odpadu - zeminy a kameniva na skládce</t>
  </si>
  <si>
    <t>t</t>
  </si>
  <si>
    <t>-435396978</t>
  </si>
  <si>
    <t>47,064*1,6</t>
  </si>
  <si>
    <t>7</t>
  </si>
  <si>
    <t>174101101</t>
  </si>
  <si>
    <t>Zásyp jam, šachet rýh nebo kolem objektů sypaninou se zhutněním</t>
  </si>
  <si>
    <t>792525496</t>
  </si>
  <si>
    <t>"zásyp recyklátem" 0,9*0,5*(8,9+10,1)</t>
  </si>
  <si>
    <t>8</t>
  </si>
  <si>
    <t>M</t>
  </si>
  <si>
    <t>58981122R</t>
  </si>
  <si>
    <t xml:space="preserve">recyklát </t>
  </si>
  <si>
    <t>1653708675</t>
  </si>
  <si>
    <t>8,55*2,2</t>
  </si>
  <si>
    <t>Zakládání</t>
  </si>
  <si>
    <t>9</t>
  </si>
  <si>
    <t>273313711</t>
  </si>
  <si>
    <t>Základové desky z betonu tř. C 20/25</t>
  </si>
  <si>
    <t>1034217853</t>
  </si>
  <si>
    <t>"betonová rampa"</t>
  </si>
  <si>
    <t>1,5*0,15*(8,9+10,1)</t>
  </si>
  <si>
    <t>10</t>
  </si>
  <si>
    <t>273351121</t>
  </si>
  <si>
    <t>Zřízení bednění základových desek</t>
  </si>
  <si>
    <t>m2</t>
  </si>
  <si>
    <t>-744637765</t>
  </si>
  <si>
    <t>2*0,15*(8,9+10,1)</t>
  </si>
  <si>
    <t>11</t>
  </si>
  <si>
    <t>274313711</t>
  </si>
  <si>
    <t>Základové pásy z betonu tř. C 20/25</t>
  </si>
  <si>
    <t>1570127204</t>
  </si>
  <si>
    <t>0,4*0,6*(17,3+20,1)</t>
  </si>
  <si>
    <t>12</t>
  </si>
  <si>
    <t>274351121</t>
  </si>
  <si>
    <t>Zřízení bednění základových pasů rovného</t>
  </si>
  <si>
    <t>1806183164</t>
  </si>
  <si>
    <t>2*0,6*(17,3+20,1)</t>
  </si>
  <si>
    <t>13</t>
  </si>
  <si>
    <t>274351122</t>
  </si>
  <si>
    <t>Odstranění bednění základových pasů rovného</t>
  </si>
  <si>
    <t>177893405</t>
  </si>
  <si>
    <t>14</t>
  </si>
  <si>
    <t>279113144</t>
  </si>
  <si>
    <t>Základová zeď tl do 300 mm z tvárnic ztraceného bednění včetně výplně z betonu tř. C 20/25</t>
  </si>
  <si>
    <t>-1317064536</t>
  </si>
  <si>
    <t>0,5*(17,3+20,1)</t>
  </si>
  <si>
    <t>279361821</t>
  </si>
  <si>
    <t>Výztuž základových zdí nosných betonářskou ocelí 10 505</t>
  </si>
  <si>
    <t>-602385319</t>
  </si>
  <si>
    <t>"betonová rampa - bloky ztr. bednění"</t>
  </si>
  <si>
    <t>0,5*0,3*(17,3+20,1)*0,05</t>
  </si>
  <si>
    <t>Svislé a kompletní konstrukce</t>
  </si>
  <si>
    <t>16</t>
  </si>
  <si>
    <t>311272031</t>
  </si>
  <si>
    <t>Zdivo z pórobetonových tvárnic hladkých přes P2 do P5 přes 450 do 600 kg/m3 na tenkovrstvou maltu tl 200 mm</t>
  </si>
  <si>
    <t>-1751618548</t>
  </si>
  <si>
    <t>1,85*3,025</t>
  </si>
  <si>
    <t>17</t>
  </si>
  <si>
    <t>3402362R2</t>
  </si>
  <si>
    <t>Zazdívka otvorů ve stěnách</t>
  </si>
  <si>
    <t>kus</t>
  </si>
  <si>
    <t>843837476</t>
  </si>
  <si>
    <t>18</t>
  </si>
  <si>
    <t>342272225</t>
  </si>
  <si>
    <t>Příčka z pórobetonových hladkých tvárnic na tenkovrstvou maltu tl 100 mm</t>
  </si>
  <si>
    <t>1341575307</t>
  </si>
  <si>
    <t>3,025*(2,3+2,2+1,6+4,0+4,0+1,6+1,6+1,6+2,8+1,7+0,9+1,6+1,0+1,0)</t>
  </si>
  <si>
    <t>"odpočet otvorů"</t>
  </si>
  <si>
    <t>-((0,7*2,0*5))</t>
  </si>
  <si>
    <t>19</t>
  </si>
  <si>
    <t>3422722R1</t>
  </si>
  <si>
    <t>Příčka z keramických tvárnic na tenkovrstvou maltu tl 150 mm</t>
  </si>
  <si>
    <t>2128557153</t>
  </si>
  <si>
    <t>3,025*(5,3+2,2+2,6+4,4+2,2+2,2+3,2+7,9+2,3+4,3+5,4+8,2+4,9+2,2+1,2)</t>
  </si>
  <si>
    <t>-((0,8*2,0*8)+(0,9*2,0*2)+(0,7*2,0*1))</t>
  </si>
  <si>
    <t>20</t>
  </si>
  <si>
    <t>3422722R2</t>
  </si>
  <si>
    <t>předstěna z pórobetonových hladkých tvárnic na tenkovrstvou maltu tl 150 mm</t>
  </si>
  <si>
    <t>-457992955</t>
  </si>
  <si>
    <t>3,025*6,25</t>
  </si>
  <si>
    <t>Vodorovné konstrukce</t>
  </si>
  <si>
    <t>4113886R1</t>
  </si>
  <si>
    <t>Zabetonování otvorů ve stropech vč. lešení, bednění a kotvení výztuže</t>
  </si>
  <si>
    <t>1765145831</t>
  </si>
  <si>
    <t>22</t>
  </si>
  <si>
    <t>4113886R2</t>
  </si>
  <si>
    <t>oprava střešní konstrukce</t>
  </si>
  <si>
    <t>-1883040204</t>
  </si>
  <si>
    <t>23</t>
  </si>
  <si>
    <t>4113899R</t>
  </si>
  <si>
    <t>demontovatelný zateplený střešní poklop</t>
  </si>
  <si>
    <t>-1102028706</t>
  </si>
  <si>
    <t>Úpravy povrchů, podlahy a osazování výplní</t>
  </si>
  <si>
    <t>24</t>
  </si>
  <si>
    <t>611131100</t>
  </si>
  <si>
    <t>Vápenný postřik vnitřních stropů nanášený ručně</t>
  </si>
  <si>
    <t>-1837709658</t>
  </si>
  <si>
    <t>254,6</t>
  </si>
  <si>
    <t>25</t>
  </si>
  <si>
    <t>611381001</t>
  </si>
  <si>
    <t>Tenkovrstvá minerální zrnitá omítka tl. 1,0 mm včetně penetrace vnitřních stropů rovných</t>
  </si>
  <si>
    <t>-1536292540</t>
  </si>
  <si>
    <t>26</t>
  </si>
  <si>
    <t>612131100</t>
  </si>
  <si>
    <t>Vápenný postřik vnitřních stěn nanášený ručně</t>
  </si>
  <si>
    <t>693451717</t>
  </si>
  <si>
    <t>((5,596+77,398+159,163)*2)+(18,906+66,12+308,017)</t>
  </si>
  <si>
    <t>27</t>
  </si>
  <si>
    <t>612321341</t>
  </si>
  <si>
    <t>Vápenocementová omítka štuková dvouvrstvá vnitřních stěn nanášená strojně</t>
  </si>
  <si>
    <t>1861041855</t>
  </si>
  <si>
    <t>((5,596+77,398+159,163)*2)</t>
  </si>
  <si>
    <t>28</t>
  </si>
  <si>
    <t>612321391</t>
  </si>
  <si>
    <t>Příplatek k vápenocementové omítce vnitřních stěn za každých dalších 5 mm tloušťky strojně</t>
  </si>
  <si>
    <t>282844148</t>
  </si>
  <si>
    <t>484,314*2</t>
  </si>
  <si>
    <t>29</t>
  </si>
  <si>
    <t>612381001</t>
  </si>
  <si>
    <t>Tenkovrstvá minerální zrnitá omítka tl. 1,0 mm včetně penetrace vnitřních stěn</t>
  </si>
  <si>
    <t>-1309574515</t>
  </si>
  <si>
    <t>(66,12+308,017)</t>
  </si>
  <si>
    <t>30</t>
  </si>
  <si>
    <t>619991011R</t>
  </si>
  <si>
    <t>zakrytí oken fólií přilepenou lepící páskou</t>
  </si>
  <si>
    <t>-1381973885</t>
  </si>
  <si>
    <t>"okna"</t>
  </si>
  <si>
    <t>((1,46*2,1*6)+(1,16*0,9*5)+(1,16*2,1*5)+(2,37*2,1)+(0,8*2,1)+(1,1*2,1))</t>
  </si>
  <si>
    <t>31</t>
  </si>
  <si>
    <t>6199915R1</t>
  </si>
  <si>
    <t>Prachová uzávěra (folie)</t>
  </si>
  <si>
    <t>kpl</t>
  </si>
  <si>
    <t>242049330</t>
  </si>
  <si>
    <t>"v chodbě 1.01 u dveří 900/1970" 1</t>
  </si>
  <si>
    <t>32</t>
  </si>
  <si>
    <t>631311115</t>
  </si>
  <si>
    <t>Mazanina tl do 80 mm z betonu prostého bez zvýšených nároků na prostředí tř. C 20/25</t>
  </si>
  <si>
    <t>-798490946</t>
  </si>
  <si>
    <t>" dlažba - m.č. 1.01, 1.02, 1.04, 1.05, 1.09, 1.10, 1.11, 1.20 až 1.25"</t>
  </si>
  <si>
    <t>(7,8+2,8+20,7+14,1+3,0+4,8+8,9+9,0+9,3+44,7+14,4+8,4+1,5+9,0)*0,05</t>
  </si>
  <si>
    <t>"zátěžový koberec - m.č. 1.14" 53,7*0,05</t>
  </si>
  <si>
    <t>"linoleum - m.č. 1.13" 8,0*0,05</t>
  </si>
  <si>
    <t>"zátěžové marmoleum - m.č. 1.06, 1.07, 1.12" (14,4+3,2+11,0)*0,05</t>
  </si>
  <si>
    <t>Ostatní konstrukce a práce, bourání</t>
  </si>
  <si>
    <t>33</t>
  </si>
  <si>
    <t>919726122R</t>
  </si>
  <si>
    <t>Geotextilie pro ochranu, separaci a filtraci netkaná měrná hmotnost do 300 g/m2 - dodávka, montáž a demontáž</t>
  </si>
  <si>
    <t>902362720</t>
  </si>
  <si>
    <t>"ochrana střechy" 14,0*3,0</t>
  </si>
  <si>
    <t>34</t>
  </si>
  <si>
    <t>94910111R</t>
  </si>
  <si>
    <t>Lešení pomocné pro objekty pozemních staveb s lešeňovou podlahou</t>
  </si>
  <si>
    <t>512259982</t>
  </si>
  <si>
    <t>(167,3+254,6)*3</t>
  </si>
  <si>
    <t>35</t>
  </si>
  <si>
    <t>9529021R</t>
  </si>
  <si>
    <t>Úklid společných prostor</t>
  </si>
  <si>
    <t>-1851182806</t>
  </si>
  <si>
    <t>(167,3+254,6)*4</t>
  </si>
  <si>
    <t>36</t>
  </si>
  <si>
    <t>95290R01</t>
  </si>
  <si>
    <t>drobné opravy společných prostor</t>
  </si>
  <si>
    <t>-1077418729</t>
  </si>
  <si>
    <t>37</t>
  </si>
  <si>
    <t>95290R22</t>
  </si>
  <si>
    <t>vyklizení prostor před realizací</t>
  </si>
  <si>
    <t>-148587102</t>
  </si>
  <si>
    <t>38</t>
  </si>
  <si>
    <t>953941R01</t>
  </si>
  <si>
    <t>Tabulky značení únikových cest, rozvaděčů, hasicích přístrojů, uzávěrů aj.</t>
  </si>
  <si>
    <t>-1580699683</t>
  </si>
  <si>
    <t>39</t>
  </si>
  <si>
    <t>953943211</t>
  </si>
  <si>
    <t>Osazování hasicího přístroje</t>
  </si>
  <si>
    <t>507178734</t>
  </si>
  <si>
    <t>40</t>
  </si>
  <si>
    <t>44932114R</t>
  </si>
  <si>
    <t>přístroj hasicí ruční  PG 6 ABC 21A</t>
  </si>
  <si>
    <t>447173039</t>
  </si>
  <si>
    <t>41</t>
  </si>
  <si>
    <t>953R10001</t>
  </si>
  <si>
    <t xml:space="preserve">revize dešťových svodů </t>
  </si>
  <si>
    <t>-1306137014</t>
  </si>
  <si>
    <t>42</t>
  </si>
  <si>
    <t>962031136</t>
  </si>
  <si>
    <t>Bourání příček z tvárnic nebo příčkovek tl do 150 mm</t>
  </si>
  <si>
    <t>876588276</t>
  </si>
  <si>
    <t>(3,025*1,4)-(0,8*2,0)</t>
  </si>
  <si>
    <t>43</t>
  </si>
  <si>
    <t>962032231</t>
  </si>
  <si>
    <t>Bourání zdiva z cihel pálených nebo vápenopískových na MV nebo MVC přes 1 m3</t>
  </si>
  <si>
    <t>1042704759</t>
  </si>
  <si>
    <t>(3,025*4,75*0,2)+(3,025*5,24*0,2)+(3,025*0,8*0,5)-(1,6*2,0*0,2)</t>
  </si>
  <si>
    <t>44</t>
  </si>
  <si>
    <t>962051115</t>
  </si>
  <si>
    <t>Bourání příček ze ŽB tl do 100 mm</t>
  </si>
  <si>
    <t>334800835</t>
  </si>
  <si>
    <t>3,025*(4,2+1,4+3,2+4,2+7,6+5,1+3,4+5,5+5,6+1,1+1,0+11,0+4,0+2,8+4,5+5,0+3,0+3,0+1,6+1,6)</t>
  </si>
  <si>
    <t>45</t>
  </si>
  <si>
    <t>962052210</t>
  </si>
  <si>
    <t>Bourání zdiva nadzákladového ze ŽB do 1 m3</t>
  </si>
  <si>
    <t>-1314403196</t>
  </si>
  <si>
    <t>(2,65+1,4)*3,025*0,2</t>
  </si>
  <si>
    <t>46</t>
  </si>
  <si>
    <t>962052211</t>
  </si>
  <si>
    <t>Bourání zdiva nadzákladového ze ŽB přes 1 m3</t>
  </si>
  <si>
    <t>-1356297162</t>
  </si>
  <si>
    <t>"stávající rampa"</t>
  </si>
  <si>
    <t>1,4*8,4*0,4</t>
  </si>
  <si>
    <t>47</t>
  </si>
  <si>
    <t>965042131</t>
  </si>
  <si>
    <t>Bourání podkladů pod dlažby nebo mazanin betonových nebo z litého asfaltu tl do 100 mm pl do 4 m2</t>
  </si>
  <si>
    <t>-1674294396</t>
  </si>
  <si>
    <t>254,6*0,1</t>
  </si>
  <si>
    <t>48</t>
  </si>
  <si>
    <t>965042R01</t>
  </si>
  <si>
    <t>Bourání podlahových konstrukcí</t>
  </si>
  <si>
    <t>798946756</t>
  </si>
  <si>
    <t>"pro vedení vodovodního a kanalizačního potrubí"</t>
  </si>
  <si>
    <t>0,5*30*0,5</t>
  </si>
  <si>
    <t>49</t>
  </si>
  <si>
    <t>965042R02</t>
  </si>
  <si>
    <t>oprava podlahových konstrukcí</t>
  </si>
  <si>
    <t>1290604307</t>
  </si>
  <si>
    <t>0,5*30</t>
  </si>
  <si>
    <t>50</t>
  </si>
  <si>
    <t>968072455R</t>
  </si>
  <si>
    <t>Vybourání kovových dveřních zárubní vč. dveřních křídel pl do 2 m2</t>
  </si>
  <si>
    <t>1962327673</t>
  </si>
  <si>
    <t>(0,8*2,0*5)+(0,95*2,0)+(0,9*2,0*10)+(0,6*2,0*2)+(0,65*2,0)</t>
  </si>
  <si>
    <t>51</t>
  </si>
  <si>
    <t>969011R01</t>
  </si>
  <si>
    <t>Demontáže ZTI</t>
  </si>
  <si>
    <t>-359773946</t>
  </si>
  <si>
    <t>52</t>
  </si>
  <si>
    <t>969011R02</t>
  </si>
  <si>
    <t>Demontáže VZT (potrubí cca 30 m, jednotka VZT,ventilátor atd.)</t>
  </si>
  <si>
    <t>575205677</t>
  </si>
  <si>
    <t>53</t>
  </si>
  <si>
    <t>969011R03</t>
  </si>
  <si>
    <t>Demontáže Elektroinstalace</t>
  </si>
  <si>
    <t>-525273940</t>
  </si>
  <si>
    <t>54</t>
  </si>
  <si>
    <t>971052461</t>
  </si>
  <si>
    <t>Vybourání nebo prorážení otvorů v ŽB příčkách a zdech pl do 0,25 m2 tl do 600 mm</t>
  </si>
  <si>
    <t>-191282718</t>
  </si>
  <si>
    <t>55</t>
  </si>
  <si>
    <t>978011191</t>
  </si>
  <si>
    <t>Otlučení (osekání) vnitřní vápenné nebo vápenocementové omítky stropů v rozsahu do 100 %</t>
  </si>
  <si>
    <t>1291896850</t>
  </si>
  <si>
    <t>56</t>
  </si>
  <si>
    <t>978013191</t>
  </si>
  <si>
    <t>Otlučení (osekání) vnitřní vápenné nebo vápenocementové omítky stěn v rozsahu do 100 %</t>
  </si>
  <si>
    <t>-613655602</t>
  </si>
  <si>
    <t>(9,8+5,5)*2*3,025</t>
  </si>
  <si>
    <t>"odpočet otvorů" -((1,46*2,1*4)+(1,16*2,1*5)+(1,0*2,0))</t>
  </si>
  <si>
    <t>57</t>
  </si>
  <si>
    <t>978035117</t>
  </si>
  <si>
    <t>Odsekání tenkovrstvé omítky obroušením v rozsahu do 100%</t>
  </si>
  <si>
    <t>-2057804390</t>
  </si>
  <si>
    <t>3,025*(14,2+8,7+8,1+7,5+7,5+3,8+3,8+2,3+2,3+7,8+2,2+4,8+8,9+5,0+5,0+2,0+2,0+10,5+2,2+2,2)</t>
  </si>
  <si>
    <t>-((0,8*2,0*5)+(1,16*2,1*3)+(2,37*2,1)+(0,65*2,0)+(1,16*2,1)+(1,16*0,9*3))</t>
  </si>
  <si>
    <t>58</t>
  </si>
  <si>
    <t>978059541</t>
  </si>
  <si>
    <t>Odsekání a odebrání obkladů stěn z vnitřních obkládaček plochy přes 1 m2</t>
  </si>
  <si>
    <t>-171122263</t>
  </si>
  <si>
    <t>135</t>
  </si>
  <si>
    <t>997</t>
  </si>
  <si>
    <t>Přesun sutě</t>
  </si>
  <si>
    <t>59</t>
  </si>
  <si>
    <t>99701321R</t>
  </si>
  <si>
    <t>Vnitrostaveništní doprava suti a vybouraných hmot pro budovy ručně</t>
  </si>
  <si>
    <t>393422409</t>
  </si>
  <si>
    <t>60</t>
  </si>
  <si>
    <t>997013501</t>
  </si>
  <si>
    <t>Odvoz suti a vybouraných hmot na skládku nebo meziskládku do 1 km se složením</t>
  </si>
  <si>
    <t>-348832620</t>
  </si>
  <si>
    <t>61</t>
  </si>
  <si>
    <t>997013509</t>
  </si>
  <si>
    <t>Příplatek k odvozu suti a vybouraných hmot na skládku ZKD 1 km přes 1 km</t>
  </si>
  <si>
    <t>-1825055199</t>
  </si>
  <si>
    <t>195,501*19 'Přepočtené koeficientem množství</t>
  </si>
  <si>
    <t>62</t>
  </si>
  <si>
    <t>997013801</t>
  </si>
  <si>
    <t>Poplatek za uložení na skládce (skládkovné) stavebního odpadu betonového kód odpadu 170 101</t>
  </si>
  <si>
    <t>-2122705801</t>
  </si>
  <si>
    <t>56,012</t>
  </si>
  <si>
    <t>63</t>
  </si>
  <si>
    <t>997013802</t>
  </si>
  <si>
    <t>Poplatek za uložení na skládce (skládkovné) stavebního odpadu železobetonového kód odpadu 170 101</t>
  </si>
  <si>
    <t>270671331</t>
  </si>
  <si>
    <t>40,046+5,88+11,29+1,122</t>
  </si>
  <si>
    <t>64</t>
  </si>
  <si>
    <t>997013803</t>
  </si>
  <si>
    <t>Poplatek za uložení na skládce (skládkovné) stavebního odpadu cihelného kód odpadu 170 102</t>
  </si>
  <si>
    <t>859966851</t>
  </si>
  <si>
    <t>0,308+11,905</t>
  </si>
  <si>
    <t>65</t>
  </si>
  <si>
    <t>997013831</t>
  </si>
  <si>
    <t>Poplatek za uložení na skládce (skládkovné) stavebního odpadu směsného kód odpadu 170 904</t>
  </si>
  <si>
    <t>139733149</t>
  </si>
  <si>
    <t>195,501-(56,012+58,338+12,213)</t>
  </si>
  <si>
    <t>998</t>
  </si>
  <si>
    <t>Přesun hmot</t>
  </si>
  <si>
    <t>66</t>
  </si>
  <si>
    <t>998018001</t>
  </si>
  <si>
    <t>Přesun hmot ruční pro budovy v do 6 m</t>
  </si>
  <si>
    <t>-864517449</t>
  </si>
  <si>
    <t>PSV</t>
  </si>
  <si>
    <t>Práce a dodávky PSV</t>
  </si>
  <si>
    <t>711</t>
  </si>
  <si>
    <t>Izolace proti vodě, vlhkosti a plynům</t>
  </si>
  <si>
    <t>67</t>
  </si>
  <si>
    <t>711131811</t>
  </si>
  <si>
    <t>Odstranění izolace proti zemní vlhkosti vodorovné</t>
  </si>
  <si>
    <t>-501402762</t>
  </si>
  <si>
    <t>68</t>
  </si>
  <si>
    <t>711831111</t>
  </si>
  <si>
    <t>Provedení izolace proti radonu a metanu na vodorovné ploše na sucho spojenými pásy</t>
  </si>
  <si>
    <t>2121621163</t>
  </si>
  <si>
    <t>(7,8+2,8+20,7+14,1+3,0+4,8+8,9+9,0+9,3+44,7+14,4+8,4+1,5+9,0)</t>
  </si>
  <si>
    <t>"zátěžový koberec - m.č. 1.14" 53,7</t>
  </si>
  <si>
    <t>"linoleum - m.č. 1.13" 8,0</t>
  </si>
  <si>
    <t>"zátěžové marmoleum - m.č. 1.06, 1.07, 1.12" (14,4+3,2+11,0)</t>
  </si>
  <si>
    <t>"nátěr podlah - m.č. 1.03" 5,9</t>
  </si>
  <si>
    <t>69</t>
  </si>
  <si>
    <t>62866281R</t>
  </si>
  <si>
    <t>hydroizolace s vložkou proti pronikání radonu</t>
  </si>
  <si>
    <t>-1910156817</t>
  </si>
  <si>
    <t>254,6*1,15 'Přepočtené koeficientem množství</t>
  </si>
  <si>
    <t>70</t>
  </si>
  <si>
    <t>998711201</t>
  </si>
  <si>
    <t>Přesun hmot ruční procentní pro izolace proti vodě, vlhkosti a plynům v objektech v do 6 m</t>
  </si>
  <si>
    <t>%</t>
  </si>
  <si>
    <t>-53283136</t>
  </si>
  <si>
    <t>721</t>
  </si>
  <si>
    <t>Zdravotechnika - vnitřní kanalizace</t>
  </si>
  <si>
    <t>71</t>
  </si>
  <si>
    <t>7212108R1</t>
  </si>
  <si>
    <t xml:space="preserve">Demontáž vpustí podlahových </t>
  </si>
  <si>
    <t>-1461027493</t>
  </si>
  <si>
    <t>72</t>
  </si>
  <si>
    <t>7212108R2</t>
  </si>
  <si>
    <t>zaslepení odtoku z vpustí</t>
  </si>
  <si>
    <t>-449267926</t>
  </si>
  <si>
    <t>73</t>
  </si>
  <si>
    <t>7212114R</t>
  </si>
  <si>
    <t>Vpusť podlahová s odtokem</t>
  </si>
  <si>
    <t>1566481617</t>
  </si>
  <si>
    <t>"nové vpusti prádelny" 3</t>
  </si>
  <si>
    <t>74</t>
  </si>
  <si>
    <t>998721201R</t>
  </si>
  <si>
    <t>Přesun hmot ruční procentní pro vnitřní kanalizace v objektech v do 6 m</t>
  </si>
  <si>
    <t>1788878477</t>
  </si>
  <si>
    <t>733</t>
  </si>
  <si>
    <t>Ústřední vytápění - rozvodné potrubí</t>
  </si>
  <si>
    <t>75</t>
  </si>
  <si>
    <t>7331208R</t>
  </si>
  <si>
    <t xml:space="preserve">Demontáž potrubí </t>
  </si>
  <si>
    <t>m</t>
  </si>
  <si>
    <t>188466638</t>
  </si>
  <si>
    <t>735</t>
  </si>
  <si>
    <t>Ústřední vytápění - otopná tělesa</t>
  </si>
  <si>
    <t>76</t>
  </si>
  <si>
    <t>7351218R</t>
  </si>
  <si>
    <t xml:space="preserve">Demontáž otopného tělesa </t>
  </si>
  <si>
    <t>-54806812</t>
  </si>
  <si>
    <t>0,5*40</t>
  </si>
  <si>
    <t>762</t>
  </si>
  <si>
    <t>Konstrukce tesařské</t>
  </si>
  <si>
    <t>77</t>
  </si>
  <si>
    <t>7624210R1</t>
  </si>
  <si>
    <t>Ochranná vrstva z  desek OSB  - dodávka, montáž a odstranění</t>
  </si>
  <si>
    <t>911172515</t>
  </si>
  <si>
    <t>78</t>
  </si>
  <si>
    <t>998762201R</t>
  </si>
  <si>
    <t>Přesun hmotruční procentní pro kce tesařské v objektech v do 6 m</t>
  </si>
  <si>
    <t>401921041</t>
  </si>
  <si>
    <t>763</t>
  </si>
  <si>
    <t>Konstrukce suché výstavby</t>
  </si>
  <si>
    <t>79</t>
  </si>
  <si>
    <t>7631313R1</t>
  </si>
  <si>
    <t xml:space="preserve">SDK podhled </t>
  </si>
  <si>
    <t>-345831347</t>
  </si>
  <si>
    <t>"m.č. 1.01 až 1.14, 1.20, 1.25" 7,8+2,8+5,9+20,7+14,1+14,4+3,2+3,0+4,8+8,9+9,0+11,0+8,0+53,7+9,3+9,0</t>
  </si>
  <si>
    <t>80</t>
  </si>
  <si>
    <t>763172312</t>
  </si>
  <si>
    <t>Montáž revizních dvířek SDK kcí vel. 300x300 mm</t>
  </si>
  <si>
    <t>-1108605245</t>
  </si>
  <si>
    <t>81</t>
  </si>
  <si>
    <t>59030711</t>
  </si>
  <si>
    <t>dvířka revizní s automatickým zámkem 300x300mm</t>
  </si>
  <si>
    <t>2047647949</t>
  </si>
  <si>
    <t>82</t>
  </si>
  <si>
    <t>998763401</t>
  </si>
  <si>
    <t>Přesun hmot ruční procentní pro sádrokartonové konstrukce v objektech v do 6 m</t>
  </si>
  <si>
    <t>-1323092910</t>
  </si>
  <si>
    <t>766</t>
  </si>
  <si>
    <t>Konstrukce truhlářské</t>
  </si>
  <si>
    <t>83</t>
  </si>
  <si>
    <t>766441822</t>
  </si>
  <si>
    <t>Demontáž parapetních desek dřevěných nebo plastových šířky přes 30 cm délky přes 1,0 m</t>
  </si>
  <si>
    <t>-1323945101</t>
  </si>
  <si>
    <t>84</t>
  </si>
  <si>
    <t>76666017R</t>
  </si>
  <si>
    <t>Montáž dveřních křídel otvíravých jednokřídlových š do 0,8 m vč. obložkové zárubně</t>
  </si>
  <si>
    <t>-676708245</t>
  </si>
  <si>
    <t>"700/1970" 7</t>
  </si>
  <si>
    <t>"800/1970" 8</t>
  </si>
  <si>
    <t>85</t>
  </si>
  <si>
    <t>61160R07</t>
  </si>
  <si>
    <t>dveře dřevěné vnitřní hladké plné 1křídlé  700x1970mm vč. obložkové zárubně kování, zámku a nátěru</t>
  </si>
  <si>
    <t>-428756058</t>
  </si>
  <si>
    <t>86</t>
  </si>
  <si>
    <t>61160R08</t>
  </si>
  <si>
    <t>dveře dřevěné vnitřní hladké plné 1křídlé  800x1970mm vč. obložkové zárubně kování, zámku a nátěru</t>
  </si>
  <si>
    <t>51239478</t>
  </si>
  <si>
    <t>87</t>
  </si>
  <si>
    <t>7666601R2</t>
  </si>
  <si>
    <t>Montáž dveřních křídel otvíravých jednokřídlových š přes 0,8 m vč obložkové zárubně</t>
  </si>
  <si>
    <t>-1147372415</t>
  </si>
  <si>
    <t>"900/1970" 3</t>
  </si>
  <si>
    <t>88</t>
  </si>
  <si>
    <t>611602R09</t>
  </si>
  <si>
    <t>dveře dřevěné vnitřní hladké plné 1křídlé 900x1970mm vč. obložkové zárubně, kování, zámku a nátěru</t>
  </si>
  <si>
    <t>-449541995</t>
  </si>
  <si>
    <t>89</t>
  </si>
  <si>
    <t>766660R11</t>
  </si>
  <si>
    <t>uchytné prvky do dveří pro tělesně postižené - dodávka a montáž</t>
  </si>
  <si>
    <t>1286832579</t>
  </si>
  <si>
    <t>90</t>
  </si>
  <si>
    <t>76669411R1</t>
  </si>
  <si>
    <t xml:space="preserve">Montáž parapetních desek dřevěných nebo plastových </t>
  </si>
  <si>
    <t>-1265020073</t>
  </si>
  <si>
    <t>91</t>
  </si>
  <si>
    <t>60794R01</t>
  </si>
  <si>
    <t xml:space="preserve">deska parapetní HPL 300x250 mm </t>
  </si>
  <si>
    <t>1682100366</t>
  </si>
  <si>
    <t>(1,5*6)+(1,2*10)+(2,4*1)</t>
  </si>
  <si>
    <t>92</t>
  </si>
  <si>
    <t>998766201</t>
  </si>
  <si>
    <t>Přesun hmot ruční procentní pro konstrukce truhlářské v objektech v do 6 m</t>
  </si>
  <si>
    <t>-96807730</t>
  </si>
  <si>
    <t>767</t>
  </si>
  <si>
    <t>Konstrukce zámečnické</t>
  </si>
  <si>
    <t>93</t>
  </si>
  <si>
    <t>767161R01</t>
  </si>
  <si>
    <t>ocelové zábradlí v. 900 mm vč. nátěru - dodávka a montáž</t>
  </si>
  <si>
    <t>666268040</t>
  </si>
  <si>
    <t>"rampa" 9,0+8,5</t>
  </si>
  <si>
    <t>94</t>
  </si>
  <si>
    <t>998767201</t>
  </si>
  <si>
    <t>Přesun hmot ruční procentní pro zámečnické konstrukce v objektech v do 6 m</t>
  </si>
  <si>
    <t>-1446135289</t>
  </si>
  <si>
    <t>771</t>
  </si>
  <si>
    <t>Podlahy z dlaždic</t>
  </si>
  <si>
    <t>95</t>
  </si>
  <si>
    <t>771151011R</t>
  </si>
  <si>
    <t xml:space="preserve">Samonivelační stěrka podlah </t>
  </si>
  <si>
    <t>-589023287</t>
  </si>
  <si>
    <t>7,8+2,8+20,7+14,1+3,0+4,8+8,9+9,0+9,3+44,7+14,4+8,4+1,5+9,0</t>
  </si>
  <si>
    <t>96</t>
  </si>
  <si>
    <t>771474112</t>
  </si>
  <si>
    <t>Montáž soklů z dlaždic keramických rovných flexibilní lepidlo v do 90 mm</t>
  </si>
  <si>
    <t>1263594874</t>
  </si>
  <si>
    <t>"m.č. 1.01, 1.02, 1.04, 1,05, 1.20 až 1.25"</t>
  </si>
  <si>
    <t>((7,7+2,9)+(2,25+1,25)+(5,0+4,8)+(20,0+1,2)+(7,5+8,0)+(6,4+2,1)+(3,8+2,3)+(1,9+0,8)+(5,0+1,9))*2</t>
  </si>
  <si>
    <t>97</t>
  </si>
  <si>
    <t>597613R1</t>
  </si>
  <si>
    <t>sokl-dlažba keramická 60 mm</t>
  </si>
  <si>
    <t>-133893354</t>
  </si>
  <si>
    <t>169,6*1,1 'Přepočtené koeficientem množství</t>
  </si>
  <si>
    <t>98</t>
  </si>
  <si>
    <t>771573810</t>
  </si>
  <si>
    <t>Demontáž podlah z dlaždic keramických lepených</t>
  </si>
  <si>
    <t>592311856</t>
  </si>
  <si>
    <t>186,9</t>
  </si>
  <si>
    <t>99</t>
  </si>
  <si>
    <t>771574366</t>
  </si>
  <si>
    <t xml:space="preserve">Montáž podlah keramických pro mechanické zatížení protiskluzných lepených flexi rychletuhnoucím lepidlem </t>
  </si>
  <si>
    <t>-585172531</t>
  </si>
  <si>
    <t>1,5*(8,9+10,1)</t>
  </si>
  <si>
    <t>100</t>
  </si>
  <si>
    <t>597610R1</t>
  </si>
  <si>
    <t>dlažba keramická protiskluzná</t>
  </si>
  <si>
    <t>-390816296</t>
  </si>
  <si>
    <t>158,4*1,01 'Přepočtené koeficientem množství</t>
  </si>
  <si>
    <t>101</t>
  </si>
  <si>
    <t>597610R2</t>
  </si>
  <si>
    <t>dlažba keramická mrazuvzdorná</t>
  </si>
  <si>
    <t>2114904918</t>
  </si>
  <si>
    <t>28,5*1,01 'Přepočtené koeficientem množství</t>
  </si>
  <si>
    <t>102</t>
  </si>
  <si>
    <t>771577121</t>
  </si>
  <si>
    <t>Příplatek k montáži podlah keramických lepených flexibilním rychletuhnoucím lepidlem za plochu do 5 m2</t>
  </si>
  <si>
    <t>-279958045</t>
  </si>
  <si>
    <t>3,0+4,8+1,5</t>
  </si>
  <si>
    <t>103</t>
  </si>
  <si>
    <t>771577123</t>
  </si>
  <si>
    <t>Příplatek k montáži podlah keramických lepených flexibilním rychletuhnoucím lepidlem za spárování bílým cementem</t>
  </si>
  <si>
    <t>-368053502</t>
  </si>
  <si>
    <t>104</t>
  </si>
  <si>
    <t>77159122R</t>
  </si>
  <si>
    <t>Izolace podlah tl. 30 mm lepená proti kročejovému hluku</t>
  </si>
  <si>
    <t>-2094940485</t>
  </si>
  <si>
    <t>105</t>
  </si>
  <si>
    <t>998771201</t>
  </si>
  <si>
    <t>Přesun hmot ruční procentní pro podlahy z dlaždic v objektech v do 6 m</t>
  </si>
  <si>
    <t>1276682369</t>
  </si>
  <si>
    <t>776</t>
  </si>
  <si>
    <t>Podlahy povlakové</t>
  </si>
  <si>
    <t>106</t>
  </si>
  <si>
    <t>776111112</t>
  </si>
  <si>
    <t>Broušení betonového podkladu povlakových podlah</t>
  </si>
  <si>
    <t>-1212003447</t>
  </si>
  <si>
    <t>"zátěžové marmoleum - m.č. 1.06, 1.07, 1.12" 14,4+3,2+11,0</t>
  </si>
  <si>
    <t>107</t>
  </si>
  <si>
    <t>776201812</t>
  </si>
  <si>
    <t>Demontáž lepených povlakových podlah s podložkou ručně</t>
  </si>
  <si>
    <t>-1985709728</t>
  </si>
  <si>
    <t>53,7+36,6</t>
  </si>
  <si>
    <t>108</t>
  </si>
  <si>
    <t>776211131</t>
  </si>
  <si>
    <t xml:space="preserve">Lepení textilních pásů </t>
  </si>
  <si>
    <t>-1587474945</t>
  </si>
  <si>
    <t>109</t>
  </si>
  <si>
    <t>69751012R</t>
  </si>
  <si>
    <t>koberec zátěžový</t>
  </si>
  <si>
    <t>-1851568132</t>
  </si>
  <si>
    <t>53,7*1,1 'Přepočtené koeficientem množství</t>
  </si>
  <si>
    <t>110</t>
  </si>
  <si>
    <t>776251211</t>
  </si>
  <si>
    <t>Lepení čtverců z přírodního linolea (marmolea) standardním lepidlem</t>
  </si>
  <si>
    <t>1147537128</t>
  </si>
  <si>
    <t>111</t>
  </si>
  <si>
    <t>60756122R</t>
  </si>
  <si>
    <t>krytina podlahová povlaková přírodní linoleum</t>
  </si>
  <si>
    <t>-538666374</t>
  </si>
  <si>
    <t>8*1,1 'Přepočtené koeficientem množství</t>
  </si>
  <si>
    <t>112</t>
  </si>
  <si>
    <t>60756124R</t>
  </si>
  <si>
    <t>krytina podlahová povlaková zátěžové marmoleum</t>
  </si>
  <si>
    <t>385137724</t>
  </si>
  <si>
    <t>28,6*1,1 'Přepočtené koeficientem množství</t>
  </si>
  <si>
    <t>113</t>
  </si>
  <si>
    <t>77689111R</t>
  </si>
  <si>
    <t>-649046227</t>
  </si>
  <si>
    <t>114</t>
  </si>
  <si>
    <t>776991121</t>
  </si>
  <si>
    <t>Základní čištění nově položených podlahovin vysátím a setřením vlhkým mopem</t>
  </si>
  <si>
    <t>-334482283</t>
  </si>
  <si>
    <t>115</t>
  </si>
  <si>
    <t>998776201</t>
  </si>
  <si>
    <t>Přesun hmot ruční procentní pro podlahy povlakové v objektech v do 6 m</t>
  </si>
  <si>
    <t>-364019862</t>
  </si>
  <si>
    <t>781</t>
  </si>
  <si>
    <t>Dokončovací práce - obklady</t>
  </si>
  <si>
    <t>116</t>
  </si>
  <si>
    <t>781121011</t>
  </si>
  <si>
    <t>Nátěr penetrační na stěnu</t>
  </si>
  <si>
    <t>1313260506</t>
  </si>
  <si>
    <t xml:space="preserve">"m.č. 1.08, 1.09, 1.10, 1.11" </t>
  </si>
  <si>
    <t>((2,35+1,25)+(2,2+2,18)+(4,8+1,75)+(1,6+0,9)+(4,8+1,9)+(1,6+0,9)+(1,6+0,9))*2*2,6</t>
  </si>
  <si>
    <t>"odpočet otvorů" -((0,7*2,0*9)+(0,9*2,0)+(0,8*2,0)+(0,9*0,6*2))</t>
  </si>
  <si>
    <t>117</t>
  </si>
  <si>
    <t>781474114R</t>
  </si>
  <si>
    <t>Montáž obkladů vnitřních keramických hladkých  lepených flexibilním lepidlem</t>
  </si>
  <si>
    <t>561288324</t>
  </si>
  <si>
    <t>118</t>
  </si>
  <si>
    <t>5976104R</t>
  </si>
  <si>
    <t>obklad keramický</t>
  </si>
  <si>
    <t>590233869</t>
  </si>
  <si>
    <t>132,316*1,1 'Přepočtené koeficientem množství</t>
  </si>
  <si>
    <t>119</t>
  </si>
  <si>
    <t>781477111</t>
  </si>
  <si>
    <t>Příplatek k montáži obkladů vnitřních keramických hladkých za plochu do 10 m2</t>
  </si>
  <si>
    <t>-820617466</t>
  </si>
  <si>
    <t>120</t>
  </si>
  <si>
    <t>781477112</t>
  </si>
  <si>
    <t>Příplatek k montáži obkladů vnitřních keramických hladkých za omezený prostor</t>
  </si>
  <si>
    <t>-1957102918</t>
  </si>
  <si>
    <t>121</t>
  </si>
  <si>
    <t>781477113</t>
  </si>
  <si>
    <t>Příplatek k montáži obkladů vnitřních keramických hladkých za spárování bílým cementem</t>
  </si>
  <si>
    <t>-1588993592</t>
  </si>
  <si>
    <t>122</t>
  </si>
  <si>
    <t>998781201</t>
  </si>
  <si>
    <t>Přesun hmot ruční procentní pro obklady keramické v objektech v do 6 m</t>
  </si>
  <si>
    <t>1899730986</t>
  </si>
  <si>
    <t>783</t>
  </si>
  <si>
    <t>Dokončovací práce - nátěry</t>
  </si>
  <si>
    <t>123</t>
  </si>
  <si>
    <t>783901551</t>
  </si>
  <si>
    <t>Omytí tlakovou vodou betonových podlah před provedením nátěru</t>
  </si>
  <si>
    <t>-972569370</t>
  </si>
  <si>
    <t>124</t>
  </si>
  <si>
    <t>783937161R</t>
  </si>
  <si>
    <t>otěruvzdorný nátěr betonové podlahy</t>
  </si>
  <si>
    <t>523041700</t>
  </si>
  <si>
    <t>784</t>
  </si>
  <si>
    <t>Dokončovací práce - malby a tapety</t>
  </si>
  <si>
    <t>125</t>
  </si>
  <si>
    <t>784121001</t>
  </si>
  <si>
    <t>Oškrabání malby v mísnostech výšky do 3,80 m</t>
  </si>
  <si>
    <t>-1261903620</t>
  </si>
  <si>
    <t>"stěny" ((5,596+77,398+159,163)*2)+(18,906+66,12+308,017)</t>
  </si>
  <si>
    <t>"stropy" 44,7+14,4+8,4+1,5</t>
  </si>
  <si>
    <t>"odpočet obkladů" -132,316</t>
  </si>
  <si>
    <t>126</t>
  </si>
  <si>
    <t>784161001</t>
  </si>
  <si>
    <t>Tmelení spar a rohů šířky do 3 mm akrylátovým tmelem v místnostech výšky do 3,80 m</t>
  </si>
  <si>
    <t>255588246</t>
  </si>
  <si>
    <t>"odhad" 150</t>
  </si>
  <si>
    <t>127</t>
  </si>
  <si>
    <t>784161201</t>
  </si>
  <si>
    <t>Lokální vyrovnání podkladu sádrovou stěrkou plochy do 0,1 m2 v místnostech výšky do 3,80 m</t>
  </si>
  <si>
    <t>-1118784873</t>
  </si>
  <si>
    <t>"odhad" 30</t>
  </si>
  <si>
    <t>128</t>
  </si>
  <si>
    <t>784161211</t>
  </si>
  <si>
    <t>Lokální vyrovnání podkladu sádrovou stěrkou plochy do 0,25 m2 v místnostech výšky do 3,80 m</t>
  </si>
  <si>
    <t>-522790863</t>
  </si>
  <si>
    <t>"odhad" 10</t>
  </si>
  <si>
    <t>129</t>
  </si>
  <si>
    <t>784181111</t>
  </si>
  <si>
    <t>Základní silikátová jednonásobná penetrace podkladu v místnostech výšky do 3,80m</t>
  </si>
  <si>
    <t>-1831393432</t>
  </si>
  <si>
    <t>130</t>
  </si>
  <si>
    <t>784211R01</t>
  </si>
  <si>
    <t>Dvojnásobné malby stěn a stropů</t>
  </si>
  <si>
    <t>-837495394</t>
  </si>
  <si>
    <t>01.2 - SO 01.2 Elektroinstalace</t>
  </si>
  <si>
    <t>D2 - Úprava rozvodnice RH</t>
  </si>
  <si>
    <t>D3 - Úprava rozvodnice R1</t>
  </si>
  <si>
    <t>D4 - Osazení výzbroje dle schema zapojení</t>
  </si>
  <si>
    <t xml:space="preserve">    D5 - Přesun výzbroje z R1 do R2</t>
  </si>
  <si>
    <t>D6 - Osazení/ přesunutí výzbroje z R1 do R2</t>
  </si>
  <si>
    <t>D7 - Doplnění výzbroje R2</t>
  </si>
  <si>
    <t>D8 - Instalační materiál - prostory DDM</t>
  </si>
  <si>
    <t>D9 - Kabely</t>
  </si>
  <si>
    <t>D10 - Instalační materiál - prostory školky</t>
  </si>
  <si>
    <t>D11 - Další náklady</t>
  </si>
  <si>
    <t>D2</t>
  </si>
  <si>
    <t>Úprava rozvodnice RH</t>
  </si>
  <si>
    <t>Pol201</t>
  </si>
  <si>
    <t>Přepojení vývodu pro RH1 odpojení/připojení</t>
  </si>
  <si>
    <t>-606504601</t>
  </si>
  <si>
    <t>Pol202</t>
  </si>
  <si>
    <t>Přepojení vývodu pro RH2 odpojení/připojení</t>
  </si>
  <si>
    <t>793568838</t>
  </si>
  <si>
    <t>Pol203</t>
  </si>
  <si>
    <t>Připojení světelného okruhu (osvětlení skladu) odpojení/připojení</t>
  </si>
  <si>
    <t>-372278501</t>
  </si>
  <si>
    <t>D3</t>
  </si>
  <si>
    <t>Úprava rozvodnice R1</t>
  </si>
  <si>
    <t>Pol56</t>
  </si>
  <si>
    <t>Demontáž vnitřní výzbroje</t>
  </si>
  <si>
    <t>D4</t>
  </si>
  <si>
    <t>Osazení výzbroje dle schema zapojení</t>
  </si>
  <si>
    <t>Pol57</t>
  </si>
  <si>
    <t>Hlavní vypínač 3x25A dodávka + montáž</t>
  </si>
  <si>
    <t>ks</t>
  </si>
  <si>
    <t>Pol58</t>
  </si>
  <si>
    <t>Proudový chránič 4p 0,03A/ 25A dodávka + montáž</t>
  </si>
  <si>
    <t>Pol59</t>
  </si>
  <si>
    <t>Jistič B1x16A dodávka + montáž</t>
  </si>
  <si>
    <t>Pol60</t>
  </si>
  <si>
    <t>Proudový chránič 2p 0,03A/ s nadpr.ochr.10A dodávka + montáž</t>
  </si>
  <si>
    <t>Pol61</t>
  </si>
  <si>
    <t>Přepěťová ochranna dodávka + montáž</t>
  </si>
  <si>
    <t>Pol901</t>
  </si>
  <si>
    <t>Rozvaděčová skříň (rozvaděč R1, R2)</t>
  </si>
  <si>
    <t>-1442519116</t>
  </si>
  <si>
    <t>D5</t>
  </si>
  <si>
    <t>Přesun výzbroje z R1 do R2</t>
  </si>
  <si>
    <t>D6</t>
  </si>
  <si>
    <t>Osazení/ přesunutí výzbroje z R1 do R2</t>
  </si>
  <si>
    <t>Pol62</t>
  </si>
  <si>
    <t>Hlavní vypínač 3x25A odpojení/připojení</t>
  </si>
  <si>
    <t>Pol63</t>
  </si>
  <si>
    <t>Svodič přepětí odpojení/připojení</t>
  </si>
  <si>
    <t>Pol64</t>
  </si>
  <si>
    <t>Jistič B3x10A odpojení/připojení</t>
  </si>
  <si>
    <t>Pol65</t>
  </si>
  <si>
    <t>Jistič B3x16A odpojení/připojení</t>
  </si>
  <si>
    <t>Pol66</t>
  </si>
  <si>
    <t>Jistič B3x25A odpojení/připojení</t>
  </si>
  <si>
    <t>Pol67</t>
  </si>
  <si>
    <t>Jistič B3x20A odpojení/připojení</t>
  </si>
  <si>
    <t>Pol68</t>
  </si>
  <si>
    <t>Jistič B3x32A odpojení/připojení</t>
  </si>
  <si>
    <t>Pol69</t>
  </si>
  <si>
    <t>Jistič B1x16A odpojení/připojení</t>
  </si>
  <si>
    <t>Pol70</t>
  </si>
  <si>
    <t>Jistič B1x10A odpojení/připojení</t>
  </si>
  <si>
    <t>Pol71</t>
  </si>
  <si>
    <t>Jistič B1x6A odpojení/připojení</t>
  </si>
  <si>
    <t>Pol72</t>
  </si>
  <si>
    <t>relé  1f odpojení/připojení</t>
  </si>
  <si>
    <t>Pol73</t>
  </si>
  <si>
    <t>Proudový chránič 4p 0,03A/ 25A odpojení/připojení</t>
  </si>
  <si>
    <t>Pol74</t>
  </si>
  <si>
    <t>Proudový chránič 2p 0,03A/ 25A odpojení/připojení</t>
  </si>
  <si>
    <t>Pol75</t>
  </si>
  <si>
    <t>Proudový chránič 2p 0,03A/ s nadpr.ochr.10A odpojení/připojení</t>
  </si>
  <si>
    <t>D7</t>
  </si>
  <si>
    <t>Doplnění výzbroje R2</t>
  </si>
  <si>
    <t>Pol76</t>
  </si>
  <si>
    <t>Jistič B3x25A dodávka + montáž</t>
  </si>
  <si>
    <t>Pol77</t>
  </si>
  <si>
    <t>Přepojení stávajícího okruhu z R1 do R2 (1f)  vynucené náklady</t>
  </si>
  <si>
    <t>Pol78</t>
  </si>
  <si>
    <t>Přepojení stávajícího okruhu z R1 do R2 (3f)  vynucené náklady</t>
  </si>
  <si>
    <t>D8</t>
  </si>
  <si>
    <t>Instalační materiál - prostory DDM</t>
  </si>
  <si>
    <t>Pol79</t>
  </si>
  <si>
    <t>Svítidlo A (viz. návrh osv.)  dodávka / montáž</t>
  </si>
  <si>
    <t>Pol80</t>
  </si>
  <si>
    <t>Svítidlo B (viz. návrh osv.)  dodávka / montáž</t>
  </si>
  <si>
    <t>Pol81</t>
  </si>
  <si>
    <t>Svítidlo C (viz. návrh osv.)  dodávka / montáž</t>
  </si>
  <si>
    <t>Pol82</t>
  </si>
  <si>
    <t>Svítidlo D (viz. návrh osv.)  dodávka / montáž</t>
  </si>
  <si>
    <t>Pol83</t>
  </si>
  <si>
    <t>Svítidlo venkovní (nespecifikované)  dodávka / montáž</t>
  </si>
  <si>
    <t>Pol84</t>
  </si>
  <si>
    <t>Svítidlo nouzové s vlastním zdrojem  dodávka / montáž</t>
  </si>
  <si>
    <t>Pol85</t>
  </si>
  <si>
    <t>Vypínač křížový (řazení 7)  dodávka / montáž</t>
  </si>
  <si>
    <t>Pol86</t>
  </si>
  <si>
    <t>Přepínač střídavý (řazení 6)  dodávka / montáž</t>
  </si>
  <si>
    <t>Pol87</t>
  </si>
  <si>
    <t>Vypínač (řazení 1)  dodávka / montáž</t>
  </si>
  <si>
    <t>Pol88</t>
  </si>
  <si>
    <t>Přepínač střídavý dvojitý (řazení 6+6)  dodávka / montáž</t>
  </si>
  <si>
    <t>Pol89</t>
  </si>
  <si>
    <t>Pohybové čidlo  dodávka / montáž</t>
  </si>
  <si>
    <t>Pol90</t>
  </si>
  <si>
    <t>Zásuvka 230V/16A  dodávka / montáž</t>
  </si>
  <si>
    <t>Pol91</t>
  </si>
  <si>
    <t>Ochranné pospojení - svorka BERNARD včetně pásku CU</t>
  </si>
  <si>
    <t>Pol93</t>
  </si>
  <si>
    <t>Krabice přístrojová KO68</t>
  </si>
  <si>
    <t>Pol94</t>
  </si>
  <si>
    <t>Krabice odbočná</t>
  </si>
  <si>
    <t>Pol95</t>
  </si>
  <si>
    <t>Svorka WAGO</t>
  </si>
  <si>
    <t>D9</t>
  </si>
  <si>
    <t>Kabely</t>
  </si>
  <si>
    <t>Pol96</t>
  </si>
  <si>
    <t>CYKY J5x35</t>
  </si>
  <si>
    <t>Pol97</t>
  </si>
  <si>
    <t>CYKY J9x1,5</t>
  </si>
  <si>
    <t>Pol98</t>
  </si>
  <si>
    <t>CYKY J3x1,5</t>
  </si>
  <si>
    <t>Pol99</t>
  </si>
  <si>
    <t>CYKY O3x1,5</t>
  </si>
  <si>
    <t>Pol100</t>
  </si>
  <si>
    <t>CYKY J5x1,5</t>
  </si>
  <si>
    <t>Pol101</t>
  </si>
  <si>
    <t>CYKY J3x2,5</t>
  </si>
  <si>
    <t>Pol102</t>
  </si>
  <si>
    <t>Cya 4</t>
  </si>
  <si>
    <t>D10</t>
  </si>
  <si>
    <t>Instalační materiál - prostory školky</t>
  </si>
  <si>
    <t>Pol103</t>
  </si>
  <si>
    <t>Svítidlo zářivkové  2x58W (pužít stávající demontované )   montáž</t>
  </si>
  <si>
    <t>Pol104</t>
  </si>
  <si>
    <t>Svítidlo zářivkové 2x18W  dodávka / montáž</t>
  </si>
  <si>
    <t>Pol105</t>
  </si>
  <si>
    <t>132</t>
  </si>
  <si>
    <t>134</t>
  </si>
  <si>
    <t>136</t>
  </si>
  <si>
    <t>138</t>
  </si>
  <si>
    <t>140</t>
  </si>
  <si>
    <t>D11</t>
  </si>
  <si>
    <t>Další náklady</t>
  </si>
  <si>
    <t>Pol107</t>
  </si>
  <si>
    <t>Přesuny hmot</t>
  </si>
  <si>
    <t>142</t>
  </si>
  <si>
    <t>Pol108</t>
  </si>
  <si>
    <t>Prostřihy vedení</t>
  </si>
  <si>
    <t>144</t>
  </si>
  <si>
    <t>Pol109</t>
  </si>
  <si>
    <t>Drobný a nespecifikovaný materiál</t>
  </si>
  <si>
    <t>146</t>
  </si>
  <si>
    <t>Pol110</t>
  </si>
  <si>
    <t>Drobné a nespecifikované výkony</t>
  </si>
  <si>
    <t>148</t>
  </si>
  <si>
    <t>Pol111</t>
  </si>
  <si>
    <t>Výchozí revize</t>
  </si>
  <si>
    <t>150</t>
  </si>
  <si>
    <t>01.3 - SO 01.3 Vytápění</t>
  </si>
  <si>
    <t xml:space="preserve">D1 - Potrubí měděné </t>
  </si>
  <si>
    <t>D2 - Armatury</t>
  </si>
  <si>
    <t>D3 - Otopná tělesa</t>
  </si>
  <si>
    <t>D5 - Izolace</t>
  </si>
  <si>
    <t>D6 - Dopravné</t>
  </si>
  <si>
    <t>D1</t>
  </si>
  <si>
    <t xml:space="preserve">Potrubí měděné </t>
  </si>
  <si>
    <t>733 22-2202</t>
  </si>
  <si>
    <t>Potrubí měděné  Ø 15X1</t>
  </si>
  <si>
    <t>73322-2203</t>
  </si>
  <si>
    <t>Potrubí měděné  Ø 18X1</t>
  </si>
  <si>
    <t>73322-2204</t>
  </si>
  <si>
    <t>Potrubí měděné   Ø 22X1</t>
  </si>
  <si>
    <t>73322-2205</t>
  </si>
  <si>
    <t>Potrubí měděné Ø 28X1,5</t>
  </si>
  <si>
    <t>733 22-2 206</t>
  </si>
  <si>
    <t>Potrubí měděné Ø 35x1,5</t>
  </si>
  <si>
    <t>73320-9113</t>
  </si>
  <si>
    <t>zhotovení přípojky DN 15</t>
  </si>
  <si>
    <t>733  29-1102</t>
  </si>
  <si>
    <t>Zkouška těsnosti potrubí měděného do Ø 35x1,5</t>
  </si>
  <si>
    <t>73323-1115</t>
  </si>
  <si>
    <t>Kompenzátor  U 1000 x 600</t>
  </si>
  <si>
    <t>998 73-3102</t>
  </si>
  <si>
    <t>přesun hmot od 6m  do 12m</t>
  </si>
  <si>
    <t>998 73-3181</t>
  </si>
  <si>
    <t>přesun bez mechanizace</t>
  </si>
  <si>
    <t>Armatury</t>
  </si>
  <si>
    <t>734 29-1123</t>
  </si>
  <si>
    <t>kohouty vypouštěcí DN 15</t>
  </si>
  <si>
    <t>73429-2715</t>
  </si>
  <si>
    <t>kulový kohout  DN 25</t>
  </si>
  <si>
    <t>734 21-1 126</t>
  </si>
  <si>
    <t>Odvzdušňovací ventil DN 10</t>
  </si>
  <si>
    <t>734-261406</t>
  </si>
  <si>
    <t>Śroubení přímé   Vekolux DN 15</t>
  </si>
  <si>
    <t>734-292716</t>
  </si>
  <si>
    <t>Kulový kohout DN 32</t>
  </si>
  <si>
    <t>734-22-1536</t>
  </si>
  <si>
    <t>Termostatická hlavice  proti odcizení</t>
  </si>
  <si>
    <t>73422R</t>
  </si>
  <si>
    <t>Kompaktní měřič tepla Multical 302, 1,5mᶟ/h</t>
  </si>
  <si>
    <t>734-209102</t>
  </si>
  <si>
    <t>Montáž armatur s jedním závitem</t>
  </si>
  <si>
    <t>734 20-9113</t>
  </si>
  <si>
    <t>Montáž armatur se dvěma závity DN 15</t>
  </si>
  <si>
    <t>734 20-9115</t>
  </si>
  <si>
    <t>Montáž armatur se dvěma závity DN 25</t>
  </si>
  <si>
    <t>734 20-9116</t>
  </si>
  <si>
    <t>Montáž armatur se dvěma závity DN 32</t>
  </si>
  <si>
    <t>998 73-4102</t>
  </si>
  <si>
    <t>998 73-4181</t>
  </si>
  <si>
    <t>Otopná tělesa</t>
  </si>
  <si>
    <t>735 15-2171</t>
  </si>
  <si>
    <t>10-060040-60</t>
  </si>
  <si>
    <t>735 15-2272</t>
  </si>
  <si>
    <t>11-060050-60</t>
  </si>
  <si>
    <t>735 15-2273</t>
  </si>
  <si>
    <t>11-060060-60</t>
  </si>
  <si>
    <t>735 15-2274</t>
  </si>
  <si>
    <t>11-060070-60</t>
  </si>
  <si>
    <t>735 15-2276</t>
  </si>
  <si>
    <t>11-060090-60</t>
  </si>
  <si>
    <t>735 15-2277</t>
  </si>
  <si>
    <t>11-060100-60</t>
  </si>
  <si>
    <t>735 15-2451</t>
  </si>
  <si>
    <t>21-060040-60</t>
  </si>
  <si>
    <t>735 15-2452</t>
  </si>
  <si>
    <t>21-060060-60</t>
  </si>
  <si>
    <t>735 15-2475</t>
  </si>
  <si>
    <t>21-060080-60</t>
  </si>
  <si>
    <t>735 15-2476</t>
  </si>
  <si>
    <t>21-060090-60</t>
  </si>
  <si>
    <t>735 15-9110</t>
  </si>
  <si>
    <t>Montáž otopných těles jednořadých</t>
  </si>
  <si>
    <t>735 15-9210</t>
  </si>
  <si>
    <t>Montáž otopných těles dvouřadých</t>
  </si>
  <si>
    <t>998 73-5102</t>
  </si>
  <si>
    <t>998 73-5181</t>
  </si>
  <si>
    <t>Izolace</t>
  </si>
  <si>
    <t>731 R1</t>
  </si>
  <si>
    <t>Mirelon     Ø15/9</t>
  </si>
  <si>
    <t>731 R2</t>
  </si>
  <si>
    <t>Mirelon     Ø18/9</t>
  </si>
  <si>
    <t>731 R3</t>
  </si>
  <si>
    <t>Mirelon     Ø22/9</t>
  </si>
  <si>
    <t>731 R4</t>
  </si>
  <si>
    <t>Mirelon     Ø25/15</t>
  </si>
  <si>
    <t>731 R5</t>
  </si>
  <si>
    <t>Mirelon     Ø25/20</t>
  </si>
  <si>
    <t>713 46-3311</t>
  </si>
  <si>
    <t>Montáž izolace do DN 50</t>
  </si>
  <si>
    <t>998 71-3202</t>
  </si>
  <si>
    <t>Dopravné</t>
  </si>
  <si>
    <t>Pol1</t>
  </si>
  <si>
    <t>01.4 - SO 01.4 ZTI</t>
  </si>
  <si>
    <t>D1 - Zdravotechnika - vnitřní kanalizace</t>
  </si>
  <si>
    <t>D2 - Zdravotechnika - vnitřní vodovod</t>
  </si>
  <si>
    <t>D3 - Zařizovací předměty</t>
  </si>
  <si>
    <t>D4 - Ostatní</t>
  </si>
  <si>
    <t>Pol13</t>
  </si>
  <si>
    <t>Potrubí odpadní (odhlučněné) hrdlové DN 40 tiché provedení, dodávka, montáž</t>
  </si>
  <si>
    <t>Pol14</t>
  </si>
  <si>
    <t>Potrubí odpadní (odhlučněné) hrdlové DN 50 tiché provedení, dodávka, montáž</t>
  </si>
  <si>
    <t>Pol15</t>
  </si>
  <si>
    <t>Potrubí odpadní (odhlučněné) hrdlové DN 75 tiché provedení, dodávka, montáž</t>
  </si>
  <si>
    <t>Pol16</t>
  </si>
  <si>
    <t>Potrubí odpadní (odhlučněné) hrdlové DN 110 tiché provedení, dodávka, montáž</t>
  </si>
  <si>
    <t>Pol17</t>
  </si>
  <si>
    <t>Potrubí odpadní (odhlučněné)  hrdlové DN 125 tiché provedení, dodávka, montáž</t>
  </si>
  <si>
    <t>Pol18</t>
  </si>
  <si>
    <t>Čistící kusy DN 110 - dodávka a montáž</t>
  </si>
  <si>
    <t>Pol19</t>
  </si>
  <si>
    <t>Čistící kusy DN 75 - dodávka a montáž</t>
  </si>
  <si>
    <t>Pol20</t>
  </si>
  <si>
    <t>Zkouška těsnosti kanalizace vodou do DN 125</t>
  </si>
  <si>
    <t>Pol21</t>
  </si>
  <si>
    <t>Kontrola a vyčištění ležatého rozvodu tlakovou vodou</t>
  </si>
  <si>
    <t>Pol22</t>
  </si>
  <si>
    <t>Částečná demontáž a likvidace stávajícího kanalizačního rozvodu</t>
  </si>
  <si>
    <t>Pol23</t>
  </si>
  <si>
    <t>Stavební přípomoce</t>
  </si>
  <si>
    <t>Zdravotechnika - vnitřní vodovod</t>
  </si>
  <si>
    <t>Pol24</t>
  </si>
  <si>
    <t>vysoce odolná trubka z PP-RCT s kyslíkovou bariérou SDR 7,4 20x2,8, dodávka, montáž</t>
  </si>
  <si>
    <t>Pol25</t>
  </si>
  <si>
    <t>vysoce odolná trubka z PP-RCT s kyslíkovou bariérou SDR 7,4 25x3,5, dodávka, montáž</t>
  </si>
  <si>
    <t>Pol26</t>
  </si>
  <si>
    <t>vysoce odolná trubka z PP-RCT s kyslíkovou bariérou SDR 7,4 32x4,4, dodávka, montáž</t>
  </si>
  <si>
    <t>Pol27</t>
  </si>
  <si>
    <t>Kulový kohout DN 25 v provedení pro pitnou vodu, s vypouštěním, dodávka, montáž</t>
  </si>
  <si>
    <t>Pol28</t>
  </si>
  <si>
    <t>Podružný vodoměr pro studenou vodu q=1,5, dodávka, montáž</t>
  </si>
  <si>
    <t>Pol29</t>
  </si>
  <si>
    <t>Podružný vodoměr pro teplou vodu q=1,5, dodávka, montáž</t>
  </si>
  <si>
    <t>Pol30</t>
  </si>
  <si>
    <t>Návleková izolace Mirelon 25mm, dodávka, montáž</t>
  </si>
  <si>
    <t>Pol31</t>
  </si>
  <si>
    <t>Návleková izolace Mirelon 13mm, dodávka, montáž</t>
  </si>
  <si>
    <t>Pol32</t>
  </si>
  <si>
    <t>Elektrický tlakový průtokový ohřívač vody objem 15 litrů, Ne= 2kW, 230V, vč bezpečnostní armatury a příslušenství k připojení (pojistný ventil, uzavírací armatury), dodávka, montáž</t>
  </si>
  <si>
    <t>Zařizovací předměty</t>
  </si>
  <si>
    <t>Pol33</t>
  </si>
  <si>
    <t>Mísa záchodová keramická WC závěsné invalidní - bílé, instal. předstěnový systém, SEDÁTKO S POKLOPEM PRO ZÁVĚSNÉ KLOZETY, ANTIBAKTERIÁLNÍ, ZPOMALOVACÍ MECHANISMUS SKLÁPĚNÍ, oddálené splachování - přesný typ dle výběru investora, dodávka, montáž</t>
  </si>
  <si>
    <t>Pol34</t>
  </si>
  <si>
    <t>Mísa záchodová keramická WC závěsné - bílé,insta. předstěnový systém, SEDÁTKO S POKLOPEM PRO ZÁVĚSNÉ KLOZETY, ANTIBAKTERIÁLNÍ, ZPOMALOVACÍ MECHANISMUS SKLÁPĚNÍ - přesný typ dle výběru investora, dodávka, montáž</t>
  </si>
  <si>
    <t>Pol35</t>
  </si>
  <si>
    <t>Mísa pisoárová - pisoár s vnitřním (zadním) splachovacím otvorem a připraven pro zadní skrytý sifon - přesný typ dle výběru investora, dodávka, montáž</t>
  </si>
  <si>
    <t>Pol36</t>
  </si>
  <si>
    <t>Samouzavírací podomítkový pisoárový ventil - přesný typ dle výběru investora, dodávka, montáž</t>
  </si>
  <si>
    <t>Pol37</t>
  </si>
  <si>
    <t>Umyvadla - 55CM, umyvadlový sifon chromovaný, umyvadlová výpusť - přesný typ dle výběru investora, dodávka, montáž</t>
  </si>
  <si>
    <t>Pol38</t>
  </si>
  <si>
    <t>Dřez nerezový, dřezový sifon chromovaný - přesný typ dle výběru investora, dodávka, montáž</t>
  </si>
  <si>
    <t>Pol39</t>
  </si>
  <si>
    <t>Umyvadla invalidní - Umyvadlový sifon chromovaný, Umyvadlová výpusť, WC umyvadlo madlo pevné, WC madlo sklopné, dodávka, montáž</t>
  </si>
  <si>
    <t>Pol40</t>
  </si>
  <si>
    <t>Sprchová vanička plastová 90x90, Sprchové dveře do výklenku posuvné trojdílné 90cm, včetně sifonu pro napojení, dodávka, montáž</t>
  </si>
  <si>
    <t>Pol801</t>
  </si>
  <si>
    <t>Namáčecí vana,vanový sifon chromovaný, vanová výpusť, dodávka, montáž</t>
  </si>
  <si>
    <t>-1998623274</t>
  </si>
  <si>
    <t>Pol41</t>
  </si>
  <si>
    <t>Podomítková zápachová uzávěrka DN50 pro pračky v kombinaci s připojením rozvodu vody (mosazná nástěnka 1/2“ vnitřní závit), připojovacím kolenem, montážní deska, montážní kryt a zátka, krycí deska z nerezové oceli 100x180mm. Minimální stavební hloubka 75m</t>
  </si>
  <si>
    <t>Pol42</t>
  </si>
  <si>
    <t>Rohový kulový ventil 1/2´x 3/8´, chrom, dodávka, montáž</t>
  </si>
  <si>
    <t>Pol43</t>
  </si>
  <si>
    <t>Dřezová páková směšovací baterie - stojánková, přesný typ dle výběru investora, dodávka, montáž</t>
  </si>
  <si>
    <t>Pol44</t>
  </si>
  <si>
    <t>Umyvadlová páková směšovací baterie - stojánková, přesný typ dle výběru investora, dodávka, montáž</t>
  </si>
  <si>
    <t>Pol45</t>
  </si>
  <si>
    <t>Páková směšovací baterie - nástěnná pro výlevku, přesný typ dle výběru investora, dodávka, montáž</t>
  </si>
  <si>
    <t>Pol802</t>
  </si>
  <si>
    <t>směšovací baterie - nástěnná pro namáčecí vanu, přesný typ dle výběru investora, dodávka, montáž</t>
  </si>
  <si>
    <t>553992294</t>
  </si>
  <si>
    <t>Pol46</t>
  </si>
  <si>
    <t>Zahradní ventil DN20 s ochranou proti zamrznutí, dodávka, montáž</t>
  </si>
  <si>
    <t>Pol47</t>
  </si>
  <si>
    <t>Páková směšovací baterie, umyvadlová pro tělesně postižené, chrom - přesný typ dle výběru investora, dodávka, montáž</t>
  </si>
  <si>
    <t>Pol47a</t>
  </si>
  <si>
    <t>výlevka - přesný typ dle výběru investora, dodávka, montáž</t>
  </si>
  <si>
    <t>-1157833371</t>
  </si>
  <si>
    <t>Ostatní</t>
  </si>
  <si>
    <t>Pol48</t>
  </si>
  <si>
    <t>Zkouška tlaková potrubí vodovodního</t>
  </si>
  <si>
    <t>Pol49</t>
  </si>
  <si>
    <t>Proplach a dezinfekce vodovodního potrubí do DN 80</t>
  </si>
  <si>
    <t>Pol49a</t>
  </si>
  <si>
    <t>Kamerová zkouška potrubí</t>
  </si>
  <si>
    <t>-578062923</t>
  </si>
  <si>
    <t>Pol51</t>
  </si>
  <si>
    <t>Pol52</t>
  </si>
  <si>
    <t>Připojení ke stávajícímu rozvodu v prostoru chodby studená voda, teplá voda</t>
  </si>
  <si>
    <t>Pol53</t>
  </si>
  <si>
    <t>Elektroinstalační práce</t>
  </si>
  <si>
    <t>01.5 - SO 01.5 VZT</t>
  </si>
  <si>
    <t>D1 - Zařízení č.1 - Větrání  sociálního zázemí</t>
  </si>
  <si>
    <t>D2 - Spiropotrubí a tvarovky</t>
  </si>
  <si>
    <t>D3 - Ostatní</t>
  </si>
  <si>
    <t>Zařízení č.1 - Větrání  sociálního zázemí</t>
  </si>
  <si>
    <t>751 12-2092</t>
  </si>
  <si>
    <t>Radiální ventilátor do kruhového potrubí Ø 125 , 60W, 230V</t>
  </si>
  <si>
    <t>Pol2</t>
  </si>
  <si>
    <t>Doběhové relé</t>
  </si>
  <si>
    <t>751 11-1011</t>
  </si>
  <si>
    <t>Malý axiální ventilátor 80mᶟ/h, 40Pa, 20W,230V,</t>
  </si>
  <si>
    <t>751 11-1012</t>
  </si>
  <si>
    <t>Malý axiální ventilátor 150mᶟ/h, 35Pa, 29W,230V</t>
  </si>
  <si>
    <t>751 11-1013</t>
  </si>
  <si>
    <t>Malý axiální ventilátor 200mᶟ/h, 35Pa, 29W,230V s doběhem a zpětnou klapkou</t>
  </si>
  <si>
    <t>751 12-2051</t>
  </si>
  <si>
    <t>Malý radiální ventilátor , 80mᶟ/h, 150Pa,40W, 230V, se zpětnou klap.</t>
  </si>
  <si>
    <t>751 12-2051.1</t>
  </si>
  <si>
    <t>Malý radiální ventilátor , 60mᶟ/h, 150Pa, 40W, 230V, se zpětnou klap</t>
  </si>
  <si>
    <t>751 34-4112</t>
  </si>
  <si>
    <t>Tlumič hluku kruhový 125/600</t>
  </si>
  <si>
    <t>751 32-2011</t>
  </si>
  <si>
    <t>Talířový ventil přívodní 125</t>
  </si>
  <si>
    <t>751 32-2011.1</t>
  </si>
  <si>
    <t>Talířový ventil přívodní 160</t>
  </si>
  <si>
    <t>751 39-8012</t>
  </si>
  <si>
    <t>Plastová klapka 150</t>
  </si>
  <si>
    <t>751 39-8012.1</t>
  </si>
  <si>
    <t>Žaluziová samotížná klapka 160</t>
  </si>
  <si>
    <t>751 39-8013</t>
  </si>
  <si>
    <t>Žaluziová samotížná klapka 200</t>
  </si>
  <si>
    <t>Spiropotrubí a tvarovky</t>
  </si>
  <si>
    <t>751 51-4889</t>
  </si>
  <si>
    <t>OBJ45°140-125</t>
  </si>
  <si>
    <t>751 51-4178</t>
  </si>
  <si>
    <t>OL 90°140</t>
  </si>
  <si>
    <t>751 51-0041</t>
  </si>
  <si>
    <t>TR Ø 80</t>
  </si>
  <si>
    <t>751 51-0042</t>
  </si>
  <si>
    <t>TR Ø 125</t>
  </si>
  <si>
    <t>751 51-0042.1</t>
  </si>
  <si>
    <t>TR Ø 140</t>
  </si>
  <si>
    <t>751 51-0042.2</t>
  </si>
  <si>
    <t>TR Ø 200</t>
  </si>
  <si>
    <t>751 51-0042.3</t>
  </si>
  <si>
    <t>TR Ø 160</t>
  </si>
  <si>
    <t>751 51-4778</t>
  </si>
  <si>
    <t>PRO 125 - 80</t>
  </si>
  <si>
    <t>751 51-4178.1</t>
  </si>
  <si>
    <t>PRO 140 - 125</t>
  </si>
  <si>
    <t>751 51-4776</t>
  </si>
  <si>
    <t>Protidešťová stříška 140</t>
  </si>
  <si>
    <t>751 51-4478</t>
  </si>
  <si>
    <t>PRO 125 - 160</t>
  </si>
  <si>
    <t>751 51-4679</t>
  </si>
  <si>
    <t>Zpětná klapka RSK 125</t>
  </si>
  <si>
    <t>751 51-4679.1</t>
  </si>
  <si>
    <t>Zpětná klapka RSK 160</t>
  </si>
  <si>
    <t>751 51-4888</t>
  </si>
  <si>
    <t>OBJ90°125-125</t>
  </si>
  <si>
    <t>751 51-4888.1</t>
  </si>
  <si>
    <t>OBJ90°160-125</t>
  </si>
  <si>
    <t>751 51-4888.2</t>
  </si>
  <si>
    <t>OBJ90°200-125</t>
  </si>
  <si>
    <t>751 51-4478.1</t>
  </si>
  <si>
    <t>PRO 200 - 160</t>
  </si>
  <si>
    <t>751 51-4178.2</t>
  </si>
  <si>
    <t>OL90°125</t>
  </si>
  <si>
    <t>751 51-4178.3</t>
  </si>
  <si>
    <t>OL45°125</t>
  </si>
  <si>
    <t>751 51-4178.4</t>
  </si>
  <si>
    <t>OL90°160</t>
  </si>
  <si>
    <t>751 51-4778.1</t>
  </si>
  <si>
    <t>Koncový kryt vnitřní 125</t>
  </si>
  <si>
    <t>751 51-4778.2</t>
  </si>
  <si>
    <t>Koncový kryt vnitřní 160</t>
  </si>
  <si>
    <t>751 53-7112</t>
  </si>
  <si>
    <t>Ohebné potrubí Sonoflex 125</t>
  </si>
  <si>
    <t>Pol6</t>
  </si>
  <si>
    <t>Přívodní prvek čerstvého vzduchu</t>
  </si>
  <si>
    <t>751 51-4888.3</t>
  </si>
  <si>
    <t>OBJ45°200-125</t>
  </si>
  <si>
    <t>751 51-4178.5</t>
  </si>
  <si>
    <t>OL90°200</t>
  </si>
  <si>
    <t>Pol7</t>
  </si>
  <si>
    <t>Těsnící a spojovací materiál</t>
  </si>
  <si>
    <t>kg</t>
  </si>
  <si>
    <t>Pol8</t>
  </si>
  <si>
    <t>Profilový materiál na závěsy</t>
  </si>
  <si>
    <t>Pol9</t>
  </si>
  <si>
    <t>Úložný systém  s gumovou výstelkou</t>
  </si>
  <si>
    <t>Pol10</t>
  </si>
  <si>
    <t>Pol11</t>
  </si>
  <si>
    <t>Pol12</t>
  </si>
  <si>
    <t>Uvedení do provozu a zaučení obsluhy</t>
  </si>
  <si>
    <t>hod.</t>
  </si>
  <si>
    <t>901 - VON</t>
  </si>
  <si>
    <t>Ostatní - Ostatní</t>
  </si>
  <si>
    <t xml:space="preserve">    96X - Vedlejší a ostatní náklady</t>
  </si>
  <si>
    <t>96X</t>
  </si>
  <si>
    <t>Vedlejší a ostatní náklady</t>
  </si>
  <si>
    <t>20001</t>
  </si>
  <si>
    <t>zařízení staveniště</t>
  </si>
  <si>
    <t>512</t>
  </si>
  <si>
    <t>-1458644017</t>
  </si>
  <si>
    <t>20002</t>
  </si>
  <si>
    <t>územní vlivy</t>
  </si>
  <si>
    <t>149748322</t>
  </si>
  <si>
    <t>20003</t>
  </si>
  <si>
    <t>provozní vlivy</t>
  </si>
  <si>
    <t>507389493</t>
  </si>
  <si>
    <t>20004</t>
  </si>
  <si>
    <t>dokumentace skutečného provedení</t>
  </si>
  <si>
    <t>-1518409945</t>
  </si>
  <si>
    <t>20005</t>
  </si>
  <si>
    <t>Dílčí dokumentace (profese, zakreslení tras ..)</t>
  </si>
  <si>
    <t>-456923231</t>
  </si>
  <si>
    <t>20006</t>
  </si>
  <si>
    <t>požární revize</t>
  </si>
  <si>
    <t>1370569649</t>
  </si>
  <si>
    <t>20007</t>
  </si>
  <si>
    <t>revize elektro, WC</t>
  </si>
  <si>
    <t>1933015577</t>
  </si>
  <si>
    <t>20008</t>
  </si>
  <si>
    <t>plomby vodoměrů (rozdělání, zaplombování)</t>
  </si>
  <si>
    <t>-1173162577</t>
  </si>
  <si>
    <t>20009</t>
  </si>
  <si>
    <t>zhotovení harmonogramu prací</t>
  </si>
  <si>
    <t>-778986364</t>
  </si>
  <si>
    <t>20010</t>
  </si>
  <si>
    <t>IČ během výstavby</t>
  </si>
  <si>
    <t>1937551609</t>
  </si>
  <si>
    <t>20011</t>
  </si>
  <si>
    <t>koordinace postupu bouracích prací</t>
  </si>
  <si>
    <t>-2098375960</t>
  </si>
  <si>
    <t>20012</t>
  </si>
  <si>
    <t>zabezpečení staveniště proti vstupu cizích a nepovolaných osob na staveniště</t>
  </si>
  <si>
    <t>1038104412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</si>
</sst>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workbookViewId="0">
      <selection activeCell="AE8" sqref="AE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46" t="s">
        <v>5</v>
      </c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>
      <c r="B5" s="20"/>
      <c r="D5" s="24" t="s">
        <v>13</v>
      </c>
      <c r="K5" s="255" t="s">
        <v>14</v>
      </c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R5" s="20"/>
      <c r="BE5" s="252" t="s">
        <v>15</v>
      </c>
      <c r="BS5" s="17" t="s">
        <v>6</v>
      </c>
    </row>
    <row r="6" spans="1:74" s="1" customFormat="1" ht="36.950000000000003" customHeight="1">
      <c r="B6" s="20"/>
      <c r="D6" s="26" t="s">
        <v>16</v>
      </c>
      <c r="K6" s="256" t="s">
        <v>17</v>
      </c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R6" s="20"/>
      <c r="BE6" s="253"/>
      <c r="BS6" s="17" t="s">
        <v>6</v>
      </c>
    </row>
    <row r="7" spans="1:74" s="1" customFormat="1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53"/>
      <c r="BS7" s="17" t="s">
        <v>6</v>
      </c>
    </row>
    <row r="8" spans="1:74" s="1" customFormat="1" ht="12" customHeight="1">
      <c r="B8" s="20"/>
      <c r="D8" s="27" t="s">
        <v>20</v>
      </c>
      <c r="K8" s="25" t="s">
        <v>21</v>
      </c>
      <c r="AK8" s="27" t="s">
        <v>22</v>
      </c>
      <c r="AN8" s="220">
        <v>43829</v>
      </c>
      <c r="AR8" s="20"/>
      <c r="BE8" s="253"/>
      <c r="BS8" s="17" t="s">
        <v>6</v>
      </c>
    </row>
    <row r="9" spans="1:74" s="1" customFormat="1" ht="14.45" customHeight="1">
      <c r="B9" s="20"/>
      <c r="AR9" s="20"/>
      <c r="BE9" s="253"/>
      <c r="BS9" s="17" t="s">
        <v>6</v>
      </c>
    </row>
    <row r="10" spans="1:74" s="1" customFormat="1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53"/>
      <c r="BS10" s="17" t="s">
        <v>6</v>
      </c>
    </row>
    <row r="11" spans="1:74" s="1" customFormat="1" ht="18.399999999999999" customHeight="1">
      <c r="B11" s="20"/>
      <c r="E11" s="25" t="s">
        <v>21</v>
      </c>
      <c r="AK11" s="27" t="s">
        <v>25</v>
      </c>
      <c r="AN11" s="25" t="s">
        <v>1</v>
      </c>
      <c r="AR11" s="20"/>
      <c r="BE11" s="253"/>
      <c r="BS11" s="17" t="s">
        <v>6</v>
      </c>
    </row>
    <row r="12" spans="1:74" s="1" customFormat="1" ht="6.95" customHeight="1">
      <c r="B12" s="20"/>
      <c r="AR12" s="20"/>
      <c r="BE12" s="253"/>
      <c r="BS12" s="17" t="s">
        <v>6</v>
      </c>
    </row>
    <row r="13" spans="1:74" s="1" customFormat="1" ht="12" customHeight="1">
      <c r="B13" s="20"/>
      <c r="D13" s="27" t="s">
        <v>26</v>
      </c>
      <c r="AK13" s="27" t="s">
        <v>24</v>
      </c>
      <c r="AN13" s="29" t="s">
        <v>27</v>
      </c>
      <c r="AR13" s="20"/>
      <c r="BE13" s="253"/>
      <c r="BS13" s="17" t="s">
        <v>6</v>
      </c>
    </row>
    <row r="14" spans="1:74" ht="12.75">
      <c r="B14" s="20"/>
      <c r="E14" s="257" t="s">
        <v>27</v>
      </c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7" t="s">
        <v>25</v>
      </c>
      <c r="AN14" s="29" t="s">
        <v>27</v>
      </c>
      <c r="AR14" s="20"/>
      <c r="BE14" s="253"/>
      <c r="BS14" s="17" t="s">
        <v>6</v>
      </c>
    </row>
    <row r="15" spans="1:74" s="1" customFormat="1" ht="6.95" customHeight="1">
      <c r="B15" s="20"/>
      <c r="AR15" s="20"/>
      <c r="BE15" s="253"/>
      <c r="BS15" s="17" t="s">
        <v>3</v>
      </c>
    </row>
    <row r="16" spans="1:74" s="1" customFormat="1" ht="12" customHeight="1">
      <c r="B16" s="20"/>
      <c r="D16" s="27" t="s">
        <v>28</v>
      </c>
      <c r="AK16" s="27" t="s">
        <v>24</v>
      </c>
      <c r="AN16" s="25" t="s">
        <v>1</v>
      </c>
      <c r="AR16" s="20"/>
      <c r="BE16" s="253"/>
      <c r="BS16" s="17" t="s">
        <v>3</v>
      </c>
    </row>
    <row r="17" spans="1:71" s="1" customFormat="1" ht="18.399999999999999" customHeight="1">
      <c r="B17" s="20"/>
      <c r="E17" s="25" t="s">
        <v>21</v>
      </c>
      <c r="AK17" s="27" t="s">
        <v>25</v>
      </c>
      <c r="AN17" s="25" t="s">
        <v>1</v>
      </c>
      <c r="AR17" s="20"/>
      <c r="BE17" s="253"/>
      <c r="BS17" s="17" t="s">
        <v>29</v>
      </c>
    </row>
    <row r="18" spans="1:71" s="1" customFormat="1" ht="6.95" customHeight="1">
      <c r="B18" s="20"/>
      <c r="AR18" s="20"/>
      <c r="BE18" s="253"/>
      <c r="BS18" s="17" t="s">
        <v>6</v>
      </c>
    </row>
    <row r="19" spans="1:71" s="1" customFormat="1" ht="12" customHeight="1">
      <c r="B19" s="20"/>
      <c r="D19" s="27" t="s">
        <v>30</v>
      </c>
      <c r="AK19" s="27" t="s">
        <v>24</v>
      </c>
      <c r="AN19" s="25" t="s">
        <v>1</v>
      </c>
      <c r="AR19" s="20"/>
      <c r="BE19" s="253"/>
      <c r="BS19" s="17" t="s">
        <v>6</v>
      </c>
    </row>
    <row r="20" spans="1:71" s="1" customFormat="1" ht="18.399999999999999" customHeight="1">
      <c r="B20" s="20"/>
      <c r="E20" s="25" t="s">
        <v>21</v>
      </c>
      <c r="AK20" s="27" t="s">
        <v>25</v>
      </c>
      <c r="AN20" s="25" t="s">
        <v>1</v>
      </c>
      <c r="AR20" s="20"/>
      <c r="BE20" s="253"/>
      <c r="BS20" s="17" t="s">
        <v>29</v>
      </c>
    </row>
    <row r="21" spans="1:71" s="1" customFormat="1" ht="6.95" customHeight="1">
      <c r="B21" s="20"/>
      <c r="AR21" s="20"/>
      <c r="BE21" s="253"/>
    </row>
    <row r="22" spans="1:71" s="1" customFormat="1" ht="12" customHeight="1">
      <c r="B22" s="20"/>
      <c r="D22" s="27" t="s">
        <v>31</v>
      </c>
      <c r="AR22" s="20"/>
      <c r="BE22" s="253"/>
    </row>
    <row r="23" spans="1:71" s="1" customFormat="1" ht="16.5" customHeight="1">
      <c r="B23" s="20"/>
      <c r="E23" s="259" t="s">
        <v>1</v>
      </c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R23" s="20"/>
      <c r="BE23" s="253"/>
    </row>
    <row r="24" spans="1:71" s="1" customFormat="1" ht="6.95" customHeight="1">
      <c r="B24" s="20"/>
      <c r="AR24" s="20"/>
      <c r="BE24" s="253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53"/>
    </row>
    <row r="26" spans="1:71" s="2" customFormat="1" ht="25.9" customHeight="1">
      <c r="A26" s="32"/>
      <c r="B26" s="33"/>
      <c r="C26" s="32"/>
      <c r="D26" s="34" t="s">
        <v>32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43">
        <f>ROUND(AG94,2)</f>
        <v>0</v>
      </c>
      <c r="AL26" s="244"/>
      <c r="AM26" s="244"/>
      <c r="AN26" s="244"/>
      <c r="AO26" s="244"/>
      <c r="AP26" s="32"/>
      <c r="AQ26" s="32"/>
      <c r="AR26" s="33"/>
      <c r="BE26" s="253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53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45" t="s">
        <v>33</v>
      </c>
      <c r="M28" s="245"/>
      <c r="N28" s="245"/>
      <c r="O28" s="245"/>
      <c r="P28" s="245"/>
      <c r="Q28" s="32"/>
      <c r="R28" s="32"/>
      <c r="S28" s="32"/>
      <c r="T28" s="32"/>
      <c r="U28" s="32"/>
      <c r="V28" s="32"/>
      <c r="W28" s="245" t="s">
        <v>34</v>
      </c>
      <c r="X28" s="245"/>
      <c r="Y28" s="245"/>
      <c r="Z28" s="245"/>
      <c r="AA28" s="245"/>
      <c r="AB28" s="245"/>
      <c r="AC28" s="245"/>
      <c r="AD28" s="245"/>
      <c r="AE28" s="245"/>
      <c r="AF28" s="32"/>
      <c r="AG28" s="32"/>
      <c r="AH28" s="32"/>
      <c r="AI28" s="32"/>
      <c r="AJ28" s="32"/>
      <c r="AK28" s="245" t="s">
        <v>35</v>
      </c>
      <c r="AL28" s="245"/>
      <c r="AM28" s="245"/>
      <c r="AN28" s="245"/>
      <c r="AO28" s="245"/>
      <c r="AP28" s="32"/>
      <c r="AQ28" s="32"/>
      <c r="AR28" s="33"/>
      <c r="BE28" s="253"/>
    </row>
    <row r="29" spans="1:71" s="3" customFormat="1" ht="14.45" customHeight="1">
      <c r="B29" s="37"/>
      <c r="D29" s="27" t="s">
        <v>36</v>
      </c>
      <c r="F29" s="27" t="s">
        <v>37</v>
      </c>
      <c r="L29" s="238">
        <v>0.21</v>
      </c>
      <c r="M29" s="237"/>
      <c r="N29" s="237"/>
      <c r="O29" s="237"/>
      <c r="P29" s="237"/>
      <c r="W29" s="236">
        <f>ROUND(AZ94, 2)</f>
        <v>0</v>
      </c>
      <c r="X29" s="237"/>
      <c r="Y29" s="237"/>
      <c r="Z29" s="237"/>
      <c r="AA29" s="237"/>
      <c r="AB29" s="237"/>
      <c r="AC29" s="237"/>
      <c r="AD29" s="237"/>
      <c r="AE29" s="237"/>
      <c r="AK29" s="236">
        <f>ROUND(AV94, 2)</f>
        <v>0</v>
      </c>
      <c r="AL29" s="237"/>
      <c r="AM29" s="237"/>
      <c r="AN29" s="237"/>
      <c r="AO29" s="237"/>
      <c r="AR29" s="37"/>
      <c r="BE29" s="254"/>
    </row>
    <row r="30" spans="1:71" s="3" customFormat="1" ht="14.45" customHeight="1">
      <c r="B30" s="37"/>
      <c r="F30" s="27" t="s">
        <v>38</v>
      </c>
      <c r="L30" s="238">
        <v>0.15</v>
      </c>
      <c r="M30" s="237"/>
      <c r="N30" s="237"/>
      <c r="O30" s="237"/>
      <c r="P30" s="237"/>
      <c r="W30" s="236">
        <f>ROUND(BA94, 2)</f>
        <v>0</v>
      </c>
      <c r="X30" s="237"/>
      <c r="Y30" s="237"/>
      <c r="Z30" s="237"/>
      <c r="AA30" s="237"/>
      <c r="AB30" s="237"/>
      <c r="AC30" s="237"/>
      <c r="AD30" s="237"/>
      <c r="AE30" s="237"/>
      <c r="AK30" s="236">
        <f>ROUND(AW94, 2)</f>
        <v>0</v>
      </c>
      <c r="AL30" s="237"/>
      <c r="AM30" s="237"/>
      <c r="AN30" s="237"/>
      <c r="AO30" s="237"/>
      <c r="AR30" s="37"/>
      <c r="BE30" s="254"/>
    </row>
    <row r="31" spans="1:71" s="3" customFormat="1" ht="14.45" hidden="1" customHeight="1">
      <c r="B31" s="37"/>
      <c r="F31" s="27" t="s">
        <v>39</v>
      </c>
      <c r="L31" s="238">
        <v>0.21</v>
      </c>
      <c r="M31" s="237"/>
      <c r="N31" s="237"/>
      <c r="O31" s="237"/>
      <c r="P31" s="237"/>
      <c r="W31" s="236">
        <f>ROUND(BB94, 2)</f>
        <v>0</v>
      </c>
      <c r="X31" s="237"/>
      <c r="Y31" s="237"/>
      <c r="Z31" s="237"/>
      <c r="AA31" s="237"/>
      <c r="AB31" s="237"/>
      <c r="AC31" s="237"/>
      <c r="AD31" s="237"/>
      <c r="AE31" s="237"/>
      <c r="AK31" s="236">
        <v>0</v>
      </c>
      <c r="AL31" s="237"/>
      <c r="AM31" s="237"/>
      <c r="AN31" s="237"/>
      <c r="AO31" s="237"/>
      <c r="AR31" s="37"/>
      <c r="BE31" s="254"/>
    </row>
    <row r="32" spans="1:71" s="3" customFormat="1" ht="14.45" hidden="1" customHeight="1">
      <c r="B32" s="37"/>
      <c r="F32" s="27" t="s">
        <v>40</v>
      </c>
      <c r="L32" s="238">
        <v>0.15</v>
      </c>
      <c r="M32" s="237"/>
      <c r="N32" s="237"/>
      <c r="O32" s="237"/>
      <c r="P32" s="237"/>
      <c r="W32" s="236">
        <f>ROUND(BC94, 2)</f>
        <v>0</v>
      </c>
      <c r="X32" s="237"/>
      <c r="Y32" s="237"/>
      <c r="Z32" s="237"/>
      <c r="AA32" s="237"/>
      <c r="AB32" s="237"/>
      <c r="AC32" s="237"/>
      <c r="AD32" s="237"/>
      <c r="AE32" s="237"/>
      <c r="AK32" s="236">
        <v>0</v>
      </c>
      <c r="AL32" s="237"/>
      <c r="AM32" s="237"/>
      <c r="AN32" s="237"/>
      <c r="AO32" s="237"/>
      <c r="AR32" s="37"/>
      <c r="BE32" s="254"/>
    </row>
    <row r="33" spans="1:57" s="3" customFormat="1" ht="14.45" hidden="1" customHeight="1">
      <c r="B33" s="37"/>
      <c r="F33" s="27" t="s">
        <v>41</v>
      </c>
      <c r="L33" s="238">
        <v>0</v>
      </c>
      <c r="M33" s="237"/>
      <c r="N33" s="237"/>
      <c r="O33" s="237"/>
      <c r="P33" s="237"/>
      <c r="W33" s="236">
        <f>ROUND(BD94, 2)</f>
        <v>0</v>
      </c>
      <c r="X33" s="237"/>
      <c r="Y33" s="237"/>
      <c r="Z33" s="237"/>
      <c r="AA33" s="237"/>
      <c r="AB33" s="237"/>
      <c r="AC33" s="237"/>
      <c r="AD33" s="237"/>
      <c r="AE33" s="237"/>
      <c r="AK33" s="236">
        <v>0</v>
      </c>
      <c r="AL33" s="237"/>
      <c r="AM33" s="237"/>
      <c r="AN33" s="237"/>
      <c r="AO33" s="237"/>
      <c r="AR33" s="37"/>
      <c r="BE33" s="254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53"/>
    </row>
    <row r="35" spans="1:57" s="2" customFormat="1" ht="25.9" customHeight="1">
      <c r="A35" s="32"/>
      <c r="B35" s="33"/>
      <c r="C35" s="38"/>
      <c r="D35" s="39" t="s">
        <v>42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43</v>
      </c>
      <c r="U35" s="40"/>
      <c r="V35" s="40"/>
      <c r="W35" s="40"/>
      <c r="X35" s="251" t="s">
        <v>44</v>
      </c>
      <c r="Y35" s="249"/>
      <c r="Z35" s="249"/>
      <c r="AA35" s="249"/>
      <c r="AB35" s="249"/>
      <c r="AC35" s="40"/>
      <c r="AD35" s="40"/>
      <c r="AE35" s="40"/>
      <c r="AF35" s="40"/>
      <c r="AG35" s="40"/>
      <c r="AH35" s="40"/>
      <c r="AI35" s="40"/>
      <c r="AJ35" s="40"/>
      <c r="AK35" s="248">
        <f>SUM(AK26:AK33)</f>
        <v>0</v>
      </c>
      <c r="AL35" s="249"/>
      <c r="AM35" s="249"/>
      <c r="AN35" s="249"/>
      <c r="AO35" s="250"/>
      <c r="AP35" s="38"/>
      <c r="AQ35" s="38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2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46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32"/>
      <c r="B60" s="33"/>
      <c r="C60" s="32"/>
      <c r="D60" s="45" t="s">
        <v>47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48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47</v>
      </c>
      <c r="AI60" s="35"/>
      <c r="AJ60" s="35"/>
      <c r="AK60" s="35"/>
      <c r="AL60" s="35"/>
      <c r="AM60" s="45" t="s">
        <v>48</v>
      </c>
      <c r="AN60" s="35"/>
      <c r="AO60" s="35"/>
      <c r="AP60" s="32"/>
      <c r="AQ60" s="32"/>
      <c r="AR60" s="33"/>
      <c r="BE60" s="32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32"/>
      <c r="B64" s="33"/>
      <c r="C64" s="32"/>
      <c r="D64" s="43" t="s">
        <v>49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50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32"/>
      <c r="B75" s="33"/>
      <c r="C75" s="32"/>
      <c r="D75" s="45" t="s">
        <v>47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48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47</v>
      </c>
      <c r="AI75" s="35"/>
      <c r="AJ75" s="35"/>
      <c r="AK75" s="35"/>
      <c r="AL75" s="35"/>
      <c r="AM75" s="45" t="s">
        <v>48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>
      <c r="A82" s="32"/>
      <c r="B82" s="33"/>
      <c r="C82" s="21" t="s">
        <v>51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13</v>
      </c>
      <c r="L84" s="4" t="str">
        <f>K5</f>
        <v>06</v>
      </c>
      <c r="AR84" s="51"/>
    </row>
    <row r="85" spans="1:91" s="5" customFormat="1" ht="36.950000000000003" customHeight="1">
      <c r="B85" s="52"/>
      <c r="C85" s="53" t="s">
        <v>16</v>
      </c>
      <c r="L85" s="240" t="str">
        <f>K6</f>
        <v>Rozšíření kapacity DDM v hospodářském pavilonu MŠ Ratibořická</v>
      </c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  <c r="AK85" s="241"/>
      <c r="AL85" s="241"/>
      <c r="AM85" s="241"/>
      <c r="AN85" s="241"/>
      <c r="AO85" s="241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20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 xml:space="preserve"> 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22</v>
      </c>
      <c r="AJ87" s="32"/>
      <c r="AK87" s="32"/>
      <c r="AL87" s="32"/>
      <c r="AM87" s="242">
        <f>IF(AN8= "","",AN8)</f>
        <v>43829</v>
      </c>
      <c r="AN87" s="242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>
      <c r="A89" s="32"/>
      <c r="B89" s="33"/>
      <c r="C89" s="27" t="s">
        <v>23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 xml:space="preserve"> 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28</v>
      </c>
      <c r="AJ89" s="32"/>
      <c r="AK89" s="32"/>
      <c r="AL89" s="32"/>
      <c r="AM89" s="225" t="str">
        <f>IF(E17="","",E17)</f>
        <v xml:space="preserve"> </v>
      </c>
      <c r="AN89" s="226"/>
      <c r="AO89" s="226"/>
      <c r="AP89" s="226"/>
      <c r="AQ89" s="32"/>
      <c r="AR89" s="33"/>
      <c r="AS89" s="221" t="s">
        <v>52</v>
      </c>
      <c r="AT89" s="222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2" customHeight="1">
      <c r="A90" s="32"/>
      <c r="B90" s="33"/>
      <c r="C90" s="27" t="s">
        <v>26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30</v>
      </c>
      <c r="AJ90" s="32"/>
      <c r="AK90" s="32"/>
      <c r="AL90" s="32"/>
      <c r="AM90" s="225" t="str">
        <f>IF(E20="","",E20)</f>
        <v xml:space="preserve"> </v>
      </c>
      <c r="AN90" s="226"/>
      <c r="AO90" s="226"/>
      <c r="AP90" s="226"/>
      <c r="AQ90" s="32"/>
      <c r="AR90" s="33"/>
      <c r="AS90" s="223"/>
      <c r="AT90" s="224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23"/>
      <c r="AT91" s="224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230" t="s">
        <v>53</v>
      </c>
      <c r="D92" s="231"/>
      <c r="E92" s="231"/>
      <c r="F92" s="231"/>
      <c r="G92" s="231"/>
      <c r="H92" s="60"/>
      <c r="I92" s="233" t="s">
        <v>54</v>
      </c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32" t="s">
        <v>55</v>
      </c>
      <c r="AH92" s="231"/>
      <c r="AI92" s="231"/>
      <c r="AJ92" s="231"/>
      <c r="AK92" s="231"/>
      <c r="AL92" s="231"/>
      <c r="AM92" s="231"/>
      <c r="AN92" s="233" t="s">
        <v>56</v>
      </c>
      <c r="AO92" s="231"/>
      <c r="AP92" s="239"/>
      <c r="AQ92" s="61" t="s">
        <v>57</v>
      </c>
      <c r="AR92" s="33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>
      <c r="B94" s="68"/>
      <c r="C94" s="69" t="s">
        <v>70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34">
        <f>ROUND(SUM(AG95:AG100),2)</f>
        <v>0</v>
      </c>
      <c r="AH94" s="234"/>
      <c r="AI94" s="234"/>
      <c r="AJ94" s="234"/>
      <c r="AK94" s="234"/>
      <c r="AL94" s="234"/>
      <c r="AM94" s="234"/>
      <c r="AN94" s="235">
        <f t="shared" ref="AN94:AN100" si="0">SUM(AG94,AT94)</f>
        <v>0</v>
      </c>
      <c r="AO94" s="235"/>
      <c r="AP94" s="235"/>
      <c r="AQ94" s="72" t="s">
        <v>1</v>
      </c>
      <c r="AR94" s="68"/>
      <c r="AS94" s="73">
        <f>ROUND(SUM(AS95:AS100),2)</f>
        <v>0</v>
      </c>
      <c r="AT94" s="74">
        <f t="shared" ref="AT94:AT100" si="1">ROUND(SUM(AV94:AW94),2)</f>
        <v>0</v>
      </c>
      <c r="AU94" s="75">
        <f>ROUND(SUM(AU95:AU100),5)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ROUND(SUM(AZ95:AZ100),2)</f>
        <v>0</v>
      </c>
      <c r="BA94" s="74">
        <f>ROUND(SUM(BA95:BA100),2)</f>
        <v>0</v>
      </c>
      <c r="BB94" s="74">
        <f>ROUND(SUM(BB95:BB100),2)</f>
        <v>0</v>
      </c>
      <c r="BC94" s="74">
        <f>ROUND(SUM(BC95:BC100),2)</f>
        <v>0</v>
      </c>
      <c r="BD94" s="76">
        <f>ROUND(SUM(BD95:BD100),2)</f>
        <v>0</v>
      </c>
      <c r="BS94" s="77" t="s">
        <v>71</v>
      </c>
      <c r="BT94" s="77" t="s">
        <v>72</v>
      </c>
      <c r="BU94" s="78" t="s">
        <v>73</v>
      </c>
      <c r="BV94" s="77" t="s">
        <v>74</v>
      </c>
      <c r="BW94" s="77" t="s">
        <v>4</v>
      </c>
      <c r="BX94" s="77" t="s">
        <v>75</v>
      </c>
      <c r="CL94" s="77" t="s">
        <v>1</v>
      </c>
    </row>
    <row r="95" spans="1:91" s="7" customFormat="1" ht="16.5" customHeight="1">
      <c r="A95" s="79" t="s">
        <v>76</v>
      </c>
      <c r="B95" s="80"/>
      <c r="C95" s="81"/>
      <c r="D95" s="227" t="s">
        <v>77</v>
      </c>
      <c r="E95" s="227"/>
      <c r="F95" s="227"/>
      <c r="G95" s="227"/>
      <c r="H95" s="227"/>
      <c r="I95" s="82"/>
      <c r="J95" s="227" t="s">
        <v>78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8">
        <f>'01.1 - SO 01.1 Stavební část'!J30</f>
        <v>0</v>
      </c>
      <c r="AH95" s="229"/>
      <c r="AI95" s="229"/>
      <c r="AJ95" s="229"/>
      <c r="AK95" s="229"/>
      <c r="AL95" s="229"/>
      <c r="AM95" s="229"/>
      <c r="AN95" s="228">
        <f t="shared" si="0"/>
        <v>0</v>
      </c>
      <c r="AO95" s="229"/>
      <c r="AP95" s="229"/>
      <c r="AQ95" s="83" t="s">
        <v>79</v>
      </c>
      <c r="AR95" s="80"/>
      <c r="AS95" s="84">
        <v>0</v>
      </c>
      <c r="AT95" s="85">
        <f t="shared" si="1"/>
        <v>0</v>
      </c>
      <c r="AU95" s="86">
        <f>'01.1 - SO 01.1 Stavební část'!P139</f>
        <v>0</v>
      </c>
      <c r="AV95" s="85">
        <f>'01.1 - SO 01.1 Stavební část'!J33</f>
        <v>0</v>
      </c>
      <c r="AW95" s="85">
        <f>'01.1 - SO 01.1 Stavební část'!J34</f>
        <v>0</v>
      </c>
      <c r="AX95" s="85">
        <f>'01.1 - SO 01.1 Stavební část'!J35</f>
        <v>0</v>
      </c>
      <c r="AY95" s="85">
        <f>'01.1 - SO 01.1 Stavební část'!J36</f>
        <v>0</v>
      </c>
      <c r="AZ95" s="85">
        <f>'01.1 - SO 01.1 Stavební část'!F33</f>
        <v>0</v>
      </c>
      <c r="BA95" s="85">
        <f>'01.1 - SO 01.1 Stavební část'!F34</f>
        <v>0</v>
      </c>
      <c r="BB95" s="85">
        <f>'01.1 - SO 01.1 Stavební část'!F35</f>
        <v>0</v>
      </c>
      <c r="BC95" s="85">
        <f>'01.1 - SO 01.1 Stavební část'!F36</f>
        <v>0</v>
      </c>
      <c r="BD95" s="87">
        <f>'01.1 - SO 01.1 Stavební část'!F37</f>
        <v>0</v>
      </c>
      <c r="BT95" s="88" t="s">
        <v>80</v>
      </c>
      <c r="BV95" s="88" t="s">
        <v>74</v>
      </c>
      <c r="BW95" s="88" t="s">
        <v>81</v>
      </c>
      <c r="BX95" s="88" t="s">
        <v>4</v>
      </c>
      <c r="CL95" s="88" t="s">
        <v>1</v>
      </c>
      <c r="CM95" s="88" t="s">
        <v>82</v>
      </c>
    </row>
    <row r="96" spans="1:91" s="7" customFormat="1" ht="16.5" customHeight="1">
      <c r="A96" s="79" t="s">
        <v>76</v>
      </c>
      <c r="B96" s="80"/>
      <c r="C96" s="81"/>
      <c r="D96" s="227" t="s">
        <v>83</v>
      </c>
      <c r="E96" s="227"/>
      <c r="F96" s="227"/>
      <c r="G96" s="227"/>
      <c r="H96" s="227"/>
      <c r="I96" s="82"/>
      <c r="J96" s="227" t="s">
        <v>84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8">
        <f>'01.2 - SO 01.2 Elektroins...'!J30</f>
        <v>0</v>
      </c>
      <c r="AH96" s="229"/>
      <c r="AI96" s="229"/>
      <c r="AJ96" s="229"/>
      <c r="AK96" s="229"/>
      <c r="AL96" s="229"/>
      <c r="AM96" s="229"/>
      <c r="AN96" s="228">
        <f t="shared" si="0"/>
        <v>0</v>
      </c>
      <c r="AO96" s="229"/>
      <c r="AP96" s="229"/>
      <c r="AQ96" s="83" t="s">
        <v>79</v>
      </c>
      <c r="AR96" s="80"/>
      <c r="AS96" s="84">
        <v>0</v>
      </c>
      <c r="AT96" s="85">
        <f t="shared" si="1"/>
        <v>0</v>
      </c>
      <c r="AU96" s="86">
        <f>'01.2 - SO 01.2 Elektroins...'!P127</f>
        <v>0</v>
      </c>
      <c r="AV96" s="85">
        <f>'01.2 - SO 01.2 Elektroins...'!J33</f>
        <v>0</v>
      </c>
      <c r="AW96" s="85">
        <f>'01.2 - SO 01.2 Elektroins...'!J34</f>
        <v>0</v>
      </c>
      <c r="AX96" s="85">
        <f>'01.2 - SO 01.2 Elektroins...'!J35</f>
        <v>0</v>
      </c>
      <c r="AY96" s="85">
        <f>'01.2 - SO 01.2 Elektroins...'!J36</f>
        <v>0</v>
      </c>
      <c r="AZ96" s="85">
        <f>'01.2 - SO 01.2 Elektroins...'!F33</f>
        <v>0</v>
      </c>
      <c r="BA96" s="85">
        <f>'01.2 - SO 01.2 Elektroins...'!F34</f>
        <v>0</v>
      </c>
      <c r="BB96" s="85">
        <f>'01.2 - SO 01.2 Elektroins...'!F35</f>
        <v>0</v>
      </c>
      <c r="BC96" s="85">
        <f>'01.2 - SO 01.2 Elektroins...'!F36</f>
        <v>0</v>
      </c>
      <c r="BD96" s="87">
        <f>'01.2 - SO 01.2 Elektroins...'!F37</f>
        <v>0</v>
      </c>
      <c r="BT96" s="88" t="s">
        <v>80</v>
      </c>
      <c r="BV96" s="88" t="s">
        <v>74</v>
      </c>
      <c r="BW96" s="88" t="s">
        <v>85</v>
      </c>
      <c r="BX96" s="88" t="s">
        <v>4</v>
      </c>
      <c r="CL96" s="88" t="s">
        <v>1</v>
      </c>
      <c r="CM96" s="88" t="s">
        <v>82</v>
      </c>
    </row>
    <row r="97" spans="1:91" s="7" customFormat="1" ht="16.5" customHeight="1">
      <c r="A97" s="79" t="s">
        <v>76</v>
      </c>
      <c r="B97" s="80"/>
      <c r="C97" s="81"/>
      <c r="D97" s="227" t="s">
        <v>86</v>
      </c>
      <c r="E97" s="227"/>
      <c r="F97" s="227"/>
      <c r="G97" s="227"/>
      <c r="H97" s="227"/>
      <c r="I97" s="82"/>
      <c r="J97" s="227" t="s">
        <v>87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8">
        <f>'01.3 - SO 01.3 Vytápění'!J30</f>
        <v>0</v>
      </c>
      <c r="AH97" s="229"/>
      <c r="AI97" s="229"/>
      <c r="AJ97" s="229"/>
      <c r="AK97" s="229"/>
      <c r="AL97" s="229"/>
      <c r="AM97" s="229"/>
      <c r="AN97" s="228">
        <f t="shared" si="0"/>
        <v>0</v>
      </c>
      <c r="AO97" s="229"/>
      <c r="AP97" s="229"/>
      <c r="AQ97" s="83" t="s">
        <v>79</v>
      </c>
      <c r="AR97" s="80"/>
      <c r="AS97" s="84">
        <v>0</v>
      </c>
      <c r="AT97" s="85">
        <f t="shared" si="1"/>
        <v>0</v>
      </c>
      <c r="AU97" s="86">
        <f>'01.3 - SO 01.3 Vytápění'!P121</f>
        <v>0</v>
      </c>
      <c r="AV97" s="85">
        <f>'01.3 - SO 01.3 Vytápění'!J33</f>
        <v>0</v>
      </c>
      <c r="AW97" s="85">
        <f>'01.3 - SO 01.3 Vytápění'!J34</f>
        <v>0</v>
      </c>
      <c r="AX97" s="85">
        <f>'01.3 - SO 01.3 Vytápění'!J35</f>
        <v>0</v>
      </c>
      <c r="AY97" s="85">
        <f>'01.3 - SO 01.3 Vytápění'!J36</f>
        <v>0</v>
      </c>
      <c r="AZ97" s="85">
        <f>'01.3 - SO 01.3 Vytápění'!F33</f>
        <v>0</v>
      </c>
      <c r="BA97" s="85">
        <f>'01.3 - SO 01.3 Vytápění'!F34</f>
        <v>0</v>
      </c>
      <c r="BB97" s="85">
        <f>'01.3 - SO 01.3 Vytápění'!F35</f>
        <v>0</v>
      </c>
      <c r="BC97" s="85">
        <f>'01.3 - SO 01.3 Vytápění'!F36</f>
        <v>0</v>
      </c>
      <c r="BD97" s="87">
        <f>'01.3 - SO 01.3 Vytápění'!F37</f>
        <v>0</v>
      </c>
      <c r="BT97" s="88" t="s">
        <v>80</v>
      </c>
      <c r="BV97" s="88" t="s">
        <v>74</v>
      </c>
      <c r="BW97" s="88" t="s">
        <v>88</v>
      </c>
      <c r="BX97" s="88" t="s">
        <v>4</v>
      </c>
      <c r="CL97" s="88" t="s">
        <v>1</v>
      </c>
      <c r="CM97" s="88" t="s">
        <v>82</v>
      </c>
    </row>
    <row r="98" spans="1:91" s="7" customFormat="1" ht="16.5" customHeight="1">
      <c r="A98" s="79" t="s">
        <v>76</v>
      </c>
      <c r="B98" s="80"/>
      <c r="C98" s="81"/>
      <c r="D98" s="227" t="s">
        <v>89</v>
      </c>
      <c r="E98" s="227"/>
      <c r="F98" s="227"/>
      <c r="G98" s="227"/>
      <c r="H98" s="227"/>
      <c r="I98" s="82"/>
      <c r="J98" s="227" t="s">
        <v>90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8">
        <f>'01.4 - SO 01.4 ZTI'!J30</f>
        <v>0</v>
      </c>
      <c r="AH98" s="229"/>
      <c r="AI98" s="229"/>
      <c r="AJ98" s="229"/>
      <c r="AK98" s="229"/>
      <c r="AL98" s="229"/>
      <c r="AM98" s="229"/>
      <c r="AN98" s="228">
        <f t="shared" si="0"/>
        <v>0</v>
      </c>
      <c r="AO98" s="229"/>
      <c r="AP98" s="229"/>
      <c r="AQ98" s="83" t="s">
        <v>79</v>
      </c>
      <c r="AR98" s="80"/>
      <c r="AS98" s="84">
        <v>0</v>
      </c>
      <c r="AT98" s="85">
        <f t="shared" si="1"/>
        <v>0</v>
      </c>
      <c r="AU98" s="86">
        <f>'01.4 - SO 01.4 ZTI'!P120</f>
        <v>0</v>
      </c>
      <c r="AV98" s="85">
        <f>'01.4 - SO 01.4 ZTI'!J33</f>
        <v>0</v>
      </c>
      <c r="AW98" s="85">
        <f>'01.4 - SO 01.4 ZTI'!J34</f>
        <v>0</v>
      </c>
      <c r="AX98" s="85">
        <f>'01.4 - SO 01.4 ZTI'!J35</f>
        <v>0</v>
      </c>
      <c r="AY98" s="85">
        <f>'01.4 - SO 01.4 ZTI'!J36</f>
        <v>0</v>
      </c>
      <c r="AZ98" s="85">
        <f>'01.4 - SO 01.4 ZTI'!F33</f>
        <v>0</v>
      </c>
      <c r="BA98" s="85">
        <f>'01.4 - SO 01.4 ZTI'!F34</f>
        <v>0</v>
      </c>
      <c r="BB98" s="85">
        <f>'01.4 - SO 01.4 ZTI'!F35</f>
        <v>0</v>
      </c>
      <c r="BC98" s="85">
        <f>'01.4 - SO 01.4 ZTI'!F36</f>
        <v>0</v>
      </c>
      <c r="BD98" s="87">
        <f>'01.4 - SO 01.4 ZTI'!F37</f>
        <v>0</v>
      </c>
      <c r="BT98" s="88" t="s">
        <v>80</v>
      </c>
      <c r="BV98" s="88" t="s">
        <v>74</v>
      </c>
      <c r="BW98" s="88" t="s">
        <v>91</v>
      </c>
      <c r="BX98" s="88" t="s">
        <v>4</v>
      </c>
      <c r="CL98" s="88" t="s">
        <v>1</v>
      </c>
      <c r="CM98" s="88" t="s">
        <v>82</v>
      </c>
    </row>
    <row r="99" spans="1:91" s="7" customFormat="1" ht="16.5" customHeight="1">
      <c r="A99" s="79" t="s">
        <v>76</v>
      </c>
      <c r="B99" s="80"/>
      <c r="C99" s="81"/>
      <c r="D99" s="227" t="s">
        <v>92</v>
      </c>
      <c r="E99" s="227"/>
      <c r="F99" s="227"/>
      <c r="G99" s="227"/>
      <c r="H99" s="227"/>
      <c r="I99" s="82"/>
      <c r="J99" s="227" t="s">
        <v>93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8">
        <f>'01.5 - SO 01.5 VZT'!J30</f>
        <v>0</v>
      </c>
      <c r="AH99" s="229"/>
      <c r="AI99" s="229"/>
      <c r="AJ99" s="229"/>
      <c r="AK99" s="229"/>
      <c r="AL99" s="229"/>
      <c r="AM99" s="229"/>
      <c r="AN99" s="228">
        <f t="shared" si="0"/>
        <v>0</v>
      </c>
      <c r="AO99" s="229"/>
      <c r="AP99" s="229"/>
      <c r="AQ99" s="83" t="s">
        <v>79</v>
      </c>
      <c r="AR99" s="80"/>
      <c r="AS99" s="84">
        <v>0</v>
      </c>
      <c r="AT99" s="85">
        <f t="shared" si="1"/>
        <v>0</v>
      </c>
      <c r="AU99" s="86">
        <f>'01.5 - SO 01.5 VZT'!P119</f>
        <v>0</v>
      </c>
      <c r="AV99" s="85">
        <f>'01.5 - SO 01.5 VZT'!J33</f>
        <v>0</v>
      </c>
      <c r="AW99" s="85">
        <f>'01.5 - SO 01.5 VZT'!J34</f>
        <v>0</v>
      </c>
      <c r="AX99" s="85">
        <f>'01.5 - SO 01.5 VZT'!J35</f>
        <v>0</v>
      </c>
      <c r="AY99" s="85">
        <f>'01.5 - SO 01.5 VZT'!J36</f>
        <v>0</v>
      </c>
      <c r="AZ99" s="85">
        <f>'01.5 - SO 01.5 VZT'!F33</f>
        <v>0</v>
      </c>
      <c r="BA99" s="85">
        <f>'01.5 - SO 01.5 VZT'!F34</f>
        <v>0</v>
      </c>
      <c r="BB99" s="85">
        <f>'01.5 - SO 01.5 VZT'!F35</f>
        <v>0</v>
      </c>
      <c r="BC99" s="85">
        <f>'01.5 - SO 01.5 VZT'!F36</f>
        <v>0</v>
      </c>
      <c r="BD99" s="87">
        <f>'01.5 - SO 01.5 VZT'!F37</f>
        <v>0</v>
      </c>
      <c r="BT99" s="88" t="s">
        <v>80</v>
      </c>
      <c r="BV99" s="88" t="s">
        <v>74</v>
      </c>
      <c r="BW99" s="88" t="s">
        <v>94</v>
      </c>
      <c r="BX99" s="88" t="s">
        <v>4</v>
      </c>
      <c r="CL99" s="88" t="s">
        <v>1</v>
      </c>
      <c r="CM99" s="88" t="s">
        <v>82</v>
      </c>
    </row>
    <row r="100" spans="1:91" s="7" customFormat="1" ht="16.5" customHeight="1">
      <c r="A100" s="79" t="s">
        <v>76</v>
      </c>
      <c r="B100" s="80"/>
      <c r="C100" s="81"/>
      <c r="D100" s="227" t="s">
        <v>95</v>
      </c>
      <c r="E100" s="227"/>
      <c r="F100" s="227"/>
      <c r="G100" s="227"/>
      <c r="H100" s="227"/>
      <c r="I100" s="82"/>
      <c r="J100" s="227" t="s">
        <v>96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8">
        <f>'901 - VON'!J30</f>
        <v>0</v>
      </c>
      <c r="AH100" s="229"/>
      <c r="AI100" s="229"/>
      <c r="AJ100" s="229"/>
      <c r="AK100" s="229"/>
      <c r="AL100" s="229"/>
      <c r="AM100" s="229"/>
      <c r="AN100" s="228">
        <f t="shared" si="0"/>
        <v>0</v>
      </c>
      <c r="AO100" s="229"/>
      <c r="AP100" s="229"/>
      <c r="AQ100" s="83" t="s">
        <v>96</v>
      </c>
      <c r="AR100" s="80"/>
      <c r="AS100" s="89">
        <v>0</v>
      </c>
      <c r="AT100" s="90">
        <f t="shared" si="1"/>
        <v>0</v>
      </c>
      <c r="AU100" s="91">
        <f>'901 - VON'!P118</f>
        <v>0</v>
      </c>
      <c r="AV100" s="90">
        <f>'901 - VON'!J33</f>
        <v>0</v>
      </c>
      <c r="AW100" s="90">
        <f>'901 - VON'!J34</f>
        <v>0</v>
      </c>
      <c r="AX100" s="90">
        <f>'901 - VON'!J35</f>
        <v>0</v>
      </c>
      <c r="AY100" s="90">
        <f>'901 - VON'!J36</f>
        <v>0</v>
      </c>
      <c r="AZ100" s="90">
        <f>'901 - VON'!F33</f>
        <v>0</v>
      </c>
      <c r="BA100" s="90">
        <f>'901 - VON'!F34</f>
        <v>0</v>
      </c>
      <c r="BB100" s="90">
        <f>'901 - VON'!F35</f>
        <v>0</v>
      </c>
      <c r="BC100" s="90">
        <f>'901 - VON'!F36</f>
        <v>0</v>
      </c>
      <c r="BD100" s="92">
        <f>'901 - VON'!F37</f>
        <v>0</v>
      </c>
      <c r="BT100" s="88" t="s">
        <v>80</v>
      </c>
      <c r="BV100" s="88" t="s">
        <v>74</v>
      </c>
      <c r="BW100" s="88" t="s">
        <v>97</v>
      </c>
      <c r="BX100" s="88" t="s">
        <v>4</v>
      </c>
      <c r="CL100" s="88" t="s">
        <v>1</v>
      </c>
      <c r="CM100" s="88" t="s">
        <v>82</v>
      </c>
    </row>
    <row r="101" spans="1:91" s="2" customFormat="1" ht="30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3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91" s="2" customFormat="1" ht="6.95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33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</sheetData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AN97:AP97"/>
    <mergeCell ref="AN92:AP92"/>
    <mergeCell ref="AN95:AP95"/>
    <mergeCell ref="L85:AO85"/>
    <mergeCell ref="AM87:AN87"/>
    <mergeCell ref="AM89:AP89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S89:AT91"/>
    <mergeCell ref="AM90:AP90"/>
    <mergeCell ref="D97:H97"/>
    <mergeCell ref="J97:AF97"/>
    <mergeCell ref="AG97:AM97"/>
    <mergeCell ref="C92:G92"/>
    <mergeCell ref="AG92:AM92"/>
    <mergeCell ref="I92:AF92"/>
    <mergeCell ref="D95:H95"/>
    <mergeCell ref="AG95:AM95"/>
    <mergeCell ref="J95:AF95"/>
  </mergeCells>
  <hyperlinks>
    <hyperlink ref="A95" location="'01.1 - SO 01.1 Stavební část'!C2" display="/" xr:uid="{00000000-0004-0000-0000-000000000000}"/>
    <hyperlink ref="A96" location="'01.2 - SO 01.2 Elektroins...'!C2" display="/" xr:uid="{00000000-0004-0000-0000-000001000000}"/>
    <hyperlink ref="A97" location="'01.3 - SO 01.3 Vytápění'!C2" display="/" xr:uid="{00000000-0004-0000-0000-000002000000}"/>
    <hyperlink ref="A98" location="'01.4 - SO 01.4 ZTI'!C2" display="/" xr:uid="{00000000-0004-0000-0000-000003000000}"/>
    <hyperlink ref="A99" location="'01.5 - SO 01.5 VZT'!C2" display="/" xr:uid="{00000000-0004-0000-0000-000004000000}"/>
    <hyperlink ref="A100" location="'901 - VON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536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3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3"/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81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82</v>
      </c>
    </row>
    <row r="4" spans="1:46" s="1" customFormat="1" ht="24.95" customHeight="1">
      <c r="B4" s="20"/>
      <c r="D4" s="21" t="s">
        <v>98</v>
      </c>
      <c r="I4" s="93"/>
      <c r="L4" s="20"/>
      <c r="M4" s="95" t="s">
        <v>10</v>
      </c>
      <c r="AT4" s="17" t="s">
        <v>3</v>
      </c>
    </row>
    <row r="5" spans="1:46" s="1" customFormat="1" ht="6.95" customHeight="1">
      <c r="B5" s="20"/>
      <c r="I5" s="93"/>
      <c r="L5" s="20"/>
    </row>
    <row r="6" spans="1:46" s="1" customFormat="1" ht="12" customHeight="1">
      <c r="B6" s="20"/>
      <c r="D6" s="27" t="s">
        <v>16</v>
      </c>
      <c r="I6" s="93"/>
      <c r="L6" s="20"/>
    </row>
    <row r="7" spans="1:46" s="1" customFormat="1" ht="16.5" customHeight="1">
      <c r="B7" s="20"/>
      <c r="E7" s="261" t="str">
        <f>'Rekapitulace stavby'!K6</f>
        <v>Rozšíření kapacity DDM v hospodářském pavilonu MŠ Ratibořická</v>
      </c>
      <c r="F7" s="262"/>
      <c r="G7" s="262"/>
      <c r="H7" s="262"/>
      <c r="I7" s="93"/>
      <c r="L7" s="20"/>
    </row>
    <row r="8" spans="1:46" s="2" customFormat="1" ht="12" customHeight="1">
      <c r="A8" s="32"/>
      <c r="B8" s="33"/>
      <c r="C8" s="32"/>
      <c r="D8" s="27" t="s">
        <v>99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40" t="s">
        <v>100</v>
      </c>
      <c r="F9" s="260"/>
      <c r="G9" s="260"/>
      <c r="H9" s="260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9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97" t="s">
        <v>22</v>
      </c>
      <c r="J12" s="55">
        <f>'Rekapitulace stavby'!AN8</f>
        <v>43829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97" t="s">
        <v>24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97" t="s">
        <v>25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97" t="s">
        <v>24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63" t="str">
        <f>'Rekapitulace stavby'!E14</f>
        <v>Vyplň údaj</v>
      </c>
      <c r="F18" s="255"/>
      <c r="G18" s="255"/>
      <c r="H18" s="255"/>
      <c r="I18" s="97" t="s">
        <v>25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97" t="s">
        <v>24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97" t="s">
        <v>25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30</v>
      </c>
      <c r="E23" s="32"/>
      <c r="F23" s="32"/>
      <c r="G23" s="32"/>
      <c r="H23" s="32"/>
      <c r="I23" s="97" t="s">
        <v>24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97" t="s">
        <v>25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31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8"/>
      <c r="B27" s="99"/>
      <c r="C27" s="98"/>
      <c r="D27" s="98"/>
      <c r="E27" s="259" t="s">
        <v>1</v>
      </c>
      <c r="F27" s="259"/>
      <c r="G27" s="259"/>
      <c r="H27" s="259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3" t="s">
        <v>32</v>
      </c>
      <c r="E30" s="32"/>
      <c r="F30" s="32"/>
      <c r="G30" s="32"/>
      <c r="H30" s="32"/>
      <c r="I30" s="96"/>
      <c r="J30" s="71">
        <f>ROUND(J139,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34</v>
      </c>
      <c r="G32" s="32"/>
      <c r="H32" s="32"/>
      <c r="I32" s="104" t="s">
        <v>33</v>
      </c>
      <c r="J32" s="36" t="s">
        <v>35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5" t="s">
        <v>36</v>
      </c>
      <c r="E33" s="27" t="s">
        <v>37</v>
      </c>
      <c r="F33" s="106">
        <f>ROUND((SUM(BE139:BE535)),  2)</f>
        <v>0</v>
      </c>
      <c r="G33" s="32"/>
      <c r="H33" s="32"/>
      <c r="I33" s="107">
        <v>0.21</v>
      </c>
      <c r="J33" s="106">
        <f>ROUND(((SUM(BE139:BE535))*I33),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38</v>
      </c>
      <c r="F34" s="106">
        <f>ROUND((SUM(BF139:BF535)),  2)</f>
        <v>0</v>
      </c>
      <c r="G34" s="32"/>
      <c r="H34" s="32"/>
      <c r="I34" s="107">
        <v>0.15</v>
      </c>
      <c r="J34" s="106">
        <f>ROUND(((SUM(BF139:BF535))*I34),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39</v>
      </c>
      <c r="F35" s="106">
        <f>ROUND((SUM(BG139:BG535)),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40</v>
      </c>
      <c r="F36" s="106">
        <f>ROUND((SUM(BH139:BH535)),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06">
        <f>ROUND((SUM(BI139:BI535)),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8"/>
      <c r="D39" s="109" t="s">
        <v>42</v>
      </c>
      <c r="E39" s="60"/>
      <c r="F39" s="60"/>
      <c r="G39" s="110" t="s">
        <v>43</v>
      </c>
      <c r="H39" s="111" t="s">
        <v>44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I41" s="93"/>
      <c r="L41" s="20"/>
    </row>
    <row r="42" spans="1:31" s="1" customFormat="1" ht="14.45" customHeight="1">
      <c r="B42" s="20"/>
      <c r="I42" s="93"/>
      <c r="L42" s="20"/>
    </row>
    <row r="43" spans="1:31" s="1" customFormat="1" ht="14.45" customHeight="1">
      <c r="B43" s="20"/>
      <c r="I43" s="93"/>
      <c r="L43" s="20"/>
    </row>
    <row r="44" spans="1:31" s="1" customFormat="1" ht="14.45" customHeight="1">
      <c r="B44" s="20"/>
      <c r="I44" s="93"/>
      <c r="L44" s="20"/>
    </row>
    <row r="45" spans="1:31" s="1" customFormat="1" ht="14.45" customHeight="1">
      <c r="B45" s="20"/>
      <c r="I45" s="93"/>
      <c r="L45" s="20"/>
    </row>
    <row r="46" spans="1:31" s="1" customFormat="1" ht="14.45" customHeight="1">
      <c r="B46" s="20"/>
      <c r="I46" s="93"/>
      <c r="L46" s="20"/>
    </row>
    <row r="47" spans="1:31" s="1" customFormat="1" ht="14.45" customHeight="1">
      <c r="B47" s="20"/>
      <c r="I47" s="93"/>
      <c r="L47" s="20"/>
    </row>
    <row r="48" spans="1:31" s="1" customFormat="1" ht="14.45" customHeight="1">
      <c r="B48" s="20"/>
      <c r="I48" s="93"/>
      <c r="L48" s="20"/>
    </row>
    <row r="49" spans="1:31" s="1" customFormat="1" ht="14.45" customHeight="1">
      <c r="B49" s="20"/>
      <c r="I49" s="93"/>
      <c r="L49" s="20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115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47</v>
      </c>
      <c r="E61" s="35"/>
      <c r="F61" s="116" t="s">
        <v>48</v>
      </c>
      <c r="G61" s="45" t="s">
        <v>47</v>
      </c>
      <c r="H61" s="35"/>
      <c r="I61" s="117"/>
      <c r="J61" s="118" t="s">
        <v>48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49</v>
      </c>
      <c r="E65" s="46"/>
      <c r="F65" s="46"/>
      <c r="G65" s="43" t="s">
        <v>50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47</v>
      </c>
      <c r="E76" s="35"/>
      <c r="F76" s="116" t="s">
        <v>48</v>
      </c>
      <c r="G76" s="45" t="s">
        <v>47</v>
      </c>
      <c r="H76" s="35"/>
      <c r="I76" s="117"/>
      <c r="J76" s="118" t="s">
        <v>48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101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61" t="str">
        <f>E7</f>
        <v>Rozšíření kapacity DDM v hospodářském pavilonu MŠ Ratibořická</v>
      </c>
      <c r="F85" s="262"/>
      <c r="G85" s="262"/>
      <c r="H85" s="262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99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40" t="str">
        <f>E9</f>
        <v>01.1 - SO 01.1 Stavební část</v>
      </c>
      <c r="F87" s="260"/>
      <c r="G87" s="260"/>
      <c r="H87" s="260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97" t="s">
        <v>22</v>
      </c>
      <c r="J89" s="55">
        <f>IF(J12="","",J12)</f>
        <v>43829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23</v>
      </c>
      <c r="D91" s="32"/>
      <c r="E91" s="32"/>
      <c r="F91" s="25" t="str">
        <f>E15</f>
        <v xml:space="preserve"> </v>
      </c>
      <c r="G91" s="32"/>
      <c r="H91" s="32"/>
      <c r="I91" s="97" t="s">
        <v>28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97" t="s">
        <v>30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22" t="s">
        <v>102</v>
      </c>
      <c r="D94" s="108"/>
      <c r="E94" s="108"/>
      <c r="F94" s="108"/>
      <c r="G94" s="108"/>
      <c r="H94" s="108"/>
      <c r="I94" s="123"/>
      <c r="J94" s="124" t="s">
        <v>103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25" t="s">
        <v>104</v>
      </c>
      <c r="D96" s="32"/>
      <c r="E96" s="32"/>
      <c r="F96" s="32"/>
      <c r="G96" s="32"/>
      <c r="H96" s="32"/>
      <c r="I96" s="96"/>
      <c r="J96" s="71">
        <f>J139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105</v>
      </c>
    </row>
    <row r="97" spans="2:12" s="9" customFormat="1" ht="24.95" customHeight="1">
      <c r="B97" s="126"/>
      <c r="D97" s="127" t="s">
        <v>106</v>
      </c>
      <c r="E97" s="128"/>
      <c r="F97" s="128"/>
      <c r="G97" s="128"/>
      <c r="H97" s="128"/>
      <c r="I97" s="129"/>
      <c r="J97" s="130">
        <f>J140</f>
        <v>0</v>
      </c>
      <c r="L97" s="126"/>
    </row>
    <row r="98" spans="2:12" s="10" customFormat="1" ht="19.899999999999999" customHeight="1">
      <c r="B98" s="131"/>
      <c r="D98" s="132" t="s">
        <v>107</v>
      </c>
      <c r="E98" s="133"/>
      <c r="F98" s="133"/>
      <c r="G98" s="133"/>
      <c r="H98" s="133"/>
      <c r="I98" s="134"/>
      <c r="J98" s="135">
        <f>J141</f>
        <v>0</v>
      </c>
      <c r="L98" s="131"/>
    </row>
    <row r="99" spans="2:12" s="10" customFormat="1" ht="19.899999999999999" customHeight="1">
      <c r="B99" s="131"/>
      <c r="D99" s="132" t="s">
        <v>108</v>
      </c>
      <c r="E99" s="133"/>
      <c r="F99" s="133"/>
      <c r="G99" s="133"/>
      <c r="H99" s="133"/>
      <c r="I99" s="134"/>
      <c r="J99" s="135">
        <f>J168</f>
        <v>0</v>
      </c>
      <c r="L99" s="131"/>
    </row>
    <row r="100" spans="2:12" s="10" customFormat="1" ht="19.899999999999999" customHeight="1">
      <c r="B100" s="131"/>
      <c r="D100" s="132" t="s">
        <v>109</v>
      </c>
      <c r="E100" s="133"/>
      <c r="F100" s="133"/>
      <c r="G100" s="133"/>
      <c r="H100" s="133"/>
      <c r="I100" s="134"/>
      <c r="J100" s="135">
        <f>J194</f>
        <v>0</v>
      </c>
      <c r="L100" s="131"/>
    </row>
    <row r="101" spans="2:12" s="10" customFormat="1" ht="19.899999999999999" customHeight="1">
      <c r="B101" s="131"/>
      <c r="D101" s="132" t="s">
        <v>110</v>
      </c>
      <c r="E101" s="133"/>
      <c r="F101" s="133"/>
      <c r="G101" s="133"/>
      <c r="H101" s="133"/>
      <c r="I101" s="134"/>
      <c r="J101" s="135">
        <f>J212</f>
        <v>0</v>
      </c>
      <c r="L101" s="131"/>
    </row>
    <row r="102" spans="2:12" s="10" customFormat="1" ht="19.899999999999999" customHeight="1">
      <c r="B102" s="131"/>
      <c r="D102" s="132" t="s">
        <v>111</v>
      </c>
      <c r="E102" s="133"/>
      <c r="F102" s="133"/>
      <c r="G102" s="133"/>
      <c r="H102" s="133"/>
      <c r="I102" s="134"/>
      <c r="J102" s="135">
        <f>J216</f>
        <v>0</v>
      </c>
      <c r="L102" s="131"/>
    </row>
    <row r="103" spans="2:12" s="10" customFormat="1" ht="19.899999999999999" customHeight="1">
      <c r="B103" s="131"/>
      <c r="D103" s="132" t="s">
        <v>112</v>
      </c>
      <c r="E103" s="133"/>
      <c r="F103" s="133"/>
      <c r="G103" s="133"/>
      <c r="H103" s="133"/>
      <c r="I103" s="134"/>
      <c r="J103" s="135">
        <f>J249</f>
        <v>0</v>
      </c>
      <c r="L103" s="131"/>
    </row>
    <row r="104" spans="2:12" s="10" customFormat="1" ht="19.899999999999999" customHeight="1">
      <c r="B104" s="131"/>
      <c r="D104" s="132" t="s">
        <v>113</v>
      </c>
      <c r="E104" s="133"/>
      <c r="F104" s="133"/>
      <c r="G104" s="133"/>
      <c r="H104" s="133"/>
      <c r="I104" s="134"/>
      <c r="J104" s="135">
        <f>J314</f>
        <v>0</v>
      </c>
      <c r="L104" s="131"/>
    </row>
    <row r="105" spans="2:12" s="10" customFormat="1" ht="19.899999999999999" customHeight="1">
      <c r="B105" s="131"/>
      <c r="D105" s="132" t="s">
        <v>114</v>
      </c>
      <c r="E105" s="133"/>
      <c r="F105" s="133"/>
      <c r="G105" s="133"/>
      <c r="H105" s="133"/>
      <c r="I105" s="134"/>
      <c r="J105" s="135">
        <f>J331</f>
        <v>0</v>
      </c>
      <c r="L105" s="131"/>
    </row>
    <row r="106" spans="2:12" s="9" customFormat="1" ht="24.95" customHeight="1">
      <c r="B106" s="126"/>
      <c r="D106" s="127" t="s">
        <v>115</v>
      </c>
      <c r="E106" s="128"/>
      <c r="F106" s="128"/>
      <c r="G106" s="128"/>
      <c r="H106" s="128"/>
      <c r="I106" s="129"/>
      <c r="J106" s="130">
        <f>J333</f>
        <v>0</v>
      </c>
      <c r="L106" s="126"/>
    </row>
    <row r="107" spans="2:12" s="10" customFormat="1" ht="19.899999999999999" customHeight="1">
      <c r="B107" s="131"/>
      <c r="D107" s="132" t="s">
        <v>116</v>
      </c>
      <c r="E107" s="133"/>
      <c r="F107" s="133"/>
      <c r="G107" s="133"/>
      <c r="H107" s="133"/>
      <c r="I107" s="134"/>
      <c r="J107" s="135">
        <f>J334</f>
        <v>0</v>
      </c>
      <c r="L107" s="131"/>
    </row>
    <row r="108" spans="2:12" s="10" customFormat="1" ht="19.899999999999999" customHeight="1">
      <c r="B108" s="131"/>
      <c r="D108" s="132" t="s">
        <v>117</v>
      </c>
      <c r="E108" s="133"/>
      <c r="F108" s="133"/>
      <c r="G108" s="133"/>
      <c r="H108" s="133"/>
      <c r="I108" s="134"/>
      <c r="J108" s="135">
        <f>J349</f>
        <v>0</v>
      </c>
      <c r="L108" s="131"/>
    </row>
    <row r="109" spans="2:12" s="10" customFormat="1" ht="19.899999999999999" customHeight="1">
      <c r="B109" s="131"/>
      <c r="D109" s="132" t="s">
        <v>118</v>
      </c>
      <c r="E109" s="133"/>
      <c r="F109" s="133"/>
      <c r="G109" s="133"/>
      <c r="H109" s="133"/>
      <c r="I109" s="134"/>
      <c r="J109" s="135">
        <f>J356</f>
        <v>0</v>
      </c>
      <c r="L109" s="131"/>
    </row>
    <row r="110" spans="2:12" s="10" customFormat="1" ht="19.899999999999999" customHeight="1">
      <c r="B110" s="131"/>
      <c r="D110" s="132" t="s">
        <v>119</v>
      </c>
      <c r="E110" s="133"/>
      <c r="F110" s="133"/>
      <c r="G110" s="133"/>
      <c r="H110" s="133"/>
      <c r="I110" s="134"/>
      <c r="J110" s="135">
        <f>J358</f>
        <v>0</v>
      </c>
      <c r="L110" s="131"/>
    </row>
    <row r="111" spans="2:12" s="10" customFormat="1" ht="19.899999999999999" customHeight="1">
      <c r="B111" s="131"/>
      <c r="D111" s="132" t="s">
        <v>120</v>
      </c>
      <c r="E111" s="133"/>
      <c r="F111" s="133"/>
      <c r="G111" s="133"/>
      <c r="H111" s="133"/>
      <c r="I111" s="134"/>
      <c r="J111" s="135">
        <f>J362</f>
        <v>0</v>
      </c>
      <c r="L111" s="131"/>
    </row>
    <row r="112" spans="2:12" s="10" customFormat="1" ht="19.899999999999999" customHeight="1">
      <c r="B112" s="131"/>
      <c r="D112" s="132" t="s">
        <v>121</v>
      </c>
      <c r="E112" s="133"/>
      <c r="F112" s="133"/>
      <c r="G112" s="133"/>
      <c r="H112" s="133"/>
      <c r="I112" s="134"/>
      <c r="J112" s="135">
        <f>J367</f>
        <v>0</v>
      </c>
      <c r="L112" s="131"/>
    </row>
    <row r="113" spans="1:31" s="10" customFormat="1" ht="19.899999999999999" customHeight="1">
      <c r="B113" s="131"/>
      <c r="D113" s="132" t="s">
        <v>122</v>
      </c>
      <c r="E113" s="133"/>
      <c r="F113" s="133"/>
      <c r="G113" s="133"/>
      <c r="H113" s="133"/>
      <c r="I113" s="134"/>
      <c r="J113" s="135">
        <f>J374</f>
        <v>0</v>
      </c>
      <c r="L113" s="131"/>
    </row>
    <row r="114" spans="1:31" s="10" customFormat="1" ht="19.899999999999999" customHeight="1">
      <c r="B114" s="131"/>
      <c r="D114" s="132" t="s">
        <v>123</v>
      </c>
      <c r="E114" s="133"/>
      <c r="F114" s="133"/>
      <c r="G114" s="133"/>
      <c r="H114" s="133"/>
      <c r="I114" s="134"/>
      <c r="J114" s="135">
        <f>J394</f>
        <v>0</v>
      </c>
      <c r="L114" s="131"/>
    </row>
    <row r="115" spans="1:31" s="10" customFormat="1" ht="19.899999999999999" customHeight="1">
      <c r="B115" s="131"/>
      <c r="D115" s="132" t="s">
        <v>124</v>
      </c>
      <c r="E115" s="133"/>
      <c r="F115" s="133"/>
      <c r="G115" s="133"/>
      <c r="H115" s="133"/>
      <c r="I115" s="134"/>
      <c r="J115" s="135">
        <f>J399</f>
        <v>0</v>
      </c>
      <c r="L115" s="131"/>
    </row>
    <row r="116" spans="1:31" s="10" customFormat="1" ht="19.899999999999999" customHeight="1">
      <c r="B116" s="131"/>
      <c r="D116" s="132" t="s">
        <v>125</v>
      </c>
      <c r="E116" s="133"/>
      <c r="F116" s="133"/>
      <c r="G116" s="133"/>
      <c r="H116" s="133"/>
      <c r="I116" s="134"/>
      <c r="J116" s="135">
        <f>J438</f>
        <v>0</v>
      </c>
      <c r="L116" s="131"/>
    </row>
    <row r="117" spans="1:31" s="10" customFormat="1" ht="19.899999999999999" customHeight="1">
      <c r="B117" s="131"/>
      <c r="D117" s="132" t="s">
        <v>126</v>
      </c>
      <c r="E117" s="133"/>
      <c r="F117" s="133"/>
      <c r="G117" s="133"/>
      <c r="H117" s="133"/>
      <c r="I117" s="134"/>
      <c r="J117" s="135">
        <f>J475</f>
        <v>0</v>
      </c>
      <c r="L117" s="131"/>
    </row>
    <row r="118" spans="1:31" s="10" customFormat="1" ht="19.899999999999999" customHeight="1">
      <c r="B118" s="131"/>
      <c r="D118" s="132" t="s">
        <v>127</v>
      </c>
      <c r="E118" s="133"/>
      <c r="F118" s="133"/>
      <c r="G118" s="133"/>
      <c r="H118" s="133"/>
      <c r="I118" s="134"/>
      <c r="J118" s="135">
        <f>J504</f>
        <v>0</v>
      </c>
      <c r="L118" s="131"/>
    </row>
    <row r="119" spans="1:31" s="10" customFormat="1" ht="19.899999999999999" customHeight="1">
      <c r="B119" s="131"/>
      <c r="D119" s="132" t="s">
        <v>128</v>
      </c>
      <c r="E119" s="133"/>
      <c r="F119" s="133"/>
      <c r="G119" s="133"/>
      <c r="H119" s="133"/>
      <c r="I119" s="134"/>
      <c r="J119" s="135">
        <f>J511</f>
        <v>0</v>
      </c>
      <c r="L119" s="131"/>
    </row>
    <row r="120" spans="1:31" s="2" customFormat="1" ht="21.75" customHeight="1">
      <c r="A120" s="32"/>
      <c r="B120" s="33"/>
      <c r="C120" s="32"/>
      <c r="D120" s="32"/>
      <c r="E120" s="32"/>
      <c r="F120" s="32"/>
      <c r="G120" s="32"/>
      <c r="H120" s="32"/>
      <c r="I120" s="96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6.95" customHeight="1">
      <c r="A121" s="32"/>
      <c r="B121" s="47"/>
      <c r="C121" s="48"/>
      <c r="D121" s="48"/>
      <c r="E121" s="48"/>
      <c r="F121" s="48"/>
      <c r="G121" s="48"/>
      <c r="H121" s="48"/>
      <c r="I121" s="120"/>
      <c r="J121" s="48"/>
      <c r="K121" s="48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5" spans="1:31" s="2" customFormat="1" ht="6.95" customHeight="1">
      <c r="A125" s="32"/>
      <c r="B125" s="49"/>
      <c r="C125" s="50"/>
      <c r="D125" s="50"/>
      <c r="E125" s="50"/>
      <c r="F125" s="50"/>
      <c r="G125" s="50"/>
      <c r="H125" s="50"/>
      <c r="I125" s="121"/>
      <c r="J125" s="50"/>
      <c r="K125" s="50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24.95" customHeight="1">
      <c r="A126" s="32"/>
      <c r="B126" s="33"/>
      <c r="C126" s="21" t="s">
        <v>129</v>
      </c>
      <c r="D126" s="32"/>
      <c r="E126" s="32"/>
      <c r="F126" s="32"/>
      <c r="G126" s="32"/>
      <c r="H126" s="32"/>
      <c r="I126" s="96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6.95" customHeight="1">
      <c r="A127" s="32"/>
      <c r="B127" s="33"/>
      <c r="C127" s="32"/>
      <c r="D127" s="32"/>
      <c r="E127" s="32"/>
      <c r="F127" s="32"/>
      <c r="G127" s="32"/>
      <c r="H127" s="32"/>
      <c r="I127" s="96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2" customHeight="1">
      <c r="A128" s="32"/>
      <c r="B128" s="33"/>
      <c r="C128" s="27" t="s">
        <v>16</v>
      </c>
      <c r="D128" s="32"/>
      <c r="E128" s="32"/>
      <c r="F128" s="32"/>
      <c r="G128" s="32"/>
      <c r="H128" s="32"/>
      <c r="I128" s="96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6.5" customHeight="1">
      <c r="A129" s="32"/>
      <c r="B129" s="33"/>
      <c r="C129" s="32"/>
      <c r="D129" s="32"/>
      <c r="E129" s="261" t="str">
        <f>E7</f>
        <v>Rozšíření kapacity DDM v hospodářském pavilonu MŠ Ratibořická</v>
      </c>
      <c r="F129" s="262"/>
      <c r="G129" s="262"/>
      <c r="H129" s="262"/>
      <c r="I129" s="96"/>
      <c r="J129" s="32"/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2" customHeight="1">
      <c r="A130" s="32"/>
      <c r="B130" s="33"/>
      <c r="C130" s="27" t="s">
        <v>99</v>
      </c>
      <c r="D130" s="32"/>
      <c r="E130" s="32"/>
      <c r="F130" s="32"/>
      <c r="G130" s="32"/>
      <c r="H130" s="32"/>
      <c r="I130" s="96"/>
      <c r="J130" s="32"/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6.5" customHeight="1">
      <c r="A131" s="32"/>
      <c r="B131" s="33"/>
      <c r="C131" s="32"/>
      <c r="D131" s="32"/>
      <c r="E131" s="240" t="str">
        <f>E9</f>
        <v>01.1 - SO 01.1 Stavební část</v>
      </c>
      <c r="F131" s="260"/>
      <c r="G131" s="260"/>
      <c r="H131" s="260"/>
      <c r="I131" s="96"/>
      <c r="J131" s="32"/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6.95" customHeight="1">
      <c r="A132" s="32"/>
      <c r="B132" s="33"/>
      <c r="C132" s="32"/>
      <c r="D132" s="32"/>
      <c r="E132" s="32"/>
      <c r="F132" s="32"/>
      <c r="G132" s="32"/>
      <c r="H132" s="32"/>
      <c r="I132" s="96"/>
      <c r="J132" s="32"/>
      <c r="K132" s="32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2" customFormat="1" ht="12" customHeight="1">
      <c r="A133" s="32"/>
      <c r="B133" s="33"/>
      <c r="C133" s="27" t="s">
        <v>20</v>
      </c>
      <c r="D133" s="32"/>
      <c r="E133" s="32"/>
      <c r="F133" s="25" t="str">
        <f>F12</f>
        <v xml:space="preserve"> </v>
      </c>
      <c r="G133" s="32"/>
      <c r="H133" s="32"/>
      <c r="I133" s="97" t="s">
        <v>22</v>
      </c>
      <c r="J133" s="55">
        <f>IF(J12="","",J12)</f>
        <v>43829</v>
      </c>
      <c r="K133" s="32"/>
      <c r="L133" s="4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5" s="2" customFormat="1" ht="6.95" customHeight="1">
      <c r="A134" s="32"/>
      <c r="B134" s="33"/>
      <c r="C134" s="32"/>
      <c r="D134" s="32"/>
      <c r="E134" s="32"/>
      <c r="F134" s="32"/>
      <c r="G134" s="32"/>
      <c r="H134" s="32"/>
      <c r="I134" s="96"/>
      <c r="J134" s="32"/>
      <c r="K134" s="32"/>
      <c r="L134" s="4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65" s="2" customFormat="1" ht="15.2" customHeight="1">
      <c r="A135" s="32"/>
      <c r="B135" s="33"/>
      <c r="C135" s="27" t="s">
        <v>23</v>
      </c>
      <c r="D135" s="32"/>
      <c r="E135" s="32"/>
      <c r="F135" s="25" t="str">
        <f>E15</f>
        <v xml:space="preserve"> </v>
      </c>
      <c r="G135" s="32"/>
      <c r="H135" s="32"/>
      <c r="I135" s="97" t="s">
        <v>28</v>
      </c>
      <c r="J135" s="30" t="str">
        <f>E21</f>
        <v xml:space="preserve"> </v>
      </c>
      <c r="K135" s="32"/>
      <c r="L135" s="4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:65" s="2" customFormat="1" ht="15.2" customHeight="1">
      <c r="A136" s="32"/>
      <c r="B136" s="33"/>
      <c r="C136" s="27" t="s">
        <v>26</v>
      </c>
      <c r="D136" s="32"/>
      <c r="E136" s="32"/>
      <c r="F136" s="25" t="str">
        <f>IF(E18="","",E18)</f>
        <v>Vyplň údaj</v>
      </c>
      <c r="G136" s="32"/>
      <c r="H136" s="32"/>
      <c r="I136" s="97" t="s">
        <v>30</v>
      </c>
      <c r="J136" s="30" t="str">
        <f>E24</f>
        <v xml:space="preserve"> </v>
      </c>
      <c r="K136" s="32"/>
      <c r="L136" s="4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</row>
    <row r="137" spans="1:65" s="2" customFormat="1" ht="10.35" customHeight="1">
      <c r="A137" s="32"/>
      <c r="B137" s="33"/>
      <c r="C137" s="32"/>
      <c r="D137" s="32"/>
      <c r="E137" s="32"/>
      <c r="F137" s="32"/>
      <c r="G137" s="32"/>
      <c r="H137" s="32"/>
      <c r="I137" s="96"/>
      <c r="J137" s="32"/>
      <c r="K137" s="32"/>
      <c r="L137" s="4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</row>
    <row r="138" spans="1:65" s="11" customFormat="1" ht="29.25" customHeight="1">
      <c r="A138" s="136"/>
      <c r="B138" s="137"/>
      <c r="C138" s="138" t="s">
        <v>130</v>
      </c>
      <c r="D138" s="139" t="s">
        <v>57</v>
      </c>
      <c r="E138" s="139" t="s">
        <v>53</v>
      </c>
      <c r="F138" s="139" t="s">
        <v>54</v>
      </c>
      <c r="G138" s="139" t="s">
        <v>131</v>
      </c>
      <c r="H138" s="139" t="s">
        <v>132</v>
      </c>
      <c r="I138" s="140" t="s">
        <v>133</v>
      </c>
      <c r="J138" s="141" t="s">
        <v>103</v>
      </c>
      <c r="K138" s="142" t="s">
        <v>134</v>
      </c>
      <c r="L138" s="143"/>
      <c r="M138" s="62" t="s">
        <v>1</v>
      </c>
      <c r="N138" s="63" t="s">
        <v>36</v>
      </c>
      <c r="O138" s="63" t="s">
        <v>135</v>
      </c>
      <c r="P138" s="63" t="s">
        <v>136</v>
      </c>
      <c r="Q138" s="63" t="s">
        <v>137</v>
      </c>
      <c r="R138" s="63" t="s">
        <v>138</v>
      </c>
      <c r="S138" s="63" t="s">
        <v>139</v>
      </c>
      <c r="T138" s="64" t="s">
        <v>140</v>
      </c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</row>
    <row r="139" spans="1:65" s="2" customFormat="1" ht="22.9" customHeight="1">
      <c r="A139" s="32"/>
      <c r="B139" s="33"/>
      <c r="C139" s="69" t="s">
        <v>141</v>
      </c>
      <c r="D139" s="32"/>
      <c r="E139" s="32"/>
      <c r="F139" s="32"/>
      <c r="G139" s="32"/>
      <c r="H139" s="32"/>
      <c r="I139" s="96"/>
      <c r="J139" s="144">
        <f>BK139</f>
        <v>0</v>
      </c>
      <c r="K139" s="32"/>
      <c r="L139" s="33"/>
      <c r="M139" s="65"/>
      <c r="N139" s="56"/>
      <c r="O139" s="66"/>
      <c r="P139" s="145">
        <f>P140+P333</f>
        <v>0</v>
      </c>
      <c r="Q139" s="66"/>
      <c r="R139" s="145">
        <f>R140+R333</f>
        <v>188.29540173000001</v>
      </c>
      <c r="S139" s="66"/>
      <c r="T139" s="146">
        <f>T140+T333</f>
        <v>195.50083791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T139" s="17" t="s">
        <v>71</v>
      </c>
      <c r="AU139" s="17" t="s">
        <v>105</v>
      </c>
      <c r="BK139" s="147">
        <f>BK140+BK333</f>
        <v>0</v>
      </c>
    </row>
    <row r="140" spans="1:65" s="12" customFormat="1" ht="25.9" customHeight="1">
      <c r="B140" s="148"/>
      <c r="D140" s="149" t="s">
        <v>71</v>
      </c>
      <c r="E140" s="150" t="s">
        <v>142</v>
      </c>
      <c r="F140" s="150" t="s">
        <v>143</v>
      </c>
      <c r="I140" s="151"/>
      <c r="J140" s="152">
        <f>BK140</f>
        <v>0</v>
      </c>
      <c r="L140" s="148"/>
      <c r="M140" s="153"/>
      <c r="N140" s="154"/>
      <c r="O140" s="154"/>
      <c r="P140" s="155">
        <f>P141+P168+P194+P212+P216+P249+P314+P331</f>
        <v>0</v>
      </c>
      <c r="Q140" s="154"/>
      <c r="R140" s="155">
        <f>R141+R168+R194+R212+R216+R249+R314+R331</f>
        <v>171.07418548000001</v>
      </c>
      <c r="S140" s="154"/>
      <c r="T140" s="156">
        <f>T141+T168+T194+T212+T216+T249+T314+T331</f>
        <v>179.15966520000001</v>
      </c>
      <c r="AR140" s="149" t="s">
        <v>80</v>
      </c>
      <c r="AT140" s="157" t="s">
        <v>71</v>
      </c>
      <c r="AU140" s="157" t="s">
        <v>72</v>
      </c>
      <c r="AY140" s="149" t="s">
        <v>144</v>
      </c>
      <c r="BK140" s="158">
        <f>BK141+BK168+BK194+BK212+BK216+BK249+BK314+BK331</f>
        <v>0</v>
      </c>
    </row>
    <row r="141" spans="1:65" s="12" customFormat="1" ht="22.9" customHeight="1">
      <c r="B141" s="148"/>
      <c r="D141" s="149" t="s">
        <v>71</v>
      </c>
      <c r="E141" s="159" t="s">
        <v>80</v>
      </c>
      <c r="F141" s="159" t="s">
        <v>145</v>
      </c>
      <c r="I141" s="151"/>
      <c r="J141" s="160">
        <f>BK141</f>
        <v>0</v>
      </c>
      <c r="L141" s="148"/>
      <c r="M141" s="153"/>
      <c r="N141" s="154"/>
      <c r="O141" s="154"/>
      <c r="P141" s="155">
        <f>SUM(P142:P167)</f>
        <v>0</v>
      </c>
      <c r="Q141" s="154"/>
      <c r="R141" s="155">
        <f>SUM(R142:R167)</f>
        <v>18.809999999999999</v>
      </c>
      <c r="S141" s="154"/>
      <c r="T141" s="156">
        <f>SUM(T142:T167)</f>
        <v>0</v>
      </c>
      <c r="AR141" s="149" t="s">
        <v>80</v>
      </c>
      <c r="AT141" s="157" t="s">
        <v>71</v>
      </c>
      <c r="AU141" s="157" t="s">
        <v>80</v>
      </c>
      <c r="AY141" s="149" t="s">
        <v>144</v>
      </c>
      <c r="BK141" s="158">
        <f>SUM(BK142:BK167)</f>
        <v>0</v>
      </c>
    </row>
    <row r="142" spans="1:65" s="2" customFormat="1" ht="21.75" customHeight="1">
      <c r="A142" s="32"/>
      <c r="B142" s="161"/>
      <c r="C142" s="162" t="s">
        <v>80</v>
      </c>
      <c r="D142" s="162" t="s">
        <v>146</v>
      </c>
      <c r="E142" s="163" t="s">
        <v>147</v>
      </c>
      <c r="F142" s="164" t="s">
        <v>148</v>
      </c>
      <c r="G142" s="165" t="s">
        <v>149</v>
      </c>
      <c r="H142" s="166">
        <v>33.6</v>
      </c>
      <c r="I142" s="167"/>
      <c r="J142" s="168">
        <f>ROUND(I142*H142,2)</f>
        <v>0</v>
      </c>
      <c r="K142" s="169"/>
      <c r="L142" s="33"/>
      <c r="M142" s="170" t="s">
        <v>1</v>
      </c>
      <c r="N142" s="171" t="s">
        <v>37</v>
      </c>
      <c r="O142" s="58"/>
      <c r="P142" s="172">
        <f>O142*H142</f>
        <v>0</v>
      </c>
      <c r="Q142" s="172">
        <v>0</v>
      </c>
      <c r="R142" s="172">
        <f>Q142*H142</f>
        <v>0</v>
      </c>
      <c r="S142" s="172">
        <v>0</v>
      </c>
      <c r="T142" s="173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74" t="s">
        <v>150</v>
      </c>
      <c r="AT142" s="174" t="s">
        <v>146</v>
      </c>
      <c r="AU142" s="174" t="s">
        <v>82</v>
      </c>
      <c r="AY142" s="17" t="s">
        <v>144</v>
      </c>
      <c r="BE142" s="175">
        <f>IF(N142="základní",J142,0)</f>
        <v>0</v>
      </c>
      <c r="BF142" s="175">
        <f>IF(N142="snížená",J142,0)</f>
        <v>0</v>
      </c>
      <c r="BG142" s="175">
        <f>IF(N142="zákl. přenesená",J142,0)</f>
        <v>0</v>
      </c>
      <c r="BH142" s="175">
        <f>IF(N142="sníž. přenesená",J142,0)</f>
        <v>0</v>
      </c>
      <c r="BI142" s="175">
        <f>IF(N142="nulová",J142,0)</f>
        <v>0</v>
      </c>
      <c r="BJ142" s="17" t="s">
        <v>80</v>
      </c>
      <c r="BK142" s="175">
        <f>ROUND(I142*H142,2)</f>
        <v>0</v>
      </c>
      <c r="BL142" s="17" t="s">
        <v>150</v>
      </c>
      <c r="BM142" s="174" t="s">
        <v>151</v>
      </c>
    </row>
    <row r="143" spans="1:65" s="13" customFormat="1">
      <c r="B143" s="176"/>
      <c r="D143" s="177" t="s">
        <v>152</v>
      </c>
      <c r="E143" s="178" t="s">
        <v>1</v>
      </c>
      <c r="F143" s="179" t="s">
        <v>153</v>
      </c>
      <c r="H143" s="178" t="s">
        <v>1</v>
      </c>
      <c r="I143" s="180"/>
      <c r="L143" s="176"/>
      <c r="M143" s="181"/>
      <c r="N143" s="182"/>
      <c r="O143" s="182"/>
      <c r="P143" s="182"/>
      <c r="Q143" s="182"/>
      <c r="R143" s="182"/>
      <c r="S143" s="182"/>
      <c r="T143" s="183"/>
      <c r="AT143" s="178" t="s">
        <v>152</v>
      </c>
      <c r="AU143" s="178" t="s">
        <v>82</v>
      </c>
      <c r="AV143" s="13" t="s">
        <v>80</v>
      </c>
      <c r="AW143" s="13" t="s">
        <v>29</v>
      </c>
      <c r="AX143" s="13" t="s">
        <v>72</v>
      </c>
      <c r="AY143" s="178" t="s">
        <v>144</v>
      </c>
    </row>
    <row r="144" spans="1:65" s="14" customFormat="1">
      <c r="B144" s="184"/>
      <c r="D144" s="177" t="s">
        <v>152</v>
      </c>
      <c r="E144" s="185" t="s">
        <v>1</v>
      </c>
      <c r="F144" s="186" t="s">
        <v>154</v>
      </c>
      <c r="H144" s="187">
        <v>33.6</v>
      </c>
      <c r="I144" s="188"/>
      <c r="L144" s="184"/>
      <c r="M144" s="189"/>
      <c r="N144" s="190"/>
      <c r="O144" s="190"/>
      <c r="P144" s="190"/>
      <c r="Q144" s="190"/>
      <c r="R144" s="190"/>
      <c r="S144" s="190"/>
      <c r="T144" s="191"/>
      <c r="AT144" s="185" t="s">
        <v>152</v>
      </c>
      <c r="AU144" s="185" t="s">
        <v>82</v>
      </c>
      <c r="AV144" s="14" t="s">
        <v>82</v>
      </c>
      <c r="AW144" s="14" t="s">
        <v>29</v>
      </c>
      <c r="AX144" s="14" t="s">
        <v>72</v>
      </c>
      <c r="AY144" s="185" t="s">
        <v>144</v>
      </c>
    </row>
    <row r="145" spans="1:65" s="15" customFormat="1">
      <c r="B145" s="192"/>
      <c r="D145" s="177" t="s">
        <v>152</v>
      </c>
      <c r="E145" s="193" t="s">
        <v>1</v>
      </c>
      <c r="F145" s="194" t="s">
        <v>155</v>
      </c>
      <c r="H145" s="195">
        <v>33.6</v>
      </c>
      <c r="I145" s="196"/>
      <c r="L145" s="192"/>
      <c r="M145" s="197"/>
      <c r="N145" s="198"/>
      <c r="O145" s="198"/>
      <c r="P145" s="198"/>
      <c r="Q145" s="198"/>
      <c r="R145" s="198"/>
      <c r="S145" s="198"/>
      <c r="T145" s="199"/>
      <c r="AT145" s="193" t="s">
        <v>152</v>
      </c>
      <c r="AU145" s="193" t="s">
        <v>82</v>
      </c>
      <c r="AV145" s="15" t="s">
        <v>150</v>
      </c>
      <c r="AW145" s="15" t="s">
        <v>29</v>
      </c>
      <c r="AX145" s="15" t="s">
        <v>80</v>
      </c>
      <c r="AY145" s="193" t="s">
        <v>144</v>
      </c>
    </row>
    <row r="146" spans="1:65" s="2" customFormat="1" ht="21.75" customHeight="1">
      <c r="A146" s="32"/>
      <c r="B146" s="161"/>
      <c r="C146" s="162" t="s">
        <v>82</v>
      </c>
      <c r="D146" s="162" t="s">
        <v>146</v>
      </c>
      <c r="E146" s="163" t="s">
        <v>156</v>
      </c>
      <c r="F146" s="164" t="s">
        <v>157</v>
      </c>
      <c r="G146" s="165" t="s">
        <v>149</v>
      </c>
      <c r="H146" s="166">
        <v>10.08</v>
      </c>
      <c r="I146" s="167"/>
      <c r="J146" s="168">
        <f>ROUND(I146*H146,2)</f>
        <v>0</v>
      </c>
      <c r="K146" s="169"/>
      <c r="L146" s="33"/>
      <c r="M146" s="170" t="s">
        <v>1</v>
      </c>
      <c r="N146" s="171" t="s">
        <v>37</v>
      </c>
      <c r="O146" s="58"/>
      <c r="P146" s="172">
        <f>O146*H146</f>
        <v>0</v>
      </c>
      <c r="Q146" s="172">
        <v>0</v>
      </c>
      <c r="R146" s="172">
        <f>Q146*H146</f>
        <v>0</v>
      </c>
      <c r="S146" s="172">
        <v>0</v>
      </c>
      <c r="T146" s="173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74" t="s">
        <v>150</v>
      </c>
      <c r="AT146" s="174" t="s">
        <v>146</v>
      </c>
      <c r="AU146" s="174" t="s">
        <v>82</v>
      </c>
      <c r="AY146" s="17" t="s">
        <v>144</v>
      </c>
      <c r="BE146" s="175">
        <f>IF(N146="základní",J146,0)</f>
        <v>0</v>
      </c>
      <c r="BF146" s="175">
        <f>IF(N146="snížená",J146,0)</f>
        <v>0</v>
      </c>
      <c r="BG146" s="175">
        <f>IF(N146="zákl. přenesená",J146,0)</f>
        <v>0</v>
      </c>
      <c r="BH146" s="175">
        <f>IF(N146="sníž. přenesená",J146,0)</f>
        <v>0</v>
      </c>
      <c r="BI146" s="175">
        <f>IF(N146="nulová",J146,0)</f>
        <v>0</v>
      </c>
      <c r="BJ146" s="17" t="s">
        <v>80</v>
      </c>
      <c r="BK146" s="175">
        <f>ROUND(I146*H146,2)</f>
        <v>0</v>
      </c>
      <c r="BL146" s="17" t="s">
        <v>150</v>
      </c>
      <c r="BM146" s="174" t="s">
        <v>158</v>
      </c>
    </row>
    <row r="147" spans="1:65" s="14" customFormat="1">
      <c r="B147" s="184"/>
      <c r="D147" s="177" t="s">
        <v>152</v>
      </c>
      <c r="E147" s="185" t="s">
        <v>1</v>
      </c>
      <c r="F147" s="186" t="s">
        <v>159</v>
      </c>
      <c r="H147" s="187">
        <v>10.08</v>
      </c>
      <c r="I147" s="188"/>
      <c r="L147" s="184"/>
      <c r="M147" s="189"/>
      <c r="N147" s="190"/>
      <c r="O147" s="190"/>
      <c r="P147" s="190"/>
      <c r="Q147" s="190"/>
      <c r="R147" s="190"/>
      <c r="S147" s="190"/>
      <c r="T147" s="191"/>
      <c r="AT147" s="185" t="s">
        <v>152</v>
      </c>
      <c r="AU147" s="185" t="s">
        <v>82</v>
      </c>
      <c r="AV147" s="14" t="s">
        <v>82</v>
      </c>
      <c r="AW147" s="14" t="s">
        <v>29</v>
      </c>
      <c r="AX147" s="14" t="s">
        <v>72</v>
      </c>
      <c r="AY147" s="185" t="s">
        <v>144</v>
      </c>
    </row>
    <row r="148" spans="1:65" s="15" customFormat="1">
      <c r="B148" s="192"/>
      <c r="D148" s="177" t="s">
        <v>152</v>
      </c>
      <c r="E148" s="193" t="s">
        <v>1</v>
      </c>
      <c r="F148" s="194" t="s">
        <v>155</v>
      </c>
      <c r="H148" s="195">
        <v>10.08</v>
      </c>
      <c r="I148" s="196"/>
      <c r="L148" s="192"/>
      <c r="M148" s="197"/>
      <c r="N148" s="198"/>
      <c r="O148" s="198"/>
      <c r="P148" s="198"/>
      <c r="Q148" s="198"/>
      <c r="R148" s="198"/>
      <c r="S148" s="198"/>
      <c r="T148" s="199"/>
      <c r="AT148" s="193" t="s">
        <v>152</v>
      </c>
      <c r="AU148" s="193" t="s">
        <v>82</v>
      </c>
      <c r="AV148" s="15" t="s">
        <v>150</v>
      </c>
      <c r="AW148" s="15" t="s">
        <v>29</v>
      </c>
      <c r="AX148" s="15" t="s">
        <v>80</v>
      </c>
      <c r="AY148" s="193" t="s">
        <v>144</v>
      </c>
    </row>
    <row r="149" spans="1:65" s="2" customFormat="1" ht="21.75" customHeight="1">
      <c r="A149" s="32"/>
      <c r="B149" s="161"/>
      <c r="C149" s="162" t="s">
        <v>160</v>
      </c>
      <c r="D149" s="162" t="s">
        <v>146</v>
      </c>
      <c r="E149" s="163" t="s">
        <v>161</v>
      </c>
      <c r="F149" s="164" t="s">
        <v>162</v>
      </c>
      <c r="G149" s="165" t="s">
        <v>149</v>
      </c>
      <c r="H149" s="166">
        <v>13.464</v>
      </c>
      <c r="I149" s="167"/>
      <c r="J149" s="168">
        <f>ROUND(I149*H149,2)</f>
        <v>0</v>
      </c>
      <c r="K149" s="169"/>
      <c r="L149" s="33"/>
      <c r="M149" s="170" t="s">
        <v>1</v>
      </c>
      <c r="N149" s="171" t="s">
        <v>37</v>
      </c>
      <c r="O149" s="58"/>
      <c r="P149" s="172">
        <f>O149*H149</f>
        <v>0</v>
      </c>
      <c r="Q149" s="172">
        <v>0</v>
      </c>
      <c r="R149" s="172">
        <f>Q149*H149</f>
        <v>0</v>
      </c>
      <c r="S149" s="172">
        <v>0</v>
      </c>
      <c r="T149" s="173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74" t="s">
        <v>150</v>
      </c>
      <c r="AT149" s="174" t="s">
        <v>146</v>
      </c>
      <c r="AU149" s="174" t="s">
        <v>82</v>
      </c>
      <c r="AY149" s="17" t="s">
        <v>144</v>
      </c>
      <c r="BE149" s="175">
        <f>IF(N149="základní",J149,0)</f>
        <v>0</v>
      </c>
      <c r="BF149" s="175">
        <f>IF(N149="snížená",J149,0)</f>
        <v>0</v>
      </c>
      <c r="BG149" s="175">
        <f>IF(N149="zákl. přenesená",J149,0)</f>
        <v>0</v>
      </c>
      <c r="BH149" s="175">
        <f>IF(N149="sníž. přenesená",J149,0)</f>
        <v>0</v>
      </c>
      <c r="BI149" s="175">
        <f>IF(N149="nulová",J149,0)</f>
        <v>0</v>
      </c>
      <c r="BJ149" s="17" t="s">
        <v>80</v>
      </c>
      <c r="BK149" s="175">
        <f>ROUND(I149*H149,2)</f>
        <v>0</v>
      </c>
      <c r="BL149" s="17" t="s">
        <v>150</v>
      </c>
      <c r="BM149" s="174" t="s">
        <v>163</v>
      </c>
    </row>
    <row r="150" spans="1:65" s="13" customFormat="1">
      <c r="B150" s="176"/>
      <c r="D150" s="177" t="s">
        <v>152</v>
      </c>
      <c r="E150" s="178" t="s">
        <v>1</v>
      </c>
      <c r="F150" s="179" t="s">
        <v>164</v>
      </c>
      <c r="H150" s="178" t="s">
        <v>1</v>
      </c>
      <c r="I150" s="180"/>
      <c r="L150" s="176"/>
      <c r="M150" s="181"/>
      <c r="N150" s="182"/>
      <c r="O150" s="182"/>
      <c r="P150" s="182"/>
      <c r="Q150" s="182"/>
      <c r="R150" s="182"/>
      <c r="S150" s="182"/>
      <c r="T150" s="183"/>
      <c r="AT150" s="178" t="s">
        <v>152</v>
      </c>
      <c r="AU150" s="178" t="s">
        <v>82</v>
      </c>
      <c r="AV150" s="13" t="s">
        <v>80</v>
      </c>
      <c r="AW150" s="13" t="s">
        <v>29</v>
      </c>
      <c r="AX150" s="13" t="s">
        <v>72</v>
      </c>
      <c r="AY150" s="178" t="s">
        <v>144</v>
      </c>
    </row>
    <row r="151" spans="1:65" s="14" customFormat="1">
      <c r="B151" s="184"/>
      <c r="D151" s="177" t="s">
        <v>152</v>
      </c>
      <c r="E151" s="185" t="s">
        <v>1</v>
      </c>
      <c r="F151" s="186" t="s">
        <v>165</v>
      </c>
      <c r="H151" s="187">
        <v>13.464</v>
      </c>
      <c r="I151" s="188"/>
      <c r="L151" s="184"/>
      <c r="M151" s="189"/>
      <c r="N151" s="190"/>
      <c r="O151" s="190"/>
      <c r="P151" s="190"/>
      <c r="Q151" s="190"/>
      <c r="R151" s="190"/>
      <c r="S151" s="190"/>
      <c r="T151" s="191"/>
      <c r="AT151" s="185" t="s">
        <v>152</v>
      </c>
      <c r="AU151" s="185" t="s">
        <v>82</v>
      </c>
      <c r="AV151" s="14" t="s">
        <v>82</v>
      </c>
      <c r="AW151" s="14" t="s">
        <v>29</v>
      </c>
      <c r="AX151" s="14" t="s">
        <v>72</v>
      </c>
      <c r="AY151" s="185" t="s">
        <v>144</v>
      </c>
    </row>
    <row r="152" spans="1:65" s="15" customFormat="1">
      <c r="B152" s="192"/>
      <c r="D152" s="177" t="s">
        <v>152</v>
      </c>
      <c r="E152" s="193" t="s">
        <v>1</v>
      </c>
      <c r="F152" s="194" t="s">
        <v>155</v>
      </c>
      <c r="H152" s="195">
        <v>13.464</v>
      </c>
      <c r="I152" s="196"/>
      <c r="L152" s="192"/>
      <c r="M152" s="197"/>
      <c r="N152" s="198"/>
      <c r="O152" s="198"/>
      <c r="P152" s="198"/>
      <c r="Q152" s="198"/>
      <c r="R152" s="198"/>
      <c r="S152" s="198"/>
      <c r="T152" s="199"/>
      <c r="AT152" s="193" t="s">
        <v>152</v>
      </c>
      <c r="AU152" s="193" t="s">
        <v>82</v>
      </c>
      <c r="AV152" s="15" t="s">
        <v>150</v>
      </c>
      <c r="AW152" s="15" t="s">
        <v>29</v>
      </c>
      <c r="AX152" s="15" t="s">
        <v>80</v>
      </c>
      <c r="AY152" s="193" t="s">
        <v>144</v>
      </c>
    </row>
    <row r="153" spans="1:65" s="2" customFormat="1" ht="21.75" customHeight="1">
      <c r="A153" s="32"/>
      <c r="B153" s="161"/>
      <c r="C153" s="162" t="s">
        <v>150</v>
      </c>
      <c r="D153" s="162" t="s">
        <v>146</v>
      </c>
      <c r="E153" s="163" t="s">
        <v>166</v>
      </c>
      <c r="F153" s="164" t="s">
        <v>167</v>
      </c>
      <c r="G153" s="165" t="s">
        <v>149</v>
      </c>
      <c r="H153" s="166">
        <v>4.0389999999999997</v>
      </c>
      <c r="I153" s="167"/>
      <c r="J153" s="168">
        <f>ROUND(I153*H153,2)</f>
        <v>0</v>
      </c>
      <c r="K153" s="169"/>
      <c r="L153" s="33"/>
      <c r="M153" s="170" t="s">
        <v>1</v>
      </c>
      <c r="N153" s="171" t="s">
        <v>37</v>
      </c>
      <c r="O153" s="58"/>
      <c r="P153" s="172">
        <f>O153*H153</f>
        <v>0</v>
      </c>
      <c r="Q153" s="172">
        <v>0</v>
      </c>
      <c r="R153" s="172">
        <f>Q153*H153</f>
        <v>0</v>
      </c>
      <c r="S153" s="172">
        <v>0</v>
      </c>
      <c r="T153" s="173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74" t="s">
        <v>150</v>
      </c>
      <c r="AT153" s="174" t="s">
        <v>146</v>
      </c>
      <c r="AU153" s="174" t="s">
        <v>82</v>
      </c>
      <c r="AY153" s="17" t="s">
        <v>144</v>
      </c>
      <c r="BE153" s="175">
        <f>IF(N153="základní",J153,0)</f>
        <v>0</v>
      </c>
      <c r="BF153" s="175">
        <f>IF(N153="snížená",J153,0)</f>
        <v>0</v>
      </c>
      <c r="BG153" s="175">
        <f>IF(N153="zákl. přenesená",J153,0)</f>
        <v>0</v>
      </c>
      <c r="BH153" s="175">
        <f>IF(N153="sníž. přenesená",J153,0)</f>
        <v>0</v>
      </c>
      <c r="BI153" s="175">
        <f>IF(N153="nulová",J153,0)</f>
        <v>0</v>
      </c>
      <c r="BJ153" s="17" t="s">
        <v>80</v>
      </c>
      <c r="BK153" s="175">
        <f>ROUND(I153*H153,2)</f>
        <v>0</v>
      </c>
      <c r="BL153" s="17" t="s">
        <v>150</v>
      </c>
      <c r="BM153" s="174" t="s">
        <v>168</v>
      </c>
    </row>
    <row r="154" spans="1:65" s="14" customFormat="1">
      <c r="B154" s="184"/>
      <c r="D154" s="177" t="s">
        <v>152</v>
      </c>
      <c r="E154" s="185" t="s">
        <v>1</v>
      </c>
      <c r="F154" s="186" t="s">
        <v>169</v>
      </c>
      <c r="H154" s="187">
        <v>4.0389999999999997</v>
      </c>
      <c r="I154" s="188"/>
      <c r="L154" s="184"/>
      <c r="M154" s="189"/>
      <c r="N154" s="190"/>
      <c r="O154" s="190"/>
      <c r="P154" s="190"/>
      <c r="Q154" s="190"/>
      <c r="R154" s="190"/>
      <c r="S154" s="190"/>
      <c r="T154" s="191"/>
      <c r="AT154" s="185" t="s">
        <v>152</v>
      </c>
      <c r="AU154" s="185" t="s">
        <v>82</v>
      </c>
      <c r="AV154" s="14" t="s">
        <v>82</v>
      </c>
      <c r="AW154" s="14" t="s">
        <v>29</v>
      </c>
      <c r="AX154" s="14" t="s">
        <v>72</v>
      </c>
      <c r="AY154" s="185" t="s">
        <v>144</v>
      </c>
    </row>
    <row r="155" spans="1:65" s="15" customFormat="1">
      <c r="B155" s="192"/>
      <c r="D155" s="177" t="s">
        <v>152</v>
      </c>
      <c r="E155" s="193" t="s">
        <v>1</v>
      </c>
      <c r="F155" s="194" t="s">
        <v>155</v>
      </c>
      <c r="H155" s="195">
        <v>4.0389999999999997</v>
      </c>
      <c r="I155" s="196"/>
      <c r="L155" s="192"/>
      <c r="M155" s="197"/>
      <c r="N155" s="198"/>
      <c r="O155" s="198"/>
      <c r="P155" s="198"/>
      <c r="Q155" s="198"/>
      <c r="R155" s="198"/>
      <c r="S155" s="198"/>
      <c r="T155" s="199"/>
      <c r="AT155" s="193" t="s">
        <v>152</v>
      </c>
      <c r="AU155" s="193" t="s">
        <v>82</v>
      </c>
      <c r="AV155" s="15" t="s">
        <v>150</v>
      </c>
      <c r="AW155" s="15" t="s">
        <v>29</v>
      </c>
      <c r="AX155" s="15" t="s">
        <v>80</v>
      </c>
      <c r="AY155" s="193" t="s">
        <v>144</v>
      </c>
    </row>
    <row r="156" spans="1:65" s="2" customFormat="1" ht="21.75" customHeight="1">
      <c r="A156" s="32"/>
      <c r="B156" s="161"/>
      <c r="C156" s="162" t="s">
        <v>170</v>
      </c>
      <c r="D156" s="162" t="s">
        <v>146</v>
      </c>
      <c r="E156" s="163" t="s">
        <v>171</v>
      </c>
      <c r="F156" s="164" t="s">
        <v>172</v>
      </c>
      <c r="G156" s="165" t="s">
        <v>149</v>
      </c>
      <c r="H156" s="166">
        <v>47.064</v>
      </c>
      <c r="I156" s="167"/>
      <c r="J156" s="168">
        <f>ROUND(I156*H156,2)</f>
        <v>0</v>
      </c>
      <c r="K156" s="169"/>
      <c r="L156" s="33"/>
      <c r="M156" s="170" t="s">
        <v>1</v>
      </c>
      <c r="N156" s="171" t="s">
        <v>37</v>
      </c>
      <c r="O156" s="58"/>
      <c r="P156" s="172">
        <f>O156*H156</f>
        <v>0</v>
      </c>
      <c r="Q156" s="172">
        <v>0</v>
      </c>
      <c r="R156" s="172">
        <f>Q156*H156</f>
        <v>0</v>
      </c>
      <c r="S156" s="172">
        <v>0</v>
      </c>
      <c r="T156" s="173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74" t="s">
        <v>150</v>
      </c>
      <c r="AT156" s="174" t="s">
        <v>146</v>
      </c>
      <c r="AU156" s="174" t="s">
        <v>82</v>
      </c>
      <c r="AY156" s="17" t="s">
        <v>144</v>
      </c>
      <c r="BE156" s="175">
        <f>IF(N156="základní",J156,0)</f>
        <v>0</v>
      </c>
      <c r="BF156" s="175">
        <f>IF(N156="snížená",J156,0)</f>
        <v>0</v>
      </c>
      <c r="BG156" s="175">
        <f>IF(N156="zákl. přenesená",J156,0)</f>
        <v>0</v>
      </c>
      <c r="BH156" s="175">
        <f>IF(N156="sníž. přenesená",J156,0)</f>
        <v>0</v>
      </c>
      <c r="BI156" s="175">
        <f>IF(N156="nulová",J156,0)</f>
        <v>0</v>
      </c>
      <c r="BJ156" s="17" t="s">
        <v>80</v>
      </c>
      <c r="BK156" s="175">
        <f>ROUND(I156*H156,2)</f>
        <v>0</v>
      </c>
      <c r="BL156" s="17" t="s">
        <v>150</v>
      </c>
      <c r="BM156" s="174" t="s">
        <v>173</v>
      </c>
    </row>
    <row r="157" spans="1:65" s="14" customFormat="1">
      <c r="B157" s="184"/>
      <c r="D157" s="177" t="s">
        <v>152</v>
      </c>
      <c r="E157" s="185" t="s">
        <v>1</v>
      </c>
      <c r="F157" s="186" t="s">
        <v>174</v>
      </c>
      <c r="H157" s="187">
        <v>47.064</v>
      </c>
      <c r="I157" s="188"/>
      <c r="L157" s="184"/>
      <c r="M157" s="189"/>
      <c r="N157" s="190"/>
      <c r="O157" s="190"/>
      <c r="P157" s="190"/>
      <c r="Q157" s="190"/>
      <c r="R157" s="190"/>
      <c r="S157" s="190"/>
      <c r="T157" s="191"/>
      <c r="AT157" s="185" t="s">
        <v>152</v>
      </c>
      <c r="AU157" s="185" t="s">
        <v>82</v>
      </c>
      <c r="AV157" s="14" t="s">
        <v>82</v>
      </c>
      <c r="AW157" s="14" t="s">
        <v>29</v>
      </c>
      <c r="AX157" s="14" t="s">
        <v>72</v>
      </c>
      <c r="AY157" s="185" t="s">
        <v>144</v>
      </c>
    </row>
    <row r="158" spans="1:65" s="15" customFormat="1">
      <c r="B158" s="192"/>
      <c r="D158" s="177" t="s">
        <v>152</v>
      </c>
      <c r="E158" s="193" t="s">
        <v>1</v>
      </c>
      <c r="F158" s="194" t="s">
        <v>155</v>
      </c>
      <c r="H158" s="195">
        <v>47.064</v>
      </c>
      <c r="I158" s="196"/>
      <c r="L158" s="192"/>
      <c r="M158" s="197"/>
      <c r="N158" s="198"/>
      <c r="O158" s="198"/>
      <c r="P158" s="198"/>
      <c r="Q158" s="198"/>
      <c r="R158" s="198"/>
      <c r="S158" s="198"/>
      <c r="T158" s="199"/>
      <c r="AT158" s="193" t="s">
        <v>152</v>
      </c>
      <c r="AU158" s="193" t="s">
        <v>82</v>
      </c>
      <c r="AV158" s="15" t="s">
        <v>150</v>
      </c>
      <c r="AW158" s="15" t="s">
        <v>29</v>
      </c>
      <c r="AX158" s="15" t="s">
        <v>80</v>
      </c>
      <c r="AY158" s="193" t="s">
        <v>144</v>
      </c>
    </row>
    <row r="159" spans="1:65" s="2" customFormat="1" ht="21.75" customHeight="1">
      <c r="A159" s="32"/>
      <c r="B159" s="161"/>
      <c r="C159" s="162" t="s">
        <v>175</v>
      </c>
      <c r="D159" s="162" t="s">
        <v>146</v>
      </c>
      <c r="E159" s="163" t="s">
        <v>176</v>
      </c>
      <c r="F159" s="164" t="s">
        <v>177</v>
      </c>
      <c r="G159" s="165" t="s">
        <v>178</v>
      </c>
      <c r="H159" s="166">
        <v>75.302000000000007</v>
      </c>
      <c r="I159" s="167"/>
      <c r="J159" s="168">
        <f>ROUND(I159*H159,2)</f>
        <v>0</v>
      </c>
      <c r="K159" s="169"/>
      <c r="L159" s="33"/>
      <c r="M159" s="170" t="s">
        <v>1</v>
      </c>
      <c r="N159" s="171" t="s">
        <v>37</v>
      </c>
      <c r="O159" s="58"/>
      <c r="P159" s="172">
        <f>O159*H159</f>
        <v>0</v>
      </c>
      <c r="Q159" s="172">
        <v>0</v>
      </c>
      <c r="R159" s="172">
        <f>Q159*H159</f>
        <v>0</v>
      </c>
      <c r="S159" s="172">
        <v>0</v>
      </c>
      <c r="T159" s="173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74" t="s">
        <v>150</v>
      </c>
      <c r="AT159" s="174" t="s">
        <v>146</v>
      </c>
      <c r="AU159" s="174" t="s">
        <v>82</v>
      </c>
      <c r="AY159" s="17" t="s">
        <v>144</v>
      </c>
      <c r="BE159" s="175">
        <f>IF(N159="základní",J159,0)</f>
        <v>0</v>
      </c>
      <c r="BF159" s="175">
        <f>IF(N159="snížená",J159,0)</f>
        <v>0</v>
      </c>
      <c r="BG159" s="175">
        <f>IF(N159="zákl. přenesená",J159,0)</f>
        <v>0</v>
      </c>
      <c r="BH159" s="175">
        <f>IF(N159="sníž. přenesená",J159,0)</f>
        <v>0</v>
      </c>
      <c r="BI159" s="175">
        <f>IF(N159="nulová",J159,0)</f>
        <v>0</v>
      </c>
      <c r="BJ159" s="17" t="s">
        <v>80</v>
      </c>
      <c r="BK159" s="175">
        <f>ROUND(I159*H159,2)</f>
        <v>0</v>
      </c>
      <c r="BL159" s="17" t="s">
        <v>150</v>
      </c>
      <c r="BM159" s="174" t="s">
        <v>179</v>
      </c>
    </row>
    <row r="160" spans="1:65" s="14" customFormat="1">
      <c r="B160" s="184"/>
      <c r="D160" s="177" t="s">
        <v>152</v>
      </c>
      <c r="E160" s="185" t="s">
        <v>1</v>
      </c>
      <c r="F160" s="186" t="s">
        <v>180</v>
      </c>
      <c r="H160" s="187">
        <v>75.302000000000007</v>
      </c>
      <c r="I160" s="188"/>
      <c r="L160" s="184"/>
      <c r="M160" s="189"/>
      <c r="N160" s="190"/>
      <c r="O160" s="190"/>
      <c r="P160" s="190"/>
      <c r="Q160" s="190"/>
      <c r="R160" s="190"/>
      <c r="S160" s="190"/>
      <c r="T160" s="191"/>
      <c r="AT160" s="185" t="s">
        <v>152</v>
      </c>
      <c r="AU160" s="185" t="s">
        <v>82</v>
      </c>
      <c r="AV160" s="14" t="s">
        <v>82</v>
      </c>
      <c r="AW160" s="14" t="s">
        <v>29</v>
      </c>
      <c r="AX160" s="14" t="s">
        <v>72</v>
      </c>
      <c r="AY160" s="185" t="s">
        <v>144</v>
      </c>
    </row>
    <row r="161" spans="1:65" s="15" customFormat="1">
      <c r="B161" s="192"/>
      <c r="D161" s="177" t="s">
        <v>152</v>
      </c>
      <c r="E161" s="193" t="s">
        <v>1</v>
      </c>
      <c r="F161" s="194" t="s">
        <v>155</v>
      </c>
      <c r="H161" s="195">
        <v>75.302000000000007</v>
      </c>
      <c r="I161" s="196"/>
      <c r="L161" s="192"/>
      <c r="M161" s="197"/>
      <c r="N161" s="198"/>
      <c r="O161" s="198"/>
      <c r="P161" s="198"/>
      <c r="Q161" s="198"/>
      <c r="R161" s="198"/>
      <c r="S161" s="198"/>
      <c r="T161" s="199"/>
      <c r="AT161" s="193" t="s">
        <v>152</v>
      </c>
      <c r="AU161" s="193" t="s">
        <v>82</v>
      </c>
      <c r="AV161" s="15" t="s">
        <v>150</v>
      </c>
      <c r="AW161" s="15" t="s">
        <v>29</v>
      </c>
      <c r="AX161" s="15" t="s">
        <v>80</v>
      </c>
      <c r="AY161" s="193" t="s">
        <v>144</v>
      </c>
    </row>
    <row r="162" spans="1:65" s="2" customFormat="1" ht="21.75" customHeight="1">
      <c r="A162" s="32"/>
      <c r="B162" s="161"/>
      <c r="C162" s="162" t="s">
        <v>181</v>
      </c>
      <c r="D162" s="162" t="s">
        <v>146</v>
      </c>
      <c r="E162" s="163" t="s">
        <v>182</v>
      </c>
      <c r="F162" s="164" t="s">
        <v>183</v>
      </c>
      <c r="G162" s="165" t="s">
        <v>149</v>
      </c>
      <c r="H162" s="166">
        <v>8.5500000000000007</v>
      </c>
      <c r="I162" s="167"/>
      <c r="J162" s="168">
        <f>ROUND(I162*H162,2)</f>
        <v>0</v>
      </c>
      <c r="K162" s="169"/>
      <c r="L162" s="33"/>
      <c r="M162" s="170" t="s">
        <v>1</v>
      </c>
      <c r="N162" s="171" t="s">
        <v>37</v>
      </c>
      <c r="O162" s="58"/>
      <c r="P162" s="172">
        <f>O162*H162</f>
        <v>0</v>
      </c>
      <c r="Q162" s="172">
        <v>0</v>
      </c>
      <c r="R162" s="172">
        <f>Q162*H162</f>
        <v>0</v>
      </c>
      <c r="S162" s="172">
        <v>0</v>
      </c>
      <c r="T162" s="173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74" t="s">
        <v>150</v>
      </c>
      <c r="AT162" s="174" t="s">
        <v>146</v>
      </c>
      <c r="AU162" s="174" t="s">
        <v>82</v>
      </c>
      <c r="AY162" s="17" t="s">
        <v>144</v>
      </c>
      <c r="BE162" s="175">
        <f>IF(N162="základní",J162,0)</f>
        <v>0</v>
      </c>
      <c r="BF162" s="175">
        <f>IF(N162="snížená",J162,0)</f>
        <v>0</v>
      </c>
      <c r="BG162" s="175">
        <f>IF(N162="zákl. přenesená",J162,0)</f>
        <v>0</v>
      </c>
      <c r="BH162" s="175">
        <f>IF(N162="sníž. přenesená",J162,0)</f>
        <v>0</v>
      </c>
      <c r="BI162" s="175">
        <f>IF(N162="nulová",J162,0)</f>
        <v>0</v>
      </c>
      <c r="BJ162" s="17" t="s">
        <v>80</v>
      </c>
      <c r="BK162" s="175">
        <f>ROUND(I162*H162,2)</f>
        <v>0</v>
      </c>
      <c r="BL162" s="17" t="s">
        <v>150</v>
      </c>
      <c r="BM162" s="174" t="s">
        <v>184</v>
      </c>
    </row>
    <row r="163" spans="1:65" s="14" customFormat="1">
      <c r="B163" s="184"/>
      <c r="D163" s="177" t="s">
        <v>152</v>
      </c>
      <c r="E163" s="185" t="s">
        <v>1</v>
      </c>
      <c r="F163" s="186" t="s">
        <v>185</v>
      </c>
      <c r="H163" s="187">
        <v>8.5500000000000007</v>
      </c>
      <c r="I163" s="188"/>
      <c r="L163" s="184"/>
      <c r="M163" s="189"/>
      <c r="N163" s="190"/>
      <c r="O163" s="190"/>
      <c r="P163" s="190"/>
      <c r="Q163" s="190"/>
      <c r="R163" s="190"/>
      <c r="S163" s="190"/>
      <c r="T163" s="191"/>
      <c r="AT163" s="185" t="s">
        <v>152</v>
      </c>
      <c r="AU163" s="185" t="s">
        <v>82</v>
      </c>
      <c r="AV163" s="14" t="s">
        <v>82</v>
      </c>
      <c r="AW163" s="14" t="s">
        <v>29</v>
      </c>
      <c r="AX163" s="14" t="s">
        <v>72</v>
      </c>
      <c r="AY163" s="185" t="s">
        <v>144</v>
      </c>
    </row>
    <row r="164" spans="1:65" s="15" customFormat="1">
      <c r="B164" s="192"/>
      <c r="D164" s="177" t="s">
        <v>152</v>
      </c>
      <c r="E164" s="193" t="s">
        <v>1</v>
      </c>
      <c r="F164" s="194" t="s">
        <v>155</v>
      </c>
      <c r="H164" s="195">
        <v>8.5500000000000007</v>
      </c>
      <c r="I164" s="196"/>
      <c r="L164" s="192"/>
      <c r="M164" s="197"/>
      <c r="N164" s="198"/>
      <c r="O164" s="198"/>
      <c r="P164" s="198"/>
      <c r="Q164" s="198"/>
      <c r="R164" s="198"/>
      <c r="S164" s="198"/>
      <c r="T164" s="199"/>
      <c r="AT164" s="193" t="s">
        <v>152</v>
      </c>
      <c r="AU164" s="193" t="s">
        <v>82</v>
      </c>
      <c r="AV164" s="15" t="s">
        <v>150</v>
      </c>
      <c r="AW164" s="15" t="s">
        <v>29</v>
      </c>
      <c r="AX164" s="15" t="s">
        <v>80</v>
      </c>
      <c r="AY164" s="193" t="s">
        <v>144</v>
      </c>
    </row>
    <row r="165" spans="1:65" s="2" customFormat="1" ht="16.5" customHeight="1">
      <c r="A165" s="32"/>
      <c r="B165" s="161"/>
      <c r="C165" s="200" t="s">
        <v>186</v>
      </c>
      <c r="D165" s="200" t="s">
        <v>187</v>
      </c>
      <c r="E165" s="201" t="s">
        <v>188</v>
      </c>
      <c r="F165" s="202" t="s">
        <v>189</v>
      </c>
      <c r="G165" s="203" t="s">
        <v>178</v>
      </c>
      <c r="H165" s="204">
        <v>18.809999999999999</v>
      </c>
      <c r="I165" s="205"/>
      <c r="J165" s="206">
        <f>ROUND(I165*H165,2)</f>
        <v>0</v>
      </c>
      <c r="K165" s="207"/>
      <c r="L165" s="208"/>
      <c r="M165" s="209" t="s">
        <v>1</v>
      </c>
      <c r="N165" s="210" t="s">
        <v>37</v>
      </c>
      <c r="O165" s="58"/>
      <c r="P165" s="172">
        <f>O165*H165</f>
        <v>0</v>
      </c>
      <c r="Q165" s="172">
        <v>1</v>
      </c>
      <c r="R165" s="172">
        <f>Q165*H165</f>
        <v>18.809999999999999</v>
      </c>
      <c r="S165" s="172">
        <v>0</v>
      </c>
      <c r="T165" s="173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74" t="s">
        <v>186</v>
      </c>
      <c r="AT165" s="174" t="s">
        <v>187</v>
      </c>
      <c r="AU165" s="174" t="s">
        <v>82</v>
      </c>
      <c r="AY165" s="17" t="s">
        <v>144</v>
      </c>
      <c r="BE165" s="175">
        <f>IF(N165="základní",J165,0)</f>
        <v>0</v>
      </c>
      <c r="BF165" s="175">
        <f>IF(N165="snížená",J165,0)</f>
        <v>0</v>
      </c>
      <c r="BG165" s="175">
        <f>IF(N165="zákl. přenesená",J165,0)</f>
        <v>0</v>
      </c>
      <c r="BH165" s="175">
        <f>IF(N165="sníž. přenesená",J165,0)</f>
        <v>0</v>
      </c>
      <c r="BI165" s="175">
        <f>IF(N165="nulová",J165,0)</f>
        <v>0</v>
      </c>
      <c r="BJ165" s="17" t="s">
        <v>80</v>
      </c>
      <c r="BK165" s="175">
        <f>ROUND(I165*H165,2)</f>
        <v>0</v>
      </c>
      <c r="BL165" s="17" t="s">
        <v>150</v>
      </c>
      <c r="BM165" s="174" t="s">
        <v>190</v>
      </c>
    </row>
    <row r="166" spans="1:65" s="14" customFormat="1">
      <c r="B166" s="184"/>
      <c r="D166" s="177" t="s">
        <v>152</v>
      </c>
      <c r="E166" s="185" t="s">
        <v>1</v>
      </c>
      <c r="F166" s="186" t="s">
        <v>191</v>
      </c>
      <c r="H166" s="187">
        <v>18.809999999999999</v>
      </c>
      <c r="I166" s="188"/>
      <c r="L166" s="184"/>
      <c r="M166" s="189"/>
      <c r="N166" s="190"/>
      <c r="O166" s="190"/>
      <c r="P166" s="190"/>
      <c r="Q166" s="190"/>
      <c r="R166" s="190"/>
      <c r="S166" s="190"/>
      <c r="T166" s="191"/>
      <c r="AT166" s="185" t="s">
        <v>152</v>
      </c>
      <c r="AU166" s="185" t="s">
        <v>82</v>
      </c>
      <c r="AV166" s="14" t="s">
        <v>82</v>
      </c>
      <c r="AW166" s="14" t="s">
        <v>29</v>
      </c>
      <c r="AX166" s="14" t="s">
        <v>72</v>
      </c>
      <c r="AY166" s="185" t="s">
        <v>144</v>
      </c>
    </row>
    <row r="167" spans="1:65" s="15" customFormat="1">
      <c r="B167" s="192"/>
      <c r="D167" s="177" t="s">
        <v>152</v>
      </c>
      <c r="E167" s="193" t="s">
        <v>1</v>
      </c>
      <c r="F167" s="194" t="s">
        <v>155</v>
      </c>
      <c r="H167" s="195">
        <v>18.809999999999999</v>
      </c>
      <c r="I167" s="196"/>
      <c r="L167" s="192"/>
      <c r="M167" s="197"/>
      <c r="N167" s="198"/>
      <c r="O167" s="198"/>
      <c r="P167" s="198"/>
      <c r="Q167" s="198"/>
      <c r="R167" s="198"/>
      <c r="S167" s="198"/>
      <c r="T167" s="199"/>
      <c r="AT167" s="193" t="s">
        <v>152</v>
      </c>
      <c r="AU167" s="193" t="s">
        <v>82</v>
      </c>
      <c r="AV167" s="15" t="s">
        <v>150</v>
      </c>
      <c r="AW167" s="15" t="s">
        <v>29</v>
      </c>
      <c r="AX167" s="15" t="s">
        <v>80</v>
      </c>
      <c r="AY167" s="193" t="s">
        <v>144</v>
      </c>
    </row>
    <row r="168" spans="1:65" s="12" customFormat="1" ht="22.9" customHeight="1">
      <c r="B168" s="148"/>
      <c r="D168" s="149" t="s">
        <v>71</v>
      </c>
      <c r="E168" s="159" t="s">
        <v>82</v>
      </c>
      <c r="F168" s="159" t="s">
        <v>192</v>
      </c>
      <c r="I168" s="151"/>
      <c r="J168" s="160">
        <f>BK168</f>
        <v>0</v>
      </c>
      <c r="L168" s="148"/>
      <c r="M168" s="153"/>
      <c r="N168" s="154"/>
      <c r="O168" s="154"/>
      <c r="P168" s="155">
        <f>SUM(P169:P193)</f>
        <v>0</v>
      </c>
      <c r="Q168" s="154"/>
      <c r="R168" s="155">
        <f>SUM(R169:R193)</f>
        <v>46.319951500000002</v>
      </c>
      <c r="S168" s="154"/>
      <c r="T168" s="156">
        <f>SUM(T169:T193)</f>
        <v>0</v>
      </c>
      <c r="AR168" s="149" t="s">
        <v>80</v>
      </c>
      <c r="AT168" s="157" t="s">
        <v>71</v>
      </c>
      <c r="AU168" s="157" t="s">
        <v>80</v>
      </c>
      <c r="AY168" s="149" t="s">
        <v>144</v>
      </c>
      <c r="BK168" s="158">
        <f>SUM(BK169:BK193)</f>
        <v>0</v>
      </c>
    </row>
    <row r="169" spans="1:65" s="2" customFormat="1" ht="16.5" customHeight="1">
      <c r="A169" s="32"/>
      <c r="B169" s="161"/>
      <c r="C169" s="162" t="s">
        <v>193</v>
      </c>
      <c r="D169" s="162" t="s">
        <v>146</v>
      </c>
      <c r="E169" s="163" t="s">
        <v>194</v>
      </c>
      <c r="F169" s="164" t="s">
        <v>195</v>
      </c>
      <c r="G169" s="165" t="s">
        <v>149</v>
      </c>
      <c r="H169" s="166">
        <v>4.2750000000000004</v>
      </c>
      <c r="I169" s="167"/>
      <c r="J169" s="168">
        <f>ROUND(I169*H169,2)</f>
        <v>0</v>
      </c>
      <c r="K169" s="169"/>
      <c r="L169" s="33"/>
      <c r="M169" s="170" t="s">
        <v>1</v>
      </c>
      <c r="N169" s="171" t="s">
        <v>37</v>
      </c>
      <c r="O169" s="58"/>
      <c r="P169" s="172">
        <f>O169*H169</f>
        <v>0</v>
      </c>
      <c r="Q169" s="172">
        <v>2.45329</v>
      </c>
      <c r="R169" s="172">
        <f>Q169*H169</f>
        <v>10.48781475</v>
      </c>
      <c r="S169" s="172">
        <v>0</v>
      </c>
      <c r="T169" s="173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74" t="s">
        <v>150</v>
      </c>
      <c r="AT169" s="174" t="s">
        <v>146</v>
      </c>
      <c r="AU169" s="174" t="s">
        <v>82</v>
      </c>
      <c r="AY169" s="17" t="s">
        <v>144</v>
      </c>
      <c r="BE169" s="175">
        <f>IF(N169="základní",J169,0)</f>
        <v>0</v>
      </c>
      <c r="BF169" s="175">
        <f>IF(N169="snížená",J169,0)</f>
        <v>0</v>
      </c>
      <c r="BG169" s="175">
        <f>IF(N169="zákl. přenesená",J169,0)</f>
        <v>0</v>
      </c>
      <c r="BH169" s="175">
        <f>IF(N169="sníž. přenesená",J169,0)</f>
        <v>0</v>
      </c>
      <c r="BI169" s="175">
        <f>IF(N169="nulová",J169,0)</f>
        <v>0</v>
      </c>
      <c r="BJ169" s="17" t="s">
        <v>80</v>
      </c>
      <c r="BK169" s="175">
        <f>ROUND(I169*H169,2)</f>
        <v>0</v>
      </c>
      <c r="BL169" s="17" t="s">
        <v>150</v>
      </c>
      <c r="BM169" s="174" t="s">
        <v>196</v>
      </c>
    </row>
    <row r="170" spans="1:65" s="13" customFormat="1">
      <c r="B170" s="176"/>
      <c r="D170" s="177" t="s">
        <v>152</v>
      </c>
      <c r="E170" s="178" t="s">
        <v>1</v>
      </c>
      <c r="F170" s="179" t="s">
        <v>197</v>
      </c>
      <c r="H170" s="178" t="s">
        <v>1</v>
      </c>
      <c r="I170" s="180"/>
      <c r="L170" s="176"/>
      <c r="M170" s="181"/>
      <c r="N170" s="182"/>
      <c r="O170" s="182"/>
      <c r="P170" s="182"/>
      <c r="Q170" s="182"/>
      <c r="R170" s="182"/>
      <c r="S170" s="182"/>
      <c r="T170" s="183"/>
      <c r="AT170" s="178" t="s">
        <v>152</v>
      </c>
      <c r="AU170" s="178" t="s">
        <v>82</v>
      </c>
      <c r="AV170" s="13" t="s">
        <v>80</v>
      </c>
      <c r="AW170" s="13" t="s">
        <v>29</v>
      </c>
      <c r="AX170" s="13" t="s">
        <v>72</v>
      </c>
      <c r="AY170" s="178" t="s">
        <v>144</v>
      </c>
    </row>
    <row r="171" spans="1:65" s="14" customFormat="1">
      <c r="B171" s="184"/>
      <c r="D171" s="177" t="s">
        <v>152</v>
      </c>
      <c r="E171" s="185" t="s">
        <v>1</v>
      </c>
      <c r="F171" s="186" t="s">
        <v>198</v>
      </c>
      <c r="H171" s="187">
        <v>4.2750000000000004</v>
      </c>
      <c r="I171" s="188"/>
      <c r="L171" s="184"/>
      <c r="M171" s="189"/>
      <c r="N171" s="190"/>
      <c r="O171" s="190"/>
      <c r="P171" s="190"/>
      <c r="Q171" s="190"/>
      <c r="R171" s="190"/>
      <c r="S171" s="190"/>
      <c r="T171" s="191"/>
      <c r="AT171" s="185" t="s">
        <v>152</v>
      </c>
      <c r="AU171" s="185" t="s">
        <v>82</v>
      </c>
      <c r="AV171" s="14" t="s">
        <v>82</v>
      </c>
      <c r="AW171" s="14" t="s">
        <v>29</v>
      </c>
      <c r="AX171" s="14" t="s">
        <v>72</v>
      </c>
      <c r="AY171" s="185" t="s">
        <v>144</v>
      </c>
    </row>
    <row r="172" spans="1:65" s="15" customFormat="1">
      <c r="B172" s="192"/>
      <c r="D172" s="177" t="s">
        <v>152</v>
      </c>
      <c r="E172" s="193" t="s">
        <v>1</v>
      </c>
      <c r="F172" s="194" t="s">
        <v>155</v>
      </c>
      <c r="H172" s="195">
        <v>4.2750000000000004</v>
      </c>
      <c r="I172" s="196"/>
      <c r="L172" s="192"/>
      <c r="M172" s="197"/>
      <c r="N172" s="198"/>
      <c r="O172" s="198"/>
      <c r="P172" s="198"/>
      <c r="Q172" s="198"/>
      <c r="R172" s="198"/>
      <c r="S172" s="198"/>
      <c r="T172" s="199"/>
      <c r="AT172" s="193" t="s">
        <v>152</v>
      </c>
      <c r="AU172" s="193" t="s">
        <v>82</v>
      </c>
      <c r="AV172" s="15" t="s">
        <v>150</v>
      </c>
      <c r="AW172" s="15" t="s">
        <v>29</v>
      </c>
      <c r="AX172" s="15" t="s">
        <v>80</v>
      </c>
      <c r="AY172" s="193" t="s">
        <v>144</v>
      </c>
    </row>
    <row r="173" spans="1:65" s="2" customFormat="1" ht="16.5" customHeight="1">
      <c r="A173" s="32"/>
      <c r="B173" s="161"/>
      <c r="C173" s="162" t="s">
        <v>199</v>
      </c>
      <c r="D173" s="162" t="s">
        <v>146</v>
      </c>
      <c r="E173" s="163" t="s">
        <v>200</v>
      </c>
      <c r="F173" s="164" t="s">
        <v>201</v>
      </c>
      <c r="G173" s="165" t="s">
        <v>202</v>
      </c>
      <c r="H173" s="166">
        <v>5.7</v>
      </c>
      <c r="I173" s="167"/>
      <c r="J173" s="168">
        <f>ROUND(I173*H173,2)</f>
        <v>0</v>
      </c>
      <c r="K173" s="169"/>
      <c r="L173" s="33"/>
      <c r="M173" s="170" t="s">
        <v>1</v>
      </c>
      <c r="N173" s="171" t="s">
        <v>37</v>
      </c>
      <c r="O173" s="58"/>
      <c r="P173" s="172">
        <f>O173*H173</f>
        <v>0</v>
      </c>
      <c r="Q173" s="172">
        <v>2.47E-3</v>
      </c>
      <c r="R173" s="172">
        <f>Q173*H173</f>
        <v>1.4079E-2</v>
      </c>
      <c r="S173" s="172">
        <v>0</v>
      </c>
      <c r="T173" s="173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74" t="s">
        <v>150</v>
      </c>
      <c r="AT173" s="174" t="s">
        <v>146</v>
      </c>
      <c r="AU173" s="174" t="s">
        <v>82</v>
      </c>
      <c r="AY173" s="17" t="s">
        <v>144</v>
      </c>
      <c r="BE173" s="175">
        <f>IF(N173="základní",J173,0)</f>
        <v>0</v>
      </c>
      <c r="BF173" s="175">
        <f>IF(N173="snížená",J173,0)</f>
        <v>0</v>
      </c>
      <c r="BG173" s="175">
        <f>IF(N173="zákl. přenesená",J173,0)</f>
        <v>0</v>
      </c>
      <c r="BH173" s="175">
        <f>IF(N173="sníž. přenesená",J173,0)</f>
        <v>0</v>
      </c>
      <c r="BI173" s="175">
        <f>IF(N173="nulová",J173,0)</f>
        <v>0</v>
      </c>
      <c r="BJ173" s="17" t="s">
        <v>80</v>
      </c>
      <c r="BK173" s="175">
        <f>ROUND(I173*H173,2)</f>
        <v>0</v>
      </c>
      <c r="BL173" s="17" t="s">
        <v>150</v>
      </c>
      <c r="BM173" s="174" t="s">
        <v>203</v>
      </c>
    </row>
    <row r="174" spans="1:65" s="13" customFormat="1">
      <c r="B174" s="176"/>
      <c r="D174" s="177" t="s">
        <v>152</v>
      </c>
      <c r="E174" s="178" t="s">
        <v>1</v>
      </c>
      <c r="F174" s="179" t="s">
        <v>197</v>
      </c>
      <c r="H174" s="178" t="s">
        <v>1</v>
      </c>
      <c r="I174" s="180"/>
      <c r="L174" s="176"/>
      <c r="M174" s="181"/>
      <c r="N174" s="182"/>
      <c r="O174" s="182"/>
      <c r="P174" s="182"/>
      <c r="Q174" s="182"/>
      <c r="R174" s="182"/>
      <c r="S174" s="182"/>
      <c r="T174" s="183"/>
      <c r="AT174" s="178" t="s">
        <v>152</v>
      </c>
      <c r="AU174" s="178" t="s">
        <v>82</v>
      </c>
      <c r="AV174" s="13" t="s">
        <v>80</v>
      </c>
      <c r="AW174" s="13" t="s">
        <v>29</v>
      </c>
      <c r="AX174" s="13" t="s">
        <v>72</v>
      </c>
      <c r="AY174" s="178" t="s">
        <v>144</v>
      </c>
    </row>
    <row r="175" spans="1:65" s="14" customFormat="1">
      <c r="B175" s="184"/>
      <c r="D175" s="177" t="s">
        <v>152</v>
      </c>
      <c r="E175" s="185" t="s">
        <v>1</v>
      </c>
      <c r="F175" s="186" t="s">
        <v>204</v>
      </c>
      <c r="H175" s="187">
        <v>5.7</v>
      </c>
      <c r="I175" s="188"/>
      <c r="L175" s="184"/>
      <c r="M175" s="189"/>
      <c r="N175" s="190"/>
      <c r="O175" s="190"/>
      <c r="P175" s="190"/>
      <c r="Q175" s="190"/>
      <c r="R175" s="190"/>
      <c r="S175" s="190"/>
      <c r="T175" s="191"/>
      <c r="AT175" s="185" t="s">
        <v>152</v>
      </c>
      <c r="AU175" s="185" t="s">
        <v>82</v>
      </c>
      <c r="AV175" s="14" t="s">
        <v>82</v>
      </c>
      <c r="AW175" s="14" t="s">
        <v>29</v>
      </c>
      <c r="AX175" s="14" t="s">
        <v>72</v>
      </c>
      <c r="AY175" s="185" t="s">
        <v>144</v>
      </c>
    </row>
    <row r="176" spans="1:65" s="15" customFormat="1">
      <c r="B176" s="192"/>
      <c r="D176" s="177" t="s">
        <v>152</v>
      </c>
      <c r="E176" s="193" t="s">
        <v>1</v>
      </c>
      <c r="F176" s="194" t="s">
        <v>155</v>
      </c>
      <c r="H176" s="195">
        <v>5.7</v>
      </c>
      <c r="I176" s="196"/>
      <c r="L176" s="192"/>
      <c r="M176" s="197"/>
      <c r="N176" s="198"/>
      <c r="O176" s="198"/>
      <c r="P176" s="198"/>
      <c r="Q176" s="198"/>
      <c r="R176" s="198"/>
      <c r="S176" s="198"/>
      <c r="T176" s="199"/>
      <c r="AT176" s="193" t="s">
        <v>152</v>
      </c>
      <c r="AU176" s="193" t="s">
        <v>82</v>
      </c>
      <c r="AV176" s="15" t="s">
        <v>150</v>
      </c>
      <c r="AW176" s="15" t="s">
        <v>29</v>
      </c>
      <c r="AX176" s="15" t="s">
        <v>80</v>
      </c>
      <c r="AY176" s="193" t="s">
        <v>144</v>
      </c>
    </row>
    <row r="177" spans="1:65" s="2" customFormat="1" ht="16.5" customHeight="1">
      <c r="A177" s="32"/>
      <c r="B177" s="161"/>
      <c r="C177" s="162" t="s">
        <v>205</v>
      </c>
      <c r="D177" s="162" t="s">
        <v>146</v>
      </c>
      <c r="E177" s="163" t="s">
        <v>206</v>
      </c>
      <c r="F177" s="164" t="s">
        <v>207</v>
      </c>
      <c r="G177" s="165" t="s">
        <v>149</v>
      </c>
      <c r="H177" s="166">
        <v>8.9760000000000009</v>
      </c>
      <c r="I177" s="167"/>
      <c r="J177" s="168">
        <f>ROUND(I177*H177,2)</f>
        <v>0</v>
      </c>
      <c r="K177" s="169"/>
      <c r="L177" s="33"/>
      <c r="M177" s="170" t="s">
        <v>1</v>
      </c>
      <c r="N177" s="171" t="s">
        <v>37</v>
      </c>
      <c r="O177" s="58"/>
      <c r="P177" s="172">
        <f>O177*H177</f>
        <v>0</v>
      </c>
      <c r="Q177" s="172">
        <v>2.45329</v>
      </c>
      <c r="R177" s="172">
        <f>Q177*H177</f>
        <v>22.020731040000001</v>
      </c>
      <c r="S177" s="172">
        <v>0</v>
      </c>
      <c r="T177" s="173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74" t="s">
        <v>150</v>
      </c>
      <c r="AT177" s="174" t="s">
        <v>146</v>
      </c>
      <c r="AU177" s="174" t="s">
        <v>82</v>
      </c>
      <c r="AY177" s="17" t="s">
        <v>144</v>
      </c>
      <c r="BE177" s="175">
        <f>IF(N177="základní",J177,0)</f>
        <v>0</v>
      </c>
      <c r="BF177" s="175">
        <f>IF(N177="snížená",J177,0)</f>
        <v>0</v>
      </c>
      <c r="BG177" s="175">
        <f>IF(N177="zákl. přenesená",J177,0)</f>
        <v>0</v>
      </c>
      <c r="BH177" s="175">
        <f>IF(N177="sníž. přenesená",J177,0)</f>
        <v>0</v>
      </c>
      <c r="BI177" s="175">
        <f>IF(N177="nulová",J177,0)</f>
        <v>0</v>
      </c>
      <c r="BJ177" s="17" t="s">
        <v>80</v>
      </c>
      <c r="BK177" s="175">
        <f>ROUND(I177*H177,2)</f>
        <v>0</v>
      </c>
      <c r="BL177" s="17" t="s">
        <v>150</v>
      </c>
      <c r="BM177" s="174" t="s">
        <v>208</v>
      </c>
    </row>
    <row r="178" spans="1:65" s="13" customFormat="1">
      <c r="B178" s="176"/>
      <c r="D178" s="177" t="s">
        <v>152</v>
      </c>
      <c r="E178" s="178" t="s">
        <v>1</v>
      </c>
      <c r="F178" s="179" t="s">
        <v>197</v>
      </c>
      <c r="H178" s="178" t="s">
        <v>1</v>
      </c>
      <c r="I178" s="180"/>
      <c r="L178" s="176"/>
      <c r="M178" s="181"/>
      <c r="N178" s="182"/>
      <c r="O178" s="182"/>
      <c r="P178" s="182"/>
      <c r="Q178" s="182"/>
      <c r="R178" s="182"/>
      <c r="S178" s="182"/>
      <c r="T178" s="183"/>
      <c r="AT178" s="178" t="s">
        <v>152</v>
      </c>
      <c r="AU178" s="178" t="s">
        <v>82</v>
      </c>
      <c r="AV178" s="13" t="s">
        <v>80</v>
      </c>
      <c r="AW178" s="13" t="s">
        <v>29</v>
      </c>
      <c r="AX178" s="13" t="s">
        <v>72</v>
      </c>
      <c r="AY178" s="178" t="s">
        <v>144</v>
      </c>
    </row>
    <row r="179" spans="1:65" s="14" customFormat="1">
      <c r="B179" s="184"/>
      <c r="D179" s="177" t="s">
        <v>152</v>
      </c>
      <c r="E179" s="185" t="s">
        <v>1</v>
      </c>
      <c r="F179" s="186" t="s">
        <v>209</v>
      </c>
      <c r="H179" s="187">
        <v>8.9760000000000009</v>
      </c>
      <c r="I179" s="188"/>
      <c r="L179" s="184"/>
      <c r="M179" s="189"/>
      <c r="N179" s="190"/>
      <c r="O179" s="190"/>
      <c r="P179" s="190"/>
      <c r="Q179" s="190"/>
      <c r="R179" s="190"/>
      <c r="S179" s="190"/>
      <c r="T179" s="191"/>
      <c r="AT179" s="185" t="s">
        <v>152</v>
      </c>
      <c r="AU179" s="185" t="s">
        <v>82</v>
      </c>
      <c r="AV179" s="14" t="s">
        <v>82</v>
      </c>
      <c r="AW179" s="14" t="s">
        <v>29</v>
      </c>
      <c r="AX179" s="14" t="s">
        <v>72</v>
      </c>
      <c r="AY179" s="185" t="s">
        <v>144</v>
      </c>
    </row>
    <row r="180" spans="1:65" s="15" customFormat="1">
      <c r="B180" s="192"/>
      <c r="D180" s="177" t="s">
        <v>152</v>
      </c>
      <c r="E180" s="193" t="s">
        <v>1</v>
      </c>
      <c r="F180" s="194" t="s">
        <v>155</v>
      </c>
      <c r="H180" s="195">
        <v>8.9760000000000009</v>
      </c>
      <c r="I180" s="196"/>
      <c r="L180" s="192"/>
      <c r="M180" s="197"/>
      <c r="N180" s="198"/>
      <c r="O180" s="198"/>
      <c r="P180" s="198"/>
      <c r="Q180" s="198"/>
      <c r="R180" s="198"/>
      <c r="S180" s="198"/>
      <c r="T180" s="199"/>
      <c r="AT180" s="193" t="s">
        <v>152</v>
      </c>
      <c r="AU180" s="193" t="s">
        <v>82</v>
      </c>
      <c r="AV180" s="15" t="s">
        <v>150</v>
      </c>
      <c r="AW180" s="15" t="s">
        <v>29</v>
      </c>
      <c r="AX180" s="15" t="s">
        <v>80</v>
      </c>
      <c r="AY180" s="193" t="s">
        <v>144</v>
      </c>
    </row>
    <row r="181" spans="1:65" s="2" customFormat="1" ht="16.5" customHeight="1">
      <c r="A181" s="32"/>
      <c r="B181" s="161"/>
      <c r="C181" s="162" t="s">
        <v>210</v>
      </c>
      <c r="D181" s="162" t="s">
        <v>146</v>
      </c>
      <c r="E181" s="163" t="s">
        <v>211</v>
      </c>
      <c r="F181" s="164" t="s">
        <v>212</v>
      </c>
      <c r="G181" s="165" t="s">
        <v>202</v>
      </c>
      <c r="H181" s="166">
        <v>44.88</v>
      </c>
      <c r="I181" s="167"/>
      <c r="J181" s="168">
        <f>ROUND(I181*H181,2)</f>
        <v>0</v>
      </c>
      <c r="K181" s="169"/>
      <c r="L181" s="33"/>
      <c r="M181" s="170" t="s">
        <v>1</v>
      </c>
      <c r="N181" s="171" t="s">
        <v>37</v>
      </c>
      <c r="O181" s="58"/>
      <c r="P181" s="172">
        <f>O181*H181</f>
        <v>0</v>
      </c>
      <c r="Q181" s="172">
        <v>2.6900000000000001E-3</v>
      </c>
      <c r="R181" s="172">
        <f>Q181*H181</f>
        <v>0.12072720000000001</v>
      </c>
      <c r="S181" s="172">
        <v>0</v>
      </c>
      <c r="T181" s="173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74" t="s">
        <v>150</v>
      </c>
      <c r="AT181" s="174" t="s">
        <v>146</v>
      </c>
      <c r="AU181" s="174" t="s">
        <v>82</v>
      </c>
      <c r="AY181" s="17" t="s">
        <v>144</v>
      </c>
      <c r="BE181" s="175">
        <f>IF(N181="základní",J181,0)</f>
        <v>0</v>
      </c>
      <c r="BF181" s="175">
        <f>IF(N181="snížená",J181,0)</f>
        <v>0</v>
      </c>
      <c r="BG181" s="175">
        <f>IF(N181="zákl. přenesená",J181,0)</f>
        <v>0</v>
      </c>
      <c r="BH181" s="175">
        <f>IF(N181="sníž. přenesená",J181,0)</f>
        <v>0</v>
      </c>
      <c r="BI181" s="175">
        <f>IF(N181="nulová",J181,0)</f>
        <v>0</v>
      </c>
      <c r="BJ181" s="17" t="s">
        <v>80</v>
      </c>
      <c r="BK181" s="175">
        <f>ROUND(I181*H181,2)</f>
        <v>0</v>
      </c>
      <c r="BL181" s="17" t="s">
        <v>150</v>
      </c>
      <c r="BM181" s="174" t="s">
        <v>213</v>
      </c>
    </row>
    <row r="182" spans="1:65" s="13" customFormat="1">
      <c r="B182" s="176"/>
      <c r="D182" s="177" t="s">
        <v>152</v>
      </c>
      <c r="E182" s="178" t="s">
        <v>1</v>
      </c>
      <c r="F182" s="179" t="s">
        <v>197</v>
      </c>
      <c r="H182" s="178" t="s">
        <v>1</v>
      </c>
      <c r="I182" s="180"/>
      <c r="L182" s="176"/>
      <c r="M182" s="181"/>
      <c r="N182" s="182"/>
      <c r="O182" s="182"/>
      <c r="P182" s="182"/>
      <c r="Q182" s="182"/>
      <c r="R182" s="182"/>
      <c r="S182" s="182"/>
      <c r="T182" s="183"/>
      <c r="AT182" s="178" t="s">
        <v>152</v>
      </c>
      <c r="AU182" s="178" t="s">
        <v>82</v>
      </c>
      <c r="AV182" s="13" t="s">
        <v>80</v>
      </c>
      <c r="AW182" s="13" t="s">
        <v>29</v>
      </c>
      <c r="AX182" s="13" t="s">
        <v>72</v>
      </c>
      <c r="AY182" s="178" t="s">
        <v>144</v>
      </c>
    </row>
    <row r="183" spans="1:65" s="14" customFormat="1">
      <c r="B183" s="184"/>
      <c r="D183" s="177" t="s">
        <v>152</v>
      </c>
      <c r="E183" s="185" t="s">
        <v>1</v>
      </c>
      <c r="F183" s="186" t="s">
        <v>214</v>
      </c>
      <c r="H183" s="187">
        <v>44.88</v>
      </c>
      <c r="I183" s="188"/>
      <c r="L183" s="184"/>
      <c r="M183" s="189"/>
      <c r="N183" s="190"/>
      <c r="O183" s="190"/>
      <c r="P183" s="190"/>
      <c r="Q183" s="190"/>
      <c r="R183" s="190"/>
      <c r="S183" s="190"/>
      <c r="T183" s="191"/>
      <c r="AT183" s="185" t="s">
        <v>152</v>
      </c>
      <c r="AU183" s="185" t="s">
        <v>82</v>
      </c>
      <c r="AV183" s="14" t="s">
        <v>82</v>
      </c>
      <c r="AW183" s="14" t="s">
        <v>29</v>
      </c>
      <c r="AX183" s="14" t="s">
        <v>72</v>
      </c>
      <c r="AY183" s="185" t="s">
        <v>144</v>
      </c>
    </row>
    <row r="184" spans="1:65" s="15" customFormat="1">
      <c r="B184" s="192"/>
      <c r="D184" s="177" t="s">
        <v>152</v>
      </c>
      <c r="E184" s="193" t="s">
        <v>1</v>
      </c>
      <c r="F184" s="194" t="s">
        <v>155</v>
      </c>
      <c r="H184" s="195">
        <v>44.88</v>
      </c>
      <c r="I184" s="196"/>
      <c r="L184" s="192"/>
      <c r="M184" s="197"/>
      <c r="N184" s="198"/>
      <c r="O184" s="198"/>
      <c r="P184" s="198"/>
      <c r="Q184" s="198"/>
      <c r="R184" s="198"/>
      <c r="S184" s="198"/>
      <c r="T184" s="199"/>
      <c r="AT184" s="193" t="s">
        <v>152</v>
      </c>
      <c r="AU184" s="193" t="s">
        <v>82</v>
      </c>
      <c r="AV184" s="15" t="s">
        <v>150</v>
      </c>
      <c r="AW184" s="15" t="s">
        <v>29</v>
      </c>
      <c r="AX184" s="15" t="s">
        <v>80</v>
      </c>
      <c r="AY184" s="193" t="s">
        <v>144</v>
      </c>
    </row>
    <row r="185" spans="1:65" s="2" customFormat="1" ht="16.5" customHeight="1">
      <c r="A185" s="32"/>
      <c r="B185" s="161"/>
      <c r="C185" s="162" t="s">
        <v>215</v>
      </c>
      <c r="D185" s="162" t="s">
        <v>146</v>
      </c>
      <c r="E185" s="163" t="s">
        <v>216</v>
      </c>
      <c r="F185" s="164" t="s">
        <v>217</v>
      </c>
      <c r="G185" s="165" t="s">
        <v>202</v>
      </c>
      <c r="H185" s="166">
        <v>44.88</v>
      </c>
      <c r="I185" s="167"/>
      <c r="J185" s="168">
        <f>ROUND(I185*H185,2)</f>
        <v>0</v>
      </c>
      <c r="K185" s="169"/>
      <c r="L185" s="33"/>
      <c r="M185" s="170" t="s">
        <v>1</v>
      </c>
      <c r="N185" s="171" t="s">
        <v>37</v>
      </c>
      <c r="O185" s="58"/>
      <c r="P185" s="172">
        <f>O185*H185</f>
        <v>0</v>
      </c>
      <c r="Q185" s="172">
        <v>0</v>
      </c>
      <c r="R185" s="172">
        <f>Q185*H185</f>
        <v>0</v>
      </c>
      <c r="S185" s="172">
        <v>0</v>
      </c>
      <c r="T185" s="173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74" t="s">
        <v>150</v>
      </c>
      <c r="AT185" s="174" t="s">
        <v>146</v>
      </c>
      <c r="AU185" s="174" t="s">
        <v>82</v>
      </c>
      <c r="AY185" s="17" t="s">
        <v>144</v>
      </c>
      <c r="BE185" s="175">
        <f>IF(N185="základní",J185,0)</f>
        <v>0</v>
      </c>
      <c r="BF185" s="175">
        <f>IF(N185="snížená",J185,0)</f>
        <v>0</v>
      </c>
      <c r="BG185" s="175">
        <f>IF(N185="zákl. přenesená",J185,0)</f>
        <v>0</v>
      </c>
      <c r="BH185" s="175">
        <f>IF(N185="sníž. přenesená",J185,0)</f>
        <v>0</v>
      </c>
      <c r="BI185" s="175">
        <f>IF(N185="nulová",J185,0)</f>
        <v>0</v>
      </c>
      <c r="BJ185" s="17" t="s">
        <v>80</v>
      </c>
      <c r="BK185" s="175">
        <f>ROUND(I185*H185,2)</f>
        <v>0</v>
      </c>
      <c r="BL185" s="17" t="s">
        <v>150</v>
      </c>
      <c r="BM185" s="174" t="s">
        <v>218</v>
      </c>
    </row>
    <row r="186" spans="1:65" s="2" customFormat="1" ht="21.75" customHeight="1">
      <c r="A186" s="32"/>
      <c r="B186" s="161"/>
      <c r="C186" s="162" t="s">
        <v>219</v>
      </c>
      <c r="D186" s="162" t="s">
        <v>146</v>
      </c>
      <c r="E186" s="163" t="s">
        <v>220</v>
      </c>
      <c r="F186" s="164" t="s">
        <v>221</v>
      </c>
      <c r="G186" s="165" t="s">
        <v>202</v>
      </c>
      <c r="H186" s="166">
        <v>18.7</v>
      </c>
      <c r="I186" s="167"/>
      <c r="J186" s="168">
        <f>ROUND(I186*H186,2)</f>
        <v>0</v>
      </c>
      <c r="K186" s="169"/>
      <c r="L186" s="33"/>
      <c r="M186" s="170" t="s">
        <v>1</v>
      </c>
      <c r="N186" s="171" t="s">
        <v>37</v>
      </c>
      <c r="O186" s="58"/>
      <c r="P186" s="172">
        <f>O186*H186</f>
        <v>0</v>
      </c>
      <c r="Q186" s="172">
        <v>0.71545999999999998</v>
      </c>
      <c r="R186" s="172">
        <f>Q186*H186</f>
        <v>13.379102</v>
      </c>
      <c r="S186" s="172">
        <v>0</v>
      </c>
      <c r="T186" s="173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74" t="s">
        <v>150</v>
      </c>
      <c r="AT186" s="174" t="s">
        <v>146</v>
      </c>
      <c r="AU186" s="174" t="s">
        <v>82</v>
      </c>
      <c r="AY186" s="17" t="s">
        <v>144</v>
      </c>
      <c r="BE186" s="175">
        <f>IF(N186="základní",J186,0)</f>
        <v>0</v>
      </c>
      <c r="BF186" s="175">
        <f>IF(N186="snížená",J186,0)</f>
        <v>0</v>
      </c>
      <c r="BG186" s="175">
        <f>IF(N186="zákl. přenesená",J186,0)</f>
        <v>0</v>
      </c>
      <c r="BH186" s="175">
        <f>IF(N186="sníž. přenesená",J186,0)</f>
        <v>0</v>
      </c>
      <c r="BI186" s="175">
        <f>IF(N186="nulová",J186,0)</f>
        <v>0</v>
      </c>
      <c r="BJ186" s="17" t="s">
        <v>80</v>
      </c>
      <c r="BK186" s="175">
        <f>ROUND(I186*H186,2)</f>
        <v>0</v>
      </c>
      <c r="BL186" s="17" t="s">
        <v>150</v>
      </c>
      <c r="BM186" s="174" t="s">
        <v>222</v>
      </c>
    </row>
    <row r="187" spans="1:65" s="13" customFormat="1">
      <c r="B187" s="176"/>
      <c r="D187" s="177" t="s">
        <v>152</v>
      </c>
      <c r="E187" s="178" t="s">
        <v>1</v>
      </c>
      <c r="F187" s="179" t="s">
        <v>197</v>
      </c>
      <c r="H187" s="178" t="s">
        <v>1</v>
      </c>
      <c r="I187" s="180"/>
      <c r="L187" s="176"/>
      <c r="M187" s="181"/>
      <c r="N187" s="182"/>
      <c r="O187" s="182"/>
      <c r="P187" s="182"/>
      <c r="Q187" s="182"/>
      <c r="R187" s="182"/>
      <c r="S187" s="182"/>
      <c r="T187" s="183"/>
      <c r="AT187" s="178" t="s">
        <v>152</v>
      </c>
      <c r="AU187" s="178" t="s">
        <v>82</v>
      </c>
      <c r="AV187" s="13" t="s">
        <v>80</v>
      </c>
      <c r="AW187" s="13" t="s">
        <v>29</v>
      </c>
      <c r="AX187" s="13" t="s">
        <v>72</v>
      </c>
      <c r="AY187" s="178" t="s">
        <v>144</v>
      </c>
    </row>
    <row r="188" spans="1:65" s="14" customFormat="1">
      <c r="B188" s="184"/>
      <c r="D188" s="177" t="s">
        <v>152</v>
      </c>
      <c r="E188" s="185" t="s">
        <v>1</v>
      </c>
      <c r="F188" s="186" t="s">
        <v>223</v>
      </c>
      <c r="H188" s="187">
        <v>18.7</v>
      </c>
      <c r="I188" s="188"/>
      <c r="L188" s="184"/>
      <c r="M188" s="189"/>
      <c r="N188" s="190"/>
      <c r="O188" s="190"/>
      <c r="P188" s="190"/>
      <c r="Q188" s="190"/>
      <c r="R188" s="190"/>
      <c r="S188" s="190"/>
      <c r="T188" s="191"/>
      <c r="AT188" s="185" t="s">
        <v>152</v>
      </c>
      <c r="AU188" s="185" t="s">
        <v>82</v>
      </c>
      <c r="AV188" s="14" t="s">
        <v>82</v>
      </c>
      <c r="AW188" s="14" t="s">
        <v>29</v>
      </c>
      <c r="AX188" s="14" t="s">
        <v>72</v>
      </c>
      <c r="AY188" s="185" t="s">
        <v>144</v>
      </c>
    </row>
    <row r="189" spans="1:65" s="15" customFormat="1">
      <c r="B189" s="192"/>
      <c r="D189" s="177" t="s">
        <v>152</v>
      </c>
      <c r="E189" s="193" t="s">
        <v>1</v>
      </c>
      <c r="F189" s="194" t="s">
        <v>155</v>
      </c>
      <c r="H189" s="195">
        <v>18.7</v>
      </c>
      <c r="I189" s="196"/>
      <c r="L189" s="192"/>
      <c r="M189" s="197"/>
      <c r="N189" s="198"/>
      <c r="O189" s="198"/>
      <c r="P189" s="198"/>
      <c r="Q189" s="198"/>
      <c r="R189" s="198"/>
      <c r="S189" s="198"/>
      <c r="T189" s="199"/>
      <c r="AT189" s="193" t="s">
        <v>152</v>
      </c>
      <c r="AU189" s="193" t="s">
        <v>82</v>
      </c>
      <c r="AV189" s="15" t="s">
        <v>150</v>
      </c>
      <c r="AW189" s="15" t="s">
        <v>29</v>
      </c>
      <c r="AX189" s="15" t="s">
        <v>80</v>
      </c>
      <c r="AY189" s="193" t="s">
        <v>144</v>
      </c>
    </row>
    <row r="190" spans="1:65" s="2" customFormat="1" ht="21.75" customHeight="1">
      <c r="A190" s="32"/>
      <c r="B190" s="161"/>
      <c r="C190" s="162" t="s">
        <v>8</v>
      </c>
      <c r="D190" s="162" t="s">
        <v>146</v>
      </c>
      <c r="E190" s="163" t="s">
        <v>224</v>
      </c>
      <c r="F190" s="164" t="s">
        <v>225</v>
      </c>
      <c r="G190" s="165" t="s">
        <v>178</v>
      </c>
      <c r="H190" s="166">
        <v>0.28100000000000003</v>
      </c>
      <c r="I190" s="167"/>
      <c r="J190" s="168">
        <f>ROUND(I190*H190,2)</f>
        <v>0</v>
      </c>
      <c r="K190" s="169"/>
      <c r="L190" s="33"/>
      <c r="M190" s="170" t="s">
        <v>1</v>
      </c>
      <c r="N190" s="171" t="s">
        <v>37</v>
      </c>
      <c r="O190" s="58"/>
      <c r="P190" s="172">
        <f>O190*H190</f>
        <v>0</v>
      </c>
      <c r="Q190" s="172">
        <v>1.05871</v>
      </c>
      <c r="R190" s="172">
        <f>Q190*H190</f>
        <v>0.29749751000000002</v>
      </c>
      <c r="S190" s="172">
        <v>0</v>
      </c>
      <c r="T190" s="173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74" t="s">
        <v>150</v>
      </c>
      <c r="AT190" s="174" t="s">
        <v>146</v>
      </c>
      <c r="AU190" s="174" t="s">
        <v>82</v>
      </c>
      <c r="AY190" s="17" t="s">
        <v>144</v>
      </c>
      <c r="BE190" s="175">
        <f>IF(N190="základní",J190,0)</f>
        <v>0</v>
      </c>
      <c r="BF190" s="175">
        <f>IF(N190="snížená",J190,0)</f>
        <v>0</v>
      </c>
      <c r="BG190" s="175">
        <f>IF(N190="zákl. přenesená",J190,0)</f>
        <v>0</v>
      </c>
      <c r="BH190" s="175">
        <f>IF(N190="sníž. přenesená",J190,0)</f>
        <v>0</v>
      </c>
      <c r="BI190" s="175">
        <f>IF(N190="nulová",J190,0)</f>
        <v>0</v>
      </c>
      <c r="BJ190" s="17" t="s">
        <v>80</v>
      </c>
      <c r="BK190" s="175">
        <f>ROUND(I190*H190,2)</f>
        <v>0</v>
      </c>
      <c r="BL190" s="17" t="s">
        <v>150</v>
      </c>
      <c r="BM190" s="174" t="s">
        <v>226</v>
      </c>
    </row>
    <row r="191" spans="1:65" s="13" customFormat="1">
      <c r="B191" s="176"/>
      <c r="D191" s="177" t="s">
        <v>152</v>
      </c>
      <c r="E191" s="178" t="s">
        <v>1</v>
      </c>
      <c r="F191" s="179" t="s">
        <v>227</v>
      </c>
      <c r="H191" s="178" t="s">
        <v>1</v>
      </c>
      <c r="I191" s="180"/>
      <c r="L191" s="176"/>
      <c r="M191" s="181"/>
      <c r="N191" s="182"/>
      <c r="O191" s="182"/>
      <c r="P191" s="182"/>
      <c r="Q191" s="182"/>
      <c r="R191" s="182"/>
      <c r="S191" s="182"/>
      <c r="T191" s="183"/>
      <c r="AT191" s="178" t="s">
        <v>152</v>
      </c>
      <c r="AU191" s="178" t="s">
        <v>82</v>
      </c>
      <c r="AV191" s="13" t="s">
        <v>80</v>
      </c>
      <c r="AW191" s="13" t="s">
        <v>29</v>
      </c>
      <c r="AX191" s="13" t="s">
        <v>72</v>
      </c>
      <c r="AY191" s="178" t="s">
        <v>144</v>
      </c>
    </row>
    <row r="192" spans="1:65" s="14" customFormat="1">
      <c r="B192" s="184"/>
      <c r="D192" s="177" t="s">
        <v>152</v>
      </c>
      <c r="E192" s="185" t="s">
        <v>1</v>
      </c>
      <c r="F192" s="186" t="s">
        <v>228</v>
      </c>
      <c r="H192" s="187">
        <v>0.28100000000000003</v>
      </c>
      <c r="I192" s="188"/>
      <c r="L192" s="184"/>
      <c r="M192" s="189"/>
      <c r="N192" s="190"/>
      <c r="O192" s="190"/>
      <c r="P192" s="190"/>
      <c r="Q192" s="190"/>
      <c r="R192" s="190"/>
      <c r="S192" s="190"/>
      <c r="T192" s="191"/>
      <c r="AT192" s="185" t="s">
        <v>152</v>
      </c>
      <c r="AU192" s="185" t="s">
        <v>82</v>
      </c>
      <c r="AV192" s="14" t="s">
        <v>82</v>
      </c>
      <c r="AW192" s="14" t="s">
        <v>29</v>
      </c>
      <c r="AX192" s="14" t="s">
        <v>72</v>
      </c>
      <c r="AY192" s="185" t="s">
        <v>144</v>
      </c>
    </row>
    <row r="193" spans="1:65" s="15" customFormat="1">
      <c r="B193" s="192"/>
      <c r="D193" s="177" t="s">
        <v>152</v>
      </c>
      <c r="E193" s="193" t="s">
        <v>1</v>
      </c>
      <c r="F193" s="194" t="s">
        <v>155</v>
      </c>
      <c r="H193" s="195">
        <v>0.28100000000000003</v>
      </c>
      <c r="I193" s="196"/>
      <c r="L193" s="192"/>
      <c r="M193" s="197"/>
      <c r="N193" s="198"/>
      <c r="O193" s="198"/>
      <c r="P193" s="198"/>
      <c r="Q193" s="198"/>
      <c r="R193" s="198"/>
      <c r="S193" s="198"/>
      <c r="T193" s="199"/>
      <c r="AT193" s="193" t="s">
        <v>152</v>
      </c>
      <c r="AU193" s="193" t="s">
        <v>82</v>
      </c>
      <c r="AV193" s="15" t="s">
        <v>150</v>
      </c>
      <c r="AW193" s="15" t="s">
        <v>29</v>
      </c>
      <c r="AX193" s="15" t="s">
        <v>80</v>
      </c>
      <c r="AY193" s="193" t="s">
        <v>144</v>
      </c>
    </row>
    <row r="194" spans="1:65" s="12" customFormat="1" ht="22.9" customHeight="1">
      <c r="B194" s="148"/>
      <c r="D194" s="149" t="s">
        <v>71</v>
      </c>
      <c r="E194" s="159" t="s">
        <v>160</v>
      </c>
      <c r="F194" s="159" t="s">
        <v>229</v>
      </c>
      <c r="I194" s="151"/>
      <c r="J194" s="160">
        <f>BK194</f>
        <v>0</v>
      </c>
      <c r="L194" s="148"/>
      <c r="M194" s="153"/>
      <c r="N194" s="154"/>
      <c r="O194" s="154"/>
      <c r="P194" s="155">
        <f>SUM(P195:P211)</f>
        <v>0</v>
      </c>
      <c r="Q194" s="154"/>
      <c r="R194" s="155">
        <f>SUM(R195:R211)</f>
        <v>24.618293749999999</v>
      </c>
      <c r="S194" s="154"/>
      <c r="T194" s="156">
        <f>SUM(T195:T211)</f>
        <v>0</v>
      </c>
      <c r="AR194" s="149" t="s">
        <v>80</v>
      </c>
      <c r="AT194" s="157" t="s">
        <v>71</v>
      </c>
      <c r="AU194" s="157" t="s">
        <v>80</v>
      </c>
      <c r="AY194" s="149" t="s">
        <v>144</v>
      </c>
      <c r="BK194" s="158">
        <f>SUM(BK195:BK211)</f>
        <v>0</v>
      </c>
    </row>
    <row r="195" spans="1:65" s="2" customFormat="1" ht="33" customHeight="1">
      <c r="A195" s="32"/>
      <c r="B195" s="161"/>
      <c r="C195" s="162" t="s">
        <v>230</v>
      </c>
      <c r="D195" s="162" t="s">
        <v>146</v>
      </c>
      <c r="E195" s="163" t="s">
        <v>231</v>
      </c>
      <c r="F195" s="164" t="s">
        <v>232</v>
      </c>
      <c r="G195" s="165" t="s">
        <v>202</v>
      </c>
      <c r="H195" s="166">
        <v>5.5960000000000001</v>
      </c>
      <c r="I195" s="167"/>
      <c r="J195" s="168">
        <f>ROUND(I195*H195,2)</f>
        <v>0</v>
      </c>
      <c r="K195" s="169"/>
      <c r="L195" s="33"/>
      <c r="M195" s="170" t="s">
        <v>1</v>
      </c>
      <c r="N195" s="171" t="s">
        <v>37</v>
      </c>
      <c r="O195" s="58"/>
      <c r="P195" s="172">
        <f>O195*H195</f>
        <v>0</v>
      </c>
      <c r="Q195" s="172">
        <v>0.14854000000000001</v>
      </c>
      <c r="R195" s="172">
        <f>Q195*H195</f>
        <v>0.83122984</v>
      </c>
      <c r="S195" s="172">
        <v>0</v>
      </c>
      <c r="T195" s="173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74" t="s">
        <v>150</v>
      </c>
      <c r="AT195" s="174" t="s">
        <v>146</v>
      </c>
      <c r="AU195" s="174" t="s">
        <v>82</v>
      </c>
      <c r="AY195" s="17" t="s">
        <v>144</v>
      </c>
      <c r="BE195" s="175">
        <f>IF(N195="základní",J195,0)</f>
        <v>0</v>
      </c>
      <c r="BF195" s="175">
        <f>IF(N195="snížená",J195,0)</f>
        <v>0</v>
      </c>
      <c r="BG195" s="175">
        <f>IF(N195="zákl. přenesená",J195,0)</f>
        <v>0</v>
      </c>
      <c r="BH195" s="175">
        <f>IF(N195="sníž. přenesená",J195,0)</f>
        <v>0</v>
      </c>
      <c r="BI195" s="175">
        <f>IF(N195="nulová",J195,0)</f>
        <v>0</v>
      </c>
      <c r="BJ195" s="17" t="s">
        <v>80</v>
      </c>
      <c r="BK195" s="175">
        <f>ROUND(I195*H195,2)</f>
        <v>0</v>
      </c>
      <c r="BL195" s="17" t="s">
        <v>150</v>
      </c>
      <c r="BM195" s="174" t="s">
        <v>233</v>
      </c>
    </row>
    <row r="196" spans="1:65" s="14" customFormat="1">
      <c r="B196" s="184"/>
      <c r="D196" s="177" t="s">
        <v>152</v>
      </c>
      <c r="E196" s="185" t="s">
        <v>1</v>
      </c>
      <c r="F196" s="186" t="s">
        <v>234</v>
      </c>
      <c r="H196" s="187">
        <v>5.5960000000000001</v>
      </c>
      <c r="I196" s="188"/>
      <c r="L196" s="184"/>
      <c r="M196" s="189"/>
      <c r="N196" s="190"/>
      <c r="O196" s="190"/>
      <c r="P196" s="190"/>
      <c r="Q196" s="190"/>
      <c r="R196" s="190"/>
      <c r="S196" s="190"/>
      <c r="T196" s="191"/>
      <c r="AT196" s="185" t="s">
        <v>152</v>
      </c>
      <c r="AU196" s="185" t="s">
        <v>82</v>
      </c>
      <c r="AV196" s="14" t="s">
        <v>82</v>
      </c>
      <c r="AW196" s="14" t="s">
        <v>29</v>
      </c>
      <c r="AX196" s="14" t="s">
        <v>72</v>
      </c>
      <c r="AY196" s="185" t="s">
        <v>144</v>
      </c>
    </row>
    <row r="197" spans="1:65" s="15" customFormat="1">
      <c r="B197" s="192"/>
      <c r="D197" s="177" t="s">
        <v>152</v>
      </c>
      <c r="E197" s="193" t="s">
        <v>1</v>
      </c>
      <c r="F197" s="194" t="s">
        <v>155</v>
      </c>
      <c r="H197" s="195">
        <v>5.5960000000000001</v>
      </c>
      <c r="I197" s="196"/>
      <c r="L197" s="192"/>
      <c r="M197" s="197"/>
      <c r="N197" s="198"/>
      <c r="O197" s="198"/>
      <c r="P197" s="198"/>
      <c r="Q197" s="198"/>
      <c r="R197" s="198"/>
      <c r="S197" s="198"/>
      <c r="T197" s="199"/>
      <c r="AT197" s="193" t="s">
        <v>152</v>
      </c>
      <c r="AU197" s="193" t="s">
        <v>82</v>
      </c>
      <c r="AV197" s="15" t="s">
        <v>150</v>
      </c>
      <c r="AW197" s="15" t="s">
        <v>29</v>
      </c>
      <c r="AX197" s="15" t="s">
        <v>80</v>
      </c>
      <c r="AY197" s="193" t="s">
        <v>144</v>
      </c>
    </row>
    <row r="198" spans="1:65" s="2" customFormat="1" ht="16.5" customHeight="1">
      <c r="A198" s="32"/>
      <c r="B198" s="161"/>
      <c r="C198" s="162" t="s">
        <v>235</v>
      </c>
      <c r="D198" s="162" t="s">
        <v>146</v>
      </c>
      <c r="E198" s="163" t="s">
        <v>236</v>
      </c>
      <c r="F198" s="164" t="s">
        <v>237</v>
      </c>
      <c r="G198" s="165" t="s">
        <v>238</v>
      </c>
      <c r="H198" s="166">
        <v>2</v>
      </c>
      <c r="I198" s="167"/>
      <c r="J198" s="168">
        <f>ROUND(I198*H198,2)</f>
        <v>0</v>
      </c>
      <c r="K198" s="169"/>
      <c r="L198" s="33"/>
      <c r="M198" s="170" t="s">
        <v>1</v>
      </c>
      <c r="N198" s="171" t="s">
        <v>37</v>
      </c>
      <c r="O198" s="58"/>
      <c r="P198" s="172">
        <f>O198*H198</f>
        <v>0</v>
      </c>
      <c r="Q198" s="172">
        <v>2.3910000000000001E-2</v>
      </c>
      <c r="R198" s="172">
        <f>Q198*H198</f>
        <v>4.7820000000000001E-2</v>
      </c>
      <c r="S198" s="172">
        <v>0</v>
      </c>
      <c r="T198" s="173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74" t="s">
        <v>150</v>
      </c>
      <c r="AT198" s="174" t="s">
        <v>146</v>
      </c>
      <c r="AU198" s="174" t="s">
        <v>82</v>
      </c>
      <c r="AY198" s="17" t="s">
        <v>144</v>
      </c>
      <c r="BE198" s="175">
        <f>IF(N198="základní",J198,0)</f>
        <v>0</v>
      </c>
      <c r="BF198" s="175">
        <f>IF(N198="snížená",J198,0)</f>
        <v>0</v>
      </c>
      <c r="BG198" s="175">
        <f>IF(N198="zákl. přenesená",J198,0)</f>
        <v>0</v>
      </c>
      <c r="BH198" s="175">
        <f>IF(N198="sníž. přenesená",J198,0)</f>
        <v>0</v>
      </c>
      <c r="BI198" s="175">
        <f>IF(N198="nulová",J198,0)</f>
        <v>0</v>
      </c>
      <c r="BJ198" s="17" t="s">
        <v>80</v>
      </c>
      <c r="BK198" s="175">
        <f>ROUND(I198*H198,2)</f>
        <v>0</v>
      </c>
      <c r="BL198" s="17" t="s">
        <v>150</v>
      </c>
      <c r="BM198" s="174" t="s">
        <v>239</v>
      </c>
    </row>
    <row r="199" spans="1:65" s="2" customFormat="1" ht="21.75" customHeight="1">
      <c r="A199" s="32"/>
      <c r="B199" s="161"/>
      <c r="C199" s="162" t="s">
        <v>240</v>
      </c>
      <c r="D199" s="162" t="s">
        <v>146</v>
      </c>
      <c r="E199" s="163" t="s">
        <v>241</v>
      </c>
      <c r="F199" s="164" t="s">
        <v>242</v>
      </c>
      <c r="G199" s="165" t="s">
        <v>202</v>
      </c>
      <c r="H199" s="166">
        <v>77.397999999999996</v>
      </c>
      <c r="I199" s="167"/>
      <c r="J199" s="168">
        <f>ROUND(I199*H199,2)</f>
        <v>0</v>
      </c>
      <c r="K199" s="169"/>
      <c r="L199" s="33"/>
      <c r="M199" s="170" t="s">
        <v>1</v>
      </c>
      <c r="N199" s="171" t="s">
        <v>37</v>
      </c>
      <c r="O199" s="58"/>
      <c r="P199" s="172">
        <f>O199*H199</f>
        <v>0</v>
      </c>
      <c r="Q199" s="172">
        <v>6.9169999999999995E-2</v>
      </c>
      <c r="R199" s="172">
        <f>Q199*H199</f>
        <v>5.3536196599999997</v>
      </c>
      <c r="S199" s="172">
        <v>0</v>
      </c>
      <c r="T199" s="173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74" t="s">
        <v>150</v>
      </c>
      <c r="AT199" s="174" t="s">
        <v>146</v>
      </c>
      <c r="AU199" s="174" t="s">
        <v>82</v>
      </c>
      <c r="AY199" s="17" t="s">
        <v>144</v>
      </c>
      <c r="BE199" s="175">
        <f>IF(N199="základní",J199,0)</f>
        <v>0</v>
      </c>
      <c r="BF199" s="175">
        <f>IF(N199="snížená",J199,0)</f>
        <v>0</v>
      </c>
      <c r="BG199" s="175">
        <f>IF(N199="zákl. přenesená",J199,0)</f>
        <v>0</v>
      </c>
      <c r="BH199" s="175">
        <f>IF(N199="sníž. přenesená",J199,0)</f>
        <v>0</v>
      </c>
      <c r="BI199" s="175">
        <f>IF(N199="nulová",J199,0)</f>
        <v>0</v>
      </c>
      <c r="BJ199" s="17" t="s">
        <v>80</v>
      </c>
      <c r="BK199" s="175">
        <f>ROUND(I199*H199,2)</f>
        <v>0</v>
      </c>
      <c r="BL199" s="17" t="s">
        <v>150</v>
      </c>
      <c r="BM199" s="174" t="s">
        <v>243</v>
      </c>
    </row>
    <row r="200" spans="1:65" s="14" customFormat="1" ht="22.5">
      <c r="B200" s="184"/>
      <c r="D200" s="177" t="s">
        <v>152</v>
      </c>
      <c r="E200" s="185" t="s">
        <v>1</v>
      </c>
      <c r="F200" s="186" t="s">
        <v>244</v>
      </c>
      <c r="H200" s="187">
        <v>84.397999999999996</v>
      </c>
      <c r="I200" s="188"/>
      <c r="L200" s="184"/>
      <c r="M200" s="189"/>
      <c r="N200" s="190"/>
      <c r="O200" s="190"/>
      <c r="P200" s="190"/>
      <c r="Q200" s="190"/>
      <c r="R200" s="190"/>
      <c r="S200" s="190"/>
      <c r="T200" s="191"/>
      <c r="AT200" s="185" t="s">
        <v>152</v>
      </c>
      <c r="AU200" s="185" t="s">
        <v>82</v>
      </c>
      <c r="AV200" s="14" t="s">
        <v>82</v>
      </c>
      <c r="AW200" s="14" t="s">
        <v>29</v>
      </c>
      <c r="AX200" s="14" t="s">
        <v>72</v>
      </c>
      <c r="AY200" s="185" t="s">
        <v>144</v>
      </c>
    </row>
    <row r="201" spans="1:65" s="13" customFormat="1">
      <c r="B201" s="176"/>
      <c r="D201" s="177" t="s">
        <v>152</v>
      </c>
      <c r="E201" s="178" t="s">
        <v>1</v>
      </c>
      <c r="F201" s="179" t="s">
        <v>245</v>
      </c>
      <c r="H201" s="178" t="s">
        <v>1</v>
      </c>
      <c r="I201" s="180"/>
      <c r="L201" s="176"/>
      <c r="M201" s="181"/>
      <c r="N201" s="182"/>
      <c r="O201" s="182"/>
      <c r="P201" s="182"/>
      <c r="Q201" s="182"/>
      <c r="R201" s="182"/>
      <c r="S201" s="182"/>
      <c r="T201" s="183"/>
      <c r="AT201" s="178" t="s">
        <v>152</v>
      </c>
      <c r="AU201" s="178" t="s">
        <v>82</v>
      </c>
      <c r="AV201" s="13" t="s">
        <v>80</v>
      </c>
      <c r="AW201" s="13" t="s">
        <v>29</v>
      </c>
      <c r="AX201" s="13" t="s">
        <v>72</v>
      </c>
      <c r="AY201" s="178" t="s">
        <v>144</v>
      </c>
    </row>
    <row r="202" spans="1:65" s="14" customFormat="1">
      <c r="B202" s="184"/>
      <c r="D202" s="177" t="s">
        <v>152</v>
      </c>
      <c r="E202" s="185" t="s">
        <v>1</v>
      </c>
      <c r="F202" s="186" t="s">
        <v>246</v>
      </c>
      <c r="H202" s="187">
        <v>-7</v>
      </c>
      <c r="I202" s="188"/>
      <c r="L202" s="184"/>
      <c r="M202" s="189"/>
      <c r="N202" s="190"/>
      <c r="O202" s="190"/>
      <c r="P202" s="190"/>
      <c r="Q202" s="190"/>
      <c r="R202" s="190"/>
      <c r="S202" s="190"/>
      <c r="T202" s="191"/>
      <c r="AT202" s="185" t="s">
        <v>152</v>
      </c>
      <c r="AU202" s="185" t="s">
        <v>82</v>
      </c>
      <c r="AV202" s="14" t="s">
        <v>82</v>
      </c>
      <c r="AW202" s="14" t="s">
        <v>29</v>
      </c>
      <c r="AX202" s="14" t="s">
        <v>72</v>
      </c>
      <c r="AY202" s="185" t="s">
        <v>144</v>
      </c>
    </row>
    <row r="203" spans="1:65" s="15" customFormat="1">
      <c r="B203" s="192"/>
      <c r="D203" s="177" t="s">
        <v>152</v>
      </c>
      <c r="E203" s="193" t="s">
        <v>1</v>
      </c>
      <c r="F203" s="194" t="s">
        <v>155</v>
      </c>
      <c r="H203" s="195">
        <v>77.397999999999996</v>
      </c>
      <c r="I203" s="196"/>
      <c r="L203" s="192"/>
      <c r="M203" s="197"/>
      <c r="N203" s="198"/>
      <c r="O203" s="198"/>
      <c r="P203" s="198"/>
      <c r="Q203" s="198"/>
      <c r="R203" s="198"/>
      <c r="S203" s="198"/>
      <c r="T203" s="199"/>
      <c r="AT203" s="193" t="s">
        <v>152</v>
      </c>
      <c r="AU203" s="193" t="s">
        <v>82</v>
      </c>
      <c r="AV203" s="15" t="s">
        <v>150</v>
      </c>
      <c r="AW203" s="15" t="s">
        <v>29</v>
      </c>
      <c r="AX203" s="15" t="s">
        <v>80</v>
      </c>
      <c r="AY203" s="193" t="s">
        <v>144</v>
      </c>
    </row>
    <row r="204" spans="1:65" s="2" customFormat="1" ht="21.75" customHeight="1">
      <c r="A204" s="32"/>
      <c r="B204" s="161"/>
      <c r="C204" s="162" t="s">
        <v>247</v>
      </c>
      <c r="D204" s="162" t="s">
        <v>146</v>
      </c>
      <c r="E204" s="163" t="s">
        <v>248</v>
      </c>
      <c r="F204" s="164" t="s">
        <v>249</v>
      </c>
      <c r="G204" s="165" t="s">
        <v>202</v>
      </c>
      <c r="H204" s="166">
        <v>159.16300000000001</v>
      </c>
      <c r="I204" s="167"/>
      <c r="J204" s="168">
        <f>ROUND(I204*H204,2)</f>
        <v>0</v>
      </c>
      <c r="K204" s="169"/>
      <c r="L204" s="33"/>
      <c r="M204" s="170" t="s">
        <v>1</v>
      </c>
      <c r="N204" s="171" t="s">
        <v>37</v>
      </c>
      <c r="O204" s="58"/>
      <c r="P204" s="172">
        <f>O204*H204</f>
        <v>0</v>
      </c>
      <c r="Q204" s="172">
        <v>0.10324999999999999</v>
      </c>
      <c r="R204" s="172">
        <f>Q204*H204</f>
        <v>16.43357975</v>
      </c>
      <c r="S204" s="172">
        <v>0</v>
      </c>
      <c r="T204" s="173">
        <f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74" t="s">
        <v>150</v>
      </c>
      <c r="AT204" s="174" t="s">
        <v>146</v>
      </c>
      <c r="AU204" s="174" t="s">
        <v>82</v>
      </c>
      <c r="AY204" s="17" t="s">
        <v>144</v>
      </c>
      <c r="BE204" s="175">
        <f>IF(N204="základní",J204,0)</f>
        <v>0</v>
      </c>
      <c r="BF204" s="175">
        <f>IF(N204="snížená",J204,0)</f>
        <v>0</v>
      </c>
      <c r="BG204" s="175">
        <f>IF(N204="zákl. přenesená",J204,0)</f>
        <v>0</v>
      </c>
      <c r="BH204" s="175">
        <f>IF(N204="sníž. přenesená",J204,0)</f>
        <v>0</v>
      </c>
      <c r="BI204" s="175">
        <f>IF(N204="nulová",J204,0)</f>
        <v>0</v>
      </c>
      <c r="BJ204" s="17" t="s">
        <v>80</v>
      </c>
      <c r="BK204" s="175">
        <f>ROUND(I204*H204,2)</f>
        <v>0</v>
      </c>
      <c r="BL204" s="17" t="s">
        <v>150</v>
      </c>
      <c r="BM204" s="174" t="s">
        <v>250</v>
      </c>
    </row>
    <row r="205" spans="1:65" s="14" customFormat="1" ht="22.5">
      <c r="B205" s="184"/>
      <c r="D205" s="177" t="s">
        <v>152</v>
      </c>
      <c r="E205" s="185" t="s">
        <v>1</v>
      </c>
      <c r="F205" s="186" t="s">
        <v>251</v>
      </c>
      <c r="H205" s="187">
        <v>176.96299999999999</v>
      </c>
      <c r="I205" s="188"/>
      <c r="L205" s="184"/>
      <c r="M205" s="189"/>
      <c r="N205" s="190"/>
      <c r="O205" s="190"/>
      <c r="P205" s="190"/>
      <c r="Q205" s="190"/>
      <c r="R205" s="190"/>
      <c r="S205" s="190"/>
      <c r="T205" s="191"/>
      <c r="AT205" s="185" t="s">
        <v>152</v>
      </c>
      <c r="AU205" s="185" t="s">
        <v>82</v>
      </c>
      <c r="AV205" s="14" t="s">
        <v>82</v>
      </c>
      <c r="AW205" s="14" t="s">
        <v>29</v>
      </c>
      <c r="AX205" s="14" t="s">
        <v>72</v>
      </c>
      <c r="AY205" s="185" t="s">
        <v>144</v>
      </c>
    </row>
    <row r="206" spans="1:65" s="13" customFormat="1">
      <c r="B206" s="176"/>
      <c r="D206" s="177" t="s">
        <v>152</v>
      </c>
      <c r="E206" s="178" t="s">
        <v>1</v>
      </c>
      <c r="F206" s="179" t="s">
        <v>245</v>
      </c>
      <c r="H206" s="178" t="s">
        <v>1</v>
      </c>
      <c r="I206" s="180"/>
      <c r="L206" s="176"/>
      <c r="M206" s="181"/>
      <c r="N206" s="182"/>
      <c r="O206" s="182"/>
      <c r="P206" s="182"/>
      <c r="Q206" s="182"/>
      <c r="R206" s="182"/>
      <c r="S206" s="182"/>
      <c r="T206" s="183"/>
      <c r="AT206" s="178" t="s">
        <v>152</v>
      </c>
      <c r="AU206" s="178" t="s">
        <v>82</v>
      </c>
      <c r="AV206" s="13" t="s">
        <v>80</v>
      </c>
      <c r="AW206" s="13" t="s">
        <v>29</v>
      </c>
      <c r="AX206" s="13" t="s">
        <v>72</v>
      </c>
      <c r="AY206" s="178" t="s">
        <v>144</v>
      </c>
    </row>
    <row r="207" spans="1:65" s="14" customFormat="1">
      <c r="B207" s="184"/>
      <c r="D207" s="177" t="s">
        <v>152</v>
      </c>
      <c r="E207" s="185" t="s">
        <v>1</v>
      </c>
      <c r="F207" s="186" t="s">
        <v>252</v>
      </c>
      <c r="H207" s="187">
        <v>-17.8</v>
      </c>
      <c r="I207" s="188"/>
      <c r="L207" s="184"/>
      <c r="M207" s="189"/>
      <c r="N207" s="190"/>
      <c r="O207" s="190"/>
      <c r="P207" s="190"/>
      <c r="Q207" s="190"/>
      <c r="R207" s="190"/>
      <c r="S207" s="190"/>
      <c r="T207" s="191"/>
      <c r="AT207" s="185" t="s">
        <v>152</v>
      </c>
      <c r="AU207" s="185" t="s">
        <v>82</v>
      </c>
      <c r="AV207" s="14" t="s">
        <v>82</v>
      </c>
      <c r="AW207" s="14" t="s">
        <v>29</v>
      </c>
      <c r="AX207" s="14" t="s">
        <v>72</v>
      </c>
      <c r="AY207" s="185" t="s">
        <v>144</v>
      </c>
    </row>
    <row r="208" spans="1:65" s="15" customFormat="1">
      <c r="B208" s="192"/>
      <c r="D208" s="177" t="s">
        <v>152</v>
      </c>
      <c r="E208" s="193" t="s">
        <v>1</v>
      </c>
      <c r="F208" s="194" t="s">
        <v>155</v>
      </c>
      <c r="H208" s="195">
        <v>159.16300000000001</v>
      </c>
      <c r="I208" s="196"/>
      <c r="L208" s="192"/>
      <c r="M208" s="197"/>
      <c r="N208" s="198"/>
      <c r="O208" s="198"/>
      <c r="P208" s="198"/>
      <c r="Q208" s="198"/>
      <c r="R208" s="198"/>
      <c r="S208" s="198"/>
      <c r="T208" s="199"/>
      <c r="AT208" s="193" t="s">
        <v>152</v>
      </c>
      <c r="AU208" s="193" t="s">
        <v>82</v>
      </c>
      <c r="AV208" s="15" t="s">
        <v>150</v>
      </c>
      <c r="AW208" s="15" t="s">
        <v>29</v>
      </c>
      <c r="AX208" s="15" t="s">
        <v>80</v>
      </c>
      <c r="AY208" s="193" t="s">
        <v>144</v>
      </c>
    </row>
    <row r="209" spans="1:65" s="2" customFormat="1" ht="21.75" customHeight="1">
      <c r="A209" s="32"/>
      <c r="B209" s="161"/>
      <c r="C209" s="162" t="s">
        <v>253</v>
      </c>
      <c r="D209" s="162" t="s">
        <v>146</v>
      </c>
      <c r="E209" s="163" t="s">
        <v>254</v>
      </c>
      <c r="F209" s="164" t="s">
        <v>255</v>
      </c>
      <c r="G209" s="165" t="s">
        <v>202</v>
      </c>
      <c r="H209" s="166">
        <v>18.905999999999999</v>
      </c>
      <c r="I209" s="167"/>
      <c r="J209" s="168">
        <f>ROUND(I209*H209,2)</f>
        <v>0</v>
      </c>
      <c r="K209" s="169"/>
      <c r="L209" s="33"/>
      <c r="M209" s="170" t="s">
        <v>1</v>
      </c>
      <c r="N209" s="171" t="s">
        <v>37</v>
      </c>
      <c r="O209" s="58"/>
      <c r="P209" s="172">
        <f>O209*H209</f>
        <v>0</v>
      </c>
      <c r="Q209" s="172">
        <v>0.10324999999999999</v>
      </c>
      <c r="R209" s="172">
        <f>Q209*H209</f>
        <v>1.9520444999999997</v>
      </c>
      <c r="S209" s="172">
        <v>0</v>
      </c>
      <c r="T209" s="173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74" t="s">
        <v>150</v>
      </c>
      <c r="AT209" s="174" t="s">
        <v>146</v>
      </c>
      <c r="AU209" s="174" t="s">
        <v>82</v>
      </c>
      <c r="AY209" s="17" t="s">
        <v>144</v>
      </c>
      <c r="BE209" s="175">
        <f>IF(N209="základní",J209,0)</f>
        <v>0</v>
      </c>
      <c r="BF209" s="175">
        <f>IF(N209="snížená",J209,0)</f>
        <v>0</v>
      </c>
      <c r="BG209" s="175">
        <f>IF(N209="zákl. přenesená",J209,0)</f>
        <v>0</v>
      </c>
      <c r="BH209" s="175">
        <f>IF(N209="sníž. přenesená",J209,0)</f>
        <v>0</v>
      </c>
      <c r="BI209" s="175">
        <f>IF(N209="nulová",J209,0)</f>
        <v>0</v>
      </c>
      <c r="BJ209" s="17" t="s">
        <v>80</v>
      </c>
      <c r="BK209" s="175">
        <f>ROUND(I209*H209,2)</f>
        <v>0</v>
      </c>
      <c r="BL209" s="17" t="s">
        <v>150</v>
      </c>
      <c r="BM209" s="174" t="s">
        <v>256</v>
      </c>
    </row>
    <row r="210" spans="1:65" s="14" customFormat="1">
      <c r="B210" s="184"/>
      <c r="D210" s="177" t="s">
        <v>152</v>
      </c>
      <c r="E210" s="185" t="s">
        <v>1</v>
      </c>
      <c r="F210" s="186" t="s">
        <v>257</v>
      </c>
      <c r="H210" s="187">
        <v>18.905999999999999</v>
      </c>
      <c r="I210" s="188"/>
      <c r="L210" s="184"/>
      <c r="M210" s="189"/>
      <c r="N210" s="190"/>
      <c r="O210" s="190"/>
      <c r="P210" s="190"/>
      <c r="Q210" s="190"/>
      <c r="R210" s="190"/>
      <c r="S210" s="190"/>
      <c r="T210" s="191"/>
      <c r="AT210" s="185" t="s">
        <v>152</v>
      </c>
      <c r="AU210" s="185" t="s">
        <v>82</v>
      </c>
      <c r="AV210" s="14" t="s">
        <v>82</v>
      </c>
      <c r="AW210" s="14" t="s">
        <v>29</v>
      </c>
      <c r="AX210" s="14" t="s">
        <v>72</v>
      </c>
      <c r="AY210" s="185" t="s">
        <v>144</v>
      </c>
    </row>
    <row r="211" spans="1:65" s="15" customFormat="1">
      <c r="B211" s="192"/>
      <c r="D211" s="177" t="s">
        <v>152</v>
      </c>
      <c r="E211" s="193" t="s">
        <v>1</v>
      </c>
      <c r="F211" s="194" t="s">
        <v>155</v>
      </c>
      <c r="H211" s="195">
        <v>18.905999999999999</v>
      </c>
      <c r="I211" s="196"/>
      <c r="L211" s="192"/>
      <c r="M211" s="197"/>
      <c r="N211" s="198"/>
      <c r="O211" s="198"/>
      <c r="P211" s="198"/>
      <c r="Q211" s="198"/>
      <c r="R211" s="198"/>
      <c r="S211" s="198"/>
      <c r="T211" s="199"/>
      <c r="AT211" s="193" t="s">
        <v>152</v>
      </c>
      <c r="AU211" s="193" t="s">
        <v>82</v>
      </c>
      <c r="AV211" s="15" t="s">
        <v>150</v>
      </c>
      <c r="AW211" s="15" t="s">
        <v>29</v>
      </c>
      <c r="AX211" s="15" t="s">
        <v>80</v>
      </c>
      <c r="AY211" s="193" t="s">
        <v>144</v>
      </c>
    </row>
    <row r="212" spans="1:65" s="12" customFormat="1" ht="22.9" customHeight="1">
      <c r="B212" s="148"/>
      <c r="D212" s="149" t="s">
        <v>71</v>
      </c>
      <c r="E212" s="159" t="s">
        <v>150</v>
      </c>
      <c r="F212" s="159" t="s">
        <v>258</v>
      </c>
      <c r="I212" s="151"/>
      <c r="J212" s="160">
        <f>BK212</f>
        <v>0</v>
      </c>
      <c r="L212" s="148"/>
      <c r="M212" s="153"/>
      <c r="N212" s="154"/>
      <c r="O212" s="154"/>
      <c r="P212" s="155">
        <f>SUM(P213:P215)</f>
        <v>0</v>
      </c>
      <c r="Q212" s="154"/>
      <c r="R212" s="155">
        <f>SUM(R213:R215)</f>
        <v>0.42624000000000006</v>
      </c>
      <c r="S212" s="154"/>
      <c r="T212" s="156">
        <f>SUM(T213:T215)</f>
        <v>0</v>
      </c>
      <c r="AR212" s="149" t="s">
        <v>80</v>
      </c>
      <c r="AT212" s="157" t="s">
        <v>71</v>
      </c>
      <c r="AU212" s="157" t="s">
        <v>80</v>
      </c>
      <c r="AY212" s="149" t="s">
        <v>144</v>
      </c>
      <c r="BK212" s="158">
        <f>SUM(BK213:BK215)</f>
        <v>0</v>
      </c>
    </row>
    <row r="213" spans="1:65" s="2" customFormat="1" ht="21.75" customHeight="1">
      <c r="A213" s="32"/>
      <c r="B213" s="161"/>
      <c r="C213" s="162" t="s">
        <v>7</v>
      </c>
      <c r="D213" s="162" t="s">
        <v>146</v>
      </c>
      <c r="E213" s="163" t="s">
        <v>259</v>
      </c>
      <c r="F213" s="164" t="s">
        <v>260</v>
      </c>
      <c r="G213" s="165" t="s">
        <v>238</v>
      </c>
      <c r="H213" s="166">
        <v>2</v>
      </c>
      <c r="I213" s="167"/>
      <c r="J213" s="168">
        <f>ROUND(I213*H213,2)</f>
        <v>0</v>
      </c>
      <c r="K213" s="169"/>
      <c r="L213" s="33"/>
      <c r="M213" s="170" t="s">
        <v>1</v>
      </c>
      <c r="N213" s="171" t="s">
        <v>37</v>
      </c>
      <c r="O213" s="58"/>
      <c r="P213" s="172">
        <f>O213*H213</f>
        <v>0</v>
      </c>
      <c r="Q213" s="172">
        <v>5.3280000000000001E-2</v>
      </c>
      <c r="R213" s="172">
        <f>Q213*H213</f>
        <v>0.10656</v>
      </c>
      <c r="S213" s="172">
        <v>0</v>
      </c>
      <c r="T213" s="173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74" t="s">
        <v>150</v>
      </c>
      <c r="AT213" s="174" t="s">
        <v>146</v>
      </c>
      <c r="AU213" s="174" t="s">
        <v>82</v>
      </c>
      <c r="AY213" s="17" t="s">
        <v>144</v>
      </c>
      <c r="BE213" s="175">
        <f>IF(N213="základní",J213,0)</f>
        <v>0</v>
      </c>
      <c r="BF213" s="175">
        <f>IF(N213="snížená",J213,0)</f>
        <v>0</v>
      </c>
      <c r="BG213" s="175">
        <f>IF(N213="zákl. přenesená",J213,0)</f>
        <v>0</v>
      </c>
      <c r="BH213" s="175">
        <f>IF(N213="sníž. přenesená",J213,0)</f>
        <v>0</v>
      </c>
      <c r="BI213" s="175">
        <f>IF(N213="nulová",J213,0)</f>
        <v>0</v>
      </c>
      <c r="BJ213" s="17" t="s">
        <v>80</v>
      </c>
      <c r="BK213" s="175">
        <f>ROUND(I213*H213,2)</f>
        <v>0</v>
      </c>
      <c r="BL213" s="17" t="s">
        <v>150</v>
      </c>
      <c r="BM213" s="174" t="s">
        <v>261</v>
      </c>
    </row>
    <row r="214" spans="1:65" s="2" customFormat="1" ht="16.5" customHeight="1">
      <c r="A214" s="32"/>
      <c r="B214" s="161"/>
      <c r="C214" s="162" t="s">
        <v>262</v>
      </c>
      <c r="D214" s="162" t="s">
        <v>146</v>
      </c>
      <c r="E214" s="163" t="s">
        <v>263</v>
      </c>
      <c r="F214" s="164" t="s">
        <v>264</v>
      </c>
      <c r="G214" s="165" t="s">
        <v>238</v>
      </c>
      <c r="H214" s="166">
        <v>3</v>
      </c>
      <c r="I214" s="167"/>
      <c r="J214" s="168">
        <f>ROUND(I214*H214,2)</f>
        <v>0</v>
      </c>
      <c r="K214" s="169"/>
      <c r="L214" s="33"/>
      <c r="M214" s="170" t="s">
        <v>1</v>
      </c>
      <c r="N214" s="171" t="s">
        <v>37</v>
      </c>
      <c r="O214" s="58"/>
      <c r="P214" s="172">
        <f>O214*H214</f>
        <v>0</v>
      </c>
      <c r="Q214" s="172">
        <v>5.3280000000000001E-2</v>
      </c>
      <c r="R214" s="172">
        <f>Q214*H214</f>
        <v>0.15984000000000001</v>
      </c>
      <c r="S214" s="172">
        <v>0</v>
      </c>
      <c r="T214" s="173">
        <f>S214*H214</f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74" t="s">
        <v>150</v>
      </c>
      <c r="AT214" s="174" t="s">
        <v>146</v>
      </c>
      <c r="AU214" s="174" t="s">
        <v>82</v>
      </c>
      <c r="AY214" s="17" t="s">
        <v>144</v>
      </c>
      <c r="BE214" s="175">
        <f>IF(N214="základní",J214,0)</f>
        <v>0</v>
      </c>
      <c r="BF214" s="175">
        <f>IF(N214="snížená",J214,0)</f>
        <v>0</v>
      </c>
      <c r="BG214" s="175">
        <f>IF(N214="zákl. přenesená",J214,0)</f>
        <v>0</v>
      </c>
      <c r="BH214" s="175">
        <f>IF(N214="sníž. přenesená",J214,0)</f>
        <v>0</v>
      </c>
      <c r="BI214" s="175">
        <f>IF(N214="nulová",J214,0)</f>
        <v>0</v>
      </c>
      <c r="BJ214" s="17" t="s">
        <v>80</v>
      </c>
      <c r="BK214" s="175">
        <f>ROUND(I214*H214,2)</f>
        <v>0</v>
      </c>
      <c r="BL214" s="17" t="s">
        <v>150</v>
      </c>
      <c r="BM214" s="174" t="s">
        <v>265</v>
      </c>
    </row>
    <row r="215" spans="1:65" s="2" customFormat="1" ht="16.5" customHeight="1">
      <c r="A215" s="32"/>
      <c r="B215" s="161"/>
      <c r="C215" s="162" t="s">
        <v>266</v>
      </c>
      <c r="D215" s="162" t="s">
        <v>146</v>
      </c>
      <c r="E215" s="163" t="s">
        <v>267</v>
      </c>
      <c r="F215" s="164" t="s">
        <v>268</v>
      </c>
      <c r="G215" s="165" t="s">
        <v>238</v>
      </c>
      <c r="H215" s="166">
        <v>3</v>
      </c>
      <c r="I215" s="167"/>
      <c r="J215" s="168">
        <f>ROUND(I215*H215,2)</f>
        <v>0</v>
      </c>
      <c r="K215" s="169"/>
      <c r="L215" s="33"/>
      <c r="M215" s="170" t="s">
        <v>1</v>
      </c>
      <c r="N215" s="171" t="s">
        <v>37</v>
      </c>
      <c r="O215" s="58"/>
      <c r="P215" s="172">
        <f>O215*H215</f>
        <v>0</v>
      </c>
      <c r="Q215" s="172">
        <v>5.3280000000000001E-2</v>
      </c>
      <c r="R215" s="172">
        <f>Q215*H215</f>
        <v>0.15984000000000001</v>
      </c>
      <c r="S215" s="172">
        <v>0</v>
      </c>
      <c r="T215" s="173">
        <f>S215*H215</f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74" t="s">
        <v>150</v>
      </c>
      <c r="AT215" s="174" t="s">
        <v>146</v>
      </c>
      <c r="AU215" s="174" t="s">
        <v>82</v>
      </c>
      <c r="AY215" s="17" t="s">
        <v>144</v>
      </c>
      <c r="BE215" s="175">
        <f>IF(N215="základní",J215,0)</f>
        <v>0</v>
      </c>
      <c r="BF215" s="175">
        <f>IF(N215="snížená",J215,0)</f>
        <v>0</v>
      </c>
      <c r="BG215" s="175">
        <f>IF(N215="zákl. přenesená",J215,0)</f>
        <v>0</v>
      </c>
      <c r="BH215" s="175">
        <f>IF(N215="sníž. přenesená",J215,0)</f>
        <v>0</v>
      </c>
      <c r="BI215" s="175">
        <f>IF(N215="nulová",J215,0)</f>
        <v>0</v>
      </c>
      <c r="BJ215" s="17" t="s">
        <v>80</v>
      </c>
      <c r="BK215" s="175">
        <f>ROUND(I215*H215,2)</f>
        <v>0</v>
      </c>
      <c r="BL215" s="17" t="s">
        <v>150</v>
      </c>
      <c r="BM215" s="174" t="s">
        <v>269</v>
      </c>
    </row>
    <row r="216" spans="1:65" s="12" customFormat="1" ht="22.9" customHeight="1">
      <c r="B216" s="148"/>
      <c r="D216" s="149" t="s">
        <v>71</v>
      </c>
      <c r="E216" s="159" t="s">
        <v>175</v>
      </c>
      <c r="F216" s="159" t="s">
        <v>270</v>
      </c>
      <c r="I216" s="151"/>
      <c r="J216" s="160">
        <f>BK216</f>
        <v>0</v>
      </c>
      <c r="L216" s="148"/>
      <c r="M216" s="153"/>
      <c r="N216" s="154"/>
      <c r="O216" s="154"/>
      <c r="P216" s="155">
        <f>SUM(P217:P248)</f>
        <v>0</v>
      </c>
      <c r="Q216" s="154"/>
      <c r="R216" s="155">
        <f>SUM(R217:R248)</f>
        <v>53.580583230000002</v>
      </c>
      <c r="S216" s="154"/>
      <c r="T216" s="156">
        <f>SUM(T217:T248)</f>
        <v>0</v>
      </c>
      <c r="AR216" s="149" t="s">
        <v>80</v>
      </c>
      <c r="AT216" s="157" t="s">
        <v>71</v>
      </c>
      <c r="AU216" s="157" t="s">
        <v>80</v>
      </c>
      <c r="AY216" s="149" t="s">
        <v>144</v>
      </c>
      <c r="BK216" s="158">
        <f>SUM(BK217:BK248)</f>
        <v>0</v>
      </c>
    </row>
    <row r="217" spans="1:65" s="2" customFormat="1" ht="16.5" customHeight="1">
      <c r="A217" s="32"/>
      <c r="B217" s="161"/>
      <c r="C217" s="162" t="s">
        <v>271</v>
      </c>
      <c r="D217" s="162" t="s">
        <v>146</v>
      </c>
      <c r="E217" s="163" t="s">
        <v>272</v>
      </c>
      <c r="F217" s="164" t="s">
        <v>273</v>
      </c>
      <c r="G217" s="165" t="s">
        <v>202</v>
      </c>
      <c r="H217" s="166">
        <v>254.6</v>
      </c>
      <c r="I217" s="167"/>
      <c r="J217" s="168">
        <f>ROUND(I217*H217,2)</f>
        <v>0</v>
      </c>
      <c r="K217" s="169"/>
      <c r="L217" s="33"/>
      <c r="M217" s="170" t="s">
        <v>1</v>
      </c>
      <c r="N217" s="171" t="s">
        <v>37</v>
      </c>
      <c r="O217" s="58"/>
      <c r="P217" s="172">
        <f>O217*H217</f>
        <v>0</v>
      </c>
      <c r="Q217" s="172">
        <v>6.4999999999999997E-3</v>
      </c>
      <c r="R217" s="172">
        <f>Q217*H217</f>
        <v>1.6548999999999998</v>
      </c>
      <c r="S217" s="172">
        <v>0</v>
      </c>
      <c r="T217" s="173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74" t="s">
        <v>150</v>
      </c>
      <c r="AT217" s="174" t="s">
        <v>146</v>
      </c>
      <c r="AU217" s="174" t="s">
        <v>82</v>
      </c>
      <c r="AY217" s="17" t="s">
        <v>144</v>
      </c>
      <c r="BE217" s="175">
        <f>IF(N217="základní",J217,0)</f>
        <v>0</v>
      </c>
      <c r="BF217" s="175">
        <f>IF(N217="snížená",J217,0)</f>
        <v>0</v>
      </c>
      <c r="BG217" s="175">
        <f>IF(N217="zákl. přenesená",J217,0)</f>
        <v>0</v>
      </c>
      <c r="BH217" s="175">
        <f>IF(N217="sníž. přenesená",J217,0)</f>
        <v>0</v>
      </c>
      <c r="BI217" s="175">
        <f>IF(N217="nulová",J217,0)</f>
        <v>0</v>
      </c>
      <c r="BJ217" s="17" t="s">
        <v>80</v>
      </c>
      <c r="BK217" s="175">
        <f>ROUND(I217*H217,2)</f>
        <v>0</v>
      </c>
      <c r="BL217" s="17" t="s">
        <v>150</v>
      </c>
      <c r="BM217" s="174" t="s">
        <v>274</v>
      </c>
    </row>
    <row r="218" spans="1:65" s="14" customFormat="1">
      <c r="B218" s="184"/>
      <c r="D218" s="177" t="s">
        <v>152</v>
      </c>
      <c r="E218" s="185" t="s">
        <v>1</v>
      </c>
      <c r="F218" s="186" t="s">
        <v>275</v>
      </c>
      <c r="H218" s="187">
        <v>254.6</v>
      </c>
      <c r="I218" s="188"/>
      <c r="L218" s="184"/>
      <c r="M218" s="189"/>
      <c r="N218" s="190"/>
      <c r="O218" s="190"/>
      <c r="P218" s="190"/>
      <c r="Q218" s="190"/>
      <c r="R218" s="190"/>
      <c r="S218" s="190"/>
      <c r="T218" s="191"/>
      <c r="AT218" s="185" t="s">
        <v>152</v>
      </c>
      <c r="AU218" s="185" t="s">
        <v>82</v>
      </c>
      <c r="AV218" s="14" t="s">
        <v>82</v>
      </c>
      <c r="AW218" s="14" t="s">
        <v>29</v>
      </c>
      <c r="AX218" s="14" t="s">
        <v>72</v>
      </c>
      <c r="AY218" s="185" t="s">
        <v>144</v>
      </c>
    </row>
    <row r="219" spans="1:65" s="15" customFormat="1">
      <c r="B219" s="192"/>
      <c r="D219" s="177" t="s">
        <v>152</v>
      </c>
      <c r="E219" s="193" t="s">
        <v>1</v>
      </c>
      <c r="F219" s="194" t="s">
        <v>155</v>
      </c>
      <c r="H219" s="195">
        <v>254.6</v>
      </c>
      <c r="I219" s="196"/>
      <c r="L219" s="192"/>
      <c r="M219" s="197"/>
      <c r="N219" s="198"/>
      <c r="O219" s="198"/>
      <c r="P219" s="198"/>
      <c r="Q219" s="198"/>
      <c r="R219" s="198"/>
      <c r="S219" s="198"/>
      <c r="T219" s="199"/>
      <c r="AT219" s="193" t="s">
        <v>152</v>
      </c>
      <c r="AU219" s="193" t="s">
        <v>82</v>
      </c>
      <c r="AV219" s="15" t="s">
        <v>150</v>
      </c>
      <c r="AW219" s="15" t="s">
        <v>29</v>
      </c>
      <c r="AX219" s="15" t="s">
        <v>80</v>
      </c>
      <c r="AY219" s="193" t="s">
        <v>144</v>
      </c>
    </row>
    <row r="220" spans="1:65" s="2" customFormat="1" ht="21.75" customHeight="1">
      <c r="A220" s="32"/>
      <c r="B220" s="161"/>
      <c r="C220" s="162" t="s">
        <v>276</v>
      </c>
      <c r="D220" s="162" t="s">
        <v>146</v>
      </c>
      <c r="E220" s="163" t="s">
        <v>277</v>
      </c>
      <c r="F220" s="164" t="s">
        <v>278</v>
      </c>
      <c r="G220" s="165" t="s">
        <v>202</v>
      </c>
      <c r="H220" s="166">
        <v>254.6</v>
      </c>
      <c r="I220" s="167"/>
      <c r="J220" s="168">
        <f>ROUND(I220*H220,2)</f>
        <v>0</v>
      </c>
      <c r="K220" s="169"/>
      <c r="L220" s="33"/>
      <c r="M220" s="170" t="s">
        <v>1</v>
      </c>
      <c r="N220" s="171" t="s">
        <v>37</v>
      </c>
      <c r="O220" s="58"/>
      <c r="P220" s="172">
        <f>O220*H220</f>
        <v>0</v>
      </c>
      <c r="Q220" s="172">
        <v>1.98E-3</v>
      </c>
      <c r="R220" s="172">
        <f>Q220*H220</f>
        <v>0.504108</v>
      </c>
      <c r="S220" s="172">
        <v>0</v>
      </c>
      <c r="T220" s="173">
        <f>S220*H220</f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74" t="s">
        <v>150</v>
      </c>
      <c r="AT220" s="174" t="s">
        <v>146</v>
      </c>
      <c r="AU220" s="174" t="s">
        <v>82</v>
      </c>
      <c r="AY220" s="17" t="s">
        <v>144</v>
      </c>
      <c r="BE220" s="175">
        <f>IF(N220="základní",J220,0)</f>
        <v>0</v>
      </c>
      <c r="BF220" s="175">
        <f>IF(N220="snížená",J220,0)</f>
        <v>0</v>
      </c>
      <c r="BG220" s="175">
        <f>IF(N220="zákl. přenesená",J220,0)</f>
        <v>0</v>
      </c>
      <c r="BH220" s="175">
        <f>IF(N220="sníž. přenesená",J220,0)</f>
        <v>0</v>
      </c>
      <c r="BI220" s="175">
        <f>IF(N220="nulová",J220,0)</f>
        <v>0</v>
      </c>
      <c r="BJ220" s="17" t="s">
        <v>80</v>
      </c>
      <c r="BK220" s="175">
        <f>ROUND(I220*H220,2)</f>
        <v>0</v>
      </c>
      <c r="BL220" s="17" t="s">
        <v>150</v>
      </c>
      <c r="BM220" s="174" t="s">
        <v>279</v>
      </c>
    </row>
    <row r="221" spans="1:65" s="14" customFormat="1">
      <c r="B221" s="184"/>
      <c r="D221" s="177" t="s">
        <v>152</v>
      </c>
      <c r="E221" s="185" t="s">
        <v>1</v>
      </c>
      <c r="F221" s="186" t="s">
        <v>275</v>
      </c>
      <c r="H221" s="187">
        <v>254.6</v>
      </c>
      <c r="I221" s="188"/>
      <c r="L221" s="184"/>
      <c r="M221" s="189"/>
      <c r="N221" s="190"/>
      <c r="O221" s="190"/>
      <c r="P221" s="190"/>
      <c r="Q221" s="190"/>
      <c r="R221" s="190"/>
      <c r="S221" s="190"/>
      <c r="T221" s="191"/>
      <c r="AT221" s="185" t="s">
        <v>152</v>
      </c>
      <c r="AU221" s="185" t="s">
        <v>82</v>
      </c>
      <c r="AV221" s="14" t="s">
        <v>82</v>
      </c>
      <c r="AW221" s="14" t="s">
        <v>29</v>
      </c>
      <c r="AX221" s="14" t="s">
        <v>72</v>
      </c>
      <c r="AY221" s="185" t="s">
        <v>144</v>
      </c>
    </row>
    <row r="222" spans="1:65" s="15" customFormat="1">
      <c r="B222" s="192"/>
      <c r="D222" s="177" t="s">
        <v>152</v>
      </c>
      <c r="E222" s="193" t="s">
        <v>1</v>
      </c>
      <c r="F222" s="194" t="s">
        <v>155</v>
      </c>
      <c r="H222" s="195">
        <v>254.6</v>
      </c>
      <c r="I222" s="196"/>
      <c r="L222" s="192"/>
      <c r="M222" s="197"/>
      <c r="N222" s="198"/>
      <c r="O222" s="198"/>
      <c r="P222" s="198"/>
      <c r="Q222" s="198"/>
      <c r="R222" s="198"/>
      <c r="S222" s="198"/>
      <c r="T222" s="199"/>
      <c r="AT222" s="193" t="s">
        <v>152</v>
      </c>
      <c r="AU222" s="193" t="s">
        <v>82</v>
      </c>
      <c r="AV222" s="15" t="s">
        <v>150</v>
      </c>
      <c r="AW222" s="15" t="s">
        <v>29</v>
      </c>
      <c r="AX222" s="15" t="s">
        <v>80</v>
      </c>
      <c r="AY222" s="193" t="s">
        <v>144</v>
      </c>
    </row>
    <row r="223" spans="1:65" s="2" customFormat="1" ht="16.5" customHeight="1">
      <c r="A223" s="32"/>
      <c r="B223" s="161"/>
      <c r="C223" s="162" t="s">
        <v>280</v>
      </c>
      <c r="D223" s="162" t="s">
        <v>146</v>
      </c>
      <c r="E223" s="163" t="s">
        <v>281</v>
      </c>
      <c r="F223" s="164" t="s">
        <v>282</v>
      </c>
      <c r="G223" s="165" t="s">
        <v>202</v>
      </c>
      <c r="H223" s="166">
        <v>877.35699999999997</v>
      </c>
      <c r="I223" s="167"/>
      <c r="J223" s="168">
        <f>ROUND(I223*H223,2)</f>
        <v>0</v>
      </c>
      <c r="K223" s="169"/>
      <c r="L223" s="33"/>
      <c r="M223" s="170" t="s">
        <v>1</v>
      </c>
      <c r="N223" s="171" t="s">
        <v>37</v>
      </c>
      <c r="O223" s="58"/>
      <c r="P223" s="172">
        <f>O223*H223</f>
        <v>0</v>
      </c>
      <c r="Q223" s="172">
        <v>6.4999999999999997E-3</v>
      </c>
      <c r="R223" s="172">
        <f>Q223*H223</f>
        <v>5.7028204999999996</v>
      </c>
      <c r="S223" s="172">
        <v>0</v>
      </c>
      <c r="T223" s="173">
        <f>S223*H223</f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74" t="s">
        <v>150</v>
      </c>
      <c r="AT223" s="174" t="s">
        <v>146</v>
      </c>
      <c r="AU223" s="174" t="s">
        <v>82</v>
      </c>
      <c r="AY223" s="17" t="s">
        <v>144</v>
      </c>
      <c r="BE223" s="175">
        <f>IF(N223="základní",J223,0)</f>
        <v>0</v>
      </c>
      <c r="BF223" s="175">
        <f>IF(N223="snížená",J223,0)</f>
        <v>0</v>
      </c>
      <c r="BG223" s="175">
        <f>IF(N223="zákl. přenesená",J223,0)</f>
        <v>0</v>
      </c>
      <c r="BH223" s="175">
        <f>IF(N223="sníž. přenesená",J223,0)</f>
        <v>0</v>
      </c>
      <c r="BI223" s="175">
        <f>IF(N223="nulová",J223,0)</f>
        <v>0</v>
      </c>
      <c r="BJ223" s="17" t="s">
        <v>80</v>
      </c>
      <c r="BK223" s="175">
        <f>ROUND(I223*H223,2)</f>
        <v>0</v>
      </c>
      <c r="BL223" s="17" t="s">
        <v>150</v>
      </c>
      <c r="BM223" s="174" t="s">
        <v>283</v>
      </c>
    </row>
    <row r="224" spans="1:65" s="14" customFormat="1">
      <c r="B224" s="184"/>
      <c r="D224" s="177" t="s">
        <v>152</v>
      </c>
      <c r="E224" s="185" t="s">
        <v>1</v>
      </c>
      <c r="F224" s="186" t="s">
        <v>284</v>
      </c>
      <c r="H224" s="187">
        <v>877.35699999999997</v>
      </c>
      <c r="I224" s="188"/>
      <c r="L224" s="184"/>
      <c r="M224" s="189"/>
      <c r="N224" s="190"/>
      <c r="O224" s="190"/>
      <c r="P224" s="190"/>
      <c r="Q224" s="190"/>
      <c r="R224" s="190"/>
      <c r="S224" s="190"/>
      <c r="T224" s="191"/>
      <c r="AT224" s="185" t="s">
        <v>152</v>
      </c>
      <c r="AU224" s="185" t="s">
        <v>82</v>
      </c>
      <c r="AV224" s="14" t="s">
        <v>82</v>
      </c>
      <c r="AW224" s="14" t="s">
        <v>29</v>
      </c>
      <c r="AX224" s="14" t="s">
        <v>72</v>
      </c>
      <c r="AY224" s="185" t="s">
        <v>144</v>
      </c>
    </row>
    <row r="225" spans="1:65" s="15" customFormat="1">
      <c r="B225" s="192"/>
      <c r="D225" s="177" t="s">
        <v>152</v>
      </c>
      <c r="E225" s="193" t="s">
        <v>1</v>
      </c>
      <c r="F225" s="194" t="s">
        <v>155</v>
      </c>
      <c r="H225" s="195">
        <v>877.35699999999997</v>
      </c>
      <c r="I225" s="196"/>
      <c r="L225" s="192"/>
      <c r="M225" s="197"/>
      <c r="N225" s="198"/>
      <c r="O225" s="198"/>
      <c r="P225" s="198"/>
      <c r="Q225" s="198"/>
      <c r="R225" s="198"/>
      <c r="S225" s="198"/>
      <c r="T225" s="199"/>
      <c r="AT225" s="193" t="s">
        <v>152</v>
      </c>
      <c r="AU225" s="193" t="s">
        <v>82</v>
      </c>
      <c r="AV225" s="15" t="s">
        <v>150</v>
      </c>
      <c r="AW225" s="15" t="s">
        <v>29</v>
      </c>
      <c r="AX225" s="15" t="s">
        <v>80</v>
      </c>
      <c r="AY225" s="193" t="s">
        <v>144</v>
      </c>
    </row>
    <row r="226" spans="1:65" s="2" customFormat="1" ht="21.75" customHeight="1">
      <c r="A226" s="32"/>
      <c r="B226" s="161"/>
      <c r="C226" s="162" t="s">
        <v>285</v>
      </c>
      <c r="D226" s="162" t="s">
        <v>146</v>
      </c>
      <c r="E226" s="163" t="s">
        <v>286</v>
      </c>
      <c r="F226" s="164" t="s">
        <v>287</v>
      </c>
      <c r="G226" s="165" t="s">
        <v>202</v>
      </c>
      <c r="H226" s="166">
        <v>484.31400000000002</v>
      </c>
      <c r="I226" s="167"/>
      <c r="J226" s="168">
        <f>ROUND(I226*H226,2)</f>
        <v>0</v>
      </c>
      <c r="K226" s="169"/>
      <c r="L226" s="33"/>
      <c r="M226" s="170" t="s">
        <v>1</v>
      </c>
      <c r="N226" s="171" t="s">
        <v>37</v>
      </c>
      <c r="O226" s="58"/>
      <c r="P226" s="172">
        <f>O226*H226</f>
        <v>0</v>
      </c>
      <c r="Q226" s="172">
        <v>1.6279999999999999E-2</v>
      </c>
      <c r="R226" s="172">
        <f>Q226*H226</f>
        <v>7.8846319200000003</v>
      </c>
      <c r="S226" s="172">
        <v>0</v>
      </c>
      <c r="T226" s="173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74" t="s">
        <v>150</v>
      </c>
      <c r="AT226" s="174" t="s">
        <v>146</v>
      </c>
      <c r="AU226" s="174" t="s">
        <v>82</v>
      </c>
      <c r="AY226" s="17" t="s">
        <v>144</v>
      </c>
      <c r="BE226" s="175">
        <f>IF(N226="základní",J226,0)</f>
        <v>0</v>
      </c>
      <c r="BF226" s="175">
        <f>IF(N226="snížená",J226,0)</f>
        <v>0</v>
      </c>
      <c r="BG226" s="175">
        <f>IF(N226="zákl. přenesená",J226,0)</f>
        <v>0</v>
      </c>
      <c r="BH226" s="175">
        <f>IF(N226="sníž. přenesená",J226,0)</f>
        <v>0</v>
      </c>
      <c r="BI226" s="175">
        <f>IF(N226="nulová",J226,0)</f>
        <v>0</v>
      </c>
      <c r="BJ226" s="17" t="s">
        <v>80</v>
      </c>
      <c r="BK226" s="175">
        <f>ROUND(I226*H226,2)</f>
        <v>0</v>
      </c>
      <c r="BL226" s="17" t="s">
        <v>150</v>
      </c>
      <c r="BM226" s="174" t="s">
        <v>288</v>
      </c>
    </row>
    <row r="227" spans="1:65" s="14" customFormat="1">
      <c r="B227" s="184"/>
      <c r="D227" s="177" t="s">
        <v>152</v>
      </c>
      <c r="E227" s="185" t="s">
        <v>1</v>
      </c>
      <c r="F227" s="186" t="s">
        <v>289</v>
      </c>
      <c r="H227" s="187">
        <v>484.31400000000002</v>
      </c>
      <c r="I227" s="188"/>
      <c r="L227" s="184"/>
      <c r="M227" s="189"/>
      <c r="N227" s="190"/>
      <c r="O227" s="190"/>
      <c r="P227" s="190"/>
      <c r="Q227" s="190"/>
      <c r="R227" s="190"/>
      <c r="S227" s="190"/>
      <c r="T227" s="191"/>
      <c r="AT227" s="185" t="s">
        <v>152</v>
      </c>
      <c r="AU227" s="185" t="s">
        <v>82</v>
      </c>
      <c r="AV227" s="14" t="s">
        <v>82</v>
      </c>
      <c r="AW227" s="14" t="s">
        <v>29</v>
      </c>
      <c r="AX227" s="14" t="s">
        <v>72</v>
      </c>
      <c r="AY227" s="185" t="s">
        <v>144</v>
      </c>
    </row>
    <row r="228" spans="1:65" s="15" customFormat="1">
      <c r="B228" s="192"/>
      <c r="D228" s="177" t="s">
        <v>152</v>
      </c>
      <c r="E228" s="193" t="s">
        <v>1</v>
      </c>
      <c r="F228" s="194" t="s">
        <v>155</v>
      </c>
      <c r="H228" s="195">
        <v>484.31400000000002</v>
      </c>
      <c r="I228" s="196"/>
      <c r="L228" s="192"/>
      <c r="M228" s="197"/>
      <c r="N228" s="198"/>
      <c r="O228" s="198"/>
      <c r="P228" s="198"/>
      <c r="Q228" s="198"/>
      <c r="R228" s="198"/>
      <c r="S228" s="198"/>
      <c r="T228" s="199"/>
      <c r="AT228" s="193" t="s">
        <v>152</v>
      </c>
      <c r="AU228" s="193" t="s">
        <v>82</v>
      </c>
      <c r="AV228" s="15" t="s">
        <v>150</v>
      </c>
      <c r="AW228" s="15" t="s">
        <v>29</v>
      </c>
      <c r="AX228" s="15" t="s">
        <v>80</v>
      </c>
      <c r="AY228" s="193" t="s">
        <v>144</v>
      </c>
    </row>
    <row r="229" spans="1:65" s="2" customFormat="1" ht="21.75" customHeight="1">
      <c r="A229" s="32"/>
      <c r="B229" s="161"/>
      <c r="C229" s="162" t="s">
        <v>290</v>
      </c>
      <c r="D229" s="162" t="s">
        <v>146</v>
      </c>
      <c r="E229" s="163" t="s">
        <v>291</v>
      </c>
      <c r="F229" s="164" t="s">
        <v>292</v>
      </c>
      <c r="G229" s="165" t="s">
        <v>202</v>
      </c>
      <c r="H229" s="166">
        <v>968.62800000000004</v>
      </c>
      <c r="I229" s="167"/>
      <c r="J229" s="168">
        <f>ROUND(I229*H229,2)</f>
        <v>0</v>
      </c>
      <c r="K229" s="169"/>
      <c r="L229" s="33"/>
      <c r="M229" s="170" t="s">
        <v>1</v>
      </c>
      <c r="N229" s="171" t="s">
        <v>37</v>
      </c>
      <c r="O229" s="58"/>
      <c r="P229" s="172">
        <f>O229*H229</f>
        <v>0</v>
      </c>
      <c r="Q229" s="172">
        <v>6.7999999999999996E-3</v>
      </c>
      <c r="R229" s="172">
        <f>Q229*H229</f>
        <v>6.5866704</v>
      </c>
      <c r="S229" s="172">
        <v>0</v>
      </c>
      <c r="T229" s="173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74" t="s">
        <v>150</v>
      </c>
      <c r="AT229" s="174" t="s">
        <v>146</v>
      </c>
      <c r="AU229" s="174" t="s">
        <v>82</v>
      </c>
      <c r="AY229" s="17" t="s">
        <v>144</v>
      </c>
      <c r="BE229" s="175">
        <f>IF(N229="základní",J229,0)</f>
        <v>0</v>
      </c>
      <c r="BF229" s="175">
        <f>IF(N229="snížená",J229,0)</f>
        <v>0</v>
      </c>
      <c r="BG229" s="175">
        <f>IF(N229="zákl. přenesená",J229,0)</f>
        <v>0</v>
      </c>
      <c r="BH229" s="175">
        <f>IF(N229="sníž. přenesená",J229,0)</f>
        <v>0</v>
      </c>
      <c r="BI229" s="175">
        <f>IF(N229="nulová",J229,0)</f>
        <v>0</v>
      </c>
      <c r="BJ229" s="17" t="s">
        <v>80</v>
      </c>
      <c r="BK229" s="175">
        <f>ROUND(I229*H229,2)</f>
        <v>0</v>
      </c>
      <c r="BL229" s="17" t="s">
        <v>150</v>
      </c>
      <c r="BM229" s="174" t="s">
        <v>293</v>
      </c>
    </row>
    <row r="230" spans="1:65" s="14" customFormat="1">
      <c r="B230" s="184"/>
      <c r="D230" s="177" t="s">
        <v>152</v>
      </c>
      <c r="E230" s="185" t="s">
        <v>1</v>
      </c>
      <c r="F230" s="186" t="s">
        <v>294</v>
      </c>
      <c r="H230" s="187">
        <v>968.62800000000004</v>
      </c>
      <c r="I230" s="188"/>
      <c r="L230" s="184"/>
      <c r="M230" s="189"/>
      <c r="N230" s="190"/>
      <c r="O230" s="190"/>
      <c r="P230" s="190"/>
      <c r="Q230" s="190"/>
      <c r="R230" s="190"/>
      <c r="S230" s="190"/>
      <c r="T230" s="191"/>
      <c r="AT230" s="185" t="s">
        <v>152</v>
      </c>
      <c r="AU230" s="185" t="s">
        <v>82</v>
      </c>
      <c r="AV230" s="14" t="s">
        <v>82</v>
      </c>
      <c r="AW230" s="14" t="s">
        <v>29</v>
      </c>
      <c r="AX230" s="14" t="s">
        <v>72</v>
      </c>
      <c r="AY230" s="185" t="s">
        <v>144</v>
      </c>
    </row>
    <row r="231" spans="1:65" s="15" customFormat="1">
      <c r="B231" s="192"/>
      <c r="D231" s="177" t="s">
        <v>152</v>
      </c>
      <c r="E231" s="193" t="s">
        <v>1</v>
      </c>
      <c r="F231" s="194" t="s">
        <v>155</v>
      </c>
      <c r="H231" s="195">
        <v>968.62800000000004</v>
      </c>
      <c r="I231" s="196"/>
      <c r="L231" s="192"/>
      <c r="M231" s="197"/>
      <c r="N231" s="198"/>
      <c r="O231" s="198"/>
      <c r="P231" s="198"/>
      <c r="Q231" s="198"/>
      <c r="R231" s="198"/>
      <c r="S231" s="198"/>
      <c r="T231" s="199"/>
      <c r="AT231" s="193" t="s">
        <v>152</v>
      </c>
      <c r="AU231" s="193" t="s">
        <v>82</v>
      </c>
      <c r="AV231" s="15" t="s">
        <v>150</v>
      </c>
      <c r="AW231" s="15" t="s">
        <v>29</v>
      </c>
      <c r="AX231" s="15" t="s">
        <v>80</v>
      </c>
      <c r="AY231" s="193" t="s">
        <v>144</v>
      </c>
    </row>
    <row r="232" spans="1:65" s="2" customFormat="1" ht="21.75" customHeight="1">
      <c r="A232" s="32"/>
      <c r="B232" s="161"/>
      <c r="C232" s="162" t="s">
        <v>295</v>
      </c>
      <c r="D232" s="162" t="s">
        <v>146</v>
      </c>
      <c r="E232" s="163" t="s">
        <v>296</v>
      </c>
      <c r="F232" s="164" t="s">
        <v>297</v>
      </c>
      <c r="G232" s="165" t="s">
        <v>202</v>
      </c>
      <c r="H232" s="166">
        <v>374.137</v>
      </c>
      <c r="I232" s="167"/>
      <c r="J232" s="168">
        <f>ROUND(I232*H232,2)</f>
        <v>0</v>
      </c>
      <c r="K232" s="169"/>
      <c r="L232" s="33"/>
      <c r="M232" s="170" t="s">
        <v>1</v>
      </c>
      <c r="N232" s="171" t="s">
        <v>37</v>
      </c>
      <c r="O232" s="58"/>
      <c r="P232" s="172">
        <f>O232*H232</f>
        <v>0</v>
      </c>
      <c r="Q232" s="172">
        <v>1.98E-3</v>
      </c>
      <c r="R232" s="172">
        <f>Q232*H232</f>
        <v>0.74079125999999995</v>
      </c>
      <c r="S232" s="172">
        <v>0</v>
      </c>
      <c r="T232" s="173">
        <f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74" t="s">
        <v>150</v>
      </c>
      <c r="AT232" s="174" t="s">
        <v>146</v>
      </c>
      <c r="AU232" s="174" t="s">
        <v>82</v>
      </c>
      <c r="AY232" s="17" t="s">
        <v>144</v>
      </c>
      <c r="BE232" s="175">
        <f>IF(N232="základní",J232,0)</f>
        <v>0</v>
      </c>
      <c r="BF232" s="175">
        <f>IF(N232="snížená",J232,0)</f>
        <v>0</v>
      </c>
      <c r="BG232" s="175">
        <f>IF(N232="zákl. přenesená",J232,0)</f>
        <v>0</v>
      </c>
      <c r="BH232" s="175">
        <f>IF(N232="sníž. přenesená",J232,0)</f>
        <v>0</v>
      </c>
      <c r="BI232" s="175">
        <f>IF(N232="nulová",J232,0)</f>
        <v>0</v>
      </c>
      <c r="BJ232" s="17" t="s">
        <v>80</v>
      </c>
      <c r="BK232" s="175">
        <f>ROUND(I232*H232,2)</f>
        <v>0</v>
      </c>
      <c r="BL232" s="17" t="s">
        <v>150</v>
      </c>
      <c r="BM232" s="174" t="s">
        <v>298</v>
      </c>
    </row>
    <row r="233" spans="1:65" s="14" customFormat="1">
      <c r="B233" s="184"/>
      <c r="D233" s="177" t="s">
        <v>152</v>
      </c>
      <c r="E233" s="185" t="s">
        <v>1</v>
      </c>
      <c r="F233" s="186" t="s">
        <v>299</v>
      </c>
      <c r="H233" s="187">
        <v>374.137</v>
      </c>
      <c r="I233" s="188"/>
      <c r="L233" s="184"/>
      <c r="M233" s="189"/>
      <c r="N233" s="190"/>
      <c r="O233" s="190"/>
      <c r="P233" s="190"/>
      <c r="Q233" s="190"/>
      <c r="R233" s="190"/>
      <c r="S233" s="190"/>
      <c r="T233" s="191"/>
      <c r="AT233" s="185" t="s">
        <v>152</v>
      </c>
      <c r="AU233" s="185" t="s">
        <v>82</v>
      </c>
      <c r="AV233" s="14" t="s">
        <v>82</v>
      </c>
      <c r="AW233" s="14" t="s">
        <v>29</v>
      </c>
      <c r="AX233" s="14" t="s">
        <v>72</v>
      </c>
      <c r="AY233" s="185" t="s">
        <v>144</v>
      </c>
    </row>
    <row r="234" spans="1:65" s="15" customFormat="1">
      <c r="B234" s="192"/>
      <c r="D234" s="177" t="s">
        <v>152</v>
      </c>
      <c r="E234" s="193" t="s">
        <v>1</v>
      </c>
      <c r="F234" s="194" t="s">
        <v>155</v>
      </c>
      <c r="H234" s="195">
        <v>374.137</v>
      </c>
      <c r="I234" s="196"/>
      <c r="L234" s="192"/>
      <c r="M234" s="197"/>
      <c r="N234" s="198"/>
      <c r="O234" s="198"/>
      <c r="P234" s="198"/>
      <c r="Q234" s="198"/>
      <c r="R234" s="198"/>
      <c r="S234" s="198"/>
      <c r="T234" s="199"/>
      <c r="AT234" s="193" t="s">
        <v>152</v>
      </c>
      <c r="AU234" s="193" t="s">
        <v>82</v>
      </c>
      <c r="AV234" s="15" t="s">
        <v>150</v>
      </c>
      <c r="AW234" s="15" t="s">
        <v>29</v>
      </c>
      <c r="AX234" s="15" t="s">
        <v>80</v>
      </c>
      <c r="AY234" s="193" t="s">
        <v>144</v>
      </c>
    </row>
    <row r="235" spans="1:65" s="2" customFormat="1" ht="16.5" customHeight="1">
      <c r="A235" s="32"/>
      <c r="B235" s="161"/>
      <c r="C235" s="162" t="s">
        <v>300</v>
      </c>
      <c r="D235" s="162" t="s">
        <v>146</v>
      </c>
      <c r="E235" s="163" t="s">
        <v>301</v>
      </c>
      <c r="F235" s="164" t="s">
        <v>302</v>
      </c>
      <c r="G235" s="165" t="s">
        <v>202</v>
      </c>
      <c r="H235" s="166">
        <v>44.762999999999998</v>
      </c>
      <c r="I235" s="167"/>
      <c r="J235" s="168">
        <f>ROUND(I235*H235,2)</f>
        <v>0</v>
      </c>
      <c r="K235" s="169"/>
      <c r="L235" s="33"/>
      <c r="M235" s="170" t="s">
        <v>1</v>
      </c>
      <c r="N235" s="171" t="s">
        <v>37</v>
      </c>
      <c r="O235" s="58"/>
      <c r="P235" s="172">
        <f>O235*H235</f>
        <v>0</v>
      </c>
      <c r="Q235" s="172">
        <v>0</v>
      </c>
      <c r="R235" s="172">
        <f>Q235*H235</f>
        <v>0</v>
      </c>
      <c r="S235" s="172">
        <v>0</v>
      </c>
      <c r="T235" s="173">
        <f>S235*H235</f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74" t="s">
        <v>150</v>
      </c>
      <c r="AT235" s="174" t="s">
        <v>146</v>
      </c>
      <c r="AU235" s="174" t="s">
        <v>82</v>
      </c>
      <c r="AY235" s="17" t="s">
        <v>144</v>
      </c>
      <c r="BE235" s="175">
        <f>IF(N235="základní",J235,0)</f>
        <v>0</v>
      </c>
      <c r="BF235" s="175">
        <f>IF(N235="snížená",J235,0)</f>
        <v>0</v>
      </c>
      <c r="BG235" s="175">
        <f>IF(N235="zákl. přenesená",J235,0)</f>
        <v>0</v>
      </c>
      <c r="BH235" s="175">
        <f>IF(N235="sníž. přenesená",J235,0)</f>
        <v>0</v>
      </c>
      <c r="BI235" s="175">
        <f>IF(N235="nulová",J235,0)</f>
        <v>0</v>
      </c>
      <c r="BJ235" s="17" t="s">
        <v>80</v>
      </c>
      <c r="BK235" s="175">
        <f>ROUND(I235*H235,2)</f>
        <v>0</v>
      </c>
      <c r="BL235" s="17" t="s">
        <v>150</v>
      </c>
      <c r="BM235" s="174" t="s">
        <v>303</v>
      </c>
    </row>
    <row r="236" spans="1:65" s="13" customFormat="1">
      <c r="B236" s="176"/>
      <c r="D236" s="177" t="s">
        <v>152</v>
      </c>
      <c r="E236" s="178" t="s">
        <v>1</v>
      </c>
      <c r="F236" s="179" t="s">
        <v>304</v>
      </c>
      <c r="H236" s="178" t="s">
        <v>1</v>
      </c>
      <c r="I236" s="180"/>
      <c r="L236" s="176"/>
      <c r="M236" s="181"/>
      <c r="N236" s="182"/>
      <c r="O236" s="182"/>
      <c r="P236" s="182"/>
      <c r="Q236" s="182"/>
      <c r="R236" s="182"/>
      <c r="S236" s="182"/>
      <c r="T236" s="183"/>
      <c r="AT236" s="178" t="s">
        <v>152</v>
      </c>
      <c r="AU236" s="178" t="s">
        <v>82</v>
      </c>
      <c r="AV236" s="13" t="s">
        <v>80</v>
      </c>
      <c r="AW236" s="13" t="s">
        <v>29</v>
      </c>
      <c r="AX236" s="13" t="s">
        <v>72</v>
      </c>
      <c r="AY236" s="178" t="s">
        <v>144</v>
      </c>
    </row>
    <row r="237" spans="1:65" s="14" customFormat="1" ht="22.5">
      <c r="B237" s="184"/>
      <c r="D237" s="177" t="s">
        <v>152</v>
      </c>
      <c r="E237" s="185" t="s">
        <v>1</v>
      </c>
      <c r="F237" s="186" t="s">
        <v>305</v>
      </c>
      <c r="H237" s="187">
        <v>44.762999999999998</v>
      </c>
      <c r="I237" s="188"/>
      <c r="L237" s="184"/>
      <c r="M237" s="189"/>
      <c r="N237" s="190"/>
      <c r="O237" s="190"/>
      <c r="P237" s="190"/>
      <c r="Q237" s="190"/>
      <c r="R237" s="190"/>
      <c r="S237" s="190"/>
      <c r="T237" s="191"/>
      <c r="AT237" s="185" t="s">
        <v>152</v>
      </c>
      <c r="AU237" s="185" t="s">
        <v>82</v>
      </c>
      <c r="AV237" s="14" t="s">
        <v>82</v>
      </c>
      <c r="AW237" s="14" t="s">
        <v>29</v>
      </c>
      <c r="AX237" s="14" t="s">
        <v>72</v>
      </c>
      <c r="AY237" s="185" t="s">
        <v>144</v>
      </c>
    </row>
    <row r="238" spans="1:65" s="15" customFormat="1">
      <c r="B238" s="192"/>
      <c r="D238" s="177" t="s">
        <v>152</v>
      </c>
      <c r="E238" s="193" t="s">
        <v>1</v>
      </c>
      <c r="F238" s="194" t="s">
        <v>155</v>
      </c>
      <c r="H238" s="195">
        <v>44.762999999999998</v>
      </c>
      <c r="I238" s="196"/>
      <c r="L238" s="192"/>
      <c r="M238" s="197"/>
      <c r="N238" s="198"/>
      <c r="O238" s="198"/>
      <c r="P238" s="198"/>
      <c r="Q238" s="198"/>
      <c r="R238" s="198"/>
      <c r="S238" s="198"/>
      <c r="T238" s="199"/>
      <c r="AT238" s="193" t="s">
        <v>152</v>
      </c>
      <c r="AU238" s="193" t="s">
        <v>82</v>
      </c>
      <c r="AV238" s="15" t="s">
        <v>150</v>
      </c>
      <c r="AW238" s="15" t="s">
        <v>29</v>
      </c>
      <c r="AX238" s="15" t="s">
        <v>80</v>
      </c>
      <c r="AY238" s="193" t="s">
        <v>144</v>
      </c>
    </row>
    <row r="239" spans="1:65" s="2" customFormat="1" ht="16.5" customHeight="1">
      <c r="A239" s="32"/>
      <c r="B239" s="161"/>
      <c r="C239" s="162" t="s">
        <v>306</v>
      </c>
      <c r="D239" s="162" t="s">
        <v>146</v>
      </c>
      <c r="E239" s="163" t="s">
        <v>307</v>
      </c>
      <c r="F239" s="164" t="s">
        <v>308</v>
      </c>
      <c r="G239" s="165" t="s">
        <v>309</v>
      </c>
      <c r="H239" s="166">
        <v>1</v>
      </c>
      <c r="I239" s="167"/>
      <c r="J239" s="168">
        <f>ROUND(I239*H239,2)</f>
        <v>0</v>
      </c>
      <c r="K239" s="169"/>
      <c r="L239" s="33"/>
      <c r="M239" s="170" t="s">
        <v>1</v>
      </c>
      <c r="N239" s="171" t="s">
        <v>37</v>
      </c>
      <c r="O239" s="58"/>
      <c r="P239" s="172">
        <f>O239*H239</f>
        <v>0</v>
      </c>
      <c r="Q239" s="172">
        <v>0</v>
      </c>
      <c r="R239" s="172">
        <f>Q239*H239</f>
        <v>0</v>
      </c>
      <c r="S239" s="172">
        <v>0</v>
      </c>
      <c r="T239" s="173">
        <f>S239*H239</f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74" t="s">
        <v>150</v>
      </c>
      <c r="AT239" s="174" t="s">
        <v>146</v>
      </c>
      <c r="AU239" s="174" t="s">
        <v>82</v>
      </c>
      <c r="AY239" s="17" t="s">
        <v>144</v>
      </c>
      <c r="BE239" s="175">
        <f>IF(N239="základní",J239,0)</f>
        <v>0</v>
      </c>
      <c r="BF239" s="175">
        <f>IF(N239="snížená",J239,0)</f>
        <v>0</v>
      </c>
      <c r="BG239" s="175">
        <f>IF(N239="zákl. přenesená",J239,0)</f>
        <v>0</v>
      </c>
      <c r="BH239" s="175">
        <f>IF(N239="sníž. přenesená",J239,0)</f>
        <v>0</v>
      </c>
      <c r="BI239" s="175">
        <f>IF(N239="nulová",J239,0)</f>
        <v>0</v>
      </c>
      <c r="BJ239" s="17" t="s">
        <v>80</v>
      </c>
      <c r="BK239" s="175">
        <f>ROUND(I239*H239,2)</f>
        <v>0</v>
      </c>
      <c r="BL239" s="17" t="s">
        <v>150</v>
      </c>
      <c r="BM239" s="174" t="s">
        <v>310</v>
      </c>
    </row>
    <row r="240" spans="1:65" s="14" customFormat="1">
      <c r="B240" s="184"/>
      <c r="D240" s="177" t="s">
        <v>152</v>
      </c>
      <c r="E240" s="185" t="s">
        <v>1</v>
      </c>
      <c r="F240" s="186" t="s">
        <v>311</v>
      </c>
      <c r="H240" s="187">
        <v>1</v>
      </c>
      <c r="I240" s="188"/>
      <c r="L240" s="184"/>
      <c r="M240" s="189"/>
      <c r="N240" s="190"/>
      <c r="O240" s="190"/>
      <c r="P240" s="190"/>
      <c r="Q240" s="190"/>
      <c r="R240" s="190"/>
      <c r="S240" s="190"/>
      <c r="T240" s="191"/>
      <c r="AT240" s="185" t="s">
        <v>152</v>
      </c>
      <c r="AU240" s="185" t="s">
        <v>82</v>
      </c>
      <c r="AV240" s="14" t="s">
        <v>82</v>
      </c>
      <c r="AW240" s="14" t="s">
        <v>29</v>
      </c>
      <c r="AX240" s="14" t="s">
        <v>72</v>
      </c>
      <c r="AY240" s="185" t="s">
        <v>144</v>
      </c>
    </row>
    <row r="241" spans="1:65" s="15" customFormat="1">
      <c r="B241" s="192"/>
      <c r="D241" s="177" t="s">
        <v>152</v>
      </c>
      <c r="E241" s="193" t="s">
        <v>1</v>
      </c>
      <c r="F241" s="194" t="s">
        <v>155</v>
      </c>
      <c r="H241" s="195">
        <v>1</v>
      </c>
      <c r="I241" s="196"/>
      <c r="L241" s="192"/>
      <c r="M241" s="197"/>
      <c r="N241" s="198"/>
      <c r="O241" s="198"/>
      <c r="P241" s="198"/>
      <c r="Q241" s="198"/>
      <c r="R241" s="198"/>
      <c r="S241" s="198"/>
      <c r="T241" s="199"/>
      <c r="AT241" s="193" t="s">
        <v>152</v>
      </c>
      <c r="AU241" s="193" t="s">
        <v>82</v>
      </c>
      <c r="AV241" s="15" t="s">
        <v>150</v>
      </c>
      <c r="AW241" s="15" t="s">
        <v>29</v>
      </c>
      <c r="AX241" s="15" t="s">
        <v>80</v>
      </c>
      <c r="AY241" s="193" t="s">
        <v>144</v>
      </c>
    </row>
    <row r="242" spans="1:65" s="2" customFormat="1" ht="21.75" customHeight="1">
      <c r="A242" s="32"/>
      <c r="B242" s="161"/>
      <c r="C242" s="162" t="s">
        <v>312</v>
      </c>
      <c r="D242" s="162" t="s">
        <v>146</v>
      </c>
      <c r="E242" s="163" t="s">
        <v>313</v>
      </c>
      <c r="F242" s="164" t="s">
        <v>314</v>
      </c>
      <c r="G242" s="165" t="s">
        <v>149</v>
      </c>
      <c r="H242" s="166">
        <v>12.435</v>
      </c>
      <c r="I242" s="167"/>
      <c r="J242" s="168">
        <f>ROUND(I242*H242,2)</f>
        <v>0</v>
      </c>
      <c r="K242" s="169"/>
      <c r="L242" s="33"/>
      <c r="M242" s="170" t="s">
        <v>1</v>
      </c>
      <c r="N242" s="171" t="s">
        <v>37</v>
      </c>
      <c r="O242" s="58"/>
      <c r="P242" s="172">
        <f>O242*H242</f>
        <v>0</v>
      </c>
      <c r="Q242" s="172">
        <v>2.45329</v>
      </c>
      <c r="R242" s="172">
        <f>Q242*H242</f>
        <v>30.506661149999999</v>
      </c>
      <c r="S242" s="172">
        <v>0</v>
      </c>
      <c r="T242" s="173">
        <f>S242*H242</f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74" t="s">
        <v>150</v>
      </c>
      <c r="AT242" s="174" t="s">
        <v>146</v>
      </c>
      <c r="AU242" s="174" t="s">
        <v>82</v>
      </c>
      <c r="AY242" s="17" t="s">
        <v>144</v>
      </c>
      <c r="BE242" s="175">
        <f>IF(N242="základní",J242,0)</f>
        <v>0</v>
      </c>
      <c r="BF242" s="175">
        <f>IF(N242="snížená",J242,0)</f>
        <v>0</v>
      </c>
      <c r="BG242" s="175">
        <f>IF(N242="zákl. přenesená",J242,0)</f>
        <v>0</v>
      </c>
      <c r="BH242" s="175">
        <f>IF(N242="sníž. přenesená",J242,0)</f>
        <v>0</v>
      </c>
      <c r="BI242" s="175">
        <f>IF(N242="nulová",J242,0)</f>
        <v>0</v>
      </c>
      <c r="BJ242" s="17" t="s">
        <v>80</v>
      </c>
      <c r="BK242" s="175">
        <f>ROUND(I242*H242,2)</f>
        <v>0</v>
      </c>
      <c r="BL242" s="17" t="s">
        <v>150</v>
      </c>
      <c r="BM242" s="174" t="s">
        <v>315</v>
      </c>
    </row>
    <row r="243" spans="1:65" s="13" customFormat="1" ht="22.5">
      <c r="B243" s="176"/>
      <c r="D243" s="177" t="s">
        <v>152</v>
      </c>
      <c r="E243" s="178" t="s">
        <v>1</v>
      </c>
      <c r="F243" s="179" t="s">
        <v>316</v>
      </c>
      <c r="H243" s="178" t="s">
        <v>1</v>
      </c>
      <c r="I243" s="180"/>
      <c r="L243" s="176"/>
      <c r="M243" s="181"/>
      <c r="N243" s="182"/>
      <c r="O243" s="182"/>
      <c r="P243" s="182"/>
      <c r="Q243" s="182"/>
      <c r="R243" s="182"/>
      <c r="S243" s="182"/>
      <c r="T243" s="183"/>
      <c r="AT243" s="178" t="s">
        <v>152</v>
      </c>
      <c r="AU243" s="178" t="s">
        <v>82</v>
      </c>
      <c r="AV243" s="13" t="s">
        <v>80</v>
      </c>
      <c r="AW243" s="13" t="s">
        <v>29</v>
      </c>
      <c r="AX243" s="13" t="s">
        <v>72</v>
      </c>
      <c r="AY243" s="178" t="s">
        <v>144</v>
      </c>
    </row>
    <row r="244" spans="1:65" s="14" customFormat="1" ht="22.5">
      <c r="B244" s="184"/>
      <c r="D244" s="177" t="s">
        <v>152</v>
      </c>
      <c r="E244" s="185" t="s">
        <v>1</v>
      </c>
      <c r="F244" s="186" t="s">
        <v>317</v>
      </c>
      <c r="H244" s="187">
        <v>7.92</v>
      </c>
      <c r="I244" s="188"/>
      <c r="L244" s="184"/>
      <c r="M244" s="189"/>
      <c r="N244" s="190"/>
      <c r="O244" s="190"/>
      <c r="P244" s="190"/>
      <c r="Q244" s="190"/>
      <c r="R244" s="190"/>
      <c r="S244" s="190"/>
      <c r="T244" s="191"/>
      <c r="AT244" s="185" t="s">
        <v>152</v>
      </c>
      <c r="AU244" s="185" t="s">
        <v>82</v>
      </c>
      <c r="AV244" s="14" t="s">
        <v>82</v>
      </c>
      <c r="AW244" s="14" t="s">
        <v>29</v>
      </c>
      <c r="AX244" s="14" t="s">
        <v>72</v>
      </c>
      <c r="AY244" s="185" t="s">
        <v>144</v>
      </c>
    </row>
    <row r="245" spans="1:65" s="14" customFormat="1">
      <c r="B245" s="184"/>
      <c r="D245" s="177" t="s">
        <v>152</v>
      </c>
      <c r="E245" s="185" t="s">
        <v>1</v>
      </c>
      <c r="F245" s="186" t="s">
        <v>318</v>
      </c>
      <c r="H245" s="187">
        <v>2.6850000000000001</v>
      </c>
      <c r="I245" s="188"/>
      <c r="L245" s="184"/>
      <c r="M245" s="189"/>
      <c r="N245" s="190"/>
      <c r="O245" s="190"/>
      <c r="P245" s="190"/>
      <c r="Q245" s="190"/>
      <c r="R245" s="190"/>
      <c r="S245" s="190"/>
      <c r="T245" s="191"/>
      <c r="AT245" s="185" t="s">
        <v>152</v>
      </c>
      <c r="AU245" s="185" t="s">
        <v>82</v>
      </c>
      <c r="AV245" s="14" t="s">
        <v>82</v>
      </c>
      <c r="AW245" s="14" t="s">
        <v>29</v>
      </c>
      <c r="AX245" s="14" t="s">
        <v>72</v>
      </c>
      <c r="AY245" s="185" t="s">
        <v>144</v>
      </c>
    </row>
    <row r="246" spans="1:65" s="14" customFormat="1">
      <c r="B246" s="184"/>
      <c r="D246" s="177" t="s">
        <v>152</v>
      </c>
      <c r="E246" s="185" t="s">
        <v>1</v>
      </c>
      <c r="F246" s="186" t="s">
        <v>319</v>
      </c>
      <c r="H246" s="187">
        <v>0.4</v>
      </c>
      <c r="I246" s="188"/>
      <c r="L246" s="184"/>
      <c r="M246" s="189"/>
      <c r="N246" s="190"/>
      <c r="O246" s="190"/>
      <c r="P246" s="190"/>
      <c r="Q246" s="190"/>
      <c r="R246" s="190"/>
      <c r="S246" s="190"/>
      <c r="T246" s="191"/>
      <c r="AT246" s="185" t="s">
        <v>152</v>
      </c>
      <c r="AU246" s="185" t="s">
        <v>82</v>
      </c>
      <c r="AV246" s="14" t="s">
        <v>82</v>
      </c>
      <c r="AW246" s="14" t="s">
        <v>29</v>
      </c>
      <c r="AX246" s="14" t="s">
        <v>72</v>
      </c>
      <c r="AY246" s="185" t="s">
        <v>144</v>
      </c>
    </row>
    <row r="247" spans="1:65" s="14" customFormat="1" ht="22.5">
      <c r="B247" s="184"/>
      <c r="D247" s="177" t="s">
        <v>152</v>
      </c>
      <c r="E247" s="185" t="s">
        <v>1</v>
      </c>
      <c r="F247" s="186" t="s">
        <v>320</v>
      </c>
      <c r="H247" s="187">
        <v>1.43</v>
      </c>
      <c r="I247" s="188"/>
      <c r="L247" s="184"/>
      <c r="M247" s="189"/>
      <c r="N247" s="190"/>
      <c r="O247" s="190"/>
      <c r="P247" s="190"/>
      <c r="Q247" s="190"/>
      <c r="R247" s="190"/>
      <c r="S247" s="190"/>
      <c r="T247" s="191"/>
      <c r="AT247" s="185" t="s">
        <v>152</v>
      </c>
      <c r="AU247" s="185" t="s">
        <v>82</v>
      </c>
      <c r="AV247" s="14" t="s">
        <v>82</v>
      </c>
      <c r="AW247" s="14" t="s">
        <v>29</v>
      </c>
      <c r="AX247" s="14" t="s">
        <v>72</v>
      </c>
      <c r="AY247" s="185" t="s">
        <v>144</v>
      </c>
    </row>
    <row r="248" spans="1:65" s="15" customFormat="1">
      <c r="B248" s="192"/>
      <c r="D248" s="177" t="s">
        <v>152</v>
      </c>
      <c r="E248" s="193" t="s">
        <v>1</v>
      </c>
      <c r="F248" s="194" t="s">
        <v>155</v>
      </c>
      <c r="H248" s="195">
        <v>12.435</v>
      </c>
      <c r="I248" s="196"/>
      <c r="L248" s="192"/>
      <c r="M248" s="197"/>
      <c r="N248" s="198"/>
      <c r="O248" s="198"/>
      <c r="P248" s="198"/>
      <c r="Q248" s="198"/>
      <c r="R248" s="198"/>
      <c r="S248" s="198"/>
      <c r="T248" s="199"/>
      <c r="AT248" s="193" t="s">
        <v>152</v>
      </c>
      <c r="AU248" s="193" t="s">
        <v>82</v>
      </c>
      <c r="AV248" s="15" t="s">
        <v>150</v>
      </c>
      <c r="AW248" s="15" t="s">
        <v>29</v>
      </c>
      <c r="AX248" s="15" t="s">
        <v>80</v>
      </c>
      <c r="AY248" s="193" t="s">
        <v>144</v>
      </c>
    </row>
    <row r="249" spans="1:65" s="12" customFormat="1" ht="22.9" customHeight="1">
      <c r="B249" s="148"/>
      <c r="D249" s="149" t="s">
        <v>71</v>
      </c>
      <c r="E249" s="159" t="s">
        <v>193</v>
      </c>
      <c r="F249" s="159" t="s">
        <v>321</v>
      </c>
      <c r="I249" s="151"/>
      <c r="J249" s="160">
        <f>BK249</f>
        <v>0</v>
      </c>
      <c r="L249" s="148"/>
      <c r="M249" s="153"/>
      <c r="N249" s="154"/>
      <c r="O249" s="154"/>
      <c r="P249" s="155">
        <f>SUM(P250:P313)</f>
        <v>0</v>
      </c>
      <c r="Q249" s="154"/>
      <c r="R249" s="155">
        <f>SUM(R250:R313)</f>
        <v>27.319116999999999</v>
      </c>
      <c r="S249" s="154"/>
      <c r="T249" s="156">
        <f>SUM(T250:T313)</f>
        <v>179.15966520000001</v>
      </c>
      <c r="AR249" s="149" t="s">
        <v>80</v>
      </c>
      <c r="AT249" s="157" t="s">
        <v>71</v>
      </c>
      <c r="AU249" s="157" t="s">
        <v>80</v>
      </c>
      <c r="AY249" s="149" t="s">
        <v>144</v>
      </c>
      <c r="BK249" s="158">
        <f>SUM(BK250:BK313)</f>
        <v>0</v>
      </c>
    </row>
    <row r="250" spans="1:65" s="2" customFormat="1" ht="33" customHeight="1">
      <c r="A250" s="32"/>
      <c r="B250" s="161"/>
      <c r="C250" s="162" t="s">
        <v>322</v>
      </c>
      <c r="D250" s="162" t="s">
        <v>146</v>
      </c>
      <c r="E250" s="163" t="s">
        <v>323</v>
      </c>
      <c r="F250" s="164" t="s">
        <v>324</v>
      </c>
      <c r="G250" s="165" t="s">
        <v>202</v>
      </c>
      <c r="H250" s="166">
        <v>42</v>
      </c>
      <c r="I250" s="167"/>
      <c r="J250" s="168">
        <f>ROUND(I250*H250,2)</f>
        <v>0</v>
      </c>
      <c r="K250" s="169"/>
      <c r="L250" s="33"/>
      <c r="M250" s="170" t="s">
        <v>1</v>
      </c>
      <c r="N250" s="171" t="s">
        <v>37</v>
      </c>
      <c r="O250" s="58"/>
      <c r="P250" s="172">
        <f>O250*H250</f>
        <v>0</v>
      </c>
      <c r="Q250" s="172">
        <v>4.6999999999999999E-4</v>
      </c>
      <c r="R250" s="172">
        <f>Q250*H250</f>
        <v>1.9740000000000001E-2</v>
      </c>
      <c r="S250" s="172">
        <v>0</v>
      </c>
      <c r="T250" s="173">
        <f>S250*H250</f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74" t="s">
        <v>150</v>
      </c>
      <c r="AT250" s="174" t="s">
        <v>146</v>
      </c>
      <c r="AU250" s="174" t="s">
        <v>82</v>
      </c>
      <c r="AY250" s="17" t="s">
        <v>144</v>
      </c>
      <c r="BE250" s="175">
        <f>IF(N250="základní",J250,0)</f>
        <v>0</v>
      </c>
      <c r="BF250" s="175">
        <f>IF(N250="snížená",J250,0)</f>
        <v>0</v>
      </c>
      <c r="BG250" s="175">
        <f>IF(N250="zákl. přenesená",J250,0)</f>
        <v>0</v>
      </c>
      <c r="BH250" s="175">
        <f>IF(N250="sníž. přenesená",J250,0)</f>
        <v>0</v>
      </c>
      <c r="BI250" s="175">
        <f>IF(N250="nulová",J250,0)</f>
        <v>0</v>
      </c>
      <c r="BJ250" s="17" t="s">
        <v>80</v>
      </c>
      <c r="BK250" s="175">
        <f>ROUND(I250*H250,2)</f>
        <v>0</v>
      </c>
      <c r="BL250" s="17" t="s">
        <v>150</v>
      </c>
      <c r="BM250" s="174" t="s">
        <v>325</v>
      </c>
    </row>
    <row r="251" spans="1:65" s="14" customFormat="1">
      <c r="B251" s="184"/>
      <c r="D251" s="177" t="s">
        <v>152</v>
      </c>
      <c r="E251" s="185" t="s">
        <v>1</v>
      </c>
      <c r="F251" s="186" t="s">
        <v>326</v>
      </c>
      <c r="H251" s="187">
        <v>42</v>
      </c>
      <c r="I251" s="188"/>
      <c r="L251" s="184"/>
      <c r="M251" s="189"/>
      <c r="N251" s="190"/>
      <c r="O251" s="190"/>
      <c r="P251" s="190"/>
      <c r="Q251" s="190"/>
      <c r="R251" s="190"/>
      <c r="S251" s="190"/>
      <c r="T251" s="191"/>
      <c r="AT251" s="185" t="s">
        <v>152</v>
      </c>
      <c r="AU251" s="185" t="s">
        <v>82</v>
      </c>
      <c r="AV251" s="14" t="s">
        <v>82</v>
      </c>
      <c r="AW251" s="14" t="s">
        <v>29</v>
      </c>
      <c r="AX251" s="14" t="s">
        <v>72</v>
      </c>
      <c r="AY251" s="185" t="s">
        <v>144</v>
      </c>
    </row>
    <row r="252" spans="1:65" s="15" customFormat="1">
      <c r="B252" s="192"/>
      <c r="D252" s="177" t="s">
        <v>152</v>
      </c>
      <c r="E252" s="193" t="s">
        <v>1</v>
      </c>
      <c r="F252" s="194" t="s">
        <v>155</v>
      </c>
      <c r="H252" s="195">
        <v>42</v>
      </c>
      <c r="I252" s="196"/>
      <c r="L252" s="192"/>
      <c r="M252" s="197"/>
      <c r="N252" s="198"/>
      <c r="O252" s="198"/>
      <c r="P252" s="198"/>
      <c r="Q252" s="198"/>
      <c r="R252" s="198"/>
      <c r="S252" s="198"/>
      <c r="T252" s="199"/>
      <c r="AT252" s="193" t="s">
        <v>152</v>
      </c>
      <c r="AU252" s="193" t="s">
        <v>82</v>
      </c>
      <c r="AV252" s="15" t="s">
        <v>150</v>
      </c>
      <c r="AW252" s="15" t="s">
        <v>29</v>
      </c>
      <c r="AX252" s="15" t="s">
        <v>80</v>
      </c>
      <c r="AY252" s="193" t="s">
        <v>144</v>
      </c>
    </row>
    <row r="253" spans="1:65" s="2" customFormat="1" ht="21.75" customHeight="1">
      <c r="A253" s="32"/>
      <c r="B253" s="161"/>
      <c r="C253" s="162" t="s">
        <v>327</v>
      </c>
      <c r="D253" s="162" t="s">
        <v>146</v>
      </c>
      <c r="E253" s="163" t="s">
        <v>328</v>
      </c>
      <c r="F253" s="164" t="s">
        <v>329</v>
      </c>
      <c r="G253" s="165" t="s">
        <v>202</v>
      </c>
      <c r="H253" s="166">
        <v>1265.7</v>
      </c>
      <c r="I253" s="167"/>
      <c r="J253" s="168">
        <f>ROUND(I253*H253,2)</f>
        <v>0</v>
      </c>
      <c r="K253" s="169"/>
      <c r="L253" s="33"/>
      <c r="M253" s="170" t="s">
        <v>1</v>
      </c>
      <c r="N253" s="171" t="s">
        <v>37</v>
      </c>
      <c r="O253" s="58"/>
      <c r="P253" s="172">
        <f>O253*H253</f>
        <v>0</v>
      </c>
      <c r="Q253" s="172">
        <v>1.2999999999999999E-4</v>
      </c>
      <c r="R253" s="172">
        <f>Q253*H253</f>
        <v>0.16454099999999999</v>
      </c>
      <c r="S253" s="172">
        <v>0</v>
      </c>
      <c r="T253" s="173">
        <f>S253*H253</f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74" t="s">
        <v>150</v>
      </c>
      <c r="AT253" s="174" t="s">
        <v>146</v>
      </c>
      <c r="AU253" s="174" t="s">
        <v>82</v>
      </c>
      <c r="AY253" s="17" t="s">
        <v>144</v>
      </c>
      <c r="BE253" s="175">
        <f>IF(N253="základní",J253,0)</f>
        <v>0</v>
      </c>
      <c r="BF253" s="175">
        <f>IF(N253="snížená",J253,0)</f>
        <v>0</v>
      </c>
      <c r="BG253" s="175">
        <f>IF(N253="zákl. přenesená",J253,0)</f>
        <v>0</v>
      </c>
      <c r="BH253" s="175">
        <f>IF(N253="sníž. přenesená",J253,0)</f>
        <v>0</v>
      </c>
      <c r="BI253" s="175">
        <f>IF(N253="nulová",J253,0)</f>
        <v>0</v>
      </c>
      <c r="BJ253" s="17" t="s">
        <v>80</v>
      </c>
      <c r="BK253" s="175">
        <f>ROUND(I253*H253,2)</f>
        <v>0</v>
      </c>
      <c r="BL253" s="17" t="s">
        <v>150</v>
      </c>
      <c r="BM253" s="174" t="s">
        <v>330</v>
      </c>
    </row>
    <row r="254" spans="1:65" s="14" customFormat="1">
      <c r="B254" s="184"/>
      <c r="D254" s="177" t="s">
        <v>152</v>
      </c>
      <c r="E254" s="185" t="s">
        <v>1</v>
      </c>
      <c r="F254" s="186" t="s">
        <v>331</v>
      </c>
      <c r="H254" s="187">
        <v>1265.7</v>
      </c>
      <c r="I254" s="188"/>
      <c r="L254" s="184"/>
      <c r="M254" s="189"/>
      <c r="N254" s="190"/>
      <c r="O254" s="190"/>
      <c r="P254" s="190"/>
      <c r="Q254" s="190"/>
      <c r="R254" s="190"/>
      <c r="S254" s="190"/>
      <c r="T254" s="191"/>
      <c r="AT254" s="185" t="s">
        <v>152</v>
      </c>
      <c r="AU254" s="185" t="s">
        <v>82</v>
      </c>
      <c r="AV254" s="14" t="s">
        <v>82</v>
      </c>
      <c r="AW254" s="14" t="s">
        <v>29</v>
      </c>
      <c r="AX254" s="14" t="s">
        <v>72</v>
      </c>
      <c r="AY254" s="185" t="s">
        <v>144</v>
      </c>
    </row>
    <row r="255" spans="1:65" s="15" customFormat="1">
      <c r="B255" s="192"/>
      <c r="D255" s="177" t="s">
        <v>152</v>
      </c>
      <c r="E255" s="193" t="s">
        <v>1</v>
      </c>
      <c r="F255" s="194" t="s">
        <v>155</v>
      </c>
      <c r="H255" s="195">
        <v>1265.7</v>
      </c>
      <c r="I255" s="196"/>
      <c r="L255" s="192"/>
      <c r="M255" s="197"/>
      <c r="N255" s="198"/>
      <c r="O255" s="198"/>
      <c r="P255" s="198"/>
      <c r="Q255" s="198"/>
      <c r="R255" s="198"/>
      <c r="S255" s="198"/>
      <c r="T255" s="199"/>
      <c r="AT255" s="193" t="s">
        <v>152</v>
      </c>
      <c r="AU255" s="193" t="s">
        <v>82</v>
      </c>
      <c r="AV255" s="15" t="s">
        <v>150</v>
      </c>
      <c r="AW255" s="15" t="s">
        <v>29</v>
      </c>
      <c r="AX255" s="15" t="s">
        <v>80</v>
      </c>
      <c r="AY255" s="193" t="s">
        <v>144</v>
      </c>
    </row>
    <row r="256" spans="1:65" s="2" customFormat="1" ht="16.5" customHeight="1">
      <c r="A256" s="32"/>
      <c r="B256" s="161"/>
      <c r="C256" s="162" t="s">
        <v>332</v>
      </c>
      <c r="D256" s="162" t="s">
        <v>146</v>
      </c>
      <c r="E256" s="163" t="s">
        <v>333</v>
      </c>
      <c r="F256" s="164" t="s">
        <v>334</v>
      </c>
      <c r="G256" s="165" t="s">
        <v>202</v>
      </c>
      <c r="H256" s="166">
        <v>1687.6</v>
      </c>
      <c r="I256" s="167"/>
      <c r="J256" s="168">
        <f>ROUND(I256*H256,2)</f>
        <v>0</v>
      </c>
      <c r="K256" s="169"/>
      <c r="L256" s="33"/>
      <c r="M256" s="170" t="s">
        <v>1</v>
      </c>
      <c r="N256" s="171" t="s">
        <v>37</v>
      </c>
      <c r="O256" s="58"/>
      <c r="P256" s="172">
        <f>O256*H256</f>
        <v>0</v>
      </c>
      <c r="Q256" s="172">
        <v>1.0000000000000001E-5</v>
      </c>
      <c r="R256" s="172">
        <f>Q256*H256</f>
        <v>1.6876000000000002E-2</v>
      </c>
      <c r="S256" s="172">
        <v>0</v>
      </c>
      <c r="T256" s="173">
        <f>S256*H256</f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74" t="s">
        <v>150</v>
      </c>
      <c r="AT256" s="174" t="s">
        <v>146</v>
      </c>
      <c r="AU256" s="174" t="s">
        <v>82</v>
      </c>
      <c r="AY256" s="17" t="s">
        <v>144</v>
      </c>
      <c r="BE256" s="175">
        <f>IF(N256="základní",J256,0)</f>
        <v>0</v>
      </c>
      <c r="BF256" s="175">
        <f>IF(N256="snížená",J256,0)</f>
        <v>0</v>
      </c>
      <c r="BG256" s="175">
        <f>IF(N256="zákl. přenesená",J256,0)</f>
        <v>0</v>
      </c>
      <c r="BH256" s="175">
        <f>IF(N256="sníž. přenesená",J256,0)</f>
        <v>0</v>
      </c>
      <c r="BI256" s="175">
        <f>IF(N256="nulová",J256,0)</f>
        <v>0</v>
      </c>
      <c r="BJ256" s="17" t="s">
        <v>80</v>
      </c>
      <c r="BK256" s="175">
        <f>ROUND(I256*H256,2)</f>
        <v>0</v>
      </c>
      <c r="BL256" s="17" t="s">
        <v>150</v>
      </c>
      <c r="BM256" s="174" t="s">
        <v>335</v>
      </c>
    </row>
    <row r="257" spans="1:65" s="14" customFormat="1">
      <c r="B257" s="184"/>
      <c r="D257" s="177" t="s">
        <v>152</v>
      </c>
      <c r="E257" s="185" t="s">
        <v>1</v>
      </c>
      <c r="F257" s="186" t="s">
        <v>336</v>
      </c>
      <c r="H257" s="187">
        <v>1687.6</v>
      </c>
      <c r="I257" s="188"/>
      <c r="L257" s="184"/>
      <c r="M257" s="189"/>
      <c r="N257" s="190"/>
      <c r="O257" s="190"/>
      <c r="P257" s="190"/>
      <c r="Q257" s="190"/>
      <c r="R257" s="190"/>
      <c r="S257" s="190"/>
      <c r="T257" s="191"/>
      <c r="AT257" s="185" t="s">
        <v>152</v>
      </c>
      <c r="AU257" s="185" t="s">
        <v>82</v>
      </c>
      <c r="AV257" s="14" t="s">
        <v>82</v>
      </c>
      <c r="AW257" s="14" t="s">
        <v>29</v>
      </c>
      <c r="AX257" s="14" t="s">
        <v>72</v>
      </c>
      <c r="AY257" s="185" t="s">
        <v>144</v>
      </c>
    </row>
    <row r="258" spans="1:65" s="15" customFormat="1">
      <c r="B258" s="192"/>
      <c r="D258" s="177" t="s">
        <v>152</v>
      </c>
      <c r="E258" s="193" t="s">
        <v>1</v>
      </c>
      <c r="F258" s="194" t="s">
        <v>155</v>
      </c>
      <c r="H258" s="195">
        <v>1687.6</v>
      </c>
      <c r="I258" s="196"/>
      <c r="L258" s="192"/>
      <c r="M258" s="197"/>
      <c r="N258" s="198"/>
      <c r="O258" s="198"/>
      <c r="P258" s="198"/>
      <c r="Q258" s="198"/>
      <c r="R258" s="198"/>
      <c r="S258" s="198"/>
      <c r="T258" s="199"/>
      <c r="AT258" s="193" t="s">
        <v>152</v>
      </c>
      <c r="AU258" s="193" t="s">
        <v>82</v>
      </c>
      <c r="AV258" s="15" t="s">
        <v>150</v>
      </c>
      <c r="AW258" s="15" t="s">
        <v>29</v>
      </c>
      <c r="AX258" s="15" t="s">
        <v>80</v>
      </c>
      <c r="AY258" s="193" t="s">
        <v>144</v>
      </c>
    </row>
    <row r="259" spans="1:65" s="2" customFormat="1" ht="16.5" customHeight="1">
      <c r="A259" s="32"/>
      <c r="B259" s="161"/>
      <c r="C259" s="162" t="s">
        <v>337</v>
      </c>
      <c r="D259" s="162" t="s">
        <v>146</v>
      </c>
      <c r="E259" s="163" t="s">
        <v>338</v>
      </c>
      <c r="F259" s="164" t="s">
        <v>339</v>
      </c>
      <c r="G259" s="165" t="s">
        <v>309</v>
      </c>
      <c r="H259" s="166">
        <v>1</v>
      </c>
      <c r="I259" s="167"/>
      <c r="J259" s="168">
        <f t="shared" ref="J259:J265" si="0">ROUND(I259*H259,2)</f>
        <v>0</v>
      </c>
      <c r="K259" s="169"/>
      <c r="L259" s="33"/>
      <c r="M259" s="170" t="s">
        <v>1</v>
      </c>
      <c r="N259" s="171" t="s">
        <v>37</v>
      </c>
      <c r="O259" s="58"/>
      <c r="P259" s="172">
        <f t="shared" ref="P259:P265" si="1">O259*H259</f>
        <v>0</v>
      </c>
      <c r="Q259" s="172">
        <v>0</v>
      </c>
      <c r="R259" s="172">
        <f t="shared" ref="R259:R265" si="2">Q259*H259</f>
        <v>0</v>
      </c>
      <c r="S259" s="172">
        <v>0</v>
      </c>
      <c r="T259" s="173">
        <f t="shared" ref="T259:T265" si="3">S259*H259</f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74" t="s">
        <v>150</v>
      </c>
      <c r="AT259" s="174" t="s">
        <v>146</v>
      </c>
      <c r="AU259" s="174" t="s">
        <v>82</v>
      </c>
      <c r="AY259" s="17" t="s">
        <v>144</v>
      </c>
      <c r="BE259" s="175">
        <f t="shared" ref="BE259:BE265" si="4">IF(N259="základní",J259,0)</f>
        <v>0</v>
      </c>
      <c r="BF259" s="175">
        <f t="shared" ref="BF259:BF265" si="5">IF(N259="snížená",J259,0)</f>
        <v>0</v>
      </c>
      <c r="BG259" s="175">
        <f t="shared" ref="BG259:BG265" si="6">IF(N259="zákl. přenesená",J259,0)</f>
        <v>0</v>
      </c>
      <c r="BH259" s="175">
        <f t="shared" ref="BH259:BH265" si="7">IF(N259="sníž. přenesená",J259,0)</f>
        <v>0</v>
      </c>
      <c r="BI259" s="175">
        <f t="shared" ref="BI259:BI265" si="8">IF(N259="nulová",J259,0)</f>
        <v>0</v>
      </c>
      <c r="BJ259" s="17" t="s">
        <v>80</v>
      </c>
      <c r="BK259" s="175">
        <f t="shared" ref="BK259:BK265" si="9">ROUND(I259*H259,2)</f>
        <v>0</v>
      </c>
      <c r="BL259" s="17" t="s">
        <v>150</v>
      </c>
      <c r="BM259" s="174" t="s">
        <v>340</v>
      </c>
    </row>
    <row r="260" spans="1:65" s="2" customFormat="1" ht="16.5" customHeight="1">
      <c r="A260" s="32"/>
      <c r="B260" s="161"/>
      <c r="C260" s="162" t="s">
        <v>341</v>
      </c>
      <c r="D260" s="162" t="s">
        <v>146</v>
      </c>
      <c r="E260" s="163" t="s">
        <v>342</v>
      </c>
      <c r="F260" s="164" t="s">
        <v>343</v>
      </c>
      <c r="G260" s="165" t="s">
        <v>309</v>
      </c>
      <c r="H260" s="166">
        <v>1</v>
      </c>
      <c r="I260" s="167"/>
      <c r="J260" s="168">
        <f t="shared" si="0"/>
        <v>0</v>
      </c>
      <c r="K260" s="169"/>
      <c r="L260" s="33"/>
      <c r="M260" s="170" t="s">
        <v>1</v>
      </c>
      <c r="N260" s="171" t="s">
        <v>37</v>
      </c>
      <c r="O260" s="58"/>
      <c r="P260" s="172">
        <f t="shared" si="1"/>
        <v>0</v>
      </c>
      <c r="Q260" s="172">
        <v>0</v>
      </c>
      <c r="R260" s="172">
        <f t="shared" si="2"/>
        <v>0</v>
      </c>
      <c r="S260" s="172">
        <v>0</v>
      </c>
      <c r="T260" s="173">
        <f t="shared" si="3"/>
        <v>0</v>
      </c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R260" s="174" t="s">
        <v>150</v>
      </c>
      <c r="AT260" s="174" t="s">
        <v>146</v>
      </c>
      <c r="AU260" s="174" t="s">
        <v>82</v>
      </c>
      <c r="AY260" s="17" t="s">
        <v>144</v>
      </c>
      <c r="BE260" s="175">
        <f t="shared" si="4"/>
        <v>0</v>
      </c>
      <c r="BF260" s="175">
        <f t="shared" si="5"/>
        <v>0</v>
      </c>
      <c r="BG260" s="175">
        <f t="shared" si="6"/>
        <v>0</v>
      </c>
      <c r="BH260" s="175">
        <f t="shared" si="7"/>
        <v>0</v>
      </c>
      <c r="BI260" s="175">
        <f t="shared" si="8"/>
        <v>0</v>
      </c>
      <c r="BJ260" s="17" t="s">
        <v>80</v>
      </c>
      <c r="BK260" s="175">
        <f t="shared" si="9"/>
        <v>0</v>
      </c>
      <c r="BL260" s="17" t="s">
        <v>150</v>
      </c>
      <c r="BM260" s="174" t="s">
        <v>344</v>
      </c>
    </row>
    <row r="261" spans="1:65" s="2" customFormat="1" ht="21.75" customHeight="1">
      <c r="A261" s="32"/>
      <c r="B261" s="161"/>
      <c r="C261" s="162" t="s">
        <v>345</v>
      </c>
      <c r="D261" s="162" t="s">
        <v>146</v>
      </c>
      <c r="E261" s="163" t="s">
        <v>346</v>
      </c>
      <c r="F261" s="164" t="s">
        <v>347</v>
      </c>
      <c r="G261" s="165" t="s">
        <v>238</v>
      </c>
      <c r="H261" s="166">
        <v>20</v>
      </c>
      <c r="I261" s="167"/>
      <c r="J261" s="168">
        <f t="shared" si="0"/>
        <v>0</v>
      </c>
      <c r="K261" s="169"/>
      <c r="L261" s="33"/>
      <c r="M261" s="170" t="s">
        <v>1</v>
      </c>
      <c r="N261" s="171" t="s">
        <v>37</v>
      </c>
      <c r="O261" s="58"/>
      <c r="P261" s="172">
        <f t="shared" si="1"/>
        <v>0</v>
      </c>
      <c r="Q261" s="172">
        <v>4.6800000000000001E-3</v>
      </c>
      <c r="R261" s="172">
        <f t="shared" si="2"/>
        <v>9.3600000000000003E-2</v>
      </c>
      <c r="S261" s="172">
        <v>0</v>
      </c>
      <c r="T261" s="173">
        <f t="shared" si="3"/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74" t="s">
        <v>150</v>
      </c>
      <c r="AT261" s="174" t="s">
        <v>146</v>
      </c>
      <c r="AU261" s="174" t="s">
        <v>82</v>
      </c>
      <c r="AY261" s="17" t="s">
        <v>144</v>
      </c>
      <c r="BE261" s="175">
        <f t="shared" si="4"/>
        <v>0</v>
      </c>
      <c r="BF261" s="175">
        <f t="shared" si="5"/>
        <v>0</v>
      </c>
      <c r="BG261" s="175">
        <f t="shared" si="6"/>
        <v>0</v>
      </c>
      <c r="BH261" s="175">
        <f t="shared" si="7"/>
        <v>0</v>
      </c>
      <c r="BI261" s="175">
        <f t="shared" si="8"/>
        <v>0</v>
      </c>
      <c r="BJ261" s="17" t="s">
        <v>80</v>
      </c>
      <c r="BK261" s="175">
        <f t="shared" si="9"/>
        <v>0</v>
      </c>
      <c r="BL261" s="17" t="s">
        <v>150</v>
      </c>
      <c r="BM261" s="174" t="s">
        <v>348</v>
      </c>
    </row>
    <row r="262" spans="1:65" s="2" customFormat="1" ht="16.5" customHeight="1">
      <c r="A262" s="32"/>
      <c r="B262" s="161"/>
      <c r="C262" s="162" t="s">
        <v>349</v>
      </c>
      <c r="D262" s="162" t="s">
        <v>146</v>
      </c>
      <c r="E262" s="163" t="s">
        <v>350</v>
      </c>
      <c r="F262" s="164" t="s">
        <v>351</v>
      </c>
      <c r="G262" s="165" t="s">
        <v>238</v>
      </c>
      <c r="H262" s="166">
        <v>2</v>
      </c>
      <c r="I262" s="167"/>
      <c r="J262" s="168">
        <f t="shared" si="0"/>
        <v>0</v>
      </c>
      <c r="K262" s="169"/>
      <c r="L262" s="33"/>
      <c r="M262" s="170" t="s">
        <v>1</v>
      </c>
      <c r="N262" s="171" t="s">
        <v>37</v>
      </c>
      <c r="O262" s="58"/>
      <c r="P262" s="172">
        <f t="shared" si="1"/>
        <v>0</v>
      </c>
      <c r="Q262" s="172">
        <v>1.8000000000000001E-4</v>
      </c>
      <c r="R262" s="172">
        <f t="shared" si="2"/>
        <v>3.6000000000000002E-4</v>
      </c>
      <c r="S262" s="172">
        <v>0</v>
      </c>
      <c r="T262" s="173">
        <f t="shared" si="3"/>
        <v>0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74" t="s">
        <v>150</v>
      </c>
      <c r="AT262" s="174" t="s">
        <v>146</v>
      </c>
      <c r="AU262" s="174" t="s">
        <v>82</v>
      </c>
      <c r="AY262" s="17" t="s">
        <v>144</v>
      </c>
      <c r="BE262" s="175">
        <f t="shared" si="4"/>
        <v>0</v>
      </c>
      <c r="BF262" s="175">
        <f t="shared" si="5"/>
        <v>0</v>
      </c>
      <c r="BG262" s="175">
        <f t="shared" si="6"/>
        <v>0</v>
      </c>
      <c r="BH262" s="175">
        <f t="shared" si="7"/>
        <v>0</v>
      </c>
      <c r="BI262" s="175">
        <f t="shared" si="8"/>
        <v>0</v>
      </c>
      <c r="BJ262" s="17" t="s">
        <v>80</v>
      </c>
      <c r="BK262" s="175">
        <f t="shared" si="9"/>
        <v>0</v>
      </c>
      <c r="BL262" s="17" t="s">
        <v>150</v>
      </c>
      <c r="BM262" s="174" t="s">
        <v>352</v>
      </c>
    </row>
    <row r="263" spans="1:65" s="2" customFormat="1" ht="16.5" customHeight="1">
      <c r="A263" s="32"/>
      <c r="B263" s="161"/>
      <c r="C263" s="200" t="s">
        <v>353</v>
      </c>
      <c r="D263" s="200" t="s">
        <v>187</v>
      </c>
      <c r="E263" s="201" t="s">
        <v>354</v>
      </c>
      <c r="F263" s="202" t="s">
        <v>355</v>
      </c>
      <c r="G263" s="203" t="s">
        <v>238</v>
      </c>
      <c r="H263" s="204">
        <v>2</v>
      </c>
      <c r="I263" s="205"/>
      <c r="J263" s="206">
        <f t="shared" si="0"/>
        <v>0</v>
      </c>
      <c r="K263" s="207"/>
      <c r="L263" s="208"/>
      <c r="M263" s="209" t="s">
        <v>1</v>
      </c>
      <c r="N263" s="210" t="s">
        <v>37</v>
      </c>
      <c r="O263" s="58"/>
      <c r="P263" s="172">
        <f t="shared" si="1"/>
        <v>0</v>
      </c>
      <c r="Q263" s="172">
        <v>1.2E-2</v>
      </c>
      <c r="R263" s="172">
        <f t="shared" si="2"/>
        <v>2.4E-2</v>
      </c>
      <c r="S263" s="172">
        <v>0</v>
      </c>
      <c r="T263" s="173">
        <f t="shared" si="3"/>
        <v>0</v>
      </c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R263" s="174" t="s">
        <v>186</v>
      </c>
      <c r="AT263" s="174" t="s">
        <v>187</v>
      </c>
      <c r="AU263" s="174" t="s">
        <v>82</v>
      </c>
      <c r="AY263" s="17" t="s">
        <v>144</v>
      </c>
      <c r="BE263" s="175">
        <f t="shared" si="4"/>
        <v>0</v>
      </c>
      <c r="BF263" s="175">
        <f t="shared" si="5"/>
        <v>0</v>
      </c>
      <c r="BG263" s="175">
        <f t="shared" si="6"/>
        <v>0</v>
      </c>
      <c r="BH263" s="175">
        <f t="shared" si="7"/>
        <v>0</v>
      </c>
      <c r="BI263" s="175">
        <f t="shared" si="8"/>
        <v>0</v>
      </c>
      <c r="BJ263" s="17" t="s">
        <v>80</v>
      </c>
      <c r="BK263" s="175">
        <f t="shared" si="9"/>
        <v>0</v>
      </c>
      <c r="BL263" s="17" t="s">
        <v>150</v>
      </c>
      <c r="BM263" s="174" t="s">
        <v>356</v>
      </c>
    </row>
    <row r="264" spans="1:65" s="2" customFormat="1" ht="16.5" customHeight="1">
      <c r="A264" s="32"/>
      <c r="B264" s="161"/>
      <c r="C264" s="162" t="s">
        <v>357</v>
      </c>
      <c r="D264" s="162" t="s">
        <v>146</v>
      </c>
      <c r="E264" s="163" t="s">
        <v>358</v>
      </c>
      <c r="F264" s="164" t="s">
        <v>359</v>
      </c>
      <c r="G264" s="165" t="s">
        <v>309</v>
      </c>
      <c r="H264" s="166">
        <v>1</v>
      </c>
      <c r="I264" s="167"/>
      <c r="J264" s="168">
        <f t="shared" si="0"/>
        <v>0</v>
      </c>
      <c r="K264" s="169"/>
      <c r="L264" s="33"/>
      <c r="M264" s="170" t="s">
        <v>1</v>
      </c>
      <c r="N264" s="171" t="s">
        <v>37</v>
      </c>
      <c r="O264" s="58"/>
      <c r="P264" s="172">
        <f t="shared" si="1"/>
        <v>0</v>
      </c>
      <c r="Q264" s="172">
        <v>0</v>
      </c>
      <c r="R264" s="172">
        <f t="shared" si="2"/>
        <v>0</v>
      </c>
      <c r="S264" s="172">
        <v>0</v>
      </c>
      <c r="T264" s="173">
        <f t="shared" si="3"/>
        <v>0</v>
      </c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74" t="s">
        <v>150</v>
      </c>
      <c r="AT264" s="174" t="s">
        <v>146</v>
      </c>
      <c r="AU264" s="174" t="s">
        <v>82</v>
      </c>
      <c r="AY264" s="17" t="s">
        <v>144</v>
      </c>
      <c r="BE264" s="175">
        <f t="shared" si="4"/>
        <v>0</v>
      </c>
      <c r="BF264" s="175">
        <f t="shared" si="5"/>
        <v>0</v>
      </c>
      <c r="BG264" s="175">
        <f t="shared" si="6"/>
        <v>0</v>
      </c>
      <c r="BH264" s="175">
        <f t="shared" si="7"/>
        <v>0</v>
      </c>
      <c r="BI264" s="175">
        <f t="shared" si="8"/>
        <v>0</v>
      </c>
      <c r="BJ264" s="17" t="s">
        <v>80</v>
      </c>
      <c r="BK264" s="175">
        <f t="shared" si="9"/>
        <v>0</v>
      </c>
      <c r="BL264" s="17" t="s">
        <v>150</v>
      </c>
      <c r="BM264" s="174" t="s">
        <v>360</v>
      </c>
    </row>
    <row r="265" spans="1:65" s="2" customFormat="1" ht="16.5" customHeight="1">
      <c r="A265" s="32"/>
      <c r="B265" s="161"/>
      <c r="C265" s="162" t="s">
        <v>361</v>
      </c>
      <c r="D265" s="162" t="s">
        <v>146</v>
      </c>
      <c r="E265" s="163" t="s">
        <v>362</v>
      </c>
      <c r="F265" s="164" t="s">
        <v>363</v>
      </c>
      <c r="G265" s="165" t="s">
        <v>202</v>
      </c>
      <c r="H265" s="166">
        <v>2.6349999999999998</v>
      </c>
      <c r="I265" s="167"/>
      <c r="J265" s="168">
        <f t="shared" si="0"/>
        <v>0</v>
      </c>
      <c r="K265" s="169"/>
      <c r="L265" s="33"/>
      <c r="M265" s="170" t="s">
        <v>1</v>
      </c>
      <c r="N265" s="171" t="s">
        <v>37</v>
      </c>
      <c r="O265" s="58"/>
      <c r="P265" s="172">
        <f t="shared" si="1"/>
        <v>0</v>
      </c>
      <c r="Q265" s="172">
        <v>0</v>
      </c>
      <c r="R265" s="172">
        <f t="shared" si="2"/>
        <v>0</v>
      </c>
      <c r="S265" s="172">
        <v>0.11700000000000001</v>
      </c>
      <c r="T265" s="173">
        <f t="shared" si="3"/>
        <v>0.30829499999999999</v>
      </c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R265" s="174" t="s">
        <v>150</v>
      </c>
      <c r="AT265" s="174" t="s">
        <v>146</v>
      </c>
      <c r="AU265" s="174" t="s">
        <v>82</v>
      </c>
      <c r="AY265" s="17" t="s">
        <v>144</v>
      </c>
      <c r="BE265" s="175">
        <f t="shared" si="4"/>
        <v>0</v>
      </c>
      <c r="BF265" s="175">
        <f t="shared" si="5"/>
        <v>0</v>
      </c>
      <c r="BG265" s="175">
        <f t="shared" si="6"/>
        <v>0</v>
      </c>
      <c r="BH265" s="175">
        <f t="shared" si="7"/>
        <v>0</v>
      </c>
      <c r="BI265" s="175">
        <f t="shared" si="8"/>
        <v>0</v>
      </c>
      <c r="BJ265" s="17" t="s">
        <v>80</v>
      </c>
      <c r="BK265" s="175">
        <f t="shared" si="9"/>
        <v>0</v>
      </c>
      <c r="BL265" s="17" t="s">
        <v>150</v>
      </c>
      <c r="BM265" s="174" t="s">
        <v>364</v>
      </c>
    </row>
    <row r="266" spans="1:65" s="14" customFormat="1">
      <c r="B266" s="184"/>
      <c r="D266" s="177" t="s">
        <v>152</v>
      </c>
      <c r="E266" s="185" t="s">
        <v>1</v>
      </c>
      <c r="F266" s="186" t="s">
        <v>365</v>
      </c>
      <c r="H266" s="187">
        <v>2.6349999999999998</v>
      </c>
      <c r="I266" s="188"/>
      <c r="L266" s="184"/>
      <c r="M266" s="189"/>
      <c r="N266" s="190"/>
      <c r="O266" s="190"/>
      <c r="P266" s="190"/>
      <c r="Q266" s="190"/>
      <c r="R266" s="190"/>
      <c r="S266" s="190"/>
      <c r="T266" s="191"/>
      <c r="AT266" s="185" t="s">
        <v>152</v>
      </c>
      <c r="AU266" s="185" t="s">
        <v>82</v>
      </c>
      <c r="AV266" s="14" t="s">
        <v>82</v>
      </c>
      <c r="AW266" s="14" t="s">
        <v>29</v>
      </c>
      <c r="AX266" s="14" t="s">
        <v>72</v>
      </c>
      <c r="AY266" s="185" t="s">
        <v>144</v>
      </c>
    </row>
    <row r="267" spans="1:65" s="15" customFormat="1">
      <c r="B267" s="192"/>
      <c r="D267" s="177" t="s">
        <v>152</v>
      </c>
      <c r="E267" s="193" t="s">
        <v>1</v>
      </c>
      <c r="F267" s="194" t="s">
        <v>155</v>
      </c>
      <c r="H267" s="195">
        <v>2.6349999999999998</v>
      </c>
      <c r="I267" s="196"/>
      <c r="L267" s="192"/>
      <c r="M267" s="197"/>
      <c r="N267" s="198"/>
      <c r="O267" s="198"/>
      <c r="P267" s="198"/>
      <c r="Q267" s="198"/>
      <c r="R267" s="198"/>
      <c r="S267" s="198"/>
      <c r="T267" s="199"/>
      <c r="AT267" s="193" t="s">
        <v>152</v>
      </c>
      <c r="AU267" s="193" t="s">
        <v>82</v>
      </c>
      <c r="AV267" s="15" t="s">
        <v>150</v>
      </c>
      <c r="AW267" s="15" t="s">
        <v>29</v>
      </c>
      <c r="AX267" s="15" t="s">
        <v>80</v>
      </c>
      <c r="AY267" s="193" t="s">
        <v>144</v>
      </c>
    </row>
    <row r="268" spans="1:65" s="2" customFormat="1" ht="21.75" customHeight="1">
      <c r="A268" s="32"/>
      <c r="B268" s="161"/>
      <c r="C268" s="162" t="s">
        <v>366</v>
      </c>
      <c r="D268" s="162" t="s">
        <v>146</v>
      </c>
      <c r="E268" s="163" t="s">
        <v>367</v>
      </c>
      <c r="F268" s="164" t="s">
        <v>368</v>
      </c>
      <c r="G268" s="165" t="s">
        <v>149</v>
      </c>
      <c r="H268" s="166">
        <v>6.6139999999999999</v>
      </c>
      <c r="I268" s="167"/>
      <c r="J268" s="168">
        <f>ROUND(I268*H268,2)</f>
        <v>0</v>
      </c>
      <c r="K268" s="169"/>
      <c r="L268" s="33"/>
      <c r="M268" s="170" t="s">
        <v>1</v>
      </c>
      <c r="N268" s="171" t="s">
        <v>37</v>
      </c>
      <c r="O268" s="58"/>
      <c r="P268" s="172">
        <f>O268*H268</f>
        <v>0</v>
      </c>
      <c r="Q268" s="172">
        <v>0</v>
      </c>
      <c r="R268" s="172">
        <f>Q268*H268</f>
        <v>0</v>
      </c>
      <c r="S268" s="172">
        <v>1.8</v>
      </c>
      <c r="T268" s="173">
        <f>S268*H268</f>
        <v>11.905200000000001</v>
      </c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R268" s="174" t="s">
        <v>150</v>
      </c>
      <c r="AT268" s="174" t="s">
        <v>146</v>
      </c>
      <c r="AU268" s="174" t="s">
        <v>82</v>
      </c>
      <c r="AY268" s="17" t="s">
        <v>144</v>
      </c>
      <c r="BE268" s="175">
        <f>IF(N268="základní",J268,0)</f>
        <v>0</v>
      </c>
      <c r="BF268" s="175">
        <f>IF(N268="snížená",J268,0)</f>
        <v>0</v>
      </c>
      <c r="BG268" s="175">
        <f>IF(N268="zákl. přenesená",J268,0)</f>
        <v>0</v>
      </c>
      <c r="BH268" s="175">
        <f>IF(N268="sníž. přenesená",J268,0)</f>
        <v>0</v>
      </c>
      <c r="BI268" s="175">
        <f>IF(N268="nulová",J268,0)</f>
        <v>0</v>
      </c>
      <c r="BJ268" s="17" t="s">
        <v>80</v>
      </c>
      <c r="BK268" s="175">
        <f>ROUND(I268*H268,2)</f>
        <v>0</v>
      </c>
      <c r="BL268" s="17" t="s">
        <v>150</v>
      </c>
      <c r="BM268" s="174" t="s">
        <v>369</v>
      </c>
    </row>
    <row r="269" spans="1:65" s="14" customFormat="1" ht="22.5">
      <c r="B269" s="184"/>
      <c r="D269" s="177" t="s">
        <v>152</v>
      </c>
      <c r="E269" s="185" t="s">
        <v>1</v>
      </c>
      <c r="F269" s="186" t="s">
        <v>370</v>
      </c>
      <c r="H269" s="187">
        <v>6.6139999999999999</v>
      </c>
      <c r="I269" s="188"/>
      <c r="L269" s="184"/>
      <c r="M269" s="189"/>
      <c r="N269" s="190"/>
      <c r="O269" s="190"/>
      <c r="P269" s="190"/>
      <c r="Q269" s="190"/>
      <c r="R269" s="190"/>
      <c r="S269" s="190"/>
      <c r="T269" s="191"/>
      <c r="AT269" s="185" t="s">
        <v>152</v>
      </c>
      <c r="AU269" s="185" t="s">
        <v>82</v>
      </c>
      <c r="AV269" s="14" t="s">
        <v>82</v>
      </c>
      <c r="AW269" s="14" t="s">
        <v>29</v>
      </c>
      <c r="AX269" s="14" t="s">
        <v>72</v>
      </c>
      <c r="AY269" s="185" t="s">
        <v>144</v>
      </c>
    </row>
    <row r="270" spans="1:65" s="15" customFormat="1">
      <c r="B270" s="192"/>
      <c r="D270" s="177" t="s">
        <v>152</v>
      </c>
      <c r="E270" s="193" t="s">
        <v>1</v>
      </c>
      <c r="F270" s="194" t="s">
        <v>155</v>
      </c>
      <c r="H270" s="195">
        <v>6.6139999999999999</v>
      </c>
      <c r="I270" s="196"/>
      <c r="L270" s="192"/>
      <c r="M270" s="197"/>
      <c r="N270" s="198"/>
      <c r="O270" s="198"/>
      <c r="P270" s="198"/>
      <c r="Q270" s="198"/>
      <c r="R270" s="198"/>
      <c r="S270" s="198"/>
      <c r="T270" s="199"/>
      <c r="AT270" s="193" t="s">
        <v>152</v>
      </c>
      <c r="AU270" s="193" t="s">
        <v>82</v>
      </c>
      <c r="AV270" s="15" t="s">
        <v>150</v>
      </c>
      <c r="AW270" s="15" t="s">
        <v>29</v>
      </c>
      <c r="AX270" s="15" t="s">
        <v>80</v>
      </c>
      <c r="AY270" s="193" t="s">
        <v>144</v>
      </c>
    </row>
    <row r="271" spans="1:65" s="2" customFormat="1" ht="16.5" customHeight="1">
      <c r="A271" s="32"/>
      <c r="B271" s="161"/>
      <c r="C271" s="162" t="s">
        <v>371</v>
      </c>
      <c r="D271" s="162" t="s">
        <v>146</v>
      </c>
      <c r="E271" s="163" t="s">
        <v>372</v>
      </c>
      <c r="F271" s="164" t="s">
        <v>373</v>
      </c>
      <c r="G271" s="165" t="s">
        <v>202</v>
      </c>
      <c r="H271" s="166">
        <v>238.37</v>
      </c>
      <c r="I271" s="167"/>
      <c r="J271" s="168">
        <f>ROUND(I271*H271,2)</f>
        <v>0</v>
      </c>
      <c r="K271" s="169"/>
      <c r="L271" s="33"/>
      <c r="M271" s="170" t="s">
        <v>1</v>
      </c>
      <c r="N271" s="171" t="s">
        <v>37</v>
      </c>
      <c r="O271" s="58"/>
      <c r="P271" s="172">
        <f>O271*H271</f>
        <v>0</v>
      </c>
      <c r="Q271" s="172">
        <v>0</v>
      </c>
      <c r="R271" s="172">
        <f>Q271*H271</f>
        <v>0</v>
      </c>
      <c r="S271" s="172">
        <v>0.16800000000000001</v>
      </c>
      <c r="T271" s="173">
        <f>S271*H271</f>
        <v>40.04616</v>
      </c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R271" s="174" t="s">
        <v>150</v>
      </c>
      <c r="AT271" s="174" t="s">
        <v>146</v>
      </c>
      <c r="AU271" s="174" t="s">
        <v>82</v>
      </c>
      <c r="AY271" s="17" t="s">
        <v>144</v>
      </c>
      <c r="BE271" s="175">
        <f>IF(N271="základní",J271,0)</f>
        <v>0</v>
      </c>
      <c r="BF271" s="175">
        <f>IF(N271="snížená",J271,0)</f>
        <v>0</v>
      </c>
      <c r="BG271" s="175">
        <f>IF(N271="zákl. přenesená",J271,0)</f>
        <v>0</v>
      </c>
      <c r="BH271" s="175">
        <f>IF(N271="sníž. přenesená",J271,0)</f>
        <v>0</v>
      </c>
      <c r="BI271" s="175">
        <f>IF(N271="nulová",J271,0)</f>
        <v>0</v>
      </c>
      <c r="BJ271" s="17" t="s">
        <v>80</v>
      </c>
      <c r="BK271" s="175">
        <f>ROUND(I271*H271,2)</f>
        <v>0</v>
      </c>
      <c r="BL271" s="17" t="s">
        <v>150</v>
      </c>
      <c r="BM271" s="174" t="s">
        <v>374</v>
      </c>
    </row>
    <row r="272" spans="1:65" s="14" customFormat="1" ht="22.5">
      <c r="B272" s="184"/>
      <c r="D272" s="177" t="s">
        <v>152</v>
      </c>
      <c r="E272" s="185" t="s">
        <v>1</v>
      </c>
      <c r="F272" s="186" t="s">
        <v>375</v>
      </c>
      <c r="H272" s="187">
        <v>238.37</v>
      </c>
      <c r="I272" s="188"/>
      <c r="L272" s="184"/>
      <c r="M272" s="189"/>
      <c r="N272" s="190"/>
      <c r="O272" s="190"/>
      <c r="P272" s="190"/>
      <c r="Q272" s="190"/>
      <c r="R272" s="190"/>
      <c r="S272" s="190"/>
      <c r="T272" s="191"/>
      <c r="AT272" s="185" t="s">
        <v>152</v>
      </c>
      <c r="AU272" s="185" t="s">
        <v>82</v>
      </c>
      <c r="AV272" s="14" t="s">
        <v>82</v>
      </c>
      <c r="AW272" s="14" t="s">
        <v>29</v>
      </c>
      <c r="AX272" s="14" t="s">
        <v>72</v>
      </c>
      <c r="AY272" s="185" t="s">
        <v>144</v>
      </c>
    </row>
    <row r="273" spans="1:65" s="15" customFormat="1">
      <c r="B273" s="192"/>
      <c r="D273" s="177" t="s">
        <v>152</v>
      </c>
      <c r="E273" s="193" t="s">
        <v>1</v>
      </c>
      <c r="F273" s="194" t="s">
        <v>155</v>
      </c>
      <c r="H273" s="195">
        <v>238.37</v>
      </c>
      <c r="I273" s="196"/>
      <c r="L273" s="192"/>
      <c r="M273" s="197"/>
      <c r="N273" s="198"/>
      <c r="O273" s="198"/>
      <c r="P273" s="198"/>
      <c r="Q273" s="198"/>
      <c r="R273" s="198"/>
      <c r="S273" s="198"/>
      <c r="T273" s="199"/>
      <c r="AT273" s="193" t="s">
        <v>152</v>
      </c>
      <c r="AU273" s="193" t="s">
        <v>82</v>
      </c>
      <c r="AV273" s="15" t="s">
        <v>150</v>
      </c>
      <c r="AW273" s="15" t="s">
        <v>29</v>
      </c>
      <c r="AX273" s="15" t="s">
        <v>80</v>
      </c>
      <c r="AY273" s="193" t="s">
        <v>144</v>
      </c>
    </row>
    <row r="274" spans="1:65" s="2" customFormat="1" ht="16.5" customHeight="1">
      <c r="A274" s="32"/>
      <c r="B274" s="161"/>
      <c r="C274" s="162" t="s">
        <v>376</v>
      </c>
      <c r="D274" s="162" t="s">
        <v>146</v>
      </c>
      <c r="E274" s="163" t="s">
        <v>377</v>
      </c>
      <c r="F274" s="164" t="s">
        <v>378</v>
      </c>
      <c r="G274" s="165" t="s">
        <v>149</v>
      </c>
      <c r="H274" s="166">
        <v>2.4500000000000002</v>
      </c>
      <c r="I274" s="167"/>
      <c r="J274" s="168">
        <f>ROUND(I274*H274,2)</f>
        <v>0</v>
      </c>
      <c r="K274" s="169"/>
      <c r="L274" s="33"/>
      <c r="M274" s="170" t="s">
        <v>1</v>
      </c>
      <c r="N274" s="171" t="s">
        <v>37</v>
      </c>
      <c r="O274" s="58"/>
      <c r="P274" s="172">
        <f>O274*H274</f>
        <v>0</v>
      </c>
      <c r="Q274" s="172">
        <v>0</v>
      </c>
      <c r="R274" s="172">
        <f>Q274*H274</f>
        <v>0</v>
      </c>
      <c r="S274" s="172">
        <v>2.4</v>
      </c>
      <c r="T274" s="173">
        <f>S274*H274</f>
        <v>5.88</v>
      </c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R274" s="174" t="s">
        <v>150</v>
      </c>
      <c r="AT274" s="174" t="s">
        <v>146</v>
      </c>
      <c r="AU274" s="174" t="s">
        <v>82</v>
      </c>
      <c r="AY274" s="17" t="s">
        <v>144</v>
      </c>
      <c r="BE274" s="175">
        <f>IF(N274="základní",J274,0)</f>
        <v>0</v>
      </c>
      <c r="BF274" s="175">
        <f>IF(N274="snížená",J274,0)</f>
        <v>0</v>
      </c>
      <c r="BG274" s="175">
        <f>IF(N274="zákl. přenesená",J274,0)</f>
        <v>0</v>
      </c>
      <c r="BH274" s="175">
        <f>IF(N274="sníž. přenesená",J274,0)</f>
        <v>0</v>
      </c>
      <c r="BI274" s="175">
        <f>IF(N274="nulová",J274,0)</f>
        <v>0</v>
      </c>
      <c r="BJ274" s="17" t="s">
        <v>80</v>
      </c>
      <c r="BK274" s="175">
        <f>ROUND(I274*H274,2)</f>
        <v>0</v>
      </c>
      <c r="BL274" s="17" t="s">
        <v>150</v>
      </c>
      <c r="BM274" s="174" t="s">
        <v>379</v>
      </c>
    </row>
    <row r="275" spans="1:65" s="14" customFormat="1">
      <c r="B275" s="184"/>
      <c r="D275" s="177" t="s">
        <v>152</v>
      </c>
      <c r="E275" s="185" t="s">
        <v>1</v>
      </c>
      <c r="F275" s="186" t="s">
        <v>380</v>
      </c>
      <c r="H275" s="187">
        <v>2.4500000000000002</v>
      </c>
      <c r="I275" s="188"/>
      <c r="L275" s="184"/>
      <c r="M275" s="189"/>
      <c r="N275" s="190"/>
      <c r="O275" s="190"/>
      <c r="P275" s="190"/>
      <c r="Q275" s="190"/>
      <c r="R275" s="190"/>
      <c r="S275" s="190"/>
      <c r="T275" s="191"/>
      <c r="AT275" s="185" t="s">
        <v>152</v>
      </c>
      <c r="AU275" s="185" t="s">
        <v>82</v>
      </c>
      <c r="AV275" s="14" t="s">
        <v>82</v>
      </c>
      <c r="AW275" s="14" t="s">
        <v>29</v>
      </c>
      <c r="AX275" s="14" t="s">
        <v>72</v>
      </c>
      <c r="AY275" s="185" t="s">
        <v>144</v>
      </c>
    </row>
    <row r="276" spans="1:65" s="15" customFormat="1">
      <c r="B276" s="192"/>
      <c r="D276" s="177" t="s">
        <v>152</v>
      </c>
      <c r="E276" s="193" t="s">
        <v>1</v>
      </c>
      <c r="F276" s="194" t="s">
        <v>155</v>
      </c>
      <c r="H276" s="195">
        <v>2.4500000000000002</v>
      </c>
      <c r="I276" s="196"/>
      <c r="L276" s="192"/>
      <c r="M276" s="197"/>
      <c r="N276" s="198"/>
      <c r="O276" s="198"/>
      <c r="P276" s="198"/>
      <c r="Q276" s="198"/>
      <c r="R276" s="198"/>
      <c r="S276" s="198"/>
      <c r="T276" s="199"/>
      <c r="AT276" s="193" t="s">
        <v>152</v>
      </c>
      <c r="AU276" s="193" t="s">
        <v>82</v>
      </c>
      <c r="AV276" s="15" t="s">
        <v>150</v>
      </c>
      <c r="AW276" s="15" t="s">
        <v>29</v>
      </c>
      <c r="AX276" s="15" t="s">
        <v>80</v>
      </c>
      <c r="AY276" s="193" t="s">
        <v>144</v>
      </c>
    </row>
    <row r="277" spans="1:65" s="2" customFormat="1" ht="16.5" customHeight="1">
      <c r="A277" s="32"/>
      <c r="B277" s="161"/>
      <c r="C277" s="162" t="s">
        <v>381</v>
      </c>
      <c r="D277" s="162" t="s">
        <v>146</v>
      </c>
      <c r="E277" s="163" t="s">
        <v>382</v>
      </c>
      <c r="F277" s="164" t="s">
        <v>383</v>
      </c>
      <c r="G277" s="165" t="s">
        <v>149</v>
      </c>
      <c r="H277" s="166">
        <v>4.7039999999999997</v>
      </c>
      <c r="I277" s="167"/>
      <c r="J277" s="168">
        <f>ROUND(I277*H277,2)</f>
        <v>0</v>
      </c>
      <c r="K277" s="169"/>
      <c r="L277" s="33"/>
      <c r="M277" s="170" t="s">
        <v>1</v>
      </c>
      <c r="N277" s="171" t="s">
        <v>37</v>
      </c>
      <c r="O277" s="58"/>
      <c r="P277" s="172">
        <f>O277*H277</f>
        <v>0</v>
      </c>
      <c r="Q277" s="172">
        <v>0</v>
      </c>
      <c r="R277" s="172">
        <f>Q277*H277</f>
        <v>0</v>
      </c>
      <c r="S277" s="172">
        <v>2.4</v>
      </c>
      <c r="T277" s="173">
        <f>S277*H277</f>
        <v>11.289599999999998</v>
      </c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74" t="s">
        <v>150</v>
      </c>
      <c r="AT277" s="174" t="s">
        <v>146</v>
      </c>
      <c r="AU277" s="174" t="s">
        <v>82</v>
      </c>
      <c r="AY277" s="17" t="s">
        <v>144</v>
      </c>
      <c r="BE277" s="175">
        <f>IF(N277="základní",J277,0)</f>
        <v>0</v>
      </c>
      <c r="BF277" s="175">
        <f>IF(N277="snížená",J277,0)</f>
        <v>0</v>
      </c>
      <c r="BG277" s="175">
        <f>IF(N277="zákl. přenesená",J277,0)</f>
        <v>0</v>
      </c>
      <c r="BH277" s="175">
        <f>IF(N277="sníž. přenesená",J277,0)</f>
        <v>0</v>
      </c>
      <c r="BI277" s="175">
        <f>IF(N277="nulová",J277,0)</f>
        <v>0</v>
      </c>
      <c r="BJ277" s="17" t="s">
        <v>80</v>
      </c>
      <c r="BK277" s="175">
        <f>ROUND(I277*H277,2)</f>
        <v>0</v>
      </c>
      <c r="BL277" s="17" t="s">
        <v>150</v>
      </c>
      <c r="BM277" s="174" t="s">
        <v>384</v>
      </c>
    </row>
    <row r="278" spans="1:65" s="13" customFormat="1">
      <c r="B278" s="176"/>
      <c r="D278" s="177" t="s">
        <v>152</v>
      </c>
      <c r="E278" s="178" t="s">
        <v>1</v>
      </c>
      <c r="F278" s="179" t="s">
        <v>385</v>
      </c>
      <c r="H278" s="178" t="s">
        <v>1</v>
      </c>
      <c r="I278" s="180"/>
      <c r="L278" s="176"/>
      <c r="M278" s="181"/>
      <c r="N278" s="182"/>
      <c r="O278" s="182"/>
      <c r="P278" s="182"/>
      <c r="Q278" s="182"/>
      <c r="R278" s="182"/>
      <c r="S278" s="182"/>
      <c r="T278" s="183"/>
      <c r="AT278" s="178" t="s">
        <v>152</v>
      </c>
      <c r="AU278" s="178" t="s">
        <v>82</v>
      </c>
      <c r="AV278" s="13" t="s">
        <v>80</v>
      </c>
      <c r="AW278" s="13" t="s">
        <v>29</v>
      </c>
      <c r="AX278" s="13" t="s">
        <v>72</v>
      </c>
      <c r="AY278" s="178" t="s">
        <v>144</v>
      </c>
    </row>
    <row r="279" spans="1:65" s="14" customFormat="1">
      <c r="B279" s="184"/>
      <c r="D279" s="177" t="s">
        <v>152</v>
      </c>
      <c r="E279" s="185" t="s">
        <v>1</v>
      </c>
      <c r="F279" s="186" t="s">
        <v>386</v>
      </c>
      <c r="H279" s="187">
        <v>4.7039999999999997</v>
      </c>
      <c r="I279" s="188"/>
      <c r="L279" s="184"/>
      <c r="M279" s="189"/>
      <c r="N279" s="190"/>
      <c r="O279" s="190"/>
      <c r="P279" s="190"/>
      <c r="Q279" s="190"/>
      <c r="R279" s="190"/>
      <c r="S279" s="190"/>
      <c r="T279" s="191"/>
      <c r="AT279" s="185" t="s">
        <v>152</v>
      </c>
      <c r="AU279" s="185" t="s">
        <v>82</v>
      </c>
      <c r="AV279" s="14" t="s">
        <v>82</v>
      </c>
      <c r="AW279" s="14" t="s">
        <v>29</v>
      </c>
      <c r="AX279" s="14" t="s">
        <v>72</v>
      </c>
      <c r="AY279" s="185" t="s">
        <v>144</v>
      </c>
    </row>
    <row r="280" spans="1:65" s="15" customFormat="1">
      <c r="B280" s="192"/>
      <c r="D280" s="177" t="s">
        <v>152</v>
      </c>
      <c r="E280" s="193" t="s">
        <v>1</v>
      </c>
      <c r="F280" s="194" t="s">
        <v>155</v>
      </c>
      <c r="H280" s="195">
        <v>4.7039999999999997</v>
      </c>
      <c r="I280" s="196"/>
      <c r="L280" s="192"/>
      <c r="M280" s="197"/>
      <c r="N280" s="198"/>
      <c r="O280" s="198"/>
      <c r="P280" s="198"/>
      <c r="Q280" s="198"/>
      <c r="R280" s="198"/>
      <c r="S280" s="198"/>
      <c r="T280" s="199"/>
      <c r="AT280" s="193" t="s">
        <v>152</v>
      </c>
      <c r="AU280" s="193" t="s">
        <v>82</v>
      </c>
      <c r="AV280" s="15" t="s">
        <v>150</v>
      </c>
      <c r="AW280" s="15" t="s">
        <v>29</v>
      </c>
      <c r="AX280" s="15" t="s">
        <v>80</v>
      </c>
      <c r="AY280" s="193" t="s">
        <v>144</v>
      </c>
    </row>
    <row r="281" spans="1:65" s="2" customFormat="1" ht="33" customHeight="1">
      <c r="A281" s="32"/>
      <c r="B281" s="161"/>
      <c r="C281" s="162" t="s">
        <v>387</v>
      </c>
      <c r="D281" s="162" t="s">
        <v>146</v>
      </c>
      <c r="E281" s="163" t="s">
        <v>388</v>
      </c>
      <c r="F281" s="164" t="s">
        <v>389</v>
      </c>
      <c r="G281" s="165" t="s">
        <v>149</v>
      </c>
      <c r="H281" s="166">
        <v>25.46</v>
      </c>
      <c r="I281" s="167"/>
      <c r="J281" s="168">
        <f>ROUND(I281*H281,2)</f>
        <v>0</v>
      </c>
      <c r="K281" s="169"/>
      <c r="L281" s="33"/>
      <c r="M281" s="170" t="s">
        <v>1</v>
      </c>
      <c r="N281" s="171" t="s">
        <v>37</v>
      </c>
      <c r="O281" s="58"/>
      <c r="P281" s="172">
        <f>O281*H281</f>
        <v>0</v>
      </c>
      <c r="Q281" s="172">
        <v>0</v>
      </c>
      <c r="R281" s="172">
        <f>Q281*H281</f>
        <v>0</v>
      </c>
      <c r="S281" s="172">
        <v>2.2000000000000002</v>
      </c>
      <c r="T281" s="173">
        <f>S281*H281</f>
        <v>56.012000000000008</v>
      </c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R281" s="174" t="s">
        <v>150</v>
      </c>
      <c r="AT281" s="174" t="s">
        <v>146</v>
      </c>
      <c r="AU281" s="174" t="s">
        <v>82</v>
      </c>
      <c r="AY281" s="17" t="s">
        <v>144</v>
      </c>
      <c r="BE281" s="175">
        <f>IF(N281="základní",J281,0)</f>
        <v>0</v>
      </c>
      <c r="BF281" s="175">
        <f>IF(N281="snížená",J281,0)</f>
        <v>0</v>
      </c>
      <c r="BG281" s="175">
        <f>IF(N281="zákl. přenesená",J281,0)</f>
        <v>0</v>
      </c>
      <c r="BH281" s="175">
        <f>IF(N281="sníž. přenesená",J281,0)</f>
        <v>0</v>
      </c>
      <c r="BI281" s="175">
        <f>IF(N281="nulová",J281,0)</f>
        <v>0</v>
      </c>
      <c r="BJ281" s="17" t="s">
        <v>80</v>
      </c>
      <c r="BK281" s="175">
        <f>ROUND(I281*H281,2)</f>
        <v>0</v>
      </c>
      <c r="BL281" s="17" t="s">
        <v>150</v>
      </c>
      <c r="BM281" s="174" t="s">
        <v>390</v>
      </c>
    </row>
    <row r="282" spans="1:65" s="14" customFormat="1">
      <c r="B282" s="184"/>
      <c r="D282" s="177" t="s">
        <v>152</v>
      </c>
      <c r="E282" s="185" t="s">
        <v>1</v>
      </c>
      <c r="F282" s="186" t="s">
        <v>391</v>
      </c>
      <c r="H282" s="187">
        <v>25.46</v>
      </c>
      <c r="I282" s="188"/>
      <c r="L282" s="184"/>
      <c r="M282" s="189"/>
      <c r="N282" s="190"/>
      <c r="O282" s="190"/>
      <c r="P282" s="190"/>
      <c r="Q282" s="190"/>
      <c r="R282" s="190"/>
      <c r="S282" s="190"/>
      <c r="T282" s="191"/>
      <c r="AT282" s="185" t="s">
        <v>152</v>
      </c>
      <c r="AU282" s="185" t="s">
        <v>82</v>
      </c>
      <c r="AV282" s="14" t="s">
        <v>82</v>
      </c>
      <c r="AW282" s="14" t="s">
        <v>29</v>
      </c>
      <c r="AX282" s="14" t="s">
        <v>72</v>
      </c>
      <c r="AY282" s="185" t="s">
        <v>144</v>
      </c>
    </row>
    <row r="283" spans="1:65" s="15" customFormat="1">
      <c r="B283" s="192"/>
      <c r="D283" s="177" t="s">
        <v>152</v>
      </c>
      <c r="E283" s="193" t="s">
        <v>1</v>
      </c>
      <c r="F283" s="194" t="s">
        <v>155</v>
      </c>
      <c r="H283" s="195">
        <v>25.46</v>
      </c>
      <c r="I283" s="196"/>
      <c r="L283" s="192"/>
      <c r="M283" s="197"/>
      <c r="N283" s="198"/>
      <c r="O283" s="198"/>
      <c r="P283" s="198"/>
      <c r="Q283" s="198"/>
      <c r="R283" s="198"/>
      <c r="S283" s="198"/>
      <c r="T283" s="199"/>
      <c r="AT283" s="193" t="s">
        <v>152</v>
      </c>
      <c r="AU283" s="193" t="s">
        <v>82</v>
      </c>
      <c r="AV283" s="15" t="s">
        <v>150</v>
      </c>
      <c r="AW283" s="15" t="s">
        <v>29</v>
      </c>
      <c r="AX283" s="15" t="s">
        <v>80</v>
      </c>
      <c r="AY283" s="193" t="s">
        <v>144</v>
      </c>
    </row>
    <row r="284" spans="1:65" s="2" customFormat="1" ht="16.5" customHeight="1">
      <c r="A284" s="32"/>
      <c r="B284" s="161"/>
      <c r="C284" s="162" t="s">
        <v>392</v>
      </c>
      <c r="D284" s="162" t="s">
        <v>146</v>
      </c>
      <c r="E284" s="163" t="s">
        <v>393</v>
      </c>
      <c r="F284" s="164" t="s">
        <v>394</v>
      </c>
      <c r="G284" s="165" t="s">
        <v>149</v>
      </c>
      <c r="H284" s="166">
        <v>7.5</v>
      </c>
      <c r="I284" s="167"/>
      <c r="J284" s="168">
        <f>ROUND(I284*H284,2)</f>
        <v>0</v>
      </c>
      <c r="K284" s="169"/>
      <c r="L284" s="33"/>
      <c r="M284" s="170" t="s">
        <v>1</v>
      </c>
      <c r="N284" s="171" t="s">
        <v>37</v>
      </c>
      <c r="O284" s="58"/>
      <c r="P284" s="172">
        <f>O284*H284</f>
        <v>0</v>
      </c>
      <c r="Q284" s="172">
        <v>0</v>
      </c>
      <c r="R284" s="172">
        <f>Q284*H284</f>
        <v>0</v>
      </c>
      <c r="S284" s="172">
        <v>2.2000000000000002</v>
      </c>
      <c r="T284" s="173">
        <f>S284*H284</f>
        <v>16.5</v>
      </c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R284" s="174" t="s">
        <v>150</v>
      </c>
      <c r="AT284" s="174" t="s">
        <v>146</v>
      </c>
      <c r="AU284" s="174" t="s">
        <v>82</v>
      </c>
      <c r="AY284" s="17" t="s">
        <v>144</v>
      </c>
      <c r="BE284" s="175">
        <f>IF(N284="základní",J284,0)</f>
        <v>0</v>
      </c>
      <c r="BF284" s="175">
        <f>IF(N284="snížená",J284,0)</f>
        <v>0</v>
      </c>
      <c r="BG284" s="175">
        <f>IF(N284="zákl. přenesená",J284,0)</f>
        <v>0</v>
      </c>
      <c r="BH284" s="175">
        <f>IF(N284="sníž. přenesená",J284,0)</f>
        <v>0</v>
      </c>
      <c r="BI284" s="175">
        <f>IF(N284="nulová",J284,0)</f>
        <v>0</v>
      </c>
      <c r="BJ284" s="17" t="s">
        <v>80</v>
      </c>
      <c r="BK284" s="175">
        <f>ROUND(I284*H284,2)</f>
        <v>0</v>
      </c>
      <c r="BL284" s="17" t="s">
        <v>150</v>
      </c>
      <c r="BM284" s="174" t="s">
        <v>395</v>
      </c>
    </row>
    <row r="285" spans="1:65" s="13" customFormat="1">
      <c r="B285" s="176"/>
      <c r="D285" s="177" t="s">
        <v>152</v>
      </c>
      <c r="E285" s="178" t="s">
        <v>1</v>
      </c>
      <c r="F285" s="179" t="s">
        <v>396</v>
      </c>
      <c r="H285" s="178" t="s">
        <v>1</v>
      </c>
      <c r="I285" s="180"/>
      <c r="L285" s="176"/>
      <c r="M285" s="181"/>
      <c r="N285" s="182"/>
      <c r="O285" s="182"/>
      <c r="P285" s="182"/>
      <c r="Q285" s="182"/>
      <c r="R285" s="182"/>
      <c r="S285" s="182"/>
      <c r="T285" s="183"/>
      <c r="AT285" s="178" t="s">
        <v>152</v>
      </c>
      <c r="AU285" s="178" t="s">
        <v>82</v>
      </c>
      <c r="AV285" s="13" t="s">
        <v>80</v>
      </c>
      <c r="AW285" s="13" t="s">
        <v>29</v>
      </c>
      <c r="AX285" s="13" t="s">
        <v>72</v>
      </c>
      <c r="AY285" s="178" t="s">
        <v>144</v>
      </c>
    </row>
    <row r="286" spans="1:65" s="14" customFormat="1">
      <c r="B286" s="184"/>
      <c r="D286" s="177" t="s">
        <v>152</v>
      </c>
      <c r="E286" s="185" t="s">
        <v>1</v>
      </c>
      <c r="F286" s="186" t="s">
        <v>397</v>
      </c>
      <c r="H286" s="187">
        <v>7.5</v>
      </c>
      <c r="I286" s="188"/>
      <c r="L286" s="184"/>
      <c r="M286" s="189"/>
      <c r="N286" s="190"/>
      <c r="O286" s="190"/>
      <c r="P286" s="190"/>
      <c r="Q286" s="190"/>
      <c r="R286" s="190"/>
      <c r="S286" s="190"/>
      <c r="T286" s="191"/>
      <c r="AT286" s="185" t="s">
        <v>152</v>
      </c>
      <c r="AU286" s="185" t="s">
        <v>82</v>
      </c>
      <c r="AV286" s="14" t="s">
        <v>82</v>
      </c>
      <c r="AW286" s="14" t="s">
        <v>29</v>
      </c>
      <c r="AX286" s="14" t="s">
        <v>72</v>
      </c>
      <c r="AY286" s="185" t="s">
        <v>144</v>
      </c>
    </row>
    <row r="287" spans="1:65" s="15" customFormat="1">
      <c r="B287" s="192"/>
      <c r="D287" s="177" t="s">
        <v>152</v>
      </c>
      <c r="E287" s="193" t="s">
        <v>1</v>
      </c>
      <c r="F287" s="194" t="s">
        <v>155</v>
      </c>
      <c r="H287" s="195">
        <v>7.5</v>
      </c>
      <c r="I287" s="196"/>
      <c r="L287" s="192"/>
      <c r="M287" s="197"/>
      <c r="N287" s="198"/>
      <c r="O287" s="198"/>
      <c r="P287" s="198"/>
      <c r="Q287" s="198"/>
      <c r="R287" s="198"/>
      <c r="S287" s="198"/>
      <c r="T287" s="199"/>
      <c r="AT287" s="193" t="s">
        <v>152</v>
      </c>
      <c r="AU287" s="193" t="s">
        <v>82</v>
      </c>
      <c r="AV287" s="15" t="s">
        <v>150</v>
      </c>
      <c r="AW287" s="15" t="s">
        <v>29</v>
      </c>
      <c r="AX287" s="15" t="s">
        <v>80</v>
      </c>
      <c r="AY287" s="193" t="s">
        <v>144</v>
      </c>
    </row>
    <row r="288" spans="1:65" s="2" customFormat="1" ht="16.5" customHeight="1">
      <c r="A288" s="32"/>
      <c r="B288" s="161"/>
      <c r="C288" s="162" t="s">
        <v>398</v>
      </c>
      <c r="D288" s="162" t="s">
        <v>146</v>
      </c>
      <c r="E288" s="163" t="s">
        <v>399</v>
      </c>
      <c r="F288" s="164" t="s">
        <v>400</v>
      </c>
      <c r="G288" s="165" t="s">
        <v>202</v>
      </c>
      <c r="H288" s="166">
        <v>15</v>
      </c>
      <c r="I288" s="167"/>
      <c r="J288" s="168">
        <f>ROUND(I288*H288,2)</f>
        <v>0</v>
      </c>
      <c r="K288" s="169"/>
      <c r="L288" s="33"/>
      <c r="M288" s="170" t="s">
        <v>1</v>
      </c>
      <c r="N288" s="171" t="s">
        <v>37</v>
      </c>
      <c r="O288" s="58"/>
      <c r="P288" s="172">
        <f>O288*H288</f>
        <v>0</v>
      </c>
      <c r="Q288" s="172">
        <v>1.8</v>
      </c>
      <c r="R288" s="172">
        <f>Q288*H288</f>
        <v>27</v>
      </c>
      <c r="S288" s="172">
        <v>0</v>
      </c>
      <c r="T288" s="173">
        <f>S288*H288</f>
        <v>0</v>
      </c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R288" s="174" t="s">
        <v>150</v>
      </c>
      <c r="AT288" s="174" t="s">
        <v>146</v>
      </c>
      <c r="AU288" s="174" t="s">
        <v>82</v>
      </c>
      <c r="AY288" s="17" t="s">
        <v>144</v>
      </c>
      <c r="BE288" s="175">
        <f>IF(N288="základní",J288,0)</f>
        <v>0</v>
      </c>
      <c r="BF288" s="175">
        <f>IF(N288="snížená",J288,0)</f>
        <v>0</v>
      </c>
      <c r="BG288" s="175">
        <f>IF(N288="zákl. přenesená",J288,0)</f>
        <v>0</v>
      </c>
      <c r="BH288" s="175">
        <f>IF(N288="sníž. přenesená",J288,0)</f>
        <v>0</v>
      </c>
      <c r="BI288" s="175">
        <f>IF(N288="nulová",J288,0)</f>
        <v>0</v>
      </c>
      <c r="BJ288" s="17" t="s">
        <v>80</v>
      </c>
      <c r="BK288" s="175">
        <f>ROUND(I288*H288,2)</f>
        <v>0</v>
      </c>
      <c r="BL288" s="17" t="s">
        <v>150</v>
      </c>
      <c r="BM288" s="174" t="s">
        <v>401</v>
      </c>
    </row>
    <row r="289" spans="1:65" s="13" customFormat="1">
      <c r="B289" s="176"/>
      <c r="D289" s="177" t="s">
        <v>152</v>
      </c>
      <c r="E289" s="178" t="s">
        <v>1</v>
      </c>
      <c r="F289" s="179" t="s">
        <v>396</v>
      </c>
      <c r="H289" s="178" t="s">
        <v>1</v>
      </c>
      <c r="I289" s="180"/>
      <c r="L289" s="176"/>
      <c r="M289" s="181"/>
      <c r="N289" s="182"/>
      <c r="O289" s="182"/>
      <c r="P289" s="182"/>
      <c r="Q289" s="182"/>
      <c r="R289" s="182"/>
      <c r="S289" s="182"/>
      <c r="T289" s="183"/>
      <c r="AT289" s="178" t="s">
        <v>152</v>
      </c>
      <c r="AU289" s="178" t="s">
        <v>82</v>
      </c>
      <c r="AV289" s="13" t="s">
        <v>80</v>
      </c>
      <c r="AW289" s="13" t="s">
        <v>29</v>
      </c>
      <c r="AX289" s="13" t="s">
        <v>72</v>
      </c>
      <c r="AY289" s="178" t="s">
        <v>144</v>
      </c>
    </row>
    <row r="290" spans="1:65" s="14" customFormat="1">
      <c r="B290" s="184"/>
      <c r="D290" s="177" t="s">
        <v>152</v>
      </c>
      <c r="E290" s="185" t="s">
        <v>1</v>
      </c>
      <c r="F290" s="186" t="s">
        <v>402</v>
      </c>
      <c r="H290" s="187">
        <v>15</v>
      </c>
      <c r="I290" s="188"/>
      <c r="L290" s="184"/>
      <c r="M290" s="189"/>
      <c r="N290" s="190"/>
      <c r="O290" s="190"/>
      <c r="P290" s="190"/>
      <c r="Q290" s="190"/>
      <c r="R290" s="190"/>
      <c r="S290" s="190"/>
      <c r="T290" s="191"/>
      <c r="AT290" s="185" t="s">
        <v>152</v>
      </c>
      <c r="AU290" s="185" t="s">
        <v>82</v>
      </c>
      <c r="AV290" s="14" t="s">
        <v>82</v>
      </c>
      <c r="AW290" s="14" t="s">
        <v>29</v>
      </c>
      <c r="AX290" s="14" t="s">
        <v>72</v>
      </c>
      <c r="AY290" s="185" t="s">
        <v>144</v>
      </c>
    </row>
    <row r="291" spans="1:65" s="15" customFormat="1">
      <c r="B291" s="192"/>
      <c r="D291" s="177" t="s">
        <v>152</v>
      </c>
      <c r="E291" s="193" t="s">
        <v>1</v>
      </c>
      <c r="F291" s="194" t="s">
        <v>155</v>
      </c>
      <c r="H291" s="195">
        <v>15</v>
      </c>
      <c r="I291" s="196"/>
      <c r="L291" s="192"/>
      <c r="M291" s="197"/>
      <c r="N291" s="198"/>
      <c r="O291" s="198"/>
      <c r="P291" s="198"/>
      <c r="Q291" s="198"/>
      <c r="R291" s="198"/>
      <c r="S291" s="198"/>
      <c r="T291" s="199"/>
      <c r="AT291" s="193" t="s">
        <v>152</v>
      </c>
      <c r="AU291" s="193" t="s">
        <v>82</v>
      </c>
      <c r="AV291" s="15" t="s">
        <v>150</v>
      </c>
      <c r="AW291" s="15" t="s">
        <v>29</v>
      </c>
      <c r="AX291" s="15" t="s">
        <v>80</v>
      </c>
      <c r="AY291" s="193" t="s">
        <v>144</v>
      </c>
    </row>
    <row r="292" spans="1:65" s="2" customFormat="1" ht="21.75" customHeight="1">
      <c r="A292" s="32"/>
      <c r="B292" s="161"/>
      <c r="C292" s="162" t="s">
        <v>403</v>
      </c>
      <c r="D292" s="162" t="s">
        <v>146</v>
      </c>
      <c r="E292" s="163" t="s">
        <v>404</v>
      </c>
      <c r="F292" s="164" t="s">
        <v>405</v>
      </c>
      <c r="G292" s="165" t="s">
        <v>202</v>
      </c>
      <c r="H292" s="166">
        <v>31.6</v>
      </c>
      <c r="I292" s="167"/>
      <c r="J292" s="168">
        <f>ROUND(I292*H292,2)</f>
        <v>0</v>
      </c>
      <c r="K292" s="169"/>
      <c r="L292" s="33"/>
      <c r="M292" s="170" t="s">
        <v>1</v>
      </c>
      <c r="N292" s="171" t="s">
        <v>37</v>
      </c>
      <c r="O292" s="58"/>
      <c r="P292" s="172">
        <f>O292*H292</f>
        <v>0</v>
      </c>
      <c r="Q292" s="172">
        <v>0</v>
      </c>
      <c r="R292" s="172">
        <f>Q292*H292</f>
        <v>0</v>
      </c>
      <c r="S292" s="172">
        <v>0.09</v>
      </c>
      <c r="T292" s="173">
        <f>S292*H292</f>
        <v>2.8439999999999999</v>
      </c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R292" s="174" t="s">
        <v>150</v>
      </c>
      <c r="AT292" s="174" t="s">
        <v>146</v>
      </c>
      <c r="AU292" s="174" t="s">
        <v>82</v>
      </c>
      <c r="AY292" s="17" t="s">
        <v>144</v>
      </c>
      <c r="BE292" s="175">
        <f>IF(N292="základní",J292,0)</f>
        <v>0</v>
      </c>
      <c r="BF292" s="175">
        <f>IF(N292="snížená",J292,0)</f>
        <v>0</v>
      </c>
      <c r="BG292" s="175">
        <f>IF(N292="zákl. přenesená",J292,0)</f>
        <v>0</v>
      </c>
      <c r="BH292" s="175">
        <f>IF(N292="sníž. přenesená",J292,0)</f>
        <v>0</v>
      </c>
      <c r="BI292" s="175">
        <f>IF(N292="nulová",J292,0)</f>
        <v>0</v>
      </c>
      <c r="BJ292" s="17" t="s">
        <v>80</v>
      </c>
      <c r="BK292" s="175">
        <f>ROUND(I292*H292,2)</f>
        <v>0</v>
      </c>
      <c r="BL292" s="17" t="s">
        <v>150</v>
      </c>
      <c r="BM292" s="174" t="s">
        <v>406</v>
      </c>
    </row>
    <row r="293" spans="1:65" s="14" customFormat="1">
      <c r="B293" s="184"/>
      <c r="D293" s="177" t="s">
        <v>152</v>
      </c>
      <c r="E293" s="185" t="s">
        <v>1</v>
      </c>
      <c r="F293" s="186" t="s">
        <v>407</v>
      </c>
      <c r="H293" s="187">
        <v>31.6</v>
      </c>
      <c r="I293" s="188"/>
      <c r="L293" s="184"/>
      <c r="M293" s="189"/>
      <c r="N293" s="190"/>
      <c r="O293" s="190"/>
      <c r="P293" s="190"/>
      <c r="Q293" s="190"/>
      <c r="R293" s="190"/>
      <c r="S293" s="190"/>
      <c r="T293" s="191"/>
      <c r="AT293" s="185" t="s">
        <v>152</v>
      </c>
      <c r="AU293" s="185" t="s">
        <v>82</v>
      </c>
      <c r="AV293" s="14" t="s">
        <v>82</v>
      </c>
      <c r="AW293" s="14" t="s">
        <v>29</v>
      </c>
      <c r="AX293" s="14" t="s">
        <v>72</v>
      </c>
      <c r="AY293" s="185" t="s">
        <v>144</v>
      </c>
    </row>
    <row r="294" spans="1:65" s="15" customFormat="1">
      <c r="B294" s="192"/>
      <c r="D294" s="177" t="s">
        <v>152</v>
      </c>
      <c r="E294" s="193" t="s">
        <v>1</v>
      </c>
      <c r="F294" s="194" t="s">
        <v>155</v>
      </c>
      <c r="H294" s="195">
        <v>31.6</v>
      </c>
      <c r="I294" s="196"/>
      <c r="L294" s="192"/>
      <c r="M294" s="197"/>
      <c r="N294" s="198"/>
      <c r="O294" s="198"/>
      <c r="P294" s="198"/>
      <c r="Q294" s="198"/>
      <c r="R294" s="198"/>
      <c r="S294" s="198"/>
      <c r="T294" s="199"/>
      <c r="AT294" s="193" t="s">
        <v>152</v>
      </c>
      <c r="AU294" s="193" t="s">
        <v>82</v>
      </c>
      <c r="AV294" s="15" t="s">
        <v>150</v>
      </c>
      <c r="AW294" s="15" t="s">
        <v>29</v>
      </c>
      <c r="AX294" s="15" t="s">
        <v>80</v>
      </c>
      <c r="AY294" s="193" t="s">
        <v>144</v>
      </c>
    </row>
    <row r="295" spans="1:65" s="2" customFormat="1" ht="16.5" customHeight="1">
      <c r="A295" s="32"/>
      <c r="B295" s="161"/>
      <c r="C295" s="162" t="s">
        <v>408</v>
      </c>
      <c r="D295" s="162" t="s">
        <v>146</v>
      </c>
      <c r="E295" s="163" t="s">
        <v>409</v>
      </c>
      <c r="F295" s="164" t="s">
        <v>410</v>
      </c>
      <c r="G295" s="165" t="s">
        <v>309</v>
      </c>
      <c r="H295" s="166">
        <v>1</v>
      </c>
      <c r="I295" s="167"/>
      <c r="J295" s="168">
        <f>ROUND(I295*H295,2)</f>
        <v>0</v>
      </c>
      <c r="K295" s="169"/>
      <c r="L295" s="33"/>
      <c r="M295" s="170" t="s">
        <v>1</v>
      </c>
      <c r="N295" s="171" t="s">
        <v>37</v>
      </c>
      <c r="O295" s="58"/>
      <c r="P295" s="172">
        <f>O295*H295</f>
        <v>0</v>
      </c>
      <c r="Q295" s="172">
        <v>0</v>
      </c>
      <c r="R295" s="172">
        <f>Q295*H295</f>
        <v>0</v>
      </c>
      <c r="S295" s="172">
        <v>2.5</v>
      </c>
      <c r="T295" s="173">
        <f>S295*H295</f>
        <v>2.5</v>
      </c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R295" s="174" t="s">
        <v>150</v>
      </c>
      <c r="AT295" s="174" t="s">
        <v>146</v>
      </c>
      <c r="AU295" s="174" t="s">
        <v>82</v>
      </c>
      <c r="AY295" s="17" t="s">
        <v>144</v>
      </c>
      <c r="BE295" s="175">
        <f>IF(N295="základní",J295,0)</f>
        <v>0</v>
      </c>
      <c r="BF295" s="175">
        <f>IF(N295="snížená",J295,0)</f>
        <v>0</v>
      </c>
      <c r="BG295" s="175">
        <f>IF(N295="zákl. přenesená",J295,0)</f>
        <v>0</v>
      </c>
      <c r="BH295" s="175">
        <f>IF(N295="sníž. přenesená",J295,0)</f>
        <v>0</v>
      </c>
      <c r="BI295" s="175">
        <f>IF(N295="nulová",J295,0)</f>
        <v>0</v>
      </c>
      <c r="BJ295" s="17" t="s">
        <v>80</v>
      </c>
      <c r="BK295" s="175">
        <f>ROUND(I295*H295,2)</f>
        <v>0</v>
      </c>
      <c r="BL295" s="17" t="s">
        <v>150</v>
      </c>
      <c r="BM295" s="174" t="s">
        <v>411</v>
      </c>
    </row>
    <row r="296" spans="1:65" s="2" customFormat="1" ht="21.75" customHeight="1">
      <c r="A296" s="32"/>
      <c r="B296" s="161"/>
      <c r="C296" s="162" t="s">
        <v>412</v>
      </c>
      <c r="D296" s="162" t="s">
        <v>146</v>
      </c>
      <c r="E296" s="163" t="s">
        <v>413</v>
      </c>
      <c r="F296" s="164" t="s">
        <v>414</v>
      </c>
      <c r="G296" s="165" t="s">
        <v>309</v>
      </c>
      <c r="H296" s="166">
        <v>1</v>
      </c>
      <c r="I296" s="167"/>
      <c r="J296" s="168">
        <f>ROUND(I296*H296,2)</f>
        <v>0</v>
      </c>
      <c r="K296" s="169"/>
      <c r="L296" s="33"/>
      <c r="M296" s="170" t="s">
        <v>1</v>
      </c>
      <c r="N296" s="171" t="s">
        <v>37</v>
      </c>
      <c r="O296" s="58"/>
      <c r="P296" s="172">
        <f>O296*H296</f>
        <v>0</v>
      </c>
      <c r="Q296" s="172">
        <v>0</v>
      </c>
      <c r="R296" s="172">
        <f>Q296*H296</f>
        <v>0</v>
      </c>
      <c r="S296" s="172">
        <v>4</v>
      </c>
      <c r="T296" s="173">
        <f>S296*H296</f>
        <v>4</v>
      </c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R296" s="174" t="s">
        <v>150</v>
      </c>
      <c r="AT296" s="174" t="s">
        <v>146</v>
      </c>
      <c r="AU296" s="174" t="s">
        <v>82</v>
      </c>
      <c r="AY296" s="17" t="s">
        <v>144</v>
      </c>
      <c r="BE296" s="175">
        <f>IF(N296="základní",J296,0)</f>
        <v>0</v>
      </c>
      <c r="BF296" s="175">
        <f>IF(N296="snížená",J296,0)</f>
        <v>0</v>
      </c>
      <c r="BG296" s="175">
        <f>IF(N296="zákl. přenesená",J296,0)</f>
        <v>0</v>
      </c>
      <c r="BH296" s="175">
        <f>IF(N296="sníž. přenesená",J296,0)</f>
        <v>0</v>
      </c>
      <c r="BI296" s="175">
        <f>IF(N296="nulová",J296,0)</f>
        <v>0</v>
      </c>
      <c r="BJ296" s="17" t="s">
        <v>80</v>
      </c>
      <c r="BK296" s="175">
        <f>ROUND(I296*H296,2)</f>
        <v>0</v>
      </c>
      <c r="BL296" s="17" t="s">
        <v>150</v>
      </c>
      <c r="BM296" s="174" t="s">
        <v>415</v>
      </c>
    </row>
    <row r="297" spans="1:65" s="2" customFormat="1" ht="16.5" customHeight="1">
      <c r="A297" s="32"/>
      <c r="B297" s="161"/>
      <c r="C297" s="162" t="s">
        <v>416</v>
      </c>
      <c r="D297" s="162" t="s">
        <v>146</v>
      </c>
      <c r="E297" s="163" t="s">
        <v>417</v>
      </c>
      <c r="F297" s="164" t="s">
        <v>418</v>
      </c>
      <c r="G297" s="165" t="s">
        <v>309</v>
      </c>
      <c r="H297" s="166">
        <v>1</v>
      </c>
      <c r="I297" s="167"/>
      <c r="J297" s="168">
        <f>ROUND(I297*H297,2)</f>
        <v>0</v>
      </c>
      <c r="K297" s="169"/>
      <c r="L297" s="33"/>
      <c r="M297" s="170" t="s">
        <v>1</v>
      </c>
      <c r="N297" s="171" t="s">
        <v>37</v>
      </c>
      <c r="O297" s="58"/>
      <c r="P297" s="172">
        <f>O297*H297</f>
        <v>0</v>
      </c>
      <c r="Q297" s="172">
        <v>0</v>
      </c>
      <c r="R297" s="172">
        <f>Q297*H297</f>
        <v>0</v>
      </c>
      <c r="S297" s="172">
        <v>1</v>
      </c>
      <c r="T297" s="173">
        <f>S297*H297</f>
        <v>1</v>
      </c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R297" s="174" t="s">
        <v>150</v>
      </c>
      <c r="AT297" s="174" t="s">
        <v>146</v>
      </c>
      <c r="AU297" s="174" t="s">
        <v>82</v>
      </c>
      <c r="AY297" s="17" t="s">
        <v>144</v>
      </c>
      <c r="BE297" s="175">
        <f>IF(N297="základní",J297,0)</f>
        <v>0</v>
      </c>
      <c r="BF297" s="175">
        <f>IF(N297="snížená",J297,0)</f>
        <v>0</v>
      </c>
      <c r="BG297" s="175">
        <f>IF(N297="zákl. přenesená",J297,0)</f>
        <v>0</v>
      </c>
      <c r="BH297" s="175">
        <f>IF(N297="sníž. přenesená",J297,0)</f>
        <v>0</v>
      </c>
      <c r="BI297" s="175">
        <f>IF(N297="nulová",J297,0)</f>
        <v>0</v>
      </c>
      <c r="BJ297" s="17" t="s">
        <v>80</v>
      </c>
      <c r="BK297" s="175">
        <f>ROUND(I297*H297,2)</f>
        <v>0</v>
      </c>
      <c r="BL297" s="17" t="s">
        <v>150</v>
      </c>
      <c r="BM297" s="174" t="s">
        <v>419</v>
      </c>
    </row>
    <row r="298" spans="1:65" s="2" customFormat="1" ht="21.75" customHeight="1">
      <c r="A298" s="32"/>
      <c r="B298" s="161"/>
      <c r="C298" s="162" t="s">
        <v>420</v>
      </c>
      <c r="D298" s="162" t="s">
        <v>146</v>
      </c>
      <c r="E298" s="163" t="s">
        <v>421</v>
      </c>
      <c r="F298" s="164" t="s">
        <v>422</v>
      </c>
      <c r="G298" s="165" t="s">
        <v>238</v>
      </c>
      <c r="H298" s="166">
        <v>3</v>
      </c>
      <c r="I298" s="167"/>
      <c r="J298" s="168">
        <f>ROUND(I298*H298,2)</f>
        <v>0</v>
      </c>
      <c r="K298" s="169"/>
      <c r="L298" s="33"/>
      <c r="M298" s="170" t="s">
        <v>1</v>
      </c>
      <c r="N298" s="171" t="s">
        <v>37</v>
      </c>
      <c r="O298" s="58"/>
      <c r="P298" s="172">
        <f>O298*H298</f>
        <v>0</v>
      </c>
      <c r="Q298" s="172">
        <v>0</v>
      </c>
      <c r="R298" s="172">
        <f>Q298*H298</f>
        <v>0</v>
      </c>
      <c r="S298" s="172">
        <v>0.374</v>
      </c>
      <c r="T298" s="173">
        <f>S298*H298</f>
        <v>1.1219999999999999</v>
      </c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R298" s="174" t="s">
        <v>150</v>
      </c>
      <c r="AT298" s="174" t="s">
        <v>146</v>
      </c>
      <c r="AU298" s="174" t="s">
        <v>82</v>
      </c>
      <c r="AY298" s="17" t="s">
        <v>144</v>
      </c>
      <c r="BE298" s="175">
        <f>IF(N298="základní",J298,0)</f>
        <v>0</v>
      </c>
      <c r="BF298" s="175">
        <f>IF(N298="snížená",J298,0)</f>
        <v>0</v>
      </c>
      <c r="BG298" s="175">
        <f>IF(N298="zákl. přenesená",J298,0)</f>
        <v>0</v>
      </c>
      <c r="BH298" s="175">
        <f>IF(N298="sníž. přenesená",J298,0)</f>
        <v>0</v>
      </c>
      <c r="BI298" s="175">
        <f>IF(N298="nulová",J298,0)</f>
        <v>0</v>
      </c>
      <c r="BJ298" s="17" t="s">
        <v>80</v>
      </c>
      <c r="BK298" s="175">
        <f>ROUND(I298*H298,2)</f>
        <v>0</v>
      </c>
      <c r="BL298" s="17" t="s">
        <v>150</v>
      </c>
      <c r="BM298" s="174" t="s">
        <v>423</v>
      </c>
    </row>
    <row r="299" spans="1:65" s="2" customFormat="1" ht="21.75" customHeight="1">
      <c r="A299" s="32"/>
      <c r="B299" s="161"/>
      <c r="C299" s="162" t="s">
        <v>424</v>
      </c>
      <c r="D299" s="162" t="s">
        <v>146</v>
      </c>
      <c r="E299" s="163" t="s">
        <v>425</v>
      </c>
      <c r="F299" s="164" t="s">
        <v>426</v>
      </c>
      <c r="G299" s="165" t="s">
        <v>202</v>
      </c>
      <c r="H299" s="166">
        <v>254.6</v>
      </c>
      <c r="I299" s="167"/>
      <c r="J299" s="168">
        <f>ROUND(I299*H299,2)</f>
        <v>0</v>
      </c>
      <c r="K299" s="169"/>
      <c r="L299" s="33"/>
      <c r="M299" s="170" t="s">
        <v>1</v>
      </c>
      <c r="N299" s="171" t="s">
        <v>37</v>
      </c>
      <c r="O299" s="58"/>
      <c r="P299" s="172">
        <f>O299*H299</f>
        <v>0</v>
      </c>
      <c r="Q299" s="172">
        <v>0</v>
      </c>
      <c r="R299" s="172">
        <f>Q299*H299</f>
        <v>0</v>
      </c>
      <c r="S299" s="172">
        <v>0.05</v>
      </c>
      <c r="T299" s="173">
        <f>S299*H299</f>
        <v>12.73</v>
      </c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R299" s="174" t="s">
        <v>150</v>
      </c>
      <c r="AT299" s="174" t="s">
        <v>146</v>
      </c>
      <c r="AU299" s="174" t="s">
        <v>82</v>
      </c>
      <c r="AY299" s="17" t="s">
        <v>144</v>
      </c>
      <c r="BE299" s="175">
        <f>IF(N299="základní",J299,0)</f>
        <v>0</v>
      </c>
      <c r="BF299" s="175">
        <f>IF(N299="snížená",J299,0)</f>
        <v>0</v>
      </c>
      <c r="BG299" s="175">
        <f>IF(N299="zákl. přenesená",J299,0)</f>
        <v>0</v>
      </c>
      <c r="BH299" s="175">
        <f>IF(N299="sníž. přenesená",J299,0)</f>
        <v>0</v>
      </c>
      <c r="BI299" s="175">
        <f>IF(N299="nulová",J299,0)</f>
        <v>0</v>
      </c>
      <c r="BJ299" s="17" t="s">
        <v>80</v>
      </c>
      <c r="BK299" s="175">
        <f>ROUND(I299*H299,2)</f>
        <v>0</v>
      </c>
      <c r="BL299" s="17" t="s">
        <v>150</v>
      </c>
      <c r="BM299" s="174" t="s">
        <v>427</v>
      </c>
    </row>
    <row r="300" spans="1:65" s="14" customFormat="1">
      <c r="B300" s="184"/>
      <c r="D300" s="177" t="s">
        <v>152</v>
      </c>
      <c r="E300" s="185" t="s">
        <v>1</v>
      </c>
      <c r="F300" s="186" t="s">
        <v>275</v>
      </c>
      <c r="H300" s="187">
        <v>254.6</v>
      </c>
      <c r="I300" s="188"/>
      <c r="L300" s="184"/>
      <c r="M300" s="189"/>
      <c r="N300" s="190"/>
      <c r="O300" s="190"/>
      <c r="P300" s="190"/>
      <c r="Q300" s="190"/>
      <c r="R300" s="190"/>
      <c r="S300" s="190"/>
      <c r="T300" s="191"/>
      <c r="AT300" s="185" t="s">
        <v>152</v>
      </c>
      <c r="AU300" s="185" t="s">
        <v>82</v>
      </c>
      <c r="AV300" s="14" t="s">
        <v>82</v>
      </c>
      <c r="AW300" s="14" t="s">
        <v>29</v>
      </c>
      <c r="AX300" s="14" t="s">
        <v>72</v>
      </c>
      <c r="AY300" s="185" t="s">
        <v>144</v>
      </c>
    </row>
    <row r="301" spans="1:65" s="15" customFormat="1">
      <c r="B301" s="192"/>
      <c r="D301" s="177" t="s">
        <v>152</v>
      </c>
      <c r="E301" s="193" t="s">
        <v>1</v>
      </c>
      <c r="F301" s="194" t="s">
        <v>155</v>
      </c>
      <c r="H301" s="195">
        <v>254.6</v>
      </c>
      <c r="I301" s="196"/>
      <c r="L301" s="192"/>
      <c r="M301" s="197"/>
      <c r="N301" s="198"/>
      <c r="O301" s="198"/>
      <c r="P301" s="198"/>
      <c r="Q301" s="198"/>
      <c r="R301" s="198"/>
      <c r="S301" s="198"/>
      <c r="T301" s="199"/>
      <c r="AT301" s="193" t="s">
        <v>152</v>
      </c>
      <c r="AU301" s="193" t="s">
        <v>82</v>
      </c>
      <c r="AV301" s="15" t="s">
        <v>150</v>
      </c>
      <c r="AW301" s="15" t="s">
        <v>29</v>
      </c>
      <c r="AX301" s="15" t="s">
        <v>80</v>
      </c>
      <c r="AY301" s="193" t="s">
        <v>144</v>
      </c>
    </row>
    <row r="302" spans="1:65" s="2" customFormat="1" ht="21.75" customHeight="1">
      <c r="A302" s="32"/>
      <c r="B302" s="161"/>
      <c r="C302" s="162" t="s">
        <v>428</v>
      </c>
      <c r="D302" s="162" t="s">
        <v>146</v>
      </c>
      <c r="E302" s="163" t="s">
        <v>429</v>
      </c>
      <c r="F302" s="164" t="s">
        <v>430</v>
      </c>
      <c r="G302" s="165" t="s">
        <v>202</v>
      </c>
      <c r="H302" s="166">
        <v>66.120999999999995</v>
      </c>
      <c r="I302" s="167"/>
      <c r="J302" s="168">
        <f>ROUND(I302*H302,2)</f>
        <v>0</v>
      </c>
      <c r="K302" s="169"/>
      <c r="L302" s="33"/>
      <c r="M302" s="170" t="s">
        <v>1</v>
      </c>
      <c r="N302" s="171" t="s">
        <v>37</v>
      </c>
      <c r="O302" s="58"/>
      <c r="P302" s="172">
        <f>O302*H302</f>
        <v>0</v>
      </c>
      <c r="Q302" s="172">
        <v>0</v>
      </c>
      <c r="R302" s="172">
        <f>Q302*H302</f>
        <v>0</v>
      </c>
      <c r="S302" s="172">
        <v>4.5999999999999999E-2</v>
      </c>
      <c r="T302" s="173">
        <f>S302*H302</f>
        <v>3.0415659999999995</v>
      </c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R302" s="174" t="s">
        <v>150</v>
      </c>
      <c r="AT302" s="174" t="s">
        <v>146</v>
      </c>
      <c r="AU302" s="174" t="s">
        <v>82</v>
      </c>
      <c r="AY302" s="17" t="s">
        <v>144</v>
      </c>
      <c r="BE302" s="175">
        <f>IF(N302="základní",J302,0)</f>
        <v>0</v>
      </c>
      <c r="BF302" s="175">
        <f>IF(N302="snížená",J302,0)</f>
        <v>0</v>
      </c>
      <c r="BG302" s="175">
        <f>IF(N302="zákl. přenesená",J302,0)</f>
        <v>0</v>
      </c>
      <c r="BH302" s="175">
        <f>IF(N302="sníž. přenesená",J302,0)</f>
        <v>0</v>
      </c>
      <c r="BI302" s="175">
        <f>IF(N302="nulová",J302,0)</f>
        <v>0</v>
      </c>
      <c r="BJ302" s="17" t="s">
        <v>80</v>
      </c>
      <c r="BK302" s="175">
        <f>ROUND(I302*H302,2)</f>
        <v>0</v>
      </c>
      <c r="BL302" s="17" t="s">
        <v>150</v>
      </c>
      <c r="BM302" s="174" t="s">
        <v>431</v>
      </c>
    </row>
    <row r="303" spans="1:65" s="14" customFormat="1">
      <c r="B303" s="184"/>
      <c r="D303" s="177" t="s">
        <v>152</v>
      </c>
      <c r="E303" s="185" t="s">
        <v>1</v>
      </c>
      <c r="F303" s="186" t="s">
        <v>432</v>
      </c>
      <c r="H303" s="187">
        <v>92.564999999999998</v>
      </c>
      <c r="I303" s="188"/>
      <c r="L303" s="184"/>
      <c r="M303" s="189"/>
      <c r="N303" s="190"/>
      <c r="O303" s="190"/>
      <c r="P303" s="190"/>
      <c r="Q303" s="190"/>
      <c r="R303" s="190"/>
      <c r="S303" s="190"/>
      <c r="T303" s="191"/>
      <c r="AT303" s="185" t="s">
        <v>152</v>
      </c>
      <c r="AU303" s="185" t="s">
        <v>82</v>
      </c>
      <c r="AV303" s="14" t="s">
        <v>82</v>
      </c>
      <c r="AW303" s="14" t="s">
        <v>29</v>
      </c>
      <c r="AX303" s="14" t="s">
        <v>72</v>
      </c>
      <c r="AY303" s="185" t="s">
        <v>144</v>
      </c>
    </row>
    <row r="304" spans="1:65" s="14" customFormat="1">
      <c r="B304" s="184"/>
      <c r="D304" s="177" t="s">
        <v>152</v>
      </c>
      <c r="E304" s="185" t="s">
        <v>1</v>
      </c>
      <c r="F304" s="186" t="s">
        <v>433</v>
      </c>
      <c r="H304" s="187">
        <v>-26.443999999999999</v>
      </c>
      <c r="I304" s="188"/>
      <c r="L304" s="184"/>
      <c r="M304" s="189"/>
      <c r="N304" s="190"/>
      <c r="O304" s="190"/>
      <c r="P304" s="190"/>
      <c r="Q304" s="190"/>
      <c r="R304" s="190"/>
      <c r="S304" s="190"/>
      <c r="T304" s="191"/>
      <c r="AT304" s="185" t="s">
        <v>152</v>
      </c>
      <c r="AU304" s="185" t="s">
        <v>82</v>
      </c>
      <c r="AV304" s="14" t="s">
        <v>82</v>
      </c>
      <c r="AW304" s="14" t="s">
        <v>29</v>
      </c>
      <c r="AX304" s="14" t="s">
        <v>72</v>
      </c>
      <c r="AY304" s="185" t="s">
        <v>144</v>
      </c>
    </row>
    <row r="305" spans="1:65" s="15" customFormat="1">
      <c r="B305" s="192"/>
      <c r="D305" s="177" t="s">
        <v>152</v>
      </c>
      <c r="E305" s="193" t="s">
        <v>1</v>
      </c>
      <c r="F305" s="194" t="s">
        <v>155</v>
      </c>
      <c r="H305" s="195">
        <v>66.120999999999995</v>
      </c>
      <c r="I305" s="196"/>
      <c r="L305" s="192"/>
      <c r="M305" s="197"/>
      <c r="N305" s="198"/>
      <c r="O305" s="198"/>
      <c r="P305" s="198"/>
      <c r="Q305" s="198"/>
      <c r="R305" s="198"/>
      <c r="S305" s="198"/>
      <c r="T305" s="199"/>
      <c r="AT305" s="193" t="s">
        <v>152</v>
      </c>
      <c r="AU305" s="193" t="s">
        <v>82</v>
      </c>
      <c r="AV305" s="15" t="s">
        <v>150</v>
      </c>
      <c r="AW305" s="15" t="s">
        <v>29</v>
      </c>
      <c r="AX305" s="15" t="s">
        <v>80</v>
      </c>
      <c r="AY305" s="193" t="s">
        <v>144</v>
      </c>
    </row>
    <row r="306" spans="1:65" s="2" customFormat="1" ht="21.75" customHeight="1">
      <c r="A306" s="32"/>
      <c r="B306" s="161"/>
      <c r="C306" s="162" t="s">
        <v>434</v>
      </c>
      <c r="D306" s="162" t="s">
        <v>146</v>
      </c>
      <c r="E306" s="163" t="s">
        <v>435</v>
      </c>
      <c r="F306" s="164" t="s">
        <v>436</v>
      </c>
      <c r="G306" s="165" t="s">
        <v>202</v>
      </c>
      <c r="H306" s="166">
        <v>308.017</v>
      </c>
      <c r="I306" s="167"/>
      <c r="J306" s="168">
        <f>ROUND(I306*H306,2)</f>
        <v>0</v>
      </c>
      <c r="K306" s="169"/>
      <c r="L306" s="33"/>
      <c r="M306" s="170" t="s">
        <v>1</v>
      </c>
      <c r="N306" s="171" t="s">
        <v>37</v>
      </c>
      <c r="O306" s="58"/>
      <c r="P306" s="172">
        <f>O306*H306</f>
        <v>0</v>
      </c>
      <c r="Q306" s="172">
        <v>0</v>
      </c>
      <c r="R306" s="172">
        <f>Q306*H306</f>
        <v>0</v>
      </c>
      <c r="S306" s="172">
        <v>2.5999999999999999E-3</v>
      </c>
      <c r="T306" s="173">
        <f>S306*H306</f>
        <v>0.80084420000000001</v>
      </c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R306" s="174" t="s">
        <v>150</v>
      </c>
      <c r="AT306" s="174" t="s">
        <v>146</v>
      </c>
      <c r="AU306" s="174" t="s">
        <v>82</v>
      </c>
      <c r="AY306" s="17" t="s">
        <v>144</v>
      </c>
      <c r="BE306" s="175">
        <f>IF(N306="základní",J306,0)</f>
        <v>0</v>
      </c>
      <c r="BF306" s="175">
        <f>IF(N306="snížená",J306,0)</f>
        <v>0</v>
      </c>
      <c r="BG306" s="175">
        <f>IF(N306="zákl. přenesená",J306,0)</f>
        <v>0</v>
      </c>
      <c r="BH306" s="175">
        <f>IF(N306="sníž. přenesená",J306,0)</f>
        <v>0</v>
      </c>
      <c r="BI306" s="175">
        <f>IF(N306="nulová",J306,0)</f>
        <v>0</v>
      </c>
      <c r="BJ306" s="17" t="s">
        <v>80</v>
      </c>
      <c r="BK306" s="175">
        <f>ROUND(I306*H306,2)</f>
        <v>0</v>
      </c>
      <c r="BL306" s="17" t="s">
        <v>150</v>
      </c>
      <c r="BM306" s="174" t="s">
        <v>437</v>
      </c>
    </row>
    <row r="307" spans="1:65" s="14" customFormat="1" ht="22.5">
      <c r="B307" s="184"/>
      <c r="D307" s="177" t="s">
        <v>152</v>
      </c>
      <c r="E307" s="185" t="s">
        <v>1</v>
      </c>
      <c r="F307" s="186" t="s">
        <v>438</v>
      </c>
      <c r="H307" s="187">
        <v>335.17</v>
      </c>
      <c r="I307" s="188"/>
      <c r="L307" s="184"/>
      <c r="M307" s="189"/>
      <c r="N307" s="190"/>
      <c r="O307" s="190"/>
      <c r="P307" s="190"/>
      <c r="Q307" s="190"/>
      <c r="R307" s="190"/>
      <c r="S307" s="190"/>
      <c r="T307" s="191"/>
      <c r="AT307" s="185" t="s">
        <v>152</v>
      </c>
      <c r="AU307" s="185" t="s">
        <v>82</v>
      </c>
      <c r="AV307" s="14" t="s">
        <v>82</v>
      </c>
      <c r="AW307" s="14" t="s">
        <v>29</v>
      </c>
      <c r="AX307" s="14" t="s">
        <v>72</v>
      </c>
      <c r="AY307" s="185" t="s">
        <v>144</v>
      </c>
    </row>
    <row r="308" spans="1:65" s="13" customFormat="1">
      <c r="B308" s="176"/>
      <c r="D308" s="177" t="s">
        <v>152</v>
      </c>
      <c r="E308" s="178" t="s">
        <v>1</v>
      </c>
      <c r="F308" s="179" t="s">
        <v>245</v>
      </c>
      <c r="H308" s="178" t="s">
        <v>1</v>
      </c>
      <c r="I308" s="180"/>
      <c r="L308" s="176"/>
      <c r="M308" s="181"/>
      <c r="N308" s="182"/>
      <c r="O308" s="182"/>
      <c r="P308" s="182"/>
      <c r="Q308" s="182"/>
      <c r="R308" s="182"/>
      <c r="S308" s="182"/>
      <c r="T308" s="183"/>
      <c r="AT308" s="178" t="s">
        <v>152</v>
      </c>
      <c r="AU308" s="178" t="s">
        <v>82</v>
      </c>
      <c r="AV308" s="13" t="s">
        <v>80</v>
      </c>
      <c r="AW308" s="13" t="s">
        <v>29</v>
      </c>
      <c r="AX308" s="13" t="s">
        <v>72</v>
      </c>
      <c r="AY308" s="178" t="s">
        <v>144</v>
      </c>
    </row>
    <row r="309" spans="1:65" s="14" customFormat="1" ht="33.75">
      <c r="B309" s="184"/>
      <c r="D309" s="177" t="s">
        <v>152</v>
      </c>
      <c r="E309" s="185" t="s">
        <v>1</v>
      </c>
      <c r="F309" s="186" t="s">
        <v>439</v>
      </c>
      <c r="H309" s="187">
        <v>-27.152999999999999</v>
      </c>
      <c r="I309" s="188"/>
      <c r="L309" s="184"/>
      <c r="M309" s="189"/>
      <c r="N309" s="190"/>
      <c r="O309" s="190"/>
      <c r="P309" s="190"/>
      <c r="Q309" s="190"/>
      <c r="R309" s="190"/>
      <c r="S309" s="190"/>
      <c r="T309" s="191"/>
      <c r="AT309" s="185" t="s">
        <v>152</v>
      </c>
      <c r="AU309" s="185" t="s">
        <v>82</v>
      </c>
      <c r="AV309" s="14" t="s">
        <v>82</v>
      </c>
      <c r="AW309" s="14" t="s">
        <v>29</v>
      </c>
      <c r="AX309" s="14" t="s">
        <v>72</v>
      </c>
      <c r="AY309" s="185" t="s">
        <v>144</v>
      </c>
    </row>
    <row r="310" spans="1:65" s="15" customFormat="1">
      <c r="B310" s="192"/>
      <c r="D310" s="177" t="s">
        <v>152</v>
      </c>
      <c r="E310" s="193" t="s">
        <v>1</v>
      </c>
      <c r="F310" s="194" t="s">
        <v>155</v>
      </c>
      <c r="H310" s="195">
        <v>308.017</v>
      </c>
      <c r="I310" s="196"/>
      <c r="L310" s="192"/>
      <c r="M310" s="197"/>
      <c r="N310" s="198"/>
      <c r="O310" s="198"/>
      <c r="P310" s="198"/>
      <c r="Q310" s="198"/>
      <c r="R310" s="198"/>
      <c r="S310" s="198"/>
      <c r="T310" s="199"/>
      <c r="AT310" s="193" t="s">
        <v>152</v>
      </c>
      <c r="AU310" s="193" t="s">
        <v>82</v>
      </c>
      <c r="AV310" s="15" t="s">
        <v>150</v>
      </c>
      <c r="AW310" s="15" t="s">
        <v>29</v>
      </c>
      <c r="AX310" s="15" t="s">
        <v>80</v>
      </c>
      <c r="AY310" s="193" t="s">
        <v>144</v>
      </c>
    </row>
    <row r="311" spans="1:65" s="2" customFormat="1" ht="21.75" customHeight="1">
      <c r="A311" s="32"/>
      <c r="B311" s="161"/>
      <c r="C311" s="162" t="s">
        <v>440</v>
      </c>
      <c r="D311" s="162" t="s">
        <v>146</v>
      </c>
      <c r="E311" s="163" t="s">
        <v>441</v>
      </c>
      <c r="F311" s="164" t="s">
        <v>442</v>
      </c>
      <c r="G311" s="165" t="s">
        <v>202</v>
      </c>
      <c r="H311" s="166">
        <v>135</v>
      </c>
      <c r="I311" s="167"/>
      <c r="J311" s="168">
        <f>ROUND(I311*H311,2)</f>
        <v>0</v>
      </c>
      <c r="K311" s="169"/>
      <c r="L311" s="33"/>
      <c r="M311" s="170" t="s">
        <v>1</v>
      </c>
      <c r="N311" s="171" t="s">
        <v>37</v>
      </c>
      <c r="O311" s="58"/>
      <c r="P311" s="172">
        <f>O311*H311</f>
        <v>0</v>
      </c>
      <c r="Q311" s="172">
        <v>0</v>
      </c>
      <c r="R311" s="172">
        <f>Q311*H311</f>
        <v>0</v>
      </c>
      <c r="S311" s="172">
        <v>6.8000000000000005E-2</v>
      </c>
      <c r="T311" s="173">
        <f>S311*H311</f>
        <v>9.1800000000000015</v>
      </c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R311" s="174" t="s">
        <v>150</v>
      </c>
      <c r="AT311" s="174" t="s">
        <v>146</v>
      </c>
      <c r="AU311" s="174" t="s">
        <v>82</v>
      </c>
      <c r="AY311" s="17" t="s">
        <v>144</v>
      </c>
      <c r="BE311" s="175">
        <f>IF(N311="základní",J311,0)</f>
        <v>0</v>
      </c>
      <c r="BF311" s="175">
        <f>IF(N311="snížená",J311,0)</f>
        <v>0</v>
      </c>
      <c r="BG311" s="175">
        <f>IF(N311="zákl. přenesená",J311,0)</f>
        <v>0</v>
      </c>
      <c r="BH311" s="175">
        <f>IF(N311="sníž. přenesená",J311,0)</f>
        <v>0</v>
      </c>
      <c r="BI311" s="175">
        <f>IF(N311="nulová",J311,0)</f>
        <v>0</v>
      </c>
      <c r="BJ311" s="17" t="s">
        <v>80</v>
      </c>
      <c r="BK311" s="175">
        <f>ROUND(I311*H311,2)</f>
        <v>0</v>
      </c>
      <c r="BL311" s="17" t="s">
        <v>150</v>
      </c>
      <c r="BM311" s="174" t="s">
        <v>443</v>
      </c>
    </row>
    <row r="312" spans="1:65" s="14" customFormat="1">
      <c r="B312" s="184"/>
      <c r="D312" s="177" t="s">
        <v>152</v>
      </c>
      <c r="E312" s="185" t="s">
        <v>1</v>
      </c>
      <c r="F312" s="186" t="s">
        <v>444</v>
      </c>
      <c r="H312" s="187">
        <v>135</v>
      </c>
      <c r="I312" s="188"/>
      <c r="L312" s="184"/>
      <c r="M312" s="189"/>
      <c r="N312" s="190"/>
      <c r="O312" s="190"/>
      <c r="P312" s="190"/>
      <c r="Q312" s="190"/>
      <c r="R312" s="190"/>
      <c r="S312" s="190"/>
      <c r="T312" s="191"/>
      <c r="AT312" s="185" t="s">
        <v>152</v>
      </c>
      <c r="AU312" s="185" t="s">
        <v>82</v>
      </c>
      <c r="AV312" s="14" t="s">
        <v>82</v>
      </c>
      <c r="AW312" s="14" t="s">
        <v>29</v>
      </c>
      <c r="AX312" s="14" t="s">
        <v>72</v>
      </c>
      <c r="AY312" s="185" t="s">
        <v>144</v>
      </c>
    </row>
    <row r="313" spans="1:65" s="15" customFormat="1">
      <c r="B313" s="192"/>
      <c r="D313" s="177" t="s">
        <v>152</v>
      </c>
      <c r="E313" s="193" t="s">
        <v>1</v>
      </c>
      <c r="F313" s="194" t="s">
        <v>155</v>
      </c>
      <c r="H313" s="195">
        <v>135</v>
      </c>
      <c r="I313" s="196"/>
      <c r="L313" s="192"/>
      <c r="M313" s="197"/>
      <c r="N313" s="198"/>
      <c r="O313" s="198"/>
      <c r="P313" s="198"/>
      <c r="Q313" s="198"/>
      <c r="R313" s="198"/>
      <c r="S313" s="198"/>
      <c r="T313" s="199"/>
      <c r="AT313" s="193" t="s">
        <v>152</v>
      </c>
      <c r="AU313" s="193" t="s">
        <v>82</v>
      </c>
      <c r="AV313" s="15" t="s">
        <v>150</v>
      </c>
      <c r="AW313" s="15" t="s">
        <v>29</v>
      </c>
      <c r="AX313" s="15" t="s">
        <v>80</v>
      </c>
      <c r="AY313" s="193" t="s">
        <v>144</v>
      </c>
    </row>
    <row r="314" spans="1:65" s="12" customFormat="1" ht="22.9" customHeight="1">
      <c r="B314" s="148"/>
      <c r="D314" s="149" t="s">
        <v>71</v>
      </c>
      <c r="E314" s="159" t="s">
        <v>445</v>
      </c>
      <c r="F314" s="159" t="s">
        <v>446</v>
      </c>
      <c r="I314" s="151"/>
      <c r="J314" s="160">
        <f>BK314</f>
        <v>0</v>
      </c>
      <c r="L314" s="148"/>
      <c r="M314" s="153"/>
      <c r="N314" s="154"/>
      <c r="O314" s="154"/>
      <c r="P314" s="155">
        <f>SUM(P315:P330)</f>
        <v>0</v>
      </c>
      <c r="Q314" s="154"/>
      <c r="R314" s="155">
        <f>SUM(R315:R330)</f>
        <v>0</v>
      </c>
      <c r="S314" s="154"/>
      <c r="T314" s="156">
        <f>SUM(T315:T330)</f>
        <v>0</v>
      </c>
      <c r="AR314" s="149" t="s">
        <v>80</v>
      </c>
      <c r="AT314" s="157" t="s">
        <v>71</v>
      </c>
      <c r="AU314" s="157" t="s">
        <v>80</v>
      </c>
      <c r="AY314" s="149" t="s">
        <v>144</v>
      </c>
      <c r="BK314" s="158">
        <f>SUM(BK315:BK330)</f>
        <v>0</v>
      </c>
    </row>
    <row r="315" spans="1:65" s="2" customFormat="1" ht="21.75" customHeight="1">
      <c r="A315" s="32"/>
      <c r="B315" s="161"/>
      <c r="C315" s="162" t="s">
        <v>447</v>
      </c>
      <c r="D315" s="162" t="s">
        <v>146</v>
      </c>
      <c r="E315" s="163" t="s">
        <v>448</v>
      </c>
      <c r="F315" s="164" t="s">
        <v>449</v>
      </c>
      <c r="G315" s="165" t="s">
        <v>178</v>
      </c>
      <c r="H315" s="166">
        <v>195.501</v>
      </c>
      <c r="I315" s="167"/>
      <c r="J315" s="168">
        <f>ROUND(I315*H315,2)</f>
        <v>0</v>
      </c>
      <c r="K315" s="169"/>
      <c r="L315" s="33"/>
      <c r="M315" s="170" t="s">
        <v>1</v>
      </c>
      <c r="N315" s="171" t="s">
        <v>37</v>
      </c>
      <c r="O315" s="58"/>
      <c r="P315" s="172">
        <f>O315*H315</f>
        <v>0</v>
      </c>
      <c r="Q315" s="172">
        <v>0</v>
      </c>
      <c r="R315" s="172">
        <f>Q315*H315</f>
        <v>0</v>
      </c>
      <c r="S315" s="172">
        <v>0</v>
      </c>
      <c r="T315" s="173">
        <f>S315*H315</f>
        <v>0</v>
      </c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R315" s="174" t="s">
        <v>150</v>
      </c>
      <c r="AT315" s="174" t="s">
        <v>146</v>
      </c>
      <c r="AU315" s="174" t="s">
        <v>82</v>
      </c>
      <c r="AY315" s="17" t="s">
        <v>144</v>
      </c>
      <c r="BE315" s="175">
        <f>IF(N315="základní",J315,0)</f>
        <v>0</v>
      </c>
      <c r="BF315" s="175">
        <f>IF(N315="snížená",J315,0)</f>
        <v>0</v>
      </c>
      <c r="BG315" s="175">
        <f>IF(N315="zákl. přenesená",J315,0)</f>
        <v>0</v>
      </c>
      <c r="BH315" s="175">
        <f>IF(N315="sníž. přenesená",J315,0)</f>
        <v>0</v>
      </c>
      <c r="BI315" s="175">
        <f>IF(N315="nulová",J315,0)</f>
        <v>0</v>
      </c>
      <c r="BJ315" s="17" t="s">
        <v>80</v>
      </c>
      <c r="BK315" s="175">
        <f>ROUND(I315*H315,2)</f>
        <v>0</v>
      </c>
      <c r="BL315" s="17" t="s">
        <v>150</v>
      </c>
      <c r="BM315" s="174" t="s">
        <v>450</v>
      </c>
    </row>
    <row r="316" spans="1:65" s="2" customFormat="1" ht="21.75" customHeight="1">
      <c r="A316" s="32"/>
      <c r="B316" s="161"/>
      <c r="C316" s="162" t="s">
        <v>451</v>
      </c>
      <c r="D316" s="162" t="s">
        <v>146</v>
      </c>
      <c r="E316" s="163" t="s">
        <v>452</v>
      </c>
      <c r="F316" s="164" t="s">
        <v>453</v>
      </c>
      <c r="G316" s="165" t="s">
        <v>178</v>
      </c>
      <c r="H316" s="166">
        <v>195.501</v>
      </c>
      <c r="I316" s="167"/>
      <c r="J316" s="168">
        <f>ROUND(I316*H316,2)</f>
        <v>0</v>
      </c>
      <c r="K316" s="169"/>
      <c r="L316" s="33"/>
      <c r="M316" s="170" t="s">
        <v>1</v>
      </c>
      <c r="N316" s="171" t="s">
        <v>37</v>
      </c>
      <c r="O316" s="58"/>
      <c r="P316" s="172">
        <f>O316*H316</f>
        <v>0</v>
      </c>
      <c r="Q316" s="172">
        <v>0</v>
      </c>
      <c r="R316" s="172">
        <f>Q316*H316</f>
        <v>0</v>
      </c>
      <c r="S316" s="172">
        <v>0</v>
      </c>
      <c r="T316" s="173">
        <f>S316*H316</f>
        <v>0</v>
      </c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R316" s="174" t="s">
        <v>150</v>
      </c>
      <c r="AT316" s="174" t="s">
        <v>146</v>
      </c>
      <c r="AU316" s="174" t="s">
        <v>82</v>
      </c>
      <c r="AY316" s="17" t="s">
        <v>144</v>
      </c>
      <c r="BE316" s="175">
        <f>IF(N316="základní",J316,0)</f>
        <v>0</v>
      </c>
      <c r="BF316" s="175">
        <f>IF(N316="snížená",J316,0)</f>
        <v>0</v>
      </c>
      <c r="BG316" s="175">
        <f>IF(N316="zákl. přenesená",J316,0)</f>
        <v>0</v>
      </c>
      <c r="BH316" s="175">
        <f>IF(N316="sníž. přenesená",J316,0)</f>
        <v>0</v>
      </c>
      <c r="BI316" s="175">
        <f>IF(N316="nulová",J316,0)</f>
        <v>0</v>
      </c>
      <c r="BJ316" s="17" t="s">
        <v>80</v>
      </c>
      <c r="BK316" s="175">
        <f>ROUND(I316*H316,2)</f>
        <v>0</v>
      </c>
      <c r="BL316" s="17" t="s">
        <v>150</v>
      </c>
      <c r="BM316" s="174" t="s">
        <v>454</v>
      </c>
    </row>
    <row r="317" spans="1:65" s="2" customFormat="1" ht="21.75" customHeight="1">
      <c r="A317" s="32"/>
      <c r="B317" s="161"/>
      <c r="C317" s="162" t="s">
        <v>455</v>
      </c>
      <c r="D317" s="162" t="s">
        <v>146</v>
      </c>
      <c r="E317" s="163" t="s">
        <v>456</v>
      </c>
      <c r="F317" s="164" t="s">
        <v>457</v>
      </c>
      <c r="G317" s="165" t="s">
        <v>178</v>
      </c>
      <c r="H317" s="166">
        <v>3714.5189999999998</v>
      </c>
      <c r="I317" s="167"/>
      <c r="J317" s="168">
        <f>ROUND(I317*H317,2)</f>
        <v>0</v>
      </c>
      <c r="K317" s="169"/>
      <c r="L317" s="33"/>
      <c r="M317" s="170" t="s">
        <v>1</v>
      </c>
      <c r="N317" s="171" t="s">
        <v>37</v>
      </c>
      <c r="O317" s="58"/>
      <c r="P317" s="172">
        <f>O317*H317</f>
        <v>0</v>
      </c>
      <c r="Q317" s="172">
        <v>0</v>
      </c>
      <c r="R317" s="172">
        <f>Q317*H317</f>
        <v>0</v>
      </c>
      <c r="S317" s="172">
        <v>0</v>
      </c>
      <c r="T317" s="173">
        <f>S317*H317</f>
        <v>0</v>
      </c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R317" s="174" t="s">
        <v>150</v>
      </c>
      <c r="AT317" s="174" t="s">
        <v>146</v>
      </c>
      <c r="AU317" s="174" t="s">
        <v>82</v>
      </c>
      <c r="AY317" s="17" t="s">
        <v>144</v>
      </c>
      <c r="BE317" s="175">
        <f>IF(N317="základní",J317,0)</f>
        <v>0</v>
      </c>
      <c r="BF317" s="175">
        <f>IF(N317="snížená",J317,0)</f>
        <v>0</v>
      </c>
      <c r="BG317" s="175">
        <f>IF(N317="zákl. přenesená",J317,0)</f>
        <v>0</v>
      </c>
      <c r="BH317" s="175">
        <f>IF(N317="sníž. přenesená",J317,0)</f>
        <v>0</v>
      </c>
      <c r="BI317" s="175">
        <f>IF(N317="nulová",J317,0)</f>
        <v>0</v>
      </c>
      <c r="BJ317" s="17" t="s">
        <v>80</v>
      </c>
      <c r="BK317" s="175">
        <f>ROUND(I317*H317,2)</f>
        <v>0</v>
      </c>
      <c r="BL317" s="17" t="s">
        <v>150</v>
      </c>
      <c r="BM317" s="174" t="s">
        <v>458</v>
      </c>
    </row>
    <row r="318" spans="1:65" s="14" customFormat="1">
      <c r="B318" s="184"/>
      <c r="D318" s="177" t="s">
        <v>152</v>
      </c>
      <c r="F318" s="186" t="s">
        <v>459</v>
      </c>
      <c r="H318" s="187">
        <v>3714.5189999999998</v>
      </c>
      <c r="I318" s="188"/>
      <c r="L318" s="184"/>
      <c r="M318" s="189"/>
      <c r="N318" s="190"/>
      <c r="O318" s="190"/>
      <c r="P318" s="190"/>
      <c r="Q318" s="190"/>
      <c r="R318" s="190"/>
      <c r="S318" s="190"/>
      <c r="T318" s="191"/>
      <c r="AT318" s="185" t="s">
        <v>152</v>
      </c>
      <c r="AU318" s="185" t="s">
        <v>82</v>
      </c>
      <c r="AV318" s="14" t="s">
        <v>82</v>
      </c>
      <c r="AW318" s="14" t="s">
        <v>3</v>
      </c>
      <c r="AX318" s="14" t="s">
        <v>80</v>
      </c>
      <c r="AY318" s="185" t="s">
        <v>144</v>
      </c>
    </row>
    <row r="319" spans="1:65" s="2" customFormat="1" ht="21.75" customHeight="1">
      <c r="A319" s="32"/>
      <c r="B319" s="161"/>
      <c r="C319" s="162" t="s">
        <v>460</v>
      </c>
      <c r="D319" s="162" t="s">
        <v>146</v>
      </c>
      <c r="E319" s="163" t="s">
        <v>461</v>
      </c>
      <c r="F319" s="164" t="s">
        <v>462</v>
      </c>
      <c r="G319" s="165" t="s">
        <v>178</v>
      </c>
      <c r="H319" s="166">
        <v>56.012</v>
      </c>
      <c r="I319" s="167"/>
      <c r="J319" s="168">
        <f>ROUND(I319*H319,2)</f>
        <v>0</v>
      </c>
      <c r="K319" s="169"/>
      <c r="L319" s="33"/>
      <c r="M319" s="170" t="s">
        <v>1</v>
      </c>
      <c r="N319" s="171" t="s">
        <v>37</v>
      </c>
      <c r="O319" s="58"/>
      <c r="P319" s="172">
        <f>O319*H319</f>
        <v>0</v>
      </c>
      <c r="Q319" s="172">
        <v>0</v>
      </c>
      <c r="R319" s="172">
        <f>Q319*H319</f>
        <v>0</v>
      </c>
      <c r="S319" s="172">
        <v>0</v>
      </c>
      <c r="T319" s="173">
        <f>S319*H319</f>
        <v>0</v>
      </c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R319" s="174" t="s">
        <v>150</v>
      </c>
      <c r="AT319" s="174" t="s">
        <v>146</v>
      </c>
      <c r="AU319" s="174" t="s">
        <v>82</v>
      </c>
      <c r="AY319" s="17" t="s">
        <v>144</v>
      </c>
      <c r="BE319" s="175">
        <f>IF(N319="základní",J319,0)</f>
        <v>0</v>
      </c>
      <c r="BF319" s="175">
        <f>IF(N319="snížená",J319,0)</f>
        <v>0</v>
      </c>
      <c r="BG319" s="175">
        <f>IF(N319="zákl. přenesená",J319,0)</f>
        <v>0</v>
      </c>
      <c r="BH319" s="175">
        <f>IF(N319="sníž. přenesená",J319,0)</f>
        <v>0</v>
      </c>
      <c r="BI319" s="175">
        <f>IF(N319="nulová",J319,0)</f>
        <v>0</v>
      </c>
      <c r="BJ319" s="17" t="s">
        <v>80</v>
      </c>
      <c r="BK319" s="175">
        <f>ROUND(I319*H319,2)</f>
        <v>0</v>
      </c>
      <c r="BL319" s="17" t="s">
        <v>150</v>
      </c>
      <c r="BM319" s="174" t="s">
        <v>463</v>
      </c>
    </row>
    <row r="320" spans="1:65" s="14" customFormat="1">
      <c r="B320" s="184"/>
      <c r="D320" s="177" t="s">
        <v>152</v>
      </c>
      <c r="E320" s="185" t="s">
        <v>1</v>
      </c>
      <c r="F320" s="186" t="s">
        <v>464</v>
      </c>
      <c r="H320" s="187">
        <v>56.012</v>
      </c>
      <c r="I320" s="188"/>
      <c r="L320" s="184"/>
      <c r="M320" s="189"/>
      <c r="N320" s="190"/>
      <c r="O320" s="190"/>
      <c r="P320" s="190"/>
      <c r="Q320" s="190"/>
      <c r="R320" s="190"/>
      <c r="S320" s="190"/>
      <c r="T320" s="191"/>
      <c r="AT320" s="185" t="s">
        <v>152</v>
      </c>
      <c r="AU320" s="185" t="s">
        <v>82</v>
      </c>
      <c r="AV320" s="14" t="s">
        <v>82</v>
      </c>
      <c r="AW320" s="14" t="s">
        <v>29</v>
      </c>
      <c r="AX320" s="14" t="s">
        <v>72</v>
      </c>
      <c r="AY320" s="185" t="s">
        <v>144</v>
      </c>
    </row>
    <row r="321" spans="1:65" s="15" customFormat="1">
      <c r="B321" s="192"/>
      <c r="D321" s="177" t="s">
        <v>152</v>
      </c>
      <c r="E321" s="193" t="s">
        <v>1</v>
      </c>
      <c r="F321" s="194" t="s">
        <v>155</v>
      </c>
      <c r="H321" s="195">
        <v>56.012</v>
      </c>
      <c r="I321" s="196"/>
      <c r="L321" s="192"/>
      <c r="M321" s="197"/>
      <c r="N321" s="198"/>
      <c r="O321" s="198"/>
      <c r="P321" s="198"/>
      <c r="Q321" s="198"/>
      <c r="R321" s="198"/>
      <c r="S321" s="198"/>
      <c r="T321" s="199"/>
      <c r="AT321" s="193" t="s">
        <v>152</v>
      </c>
      <c r="AU321" s="193" t="s">
        <v>82</v>
      </c>
      <c r="AV321" s="15" t="s">
        <v>150</v>
      </c>
      <c r="AW321" s="15" t="s">
        <v>29</v>
      </c>
      <c r="AX321" s="15" t="s">
        <v>80</v>
      </c>
      <c r="AY321" s="193" t="s">
        <v>144</v>
      </c>
    </row>
    <row r="322" spans="1:65" s="2" customFormat="1" ht="33" customHeight="1">
      <c r="A322" s="32"/>
      <c r="B322" s="161"/>
      <c r="C322" s="162" t="s">
        <v>465</v>
      </c>
      <c r="D322" s="162" t="s">
        <v>146</v>
      </c>
      <c r="E322" s="163" t="s">
        <v>466</v>
      </c>
      <c r="F322" s="164" t="s">
        <v>467</v>
      </c>
      <c r="G322" s="165" t="s">
        <v>178</v>
      </c>
      <c r="H322" s="166">
        <v>58.338000000000001</v>
      </c>
      <c r="I322" s="167"/>
      <c r="J322" s="168">
        <f>ROUND(I322*H322,2)</f>
        <v>0</v>
      </c>
      <c r="K322" s="169"/>
      <c r="L322" s="33"/>
      <c r="M322" s="170" t="s">
        <v>1</v>
      </c>
      <c r="N322" s="171" t="s">
        <v>37</v>
      </c>
      <c r="O322" s="58"/>
      <c r="P322" s="172">
        <f>O322*H322</f>
        <v>0</v>
      </c>
      <c r="Q322" s="172">
        <v>0</v>
      </c>
      <c r="R322" s="172">
        <f>Q322*H322</f>
        <v>0</v>
      </c>
      <c r="S322" s="172">
        <v>0</v>
      </c>
      <c r="T322" s="173">
        <f>S322*H322</f>
        <v>0</v>
      </c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R322" s="174" t="s">
        <v>150</v>
      </c>
      <c r="AT322" s="174" t="s">
        <v>146</v>
      </c>
      <c r="AU322" s="174" t="s">
        <v>82</v>
      </c>
      <c r="AY322" s="17" t="s">
        <v>144</v>
      </c>
      <c r="BE322" s="175">
        <f>IF(N322="základní",J322,0)</f>
        <v>0</v>
      </c>
      <c r="BF322" s="175">
        <f>IF(N322="snížená",J322,0)</f>
        <v>0</v>
      </c>
      <c r="BG322" s="175">
        <f>IF(N322="zákl. přenesená",J322,0)</f>
        <v>0</v>
      </c>
      <c r="BH322" s="175">
        <f>IF(N322="sníž. přenesená",J322,0)</f>
        <v>0</v>
      </c>
      <c r="BI322" s="175">
        <f>IF(N322="nulová",J322,0)</f>
        <v>0</v>
      </c>
      <c r="BJ322" s="17" t="s">
        <v>80</v>
      </c>
      <c r="BK322" s="175">
        <f>ROUND(I322*H322,2)</f>
        <v>0</v>
      </c>
      <c r="BL322" s="17" t="s">
        <v>150</v>
      </c>
      <c r="BM322" s="174" t="s">
        <v>468</v>
      </c>
    </row>
    <row r="323" spans="1:65" s="14" customFormat="1">
      <c r="B323" s="184"/>
      <c r="D323" s="177" t="s">
        <v>152</v>
      </c>
      <c r="E323" s="185" t="s">
        <v>1</v>
      </c>
      <c r="F323" s="186" t="s">
        <v>469</v>
      </c>
      <c r="H323" s="187">
        <v>58.338000000000001</v>
      </c>
      <c r="I323" s="188"/>
      <c r="L323" s="184"/>
      <c r="M323" s="189"/>
      <c r="N323" s="190"/>
      <c r="O323" s="190"/>
      <c r="P323" s="190"/>
      <c r="Q323" s="190"/>
      <c r="R323" s="190"/>
      <c r="S323" s="190"/>
      <c r="T323" s="191"/>
      <c r="AT323" s="185" t="s">
        <v>152</v>
      </c>
      <c r="AU323" s="185" t="s">
        <v>82</v>
      </c>
      <c r="AV323" s="14" t="s">
        <v>82</v>
      </c>
      <c r="AW323" s="14" t="s">
        <v>29</v>
      </c>
      <c r="AX323" s="14" t="s">
        <v>72</v>
      </c>
      <c r="AY323" s="185" t="s">
        <v>144</v>
      </c>
    </row>
    <row r="324" spans="1:65" s="15" customFormat="1">
      <c r="B324" s="192"/>
      <c r="D324" s="177" t="s">
        <v>152</v>
      </c>
      <c r="E324" s="193" t="s">
        <v>1</v>
      </c>
      <c r="F324" s="194" t="s">
        <v>155</v>
      </c>
      <c r="H324" s="195">
        <v>58.338000000000001</v>
      </c>
      <c r="I324" s="196"/>
      <c r="L324" s="192"/>
      <c r="M324" s="197"/>
      <c r="N324" s="198"/>
      <c r="O324" s="198"/>
      <c r="P324" s="198"/>
      <c r="Q324" s="198"/>
      <c r="R324" s="198"/>
      <c r="S324" s="198"/>
      <c r="T324" s="199"/>
      <c r="AT324" s="193" t="s">
        <v>152</v>
      </c>
      <c r="AU324" s="193" t="s">
        <v>82</v>
      </c>
      <c r="AV324" s="15" t="s">
        <v>150</v>
      </c>
      <c r="AW324" s="15" t="s">
        <v>29</v>
      </c>
      <c r="AX324" s="15" t="s">
        <v>80</v>
      </c>
      <c r="AY324" s="193" t="s">
        <v>144</v>
      </c>
    </row>
    <row r="325" spans="1:65" s="2" customFormat="1" ht="21.75" customHeight="1">
      <c r="A325" s="32"/>
      <c r="B325" s="161"/>
      <c r="C325" s="162" t="s">
        <v>470</v>
      </c>
      <c r="D325" s="162" t="s">
        <v>146</v>
      </c>
      <c r="E325" s="163" t="s">
        <v>471</v>
      </c>
      <c r="F325" s="164" t="s">
        <v>472</v>
      </c>
      <c r="G325" s="165" t="s">
        <v>178</v>
      </c>
      <c r="H325" s="166">
        <v>12.212999999999999</v>
      </c>
      <c r="I325" s="167"/>
      <c r="J325" s="168">
        <f>ROUND(I325*H325,2)</f>
        <v>0</v>
      </c>
      <c r="K325" s="169"/>
      <c r="L325" s="33"/>
      <c r="M325" s="170" t="s">
        <v>1</v>
      </c>
      <c r="N325" s="171" t="s">
        <v>37</v>
      </c>
      <c r="O325" s="58"/>
      <c r="P325" s="172">
        <f>O325*H325</f>
        <v>0</v>
      </c>
      <c r="Q325" s="172">
        <v>0</v>
      </c>
      <c r="R325" s="172">
        <f>Q325*H325</f>
        <v>0</v>
      </c>
      <c r="S325" s="172">
        <v>0</v>
      </c>
      <c r="T325" s="173">
        <f>S325*H325</f>
        <v>0</v>
      </c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R325" s="174" t="s">
        <v>150</v>
      </c>
      <c r="AT325" s="174" t="s">
        <v>146</v>
      </c>
      <c r="AU325" s="174" t="s">
        <v>82</v>
      </c>
      <c r="AY325" s="17" t="s">
        <v>144</v>
      </c>
      <c r="BE325" s="175">
        <f>IF(N325="základní",J325,0)</f>
        <v>0</v>
      </c>
      <c r="BF325" s="175">
        <f>IF(N325="snížená",J325,0)</f>
        <v>0</v>
      </c>
      <c r="BG325" s="175">
        <f>IF(N325="zákl. přenesená",J325,0)</f>
        <v>0</v>
      </c>
      <c r="BH325" s="175">
        <f>IF(N325="sníž. přenesená",J325,0)</f>
        <v>0</v>
      </c>
      <c r="BI325" s="175">
        <f>IF(N325="nulová",J325,0)</f>
        <v>0</v>
      </c>
      <c r="BJ325" s="17" t="s">
        <v>80</v>
      </c>
      <c r="BK325" s="175">
        <f>ROUND(I325*H325,2)</f>
        <v>0</v>
      </c>
      <c r="BL325" s="17" t="s">
        <v>150</v>
      </c>
      <c r="BM325" s="174" t="s">
        <v>473</v>
      </c>
    </row>
    <row r="326" spans="1:65" s="14" customFormat="1">
      <c r="B326" s="184"/>
      <c r="D326" s="177" t="s">
        <v>152</v>
      </c>
      <c r="E326" s="185" t="s">
        <v>1</v>
      </c>
      <c r="F326" s="186" t="s">
        <v>474</v>
      </c>
      <c r="H326" s="187">
        <v>12.212999999999999</v>
      </c>
      <c r="I326" s="188"/>
      <c r="L326" s="184"/>
      <c r="M326" s="189"/>
      <c r="N326" s="190"/>
      <c r="O326" s="190"/>
      <c r="P326" s="190"/>
      <c r="Q326" s="190"/>
      <c r="R326" s="190"/>
      <c r="S326" s="190"/>
      <c r="T326" s="191"/>
      <c r="AT326" s="185" t="s">
        <v>152</v>
      </c>
      <c r="AU326" s="185" t="s">
        <v>82</v>
      </c>
      <c r="AV326" s="14" t="s">
        <v>82</v>
      </c>
      <c r="AW326" s="14" t="s">
        <v>29</v>
      </c>
      <c r="AX326" s="14" t="s">
        <v>72</v>
      </c>
      <c r="AY326" s="185" t="s">
        <v>144</v>
      </c>
    </row>
    <row r="327" spans="1:65" s="15" customFormat="1">
      <c r="B327" s="192"/>
      <c r="D327" s="177" t="s">
        <v>152</v>
      </c>
      <c r="E327" s="193" t="s">
        <v>1</v>
      </c>
      <c r="F327" s="194" t="s">
        <v>155</v>
      </c>
      <c r="H327" s="195">
        <v>12.212999999999999</v>
      </c>
      <c r="I327" s="196"/>
      <c r="L327" s="192"/>
      <c r="M327" s="197"/>
      <c r="N327" s="198"/>
      <c r="O327" s="198"/>
      <c r="P327" s="198"/>
      <c r="Q327" s="198"/>
      <c r="R327" s="198"/>
      <c r="S327" s="198"/>
      <c r="T327" s="199"/>
      <c r="AT327" s="193" t="s">
        <v>152</v>
      </c>
      <c r="AU327" s="193" t="s">
        <v>82</v>
      </c>
      <c r="AV327" s="15" t="s">
        <v>150</v>
      </c>
      <c r="AW327" s="15" t="s">
        <v>29</v>
      </c>
      <c r="AX327" s="15" t="s">
        <v>80</v>
      </c>
      <c r="AY327" s="193" t="s">
        <v>144</v>
      </c>
    </row>
    <row r="328" spans="1:65" s="2" customFormat="1" ht="21.75" customHeight="1">
      <c r="A328" s="32"/>
      <c r="B328" s="161"/>
      <c r="C328" s="162" t="s">
        <v>475</v>
      </c>
      <c r="D328" s="162" t="s">
        <v>146</v>
      </c>
      <c r="E328" s="163" t="s">
        <v>476</v>
      </c>
      <c r="F328" s="164" t="s">
        <v>477</v>
      </c>
      <c r="G328" s="165" t="s">
        <v>178</v>
      </c>
      <c r="H328" s="166">
        <v>68.938000000000002</v>
      </c>
      <c r="I328" s="167"/>
      <c r="J328" s="168">
        <f>ROUND(I328*H328,2)</f>
        <v>0</v>
      </c>
      <c r="K328" s="169"/>
      <c r="L328" s="33"/>
      <c r="M328" s="170" t="s">
        <v>1</v>
      </c>
      <c r="N328" s="171" t="s">
        <v>37</v>
      </c>
      <c r="O328" s="58"/>
      <c r="P328" s="172">
        <f>O328*H328</f>
        <v>0</v>
      </c>
      <c r="Q328" s="172">
        <v>0</v>
      </c>
      <c r="R328" s="172">
        <f>Q328*H328</f>
        <v>0</v>
      </c>
      <c r="S328" s="172">
        <v>0</v>
      </c>
      <c r="T328" s="173">
        <f>S328*H328</f>
        <v>0</v>
      </c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R328" s="174" t="s">
        <v>150</v>
      </c>
      <c r="AT328" s="174" t="s">
        <v>146</v>
      </c>
      <c r="AU328" s="174" t="s">
        <v>82</v>
      </c>
      <c r="AY328" s="17" t="s">
        <v>144</v>
      </c>
      <c r="BE328" s="175">
        <f>IF(N328="základní",J328,0)</f>
        <v>0</v>
      </c>
      <c r="BF328" s="175">
        <f>IF(N328="snížená",J328,0)</f>
        <v>0</v>
      </c>
      <c r="BG328" s="175">
        <f>IF(N328="zákl. přenesená",J328,0)</f>
        <v>0</v>
      </c>
      <c r="BH328" s="175">
        <f>IF(N328="sníž. přenesená",J328,0)</f>
        <v>0</v>
      </c>
      <c r="BI328" s="175">
        <f>IF(N328="nulová",J328,0)</f>
        <v>0</v>
      </c>
      <c r="BJ328" s="17" t="s">
        <v>80</v>
      </c>
      <c r="BK328" s="175">
        <f>ROUND(I328*H328,2)</f>
        <v>0</v>
      </c>
      <c r="BL328" s="17" t="s">
        <v>150</v>
      </c>
      <c r="BM328" s="174" t="s">
        <v>478</v>
      </c>
    </row>
    <row r="329" spans="1:65" s="14" customFormat="1">
      <c r="B329" s="184"/>
      <c r="D329" s="177" t="s">
        <v>152</v>
      </c>
      <c r="E329" s="185" t="s">
        <v>1</v>
      </c>
      <c r="F329" s="186" t="s">
        <v>479</v>
      </c>
      <c r="H329" s="187">
        <v>68.938000000000002</v>
      </c>
      <c r="I329" s="188"/>
      <c r="L329" s="184"/>
      <c r="M329" s="189"/>
      <c r="N329" s="190"/>
      <c r="O329" s="190"/>
      <c r="P329" s="190"/>
      <c r="Q329" s="190"/>
      <c r="R329" s="190"/>
      <c r="S329" s="190"/>
      <c r="T329" s="191"/>
      <c r="AT329" s="185" t="s">
        <v>152</v>
      </c>
      <c r="AU329" s="185" t="s">
        <v>82</v>
      </c>
      <c r="AV329" s="14" t="s">
        <v>82</v>
      </c>
      <c r="AW329" s="14" t="s">
        <v>29</v>
      </c>
      <c r="AX329" s="14" t="s">
        <v>72</v>
      </c>
      <c r="AY329" s="185" t="s">
        <v>144</v>
      </c>
    </row>
    <row r="330" spans="1:65" s="15" customFormat="1">
      <c r="B330" s="192"/>
      <c r="D330" s="177" t="s">
        <v>152</v>
      </c>
      <c r="E330" s="193" t="s">
        <v>1</v>
      </c>
      <c r="F330" s="194" t="s">
        <v>155</v>
      </c>
      <c r="H330" s="195">
        <v>68.938000000000002</v>
      </c>
      <c r="I330" s="196"/>
      <c r="L330" s="192"/>
      <c r="M330" s="197"/>
      <c r="N330" s="198"/>
      <c r="O330" s="198"/>
      <c r="P330" s="198"/>
      <c r="Q330" s="198"/>
      <c r="R330" s="198"/>
      <c r="S330" s="198"/>
      <c r="T330" s="199"/>
      <c r="AT330" s="193" t="s">
        <v>152</v>
      </c>
      <c r="AU330" s="193" t="s">
        <v>82</v>
      </c>
      <c r="AV330" s="15" t="s">
        <v>150</v>
      </c>
      <c r="AW330" s="15" t="s">
        <v>29</v>
      </c>
      <c r="AX330" s="15" t="s">
        <v>80</v>
      </c>
      <c r="AY330" s="193" t="s">
        <v>144</v>
      </c>
    </row>
    <row r="331" spans="1:65" s="12" customFormat="1" ht="22.9" customHeight="1">
      <c r="B331" s="148"/>
      <c r="D331" s="149" t="s">
        <v>71</v>
      </c>
      <c r="E331" s="159" t="s">
        <v>480</v>
      </c>
      <c r="F331" s="159" t="s">
        <v>481</v>
      </c>
      <c r="I331" s="151"/>
      <c r="J331" s="160">
        <f>BK331</f>
        <v>0</v>
      </c>
      <c r="L331" s="148"/>
      <c r="M331" s="153"/>
      <c r="N331" s="154"/>
      <c r="O331" s="154"/>
      <c r="P331" s="155">
        <f>P332</f>
        <v>0</v>
      </c>
      <c r="Q331" s="154"/>
      <c r="R331" s="155">
        <f>R332</f>
        <v>0</v>
      </c>
      <c r="S331" s="154"/>
      <c r="T331" s="156">
        <f>T332</f>
        <v>0</v>
      </c>
      <c r="AR331" s="149" t="s">
        <v>80</v>
      </c>
      <c r="AT331" s="157" t="s">
        <v>71</v>
      </c>
      <c r="AU331" s="157" t="s">
        <v>80</v>
      </c>
      <c r="AY331" s="149" t="s">
        <v>144</v>
      </c>
      <c r="BK331" s="158">
        <f>BK332</f>
        <v>0</v>
      </c>
    </row>
    <row r="332" spans="1:65" s="2" customFormat="1" ht="16.5" customHeight="1">
      <c r="A332" s="32"/>
      <c r="B332" s="161"/>
      <c r="C332" s="162" t="s">
        <v>482</v>
      </c>
      <c r="D332" s="162" t="s">
        <v>146</v>
      </c>
      <c r="E332" s="163" t="s">
        <v>483</v>
      </c>
      <c r="F332" s="164" t="s">
        <v>484</v>
      </c>
      <c r="G332" s="165" t="s">
        <v>178</v>
      </c>
      <c r="H332" s="166">
        <v>171.07400000000001</v>
      </c>
      <c r="I332" s="167"/>
      <c r="J332" s="168">
        <f>ROUND(I332*H332,2)</f>
        <v>0</v>
      </c>
      <c r="K332" s="169"/>
      <c r="L332" s="33"/>
      <c r="M332" s="170" t="s">
        <v>1</v>
      </c>
      <c r="N332" s="171" t="s">
        <v>37</v>
      </c>
      <c r="O332" s="58"/>
      <c r="P332" s="172">
        <f>O332*H332</f>
        <v>0</v>
      </c>
      <c r="Q332" s="172">
        <v>0</v>
      </c>
      <c r="R332" s="172">
        <f>Q332*H332</f>
        <v>0</v>
      </c>
      <c r="S332" s="172">
        <v>0</v>
      </c>
      <c r="T332" s="173">
        <f>S332*H332</f>
        <v>0</v>
      </c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R332" s="174" t="s">
        <v>150</v>
      </c>
      <c r="AT332" s="174" t="s">
        <v>146</v>
      </c>
      <c r="AU332" s="174" t="s">
        <v>82</v>
      </c>
      <c r="AY332" s="17" t="s">
        <v>144</v>
      </c>
      <c r="BE332" s="175">
        <f>IF(N332="základní",J332,0)</f>
        <v>0</v>
      </c>
      <c r="BF332" s="175">
        <f>IF(N332="snížená",J332,0)</f>
        <v>0</v>
      </c>
      <c r="BG332" s="175">
        <f>IF(N332="zákl. přenesená",J332,0)</f>
        <v>0</v>
      </c>
      <c r="BH332" s="175">
        <f>IF(N332="sníž. přenesená",J332,0)</f>
        <v>0</v>
      </c>
      <c r="BI332" s="175">
        <f>IF(N332="nulová",J332,0)</f>
        <v>0</v>
      </c>
      <c r="BJ332" s="17" t="s">
        <v>80</v>
      </c>
      <c r="BK332" s="175">
        <f>ROUND(I332*H332,2)</f>
        <v>0</v>
      </c>
      <c r="BL332" s="17" t="s">
        <v>150</v>
      </c>
      <c r="BM332" s="174" t="s">
        <v>485</v>
      </c>
    </row>
    <row r="333" spans="1:65" s="12" customFormat="1" ht="25.9" customHeight="1">
      <c r="B333" s="148"/>
      <c r="D333" s="149" t="s">
        <v>71</v>
      </c>
      <c r="E333" s="150" t="s">
        <v>486</v>
      </c>
      <c r="F333" s="150" t="s">
        <v>487</v>
      </c>
      <c r="I333" s="151"/>
      <c r="J333" s="152">
        <f>BK333</f>
        <v>0</v>
      </c>
      <c r="L333" s="148"/>
      <c r="M333" s="153"/>
      <c r="N333" s="154"/>
      <c r="O333" s="154"/>
      <c r="P333" s="155">
        <f>P334+P349+P356+P358+P362+P367+P374+P394+P399+P438+P475+P504+P511</f>
        <v>0</v>
      </c>
      <c r="Q333" s="154"/>
      <c r="R333" s="155">
        <f>R334+R349+R356+R358+R362+R367+R374+R394+R399+R438+R475+R504+R511</f>
        <v>17.221216250000001</v>
      </c>
      <c r="S333" s="154"/>
      <c r="T333" s="156">
        <f>T334+T349+T356+T358+T362+T367+T374+T394+T399+T438+T475+T504+T511</f>
        <v>16.341172710000002</v>
      </c>
      <c r="AR333" s="149" t="s">
        <v>82</v>
      </c>
      <c r="AT333" s="157" t="s">
        <v>71</v>
      </c>
      <c r="AU333" s="157" t="s">
        <v>72</v>
      </c>
      <c r="AY333" s="149" t="s">
        <v>144</v>
      </c>
      <c r="BK333" s="158">
        <f>BK334+BK349+BK356+BK358+BK362+BK367+BK374+BK394+BK399+BK438+BK475+BK504+BK511</f>
        <v>0</v>
      </c>
    </row>
    <row r="334" spans="1:65" s="12" customFormat="1" ht="22.9" customHeight="1">
      <c r="B334" s="148"/>
      <c r="D334" s="149" t="s">
        <v>71</v>
      </c>
      <c r="E334" s="159" t="s">
        <v>488</v>
      </c>
      <c r="F334" s="159" t="s">
        <v>489</v>
      </c>
      <c r="I334" s="151"/>
      <c r="J334" s="160">
        <f>BK334</f>
        <v>0</v>
      </c>
      <c r="L334" s="148"/>
      <c r="M334" s="153"/>
      <c r="N334" s="154"/>
      <c r="O334" s="154"/>
      <c r="P334" s="155">
        <f>SUM(P335:P348)</f>
        <v>0</v>
      </c>
      <c r="Q334" s="154"/>
      <c r="R334" s="155">
        <f>SUM(R335:R348)</f>
        <v>1.2169880000000002</v>
      </c>
      <c r="S334" s="154"/>
      <c r="T334" s="156">
        <f>SUM(T335:T348)</f>
        <v>1.0184</v>
      </c>
      <c r="AR334" s="149" t="s">
        <v>82</v>
      </c>
      <c r="AT334" s="157" t="s">
        <v>71</v>
      </c>
      <c r="AU334" s="157" t="s">
        <v>80</v>
      </c>
      <c r="AY334" s="149" t="s">
        <v>144</v>
      </c>
      <c r="BK334" s="158">
        <f>SUM(BK335:BK348)</f>
        <v>0</v>
      </c>
    </row>
    <row r="335" spans="1:65" s="2" customFormat="1" ht="16.5" customHeight="1">
      <c r="A335" s="32"/>
      <c r="B335" s="161"/>
      <c r="C335" s="162" t="s">
        <v>490</v>
      </c>
      <c r="D335" s="162" t="s">
        <v>146</v>
      </c>
      <c r="E335" s="163" t="s">
        <v>491</v>
      </c>
      <c r="F335" s="164" t="s">
        <v>492</v>
      </c>
      <c r="G335" s="165" t="s">
        <v>202</v>
      </c>
      <c r="H335" s="166">
        <v>254.6</v>
      </c>
      <c r="I335" s="167"/>
      <c r="J335" s="168">
        <f>ROUND(I335*H335,2)</f>
        <v>0</v>
      </c>
      <c r="K335" s="169"/>
      <c r="L335" s="33"/>
      <c r="M335" s="170" t="s">
        <v>1</v>
      </c>
      <c r="N335" s="171" t="s">
        <v>37</v>
      </c>
      <c r="O335" s="58"/>
      <c r="P335" s="172">
        <f>O335*H335</f>
        <v>0</v>
      </c>
      <c r="Q335" s="172">
        <v>0</v>
      </c>
      <c r="R335" s="172">
        <f>Q335*H335</f>
        <v>0</v>
      </c>
      <c r="S335" s="172">
        <v>4.0000000000000001E-3</v>
      </c>
      <c r="T335" s="173">
        <f>S335*H335</f>
        <v>1.0184</v>
      </c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R335" s="174" t="s">
        <v>230</v>
      </c>
      <c r="AT335" s="174" t="s">
        <v>146</v>
      </c>
      <c r="AU335" s="174" t="s">
        <v>82</v>
      </c>
      <c r="AY335" s="17" t="s">
        <v>144</v>
      </c>
      <c r="BE335" s="175">
        <f>IF(N335="základní",J335,0)</f>
        <v>0</v>
      </c>
      <c r="BF335" s="175">
        <f>IF(N335="snížená",J335,0)</f>
        <v>0</v>
      </c>
      <c r="BG335" s="175">
        <f>IF(N335="zákl. přenesená",J335,0)</f>
        <v>0</v>
      </c>
      <c r="BH335" s="175">
        <f>IF(N335="sníž. přenesená",J335,0)</f>
        <v>0</v>
      </c>
      <c r="BI335" s="175">
        <f>IF(N335="nulová",J335,0)</f>
        <v>0</v>
      </c>
      <c r="BJ335" s="17" t="s">
        <v>80</v>
      </c>
      <c r="BK335" s="175">
        <f>ROUND(I335*H335,2)</f>
        <v>0</v>
      </c>
      <c r="BL335" s="17" t="s">
        <v>230</v>
      </c>
      <c r="BM335" s="174" t="s">
        <v>493</v>
      </c>
    </row>
    <row r="336" spans="1:65" s="14" customFormat="1">
      <c r="B336" s="184"/>
      <c r="D336" s="177" t="s">
        <v>152</v>
      </c>
      <c r="E336" s="185" t="s">
        <v>1</v>
      </c>
      <c r="F336" s="186" t="s">
        <v>275</v>
      </c>
      <c r="H336" s="187">
        <v>254.6</v>
      </c>
      <c r="I336" s="188"/>
      <c r="L336" s="184"/>
      <c r="M336" s="189"/>
      <c r="N336" s="190"/>
      <c r="O336" s="190"/>
      <c r="P336" s="190"/>
      <c r="Q336" s="190"/>
      <c r="R336" s="190"/>
      <c r="S336" s="190"/>
      <c r="T336" s="191"/>
      <c r="AT336" s="185" t="s">
        <v>152</v>
      </c>
      <c r="AU336" s="185" t="s">
        <v>82</v>
      </c>
      <c r="AV336" s="14" t="s">
        <v>82</v>
      </c>
      <c r="AW336" s="14" t="s">
        <v>29</v>
      </c>
      <c r="AX336" s="14" t="s">
        <v>72</v>
      </c>
      <c r="AY336" s="185" t="s">
        <v>144</v>
      </c>
    </row>
    <row r="337" spans="1:65" s="15" customFormat="1">
      <c r="B337" s="192"/>
      <c r="D337" s="177" t="s">
        <v>152</v>
      </c>
      <c r="E337" s="193" t="s">
        <v>1</v>
      </c>
      <c r="F337" s="194" t="s">
        <v>155</v>
      </c>
      <c r="H337" s="195">
        <v>254.6</v>
      </c>
      <c r="I337" s="196"/>
      <c r="L337" s="192"/>
      <c r="M337" s="197"/>
      <c r="N337" s="198"/>
      <c r="O337" s="198"/>
      <c r="P337" s="198"/>
      <c r="Q337" s="198"/>
      <c r="R337" s="198"/>
      <c r="S337" s="198"/>
      <c r="T337" s="199"/>
      <c r="AT337" s="193" t="s">
        <v>152</v>
      </c>
      <c r="AU337" s="193" t="s">
        <v>82</v>
      </c>
      <c r="AV337" s="15" t="s">
        <v>150</v>
      </c>
      <c r="AW337" s="15" t="s">
        <v>29</v>
      </c>
      <c r="AX337" s="15" t="s">
        <v>80</v>
      </c>
      <c r="AY337" s="193" t="s">
        <v>144</v>
      </c>
    </row>
    <row r="338" spans="1:65" s="2" customFormat="1" ht="21.75" customHeight="1">
      <c r="A338" s="32"/>
      <c r="B338" s="161"/>
      <c r="C338" s="162" t="s">
        <v>494</v>
      </c>
      <c r="D338" s="162" t="s">
        <v>146</v>
      </c>
      <c r="E338" s="163" t="s">
        <v>495</v>
      </c>
      <c r="F338" s="164" t="s">
        <v>496</v>
      </c>
      <c r="G338" s="165" t="s">
        <v>202</v>
      </c>
      <c r="H338" s="166">
        <v>254.6</v>
      </c>
      <c r="I338" s="167"/>
      <c r="J338" s="168">
        <f>ROUND(I338*H338,2)</f>
        <v>0</v>
      </c>
      <c r="K338" s="169"/>
      <c r="L338" s="33"/>
      <c r="M338" s="170" t="s">
        <v>1</v>
      </c>
      <c r="N338" s="171" t="s">
        <v>37</v>
      </c>
      <c r="O338" s="58"/>
      <c r="P338" s="172">
        <f>O338*H338</f>
        <v>0</v>
      </c>
      <c r="Q338" s="172">
        <v>1.8000000000000001E-4</v>
      </c>
      <c r="R338" s="172">
        <f>Q338*H338</f>
        <v>4.5828000000000001E-2</v>
      </c>
      <c r="S338" s="172">
        <v>0</v>
      </c>
      <c r="T338" s="173">
        <f>S338*H338</f>
        <v>0</v>
      </c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R338" s="174" t="s">
        <v>230</v>
      </c>
      <c r="AT338" s="174" t="s">
        <v>146</v>
      </c>
      <c r="AU338" s="174" t="s">
        <v>82</v>
      </c>
      <c r="AY338" s="17" t="s">
        <v>144</v>
      </c>
      <c r="BE338" s="175">
        <f>IF(N338="základní",J338,0)</f>
        <v>0</v>
      </c>
      <c r="BF338" s="175">
        <f>IF(N338="snížená",J338,0)</f>
        <v>0</v>
      </c>
      <c r="BG338" s="175">
        <f>IF(N338="zákl. přenesená",J338,0)</f>
        <v>0</v>
      </c>
      <c r="BH338" s="175">
        <f>IF(N338="sníž. přenesená",J338,0)</f>
        <v>0</v>
      </c>
      <c r="BI338" s="175">
        <f>IF(N338="nulová",J338,0)</f>
        <v>0</v>
      </c>
      <c r="BJ338" s="17" t="s">
        <v>80</v>
      </c>
      <c r="BK338" s="175">
        <f>ROUND(I338*H338,2)</f>
        <v>0</v>
      </c>
      <c r="BL338" s="17" t="s">
        <v>230</v>
      </c>
      <c r="BM338" s="174" t="s">
        <v>497</v>
      </c>
    </row>
    <row r="339" spans="1:65" s="13" customFormat="1" ht="22.5">
      <c r="B339" s="176"/>
      <c r="D339" s="177" t="s">
        <v>152</v>
      </c>
      <c r="E339" s="178" t="s">
        <v>1</v>
      </c>
      <c r="F339" s="179" t="s">
        <v>316</v>
      </c>
      <c r="H339" s="178" t="s">
        <v>1</v>
      </c>
      <c r="I339" s="180"/>
      <c r="L339" s="176"/>
      <c r="M339" s="181"/>
      <c r="N339" s="182"/>
      <c r="O339" s="182"/>
      <c r="P339" s="182"/>
      <c r="Q339" s="182"/>
      <c r="R339" s="182"/>
      <c r="S339" s="182"/>
      <c r="T339" s="183"/>
      <c r="AT339" s="178" t="s">
        <v>152</v>
      </c>
      <c r="AU339" s="178" t="s">
        <v>82</v>
      </c>
      <c r="AV339" s="13" t="s">
        <v>80</v>
      </c>
      <c r="AW339" s="13" t="s">
        <v>29</v>
      </c>
      <c r="AX339" s="13" t="s">
        <v>72</v>
      </c>
      <c r="AY339" s="178" t="s">
        <v>144</v>
      </c>
    </row>
    <row r="340" spans="1:65" s="14" customFormat="1" ht="22.5">
      <c r="B340" s="184"/>
      <c r="D340" s="177" t="s">
        <v>152</v>
      </c>
      <c r="E340" s="185" t="s">
        <v>1</v>
      </c>
      <c r="F340" s="186" t="s">
        <v>498</v>
      </c>
      <c r="H340" s="187">
        <v>158.4</v>
      </c>
      <c r="I340" s="188"/>
      <c r="L340" s="184"/>
      <c r="M340" s="189"/>
      <c r="N340" s="190"/>
      <c r="O340" s="190"/>
      <c r="P340" s="190"/>
      <c r="Q340" s="190"/>
      <c r="R340" s="190"/>
      <c r="S340" s="190"/>
      <c r="T340" s="191"/>
      <c r="AT340" s="185" t="s">
        <v>152</v>
      </c>
      <c r="AU340" s="185" t="s">
        <v>82</v>
      </c>
      <c r="AV340" s="14" t="s">
        <v>82</v>
      </c>
      <c r="AW340" s="14" t="s">
        <v>29</v>
      </c>
      <c r="AX340" s="14" t="s">
        <v>72</v>
      </c>
      <c r="AY340" s="185" t="s">
        <v>144</v>
      </c>
    </row>
    <row r="341" spans="1:65" s="14" customFormat="1">
      <c r="B341" s="184"/>
      <c r="D341" s="177" t="s">
        <v>152</v>
      </c>
      <c r="E341" s="185" t="s">
        <v>1</v>
      </c>
      <c r="F341" s="186" t="s">
        <v>499</v>
      </c>
      <c r="H341" s="187">
        <v>53.7</v>
      </c>
      <c r="I341" s="188"/>
      <c r="L341" s="184"/>
      <c r="M341" s="189"/>
      <c r="N341" s="190"/>
      <c r="O341" s="190"/>
      <c r="P341" s="190"/>
      <c r="Q341" s="190"/>
      <c r="R341" s="190"/>
      <c r="S341" s="190"/>
      <c r="T341" s="191"/>
      <c r="AT341" s="185" t="s">
        <v>152</v>
      </c>
      <c r="AU341" s="185" t="s">
        <v>82</v>
      </c>
      <c r="AV341" s="14" t="s">
        <v>82</v>
      </c>
      <c r="AW341" s="14" t="s">
        <v>29</v>
      </c>
      <c r="AX341" s="14" t="s">
        <v>72</v>
      </c>
      <c r="AY341" s="185" t="s">
        <v>144</v>
      </c>
    </row>
    <row r="342" spans="1:65" s="14" customFormat="1">
      <c r="B342" s="184"/>
      <c r="D342" s="177" t="s">
        <v>152</v>
      </c>
      <c r="E342" s="185" t="s">
        <v>1</v>
      </c>
      <c r="F342" s="186" t="s">
        <v>500</v>
      </c>
      <c r="H342" s="187">
        <v>8</v>
      </c>
      <c r="I342" s="188"/>
      <c r="L342" s="184"/>
      <c r="M342" s="189"/>
      <c r="N342" s="190"/>
      <c r="O342" s="190"/>
      <c r="P342" s="190"/>
      <c r="Q342" s="190"/>
      <c r="R342" s="190"/>
      <c r="S342" s="190"/>
      <c r="T342" s="191"/>
      <c r="AT342" s="185" t="s">
        <v>152</v>
      </c>
      <c r="AU342" s="185" t="s">
        <v>82</v>
      </c>
      <c r="AV342" s="14" t="s">
        <v>82</v>
      </c>
      <c r="AW342" s="14" t="s">
        <v>29</v>
      </c>
      <c r="AX342" s="14" t="s">
        <v>72</v>
      </c>
      <c r="AY342" s="185" t="s">
        <v>144</v>
      </c>
    </row>
    <row r="343" spans="1:65" s="14" customFormat="1" ht="22.5">
      <c r="B343" s="184"/>
      <c r="D343" s="177" t="s">
        <v>152</v>
      </c>
      <c r="E343" s="185" t="s">
        <v>1</v>
      </c>
      <c r="F343" s="186" t="s">
        <v>501</v>
      </c>
      <c r="H343" s="187">
        <v>28.6</v>
      </c>
      <c r="I343" s="188"/>
      <c r="L343" s="184"/>
      <c r="M343" s="189"/>
      <c r="N343" s="190"/>
      <c r="O343" s="190"/>
      <c r="P343" s="190"/>
      <c r="Q343" s="190"/>
      <c r="R343" s="190"/>
      <c r="S343" s="190"/>
      <c r="T343" s="191"/>
      <c r="AT343" s="185" t="s">
        <v>152</v>
      </c>
      <c r="AU343" s="185" t="s">
        <v>82</v>
      </c>
      <c r="AV343" s="14" t="s">
        <v>82</v>
      </c>
      <c r="AW343" s="14" t="s">
        <v>29</v>
      </c>
      <c r="AX343" s="14" t="s">
        <v>72</v>
      </c>
      <c r="AY343" s="185" t="s">
        <v>144</v>
      </c>
    </row>
    <row r="344" spans="1:65" s="14" customFormat="1">
      <c r="B344" s="184"/>
      <c r="D344" s="177" t="s">
        <v>152</v>
      </c>
      <c r="E344" s="185" t="s">
        <v>1</v>
      </c>
      <c r="F344" s="186" t="s">
        <v>502</v>
      </c>
      <c r="H344" s="187">
        <v>5.9</v>
      </c>
      <c r="I344" s="188"/>
      <c r="L344" s="184"/>
      <c r="M344" s="189"/>
      <c r="N344" s="190"/>
      <c r="O344" s="190"/>
      <c r="P344" s="190"/>
      <c r="Q344" s="190"/>
      <c r="R344" s="190"/>
      <c r="S344" s="190"/>
      <c r="T344" s="191"/>
      <c r="AT344" s="185" t="s">
        <v>152</v>
      </c>
      <c r="AU344" s="185" t="s">
        <v>82</v>
      </c>
      <c r="AV344" s="14" t="s">
        <v>82</v>
      </c>
      <c r="AW344" s="14" t="s">
        <v>29</v>
      </c>
      <c r="AX344" s="14" t="s">
        <v>72</v>
      </c>
      <c r="AY344" s="185" t="s">
        <v>144</v>
      </c>
    </row>
    <row r="345" spans="1:65" s="15" customFormat="1">
      <c r="B345" s="192"/>
      <c r="D345" s="177" t="s">
        <v>152</v>
      </c>
      <c r="E345" s="193" t="s">
        <v>1</v>
      </c>
      <c r="F345" s="194" t="s">
        <v>155</v>
      </c>
      <c r="H345" s="195">
        <v>254.6</v>
      </c>
      <c r="I345" s="196"/>
      <c r="L345" s="192"/>
      <c r="M345" s="197"/>
      <c r="N345" s="198"/>
      <c r="O345" s="198"/>
      <c r="P345" s="198"/>
      <c r="Q345" s="198"/>
      <c r="R345" s="198"/>
      <c r="S345" s="198"/>
      <c r="T345" s="199"/>
      <c r="AT345" s="193" t="s">
        <v>152</v>
      </c>
      <c r="AU345" s="193" t="s">
        <v>82</v>
      </c>
      <c r="AV345" s="15" t="s">
        <v>150</v>
      </c>
      <c r="AW345" s="15" t="s">
        <v>29</v>
      </c>
      <c r="AX345" s="15" t="s">
        <v>80</v>
      </c>
      <c r="AY345" s="193" t="s">
        <v>144</v>
      </c>
    </row>
    <row r="346" spans="1:65" s="2" customFormat="1" ht="16.5" customHeight="1">
      <c r="A346" s="32"/>
      <c r="B346" s="161"/>
      <c r="C346" s="200" t="s">
        <v>503</v>
      </c>
      <c r="D346" s="200" t="s">
        <v>187</v>
      </c>
      <c r="E346" s="201" t="s">
        <v>504</v>
      </c>
      <c r="F346" s="202" t="s">
        <v>505</v>
      </c>
      <c r="G346" s="203" t="s">
        <v>202</v>
      </c>
      <c r="H346" s="204">
        <v>292.79000000000002</v>
      </c>
      <c r="I346" s="205"/>
      <c r="J346" s="206">
        <f>ROUND(I346*H346,2)</f>
        <v>0</v>
      </c>
      <c r="K346" s="207"/>
      <c r="L346" s="208"/>
      <c r="M346" s="209" t="s">
        <v>1</v>
      </c>
      <c r="N346" s="210" t="s">
        <v>37</v>
      </c>
      <c r="O346" s="58"/>
      <c r="P346" s="172">
        <f>O346*H346</f>
        <v>0</v>
      </c>
      <c r="Q346" s="172">
        <v>4.0000000000000001E-3</v>
      </c>
      <c r="R346" s="172">
        <f>Q346*H346</f>
        <v>1.1711600000000002</v>
      </c>
      <c r="S346" s="172">
        <v>0</v>
      </c>
      <c r="T346" s="173">
        <f>S346*H346</f>
        <v>0</v>
      </c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R346" s="174" t="s">
        <v>312</v>
      </c>
      <c r="AT346" s="174" t="s">
        <v>187</v>
      </c>
      <c r="AU346" s="174" t="s">
        <v>82</v>
      </c>
      <c r="AY346" s="17" t="s">
        <v>144</v>
      </c>
      <c r="BE346" s="175">
        <f>IF(N346="základní",J346,0)</f>
        <v>0</v>
      </c>
      <c r="BF346" s="175">
        <f>IF(N346="snížená",J346,0)</f>
        <v>0</v>
      </c>
      <c r="BG346" s="175">
        <f>IF(N346="zákl. přenesená",J346,0)</f>
        <v>0</v>
      </c>
      <c r="BH346" s="175">
        <f>IF(N346="sníž. přenesená",J346,0)</f>
        <v>0</v>
      </c>
      <c r="BI346" s="175">
        <f>IF(N346="nulová",J346,0)</f>
        <v>0</v>
      </c>
      <c r="BJ346" s="17" t="s">
        <v>80</v>
      </c>
      <c r="BK346" s="175">
        <f>ROUND(I346*H346,2)</f>
        <v>0</v>
      </c>
      <c r="BL346" s="17" t="s">
        <v>230</v>
      </c>
      <c r="BM346" s="174" t="s">
        <v>506</v>
      </c>
    </row>
    <row r="347" spans="1:65" s="14" customFormat="1">
      <c r="B347" s="184"/>
      <c r="D347" s="177" t="s">
        <v>152</v>
      </c>
      <c r="F347" s="186" t="s">
        <v>507</v>
      </c>
      <c r="H347" s="187">
        <v>292.79000000000002</v>
      </c>
      <c r="I347" s="188"/>
      <c r="L347" s="184"/>
      <c r="M347" s="189"/>
      <c r="N347" s="190"/>
      <c r="O347" s="190"/>
      <c r="P347" s="190"/>
      <c r="Q347" s="190"/>
      <c r="R347" s="190"/>
      <c r="S347" s="190"/>
      <c r="T347" s="191"/>
      <c r="AT347" s="185" t="s">
        <v>152</v>
      </c>
      <c r="AU347" s="185" t="s">
        <v>82</v>
      </c>
      <c r="AV347" s="14" t="s">
        <v>82</v>
      </c>
      <c r="AW347" s="14" t="s">
        <v>3</v>
      </c>
      <c r="AX347" s="14" t="s">
        <v>80</v>
      </c>
      <c r="AY347" s="185" t="s">
        <v>144</v>
      </c>
    </row>
    <row r="348" spans="1:65" s="2" customFormat="1" ht="21.75" customHeight="1">
      <c r="A348" s="32"/>
      <c r="B348" s="161"/>
      <c r="C348" s="162" t="s">
        <v>508</v>
      </c>
      <c r="D348" s="162" t="s">
        <v>146</v>
      </c>
      <c r="E348" s="163" t="s">
        <v>509</v>
      </c>
      <c r="F348" s="164" t="s">
        <v>510</v>
      </c>
      <c r="G348" s="165" t="s">
        <v>511</v>
      </c>
      <c r="H348" s="211"/>
      <c r="I348" s="167"/>
      <c r="J348" s="168">
        <f>ROUND(I348*H348,2)</f>
        <v>0</v>
      </c>
      <c r="K348" s="169"/>
      <c r="L348" s="33"/>
      <c r="M348" s="170" t="s">
        <v>1</v>
      </c>
      <c r="N348" s="171" t="s">
        <v>37</v>
      </c>
      <c r="O348" s="58"/>
      <c r="P348" s="172">
        <f>O348*H348</f>
        <v>0</v>
      </c>
      <c r="Q348" s="172">
        <v>0</v>
      </c>
      <c r="R348" s="172">
        <f>Q348*H348</f>
        <v>0</v>
      </c>
      <c r="S348" s="172">
        <v>0</v>
      </c>
      <c r="T348" s="173">
        <f>S348*H348</f>
        <v>0</v>
      </c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R348" s="174" t="s">
        <v>230</v>
      </c>
      <c r="AT348" s="174" t="s">
        <v>146</v>
      </c>
      <c r="AU348" s="174" t="s">
        <v>82</v>
      </c>
      <c r="AY348" s="17" t="s">
        <v>144</v>
      </c>
      <c r="BE348" s="175">
        <f>IF(N348="základní",J348,0)</f>
        <v>0</v>
      </c>
      <c r="BF348" s="175">
        <f>IF(N348="snížená",J348,0)</f>
        <v>0</v>
      </c>
      <c r="BG348" s="175">
        <f>IF(N348="zákl. přenesená",J348,0)</f>
        <v>0</v>
      </c>
      <c r="BH348" s="175">
        <f>IF(N348="sníž. přenesená",J348,0)</f>
        <v>0</v>
      </c>
      <c r="BI348" s="175">
        <f>IF(N348="nulová",J348,0)</f>
        <v>0</v>
      </c>
      <c r="BJ348" s="17" t="s">
        <v>80</v>
      </c>
      <c r="BK348" s="175">
        <f>ROUND(I348*H348,2)</f>
        <v>0</v>
      </c>
      <c r="BL348" s="17" t="s">
        <v>230</v>
      </c>
      <c r="BM348" s="174" t="s">
        <v>512</v>
      </c>
    </row>
    <row r="349" spans="1:65" s="12" customFormat="1" ht="22.9" customHeight="1">
      <c r="B349" s="148"/>
      <c r="D349" s="149" t="s">
        <v>71</v>
      </c>
      <c r="E349" s="159" t="s">
        <v>513</v>
      </c>
      <c r="F349" s="159" t="s">
        <v>514</v>
      </c>
      <c r="I349" s="151"/>
      <c r="J349" s="160">
        <f>BK349</f>
        <v>0</v>
      </c>
      <c r="L349" s="148"/>
      <c r="M349" s="153"/>
      <c r="N349" s="154"/>
      <c r="O349" s="154"/>
      <c r="P349" s="155">
        <f>SUM(P350:P355)</f>
        <v>0</v>
      </c>
      <c r="Q349" s="154"/>
      <c r="R349" s="155">
        <f>SUM(R350:R355)</f>
        <v>2.7000000000000001E-3</v>
      </c>
      <c r="S349" s="154"/>
      <c r="T349" s="156">
        <f>SUM(T350:T355)</f>
        <v>0.29994999999999999</v>
      </c>
      <c r="AR349" s="149" t="s">
        <v>82</v>
      </c>
      <c r="AT349" s="157" t="s">
        <v>71</v>
      </c>
      <c r="AU349" s="157" t="s">
        <v>80</v>
      </c>
      <c r="AY349" s="149" t="s">
        <v>144</v>
      </c>
      <c r="BK349" s="158">
        <f>SUM(BK350:BK355)</f>
        <v>0</v>
      </c>
    </row>
    <row r="350" spans="1:65" s="2" customFormat="1" ht="16.5" customHeight="1">
      <c r="A350" s="32"/>
      <c r="B350" s="161"/>
      <c r="C350" s="162" t="s">
        <v>515</v>
      </c>
      <c r="D350" s="162" t="s">
        <v>146</v>
      </c>
      <c r="E350" s="163" t="s">
        <v>516</v>
      </c>
      <c r="F350" s="164" t="s">
        <v>517</v>
      </c>
      <c r="G350" s="165" t="s">
        <v>238</v>
      </c>
      <c r="H350" s="166">
        <v>5</v>
      </c>
      <c r="I350" s="167"/>
      <c r="J350" s="168">
        <f>ROUND(I350*H350,2)</f>
        <v>0</v>
      </c>
      <c r="K350" s="169"/>
      <c r="L350" s="33"/>
      <c r="M350" s="170" t="s">
        <v>1</v>
      </c>
      <c r="N350" s="171" t="s">
        <v>37</v>
      </c>
      <c r="O350" s="58"/>
      <c r="P350" s="172">
        <f>O350*H350</f>
        <v>0</v>
      </c>
      <c r="Q350" s="172">
        <v>0</v>
      </c>
      <c r="R350" s="172">
        <f>Q350*H350</f>
        <v>0</v>
      </c>
      <c r="S350" s="172">
        <v>4.2849999999999999E-2</v>
      </c>
      <c r="T350" s="173">
        <f>S350*H350</f>
        <v>0.21425</v>
      </c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R350" s="174" t="s">
        <v>230</v>
      </c>
      <c r="AT350" s="174" t="s">
        <v>146</v>
      </c>
      <c r="AU350" s="174" t="s">
        <v>82</v>
      </c>
      <c r="AY350" s="17" t="s">
        <v>144</v>
      </c>
      <c r="BE350" s="175">
        <f>IF(N350="základní",J350,0)</f>
        <v>0</v>
      </c>
      <c r="BF350" s="175">
        <f>IF(N350="snížená",J350,0)</f>
        <v>0</v>
      </c>
      <c r="BG350" s="175">
        <f>IF(N350="zákl. přenesená",J350,0)</f>
        <v>0</v>
      </c>
      <c r="BH350" s="175">
        <f>IF(N350="sníž. přenesená",J350,0)</f>
        <v>0</v>
      </c>
      <c r="BI350" s="175">
        <f>IF(N350="nulová",J350,0)</f>
        <v>0</v>
      </c>
      <c r="BJ350" s="17" t="s">
        <v>80</v>
      </c>
      <c r="BK350" s="175">
        <f>ROUND(I350*H350,2)</f>
        <v>0</v>
      </c>
      <c r="BL350" s="17" t="s">
        <v>230</v>
      </c>
      <c r="BM350" s="174" t="s">
        <v>518</v>
      </c>
    </row>
    <row r="351" spans="1:65" s="2" customFormat="1" ht="16.5" customHeight="1">
      <c r="A351" s="32"/>
      <c r="B351" s="161"/>
      <c r="C351" s="162" t="s">
        <v>519</v>
      </c>
      <c r="D351" s="162" t="s">
        <v>146</v>
      </c>
      <c r="E351" s="163" t="s">
        <v>520</v>
      </c>
      <c r="F351" s="164" t="s">
        <v>521</v>
      </c>
      <c r="G351" s="165" t="s">
        <v>238</v>
      </c>
      <c r="H351" s="166">
        <v>2</v>
      </c>
      <c r="I351" s="167"/>
      <c r="J351" s="168">
        <f>ROUND(I351*H351,2)</f>
        <v>0</v>
      </c>
      <c r="K351" s="169"/>
      <c r="L351" s="33"/>
      <c r="M351" s="170" t="s">
        <v>1</v>
      </c>
      <c r="N351" s="171" t="s">
        <v>37</v>
      </c>
      <c r="O351" s="58"/>
      <c r="P351" s="172">
        <f>O351*H351</f>
        <v>0</v>
      </c>
      <c r="Q351" s="172">
        <v>0</v>
      </c>
      <c r="R351" s="172">
        <f>Q351*H351</f>
        <v>0</v>
      </c>
      <c r="S351" s="172">
        <v>4.2849999999999999E-2</v>
      </c>
      <c r="T351" s="173">
        <f>S351*H351</f>
        <v>8.5699999999999998E-2</v>
      </c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R351" s="174" t="s">
        <v>230</v>
      </c>
      <c r="AT351" s="174" t="s">
        <v>146</v>
      </c>
      <c r="AU351" s="174" t="s">
        <v>82</v>
      </c>
      <c r="AY351" s="17" t="s">
        <v>144</v>
      </c>
      <c r="BE351" s="175">
        <f>IF(N351="základní",J351,0)</f>
        <v>0</v>
      </c>
      <c r="BF351" s="175">
        <f>IF(N351="snížená",J351,0)</f>
        <v>0</v>
      </c>
      <c r="BG351" s="175">
        <f>IF(N351="zákl. přenesená",J351,0)</f>
        <v>0</v>
      </c>
      <c r="BH351" s="175">
        <f>IF(N351="sníž. přenesená",J351,0)</f>
        <v>0</v>
      </c>
      <c r="BI351" s="175">
        <f>IF(N351="nulová",J351,0)</f>
        <v>0</v>
      </c>
      <c r="BJ351" s="17" t="s">
        <v>80</v>
      </c>
      <c r="BK351" s="175">
        <f>ROUND(I351*H351,2)</f>
        <v>0</v>
      </c>
      <c r="BL351" s="17" t="s">
        <v>230</v>
      </c>
      <c r="BM351" s="174" t="s">
        <v>522</v>
      </c>
    </row>
    <row r="352" spans="1:65" s="2" customFormat="1" ht="16.5" customHeight="1">
      <c r="A352" s="32"/>
      <c r="B352" s="161"/>
      <c r="C352" s="162" t="s">
        <v>523</v>
      </c>
      <c r="D352" s="162" t="s">
        <v>146</v>
      </c>
      <c r="E352" s="163" t="s">
        <v>524</v>
      </c>
      <c r="F352" s="164" t="s">
        <v>525</v>
      </c>
      <c r="G352" s="165" t="s">
        <v>238</v>
      </c>
      <c r="H352" s="166">
        <v>3</v>
      </c>
      <c r="I352" s="167"/>
      <c r="J352" s="168">
        <f>ROUND(I352*H352,2)</f>
        <v>0</v>
      </c>
      <c r="K352" s="169"/>
      <c r="L352" s="33"/>
      <c r="M352" s="170" t="s">
        <v>1</v>
      </c>
      <c r="N352" s="171" t="s">
        <v>37</v>
      </c>
      <c r="O352" s="58"/>
      <c r="P352" s="172">
        <f>O352*H352</f>
        <v>0</v>
      </c>
      <c r="Q352" s="172">
        <v>8.9999999999999998E-4</v>
      </c>
      <c r="R352" s="172">
        <f>Q352*H352</f>
        <v>2.7000000000000001E-3</v>
      </c>
      <c r="S352" s="172">
        <v>0</v>
      </c>
      <c r="T352" s="173">
        <f>S352*H352</f>
        <v>0</v>
      </c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R352" s="174" t="s">
        <v>230</v>
      </c>
      <c r="AT352" s="174" t="s">
        <v>146</v>
      </c>
      <c r="AU352" s="174" t="s">
        <v>82</v>
      </c>
      <c r="AY352" s="17" t="s">
        <v>144</v>
      </c>
      <c r="BE352" s="175">
        <f>IF(N352="základní",J352,0)</f>
        <v>0</v>
      </c>
      <c r="BF352" s="175">
        <f>IF(N352="snížená",J352,0)</f>
        <v>0</v>
      </c>
      <c r="BG352" s="175">
        <f>IF(N352="zákl. přenesená",J352,0)</f>
        <v>0</v>
      </c>
      <c r="BH352" s="175">
        <f>IF(N352="sníž. přenesená",J352,0)</f>
        <v>0</v>
      </c>
      <c r="BI352" s="175">
        <f>IF(N352="nulová",J352,0)</f>
        <v>0</v>
      </c>
      <c r="BJ352" s="17" t="s">
        <v>80</v>
      </c>
      <c r="BK352" s="175">
        <f>ROUND(I352*H352,2)</f>
        <v>0</v>
      </c>
      <c r="BL352" s="17" t="s">
        <v>230</v>
      </c>
      <c r="BM352" s="174" t="s">
        <v>526</v>
      </c>
    </row>
    <row r="353" spans="1:65" s="14" customFormat="1">
      <c r="B353" s="184"/>
      <c r="D353" s="177" t="s">
        <v>152</v>
      </c>
      <c r="E353" s="185" t="s">
        <v>1</v>
      </c>
      <c r="F353" s="186" t="s">
        <v>527</v>
      </c>
      <c r="H353" s="187">
        <v>3</v>
      </c>
      <c r="I353" s="188"/>
      <c r="L353" s="184"/>
      <c r="M353" s="189"/>
      <c r="N353" s="190"/>
      <c r="O353" s="190"/>
      <c r="P353" s="190"/>
      <c r="Q353" s="190"/>
      <c r="R353" s="190"/>
      <c r="S353" s="190"/>
      <c r="T353" s="191"/>
      <c r="AT353" s="185" t="s">
        <v>152</v>
      </c>
      <c r="AU353" s="185" t="s">
        <v>82</v>
      </c>
      <c r="AV353" s="14" t="s">
        <v>82</v>
      </c>
      <c r="AW353" s="14" t="s">
        <v>29</v>
      </c>
      <c r="AX353" s="14" t="s">
        <v>72</v>
      </c>
      <c r="AY353" s="185" t="s">
        <v>144</v>
      </c>
    </row>
    <row r="354" spans="1:65" s="15" customFormat="1">
      <c r="B354" s="192"/>
      <c r="D354" s="177" t="s">
        <v>152</v>
      </c>
      <c r="E354" s="193" t="s">
        <v>1</v>
      </c>
      <c r="F354" s="194" t="s">
        <v>155</v>
      </c>
      <c r="H354" s="195">
        <v>3</v>
      </c>
      <c r="I354" s="196"/>
      <c r="L354" s="192"/>
      <c r="M354" s="197"/>
      <c r="N354" s="198"/>
      <c r="O354" s="198"/>
      <c r="P354" s="198"/>
      <c r="Q354" s="198"/>
      <c r="R354" s="198"/>
      <c r="S354" s="198"/>
      <c r="T354" s="199"/>
      <c r="AT354" s="193" t="s">
        <v>152</v>
      </c>
      <c r="AU354" s="193" t="s">
        <v>82</v>
      </c>
      <c r="AV354" s="15" t="s">
        <v>150</v>
      </c>
      <c r="AW354" s="15" t="s">
        <v>29</v>
      </c>
      <c r="AX354" s="15" t="s">
        <v>80</v>
      </c>
      <c r="AY354" s="193" t="s">
        <v>144</v>
      </c>
    </row>
    <row r="355" spans="1:65" s="2" customFormat="1" ht="21.75" customHeight="1">
      <c r="A355" s="32"/>
      <c r="B355" s="161"/>
      <c r="C355" s="162" t="s">
        <v>528</v>
      </c>
      <c r="D355" s="162" t="s">
        <v>146</v>
      </c>
      <c r="E355" s="163" t="s">
        <v>529</v>
      </c>
      <c r="F355" s="164" t="s">
        <v>530</v>
      </c>
      <c r="G355" s="165" t="s">
        <v>511</v>
      </c>
      <c r="H355" s="211"/>
      <c r="I355" s="167"/>
      <c r="J355" s="168">
        <f>ROUND(I355*H355,2)</f>
        <v>0</v>
      </c>
      <c r="K355" s="169"/>
      <c r="L355" s="33"/>
      <c r="M355" s="170" t="s">
        <v>1</v>
      </c>
      <c r="N355" s="171" t="s">
        <v>37</v>
      </c>
      <c r="O355" s="58"/>
      <c r="P355" s="172">
        <f>O355*H355</f>
        <v>0</v>
      </c>
      <c r="Q355" s="172">
        <v>0</v>
      </c>
      <c r="R355" s="172">
        <f>Q355*H355</f>
        <v>0</v>
      </c>
      <c r="S355" s="172">
        <v>0</v>
      </c>
      <c r="T355" s="173">
        <f>S355*H355</f>
        <v>0</v>
      </c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R355" s="174" t="s">
        <v>230</v>
      </c>
      <c r="AT355" s="174" t="s">
        <v>146</v>
      </c>
      <c r="AU355" s="174" t="s">
        <v>82</v>
      </c>
      <c r="AY355" s="17" t="s">
        <v>144</v>
      </c>
      <c r="BE355" s="175">
        <f>IF(N355="základní",J355,0)</f>
        <v>0</v>
      </c>
      <c r="BF355" s="175">
        <f>IF(N355="snížená",J355,0)</f>
        <v>0</v>
      </c>
      <c r="BG355" s="175">
        <f>IF(N355="zákl. přenesená",J355,0)</f>
        <v>0</v>
      </c>
      <c r="BH355" s="175">
        <f>IF(N355="sníž. přenesená",J355,0)</f>
        <v>0</v>
      </c>
      <c r="BI355" s="175">
        <f>IF(N355="nulová",J355,0)</f>
        <v>0</v>
      </c>
      <c r="BJ355" s="17" t="s">
        <v>80</v>
      </c>
      <c r="BK355" s="175">
        <f>ROUND(I355*H355,2)</f>
        <v>0</v>
      </c>
      <c r="BL355" s="17" t="s">
        <v>230</v>
      </c>
      <c r="BM355" s="174" t="s">
        <v>531</v>
      </c>
    </row>
    <row r="356" spans="1:65" s="12" customFormat="1" ht="22.9" customHeight="1">
      <c r="B356" s="148"/>
      <c r="D356" s="149" t="s">
        <v>71</v>
      </c>
      <c r="E356" s="159" t="s">
        <v>532</v>
      </c>
      <c r="F356" s="159" t="s">
        <v>533</v>
      </c>
      <c r="I356" s="151"/>
      <c r="J356" s="160">
        <f>BK356</f>
        <v>0</v>
      </c>
      <c r="L356" s="148"/>
      <c r="M356" s="153"/>
      <c r="N356" s="154"/>
      <c r="O356" s="154"/>
      <c r="P356" s="155">
        <f>P357</f>
        <v>0</v>
      </c>
      <c r="Q356" s="154"/>
      <c r="R356" s="155">
        <f>R357</f>
        <v>1.8000000000000002E-2</v>
      </c>
      <c r="S356" s="154"/>
      <c r="T356" s="156">
        <f>T357</f>
        <v>5.3999999999999995</v>
      </c>
      <c r="AR356" s="149" t="s">
        <v>82</v>
      </c>
      <c r="AT356" s="157" t="s">
        <v>71</v>
      </c>
      <c r="AU356" s="157" t="s">
        <v>80</v>
      </c>
      <c r="AY356" s="149" t="s">
        <v>144</v>
      </c>
      <c r="BK356" s="158">
        <f>BK357</f>
        <v>0</v>
      </c>
    </row>
    <row r="357" spans="1:65" s="2" customFormat="1" ht="16.5" customHeight="1">
      <c r="A357" s="32"/>
      <c r="B357" s="161"/>
      <c r="C357" s="162" t="s">
        <v>534</v>
      </c>
      <c r="D357" s="162" t="s">
        <v>146</v>
      </c>
      <c r="E357" s="163" t="s">
        <v>535</v>
      </c>
      <c r="F357" s="164" t="s">
        <v>536</v>
      </c>
      <c r="G357" s="165" t="s">
        <v>537</v>
      </c>
      <c r="H357" s="166">
        <v>300</v>
      </c>
      <c r="I357" s="167"/>
      <c r="J357" s="168">
        <f>ROUND(I357*H357,2)</f>
        <v>0</v>
      </c>
      <c r="K357" s="169"/>
      <c r="L357" s="33"/>
      <c r="M357" s="170" t="s">
        <v>1</v>
      </c>
      <c r="N357" s="171" t="s">
        <v>37</v>
      </c>
      <c r="O357" s="58"/>
      <c r="P357" s="172">
        <f>O357*H357</f>
        <v>0</v>
      </c>
      <c r="Q357" s="172">
        <v>6.0000000000000002E-5</v>
      </c>
      <c r="R357" s="172">
        <f>Q357*H357</f>
        <v>1.8000000000000002E-2</v>
      </c>
      <c r="S357" s="172">
        <v>1.7999999999999999E-2</v>
      </c>
      <c r="T357" s="173">
        <f>S357*H357</f>
        <v>5.3999999999999995</v>
      </c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R357" s="174" t="s">
        <v>230</v>
      </c>
      <c r="AT357" s="174" t="s">
        <v>146</v>
      </c>
      <c r="AU357" s="174" t="s">
        <v>82</v>
      </c>
      <c r="AY357" s="17" t="s">
        <v>144</v>
      </c>
      <c r="BE357" s="175">
        <f>IF(N357="základní",J357,0)</f>
        <v>0</v>
      </c>
      <c r="BF357" s="175">
        <f>IF(N357="snížená",J357,0)</f>
        <v>0</v>
      </c>
      <c r="BG357" s="175">
        <f>IF(N357="zákl. přenesená",J357,0)</f>
        <v>0</v>
      </c>
      <c r="BH357" s="175">
        <f>IF(N357="sníž. přenesená",J357,0)</f>
        <v>0</v>
      </c>
      <c r="BI357" s="175">
        <f>IF(N357="nulová",J357,0)</f>
        <v>0</v>
      </c>
      <c r="BJ357" s="17" t="s">
        <v>80</v>
      </c>
      <c r="BK357" s="175">
        <f>ROUND(I357*H357,2)</f>
        <v>0</v>
      </c>
      <c r="BL357" s="17" t="s">
        <v>230</v>
      </c>
      <c r="BM357" s="174" t="s">
        <v>538</v>
      </c>
    </row>
    <row r="358" spans="1:65" s="12" customFormat="1" ht="22.9" customHeight="1">
      <c r="B358" s="148"/>
      <c r="D358" s="149" t="s">
        <v>71</v>
      </c>
      <c r="E358" s="159" t="s">
        <v>539</v>
      </c>
      <c r="F358" s="159" t="s">
        <v>540</v>
      </c>
      <c r="I358" s="151"/>
      <c r="J358" s="160">
        <f>BK358</f>
        <v>0</v>
      </c>
      <c r="L358" s="148"/>
      <c r="M358" s="153"/>
      <c r="N358" s="154"/>
      <c r="O358" s="154"/>
      <c r="P358" s="155">
        <f>SUM(P359:P361)</f>
        <v>0</v>
      </c>
      <c r="Q358" s="154"/>
      <c r="R358" s="155">
        <f>SUM(R359:R361)</f>
        <v>0</v>
      </c>
      <c r="S358" s="154"/>
      <c r="T358" s="156">
        <f>SUM(T359:T361)</f>
        <v>2.4</v>
      </c>
      <c r="AR358" s="149" t="s">
        <v>82</v>
      </c>
      <c r="AT358" s="157" t="s">
        <v>71</v>
      </c>
      <c r="AU358" s="157" t="s">
        <v>80</v>
      </c>
      <c r="AY358" s="149" t="s">
        <v>144</v>
      </c>
      <c r="BK358" s="158">
        <f>SUM(BK359:BK361)</f>
        <v>0</v>
      </c>
    </row>
    <row r="359" spans="1:65" s="2" customFormat="1" ht="16.5" customHeight="1">
      <c r="A359" s="32"/>
      <c r="B359" s="161"/>
      <c r="C359" s="162" t="s">
        <v>541</v>
      </c>
      <c r="D359" s="162" t="s">
        <v>146</v>
      </c>
      <c r="E359" s="163" t="s">
        <v>542</v>
      </c>
      <c r="F359" s="164" t="s">
        <v>543</v>
      </c>
      <c r="G359" s="165" t="s">
        <v>202</v>
      </c>
      <c r="H359" s="166">
        <v>20</v>
      </c>
      <c r="I359" s="167"/>
      <c r="J359" s="168">
        <f>ROUND(I359*H359,2)</f>
        <v>0</v>
      </c>
      <c r="K359" s="169"/>
      <c r="L359" s="33"/>
      <c r="M359" s="170" t="s">
        <v>1</v>
      </c>
      <c r="N359" s="171" t="s">
        <v>37</v>
      </c>
      <c r="O359" s="58"/>
      <c r="P359" s="172">
        <f>O359*H359</f>
        <v>0</v>
      </c>
      <c r="Q359" s="172">
        <v>0</v>
      </c>
      <c r="R359" s="172">
        <f>Q359*H359</f>
        <v>0</v>
      </c>
      <c r="S359" s="172">
        <v>0.12</v>
      </c>
      <c r="T359" s="173">
        <f>S359*H359</f>
        <v>2.4</v>
      </c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R359" s="174" t="s">
        <v>230</v>
      </c>
      <c r="AT359" s="174" t="s">
        <v>146</v>
      </c>
      <c r="AU359" s="174" t="s">
        <v>82</v>
      </c>
      <c r="AY359" s="17" t="s">
        <v>144</v>
      </c>
      <c r="BE359" s="175">
        <f>IF(N359="základní",J359,0)</f>
        <v>0</v>
      </c>
      <c r="BF359" s="175">
        <f>IF(N359="snížená",J359,0)</f>
        <v>0</v>
      </c>
      <c r="BG359" s="175">
        <f>IF(N359="zákl. přenesená",J359,0)</f>
        <v>0</v>
      </c>
      <c r="BH359" s="175">
        <f>IF(N359="sníž. přenesená",J359,0)</f>
        <v>0</v>
      </c>
      <c r="BI359" s="175">
        <f>IF(N359="nulová",J359,0)</f>
        <v>0</v>
      </c>
      <c r="BJ359" s="17" t="s">
        <v>80</v>
      </c>
      <c r="BK359" s="175">
        <f>ROUND(I359*H359,2)</f>
        <v>0</v>
      </c>
      <c r="BL359" s="17" t="s">
        <v>230</v>
      </c>
      <c r="BM359" s="174" t="s">
        <v>544</v>
      </c>
    </row>
    <row r="360" spans="1:65" s="14" customFormat="1">
      <c r="B360" s="184"/>
      <c r="D360" s="177" t="s">
        <v>152</v>
      </c>
      <c r="E360" s="185" t="s">
        <v>1</v>
      </c>
      <c r="F360" s="186" t="s">
        <v>545</v>
      </c>
      <c r="H360" s="187">
        <v>20</v>
      </c>
      <c r="I360" s="188"/>
      <c r="L360" s="184"/>
      <c r="M360" s="189"/>
      <c r="N360" s="190"/>
      <c r="O360" s="190"/>
      <c r="P360" s="190"/>
      <c r="Q360" s="190"/>
      <c r="R360" s="190"/>
      <c r="S360" s="190"/>
      <c r="T360" s="191"/>
      <c r="AT360" s="185" t="s">
        <v>152</v>
      </c>
      <c r="AU360" s="185" t="s">
        <v>82</v>
      </c>
      <c r="AV360" s="14" t="s">
        <v>82</v>
      </c>
      <c r="AW360" s="14" t="s">
        <v>29</v>
      </c>
      <c r="AX360" s="14" t="s">
        <v>72</v>
      </c>
      <c r="AY360" s="185" t="s">
        <v>144</v>
      </c>
    </row>
    <row r="361" spans="1:65" s="15" customFormat="1">
      <c r="B361" s="192"/>
      <c r="D361" s="177" t="s">
        <v>152</v>
      </c>
      <c r="E361" s="193" t="s">
        <v>1</v>
      </c>
      <c r="F361" s="194" t="s">
        <v>155</v>
      </c>
      <c r="H361" s="195">
        <v>20</v>
      </c>
      <c r="I361" s="196"/>
      <c r="L361" s="192"/>
      <c r="M361" s="197"/>
      <c r="N361" s="198"/>
      <c r="O361" s="198"/>
      <c r="P361" s="198"/>
      <c r="Q361" s="198"/>
      <c r="R361" s="198"/>
      <c r="S361" s="198"/>
      <c r="T361" s="199"/>
      <c r="AT361" s="193" t="s">
        <v>152</v>
      </c>
      <c r="AU361" s="193" t="s">
        <v>82</v>
      </c>
      <c r="AV361" s="15" t="s">
        <v>150</v>
      </c>
      <c r="AW361" s="15" t="s">
        <v>29</v>
      </c>
      <c r="AX361" s="15" t="s">
        <v>80</v>
      </c>
      <c r="AY361" s="193" t="s">
        <v>144</v>
      </c>
    </row>
    <row r="362" spans="1:65" s="12" customFormat="1" ht="22.9" customHeight="1">
      <c r="B362" s="148"/>
      <c r="D362" s="149" t="s">
        <v>71</v>
      </c>
      <c r="E362" s="159" t="s">
        <v>546</v>
      </c>
      <c r="F362" s="159" t="s">
        <v>547</v>
      </c>
      <c r="I362" s="151"/>
      <c r="J362" s="160">
        <f>BK362</f>
        <v>0</v>
      </c>
      <c r="L362" s="148"/>
      <c r="M362" s="153"/>
      <c r="N362" s="154"/>
      <c r="O362" s="154"/>
      <c r="P362" s="155">
        <f>SUM(P363:P366)</f>
        <v>0</v>
      </c>
      <c r="Q362" s="154"/>
      <c r="R362" s="155">
        <f>SUM(R363:R366)</f>
        <v>0.45738000000000001</v>
      </c>
      <c r="S362" s="154"/>
      <c r="T362" s="156">
        <f>SUM(T363:T366)</f>
        <v>0</v>
      </c>
      <c r="AR362" s="149" t="s">
        <v>82</v>
      </c>
      <c r="AT362" s="157" t="s">
        <v>71</v>
      </c>
      <c r="AU362" s="157" t="s">
        <v>80</v>
      </c>
      <c r="AY362" s="149" t="s">
        <v>144</v>
      </c>
      <c r="BK362" s="158">
        <f>SUM(BK363:BK366)</f>
        <v>0</v>
      </c>
    </row>
    <row r="363" spans="1:65" s="2" customFormat="1" ht="21.75" customHeight="1">
      <c r="A363" s="32"/>
      <c r="B363" s="161"/>
      <c r="C363" s="162" t="s">
        <v>548</v>
      </c>
      <c r="D363" s="162" t="s">
        <v>146</v>
      </c>
      <c r="E363" s="163" t="s">
        <v>549</v>
      </c>
      <c r="F363" s="164" t="s">
        <v>550</v>
      </c>
      <c r="G363" s="165" t="s">
        <v>202</v>
      </c>
      <c r="H363" s="166">
        <v>42</v>
      </c>
      <c r="I363" s="167"/>
      <c r="J363" s="168">
        <f>ROUND(I363*H363,2)</f>
        <v>0</v>
      </c>
      <c r="K363" s="169"/>
      <c r="L363" s="33"/>
      <c r="M363" s="170" t="s">
        <v>1</v>
      </c>
      <c r="N363" s="171" t="s">
        <v>37</v>
      </c>
      <c r="O363" s="58"/>
      <c r="P363" s="172">
        <f>O363*H363</f>
        <v>0</v>
      </c>
      <c r="Q363" s="172">
        <v>1.089E-2</v>
      </c>
      <c r="R363" s="172">
        <f>Q363*H363</f>
        <v>0.45738000000000001</v>
      </c>
      <c r="S363" s="172">
        <v>0</v>
      </c>
      <c r="T363" s="173">
        <f>S363*H363</f>
        <v>0</v>
      </c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R363" s="174" t="s">
        <v>230</v>
      </c>
      <c r="AT363" s="174" t="s">
        <v>146</v>
      </c>
      <c r="AU363" s="174" t="s">
        <v>82</v>
      </c>
      <c r="AY363" s="17" t="s">
        <v>144</v>
      </c>
      <c r="BE363" s="175">
        <f>IF(N363="základní",J363,0)</f>
        <v>0</v>
      </c>
      <c r="BF363" s="175">
        <f>IF(N363="snížená",J363,0)</f>
        <v>0</v>
      </c>
      <c r="BG363" s="175">
        <f>IF(N363="zákl. přenesená",J363,0)</f>
        <v>0</v>
      </c>
      <c r="BH363" s="175">
        <f>IF(N363="sníž. přenesená",J363,0)</f>
        <v>0</v>
      </c>
      <c r="BI363" s="175">
        <f>IF(N363="nulová",J363,0)</f>
        <v>0</v>
      </c>
      <c r="BJ363" s="17" t="s">
        <v>80</v>
      </c>
      <c r="BK363" s="175">
        <f>ROUND(I363*H363,2)</f>
        <v>0</v>
      </c>
      <c r="BL363" s="17" t="s">
        <v>230</v>
      </c>
      <c r="BM363" s="174" t="s">
        <v>551</v>
      </c>
    </row>
    <row r="364" spans="1:65" s="14" customFormat="1">
      <c r="B364" s="184"/>
      <c r="D364" s="177" t="s">
        <v>152</v>
      </c>
      <c r="E364" s="185" t="s">
        <v>1</v>
      </c>
      <c r="F364" s="186" t="s">
        <v>326</v>
      </c>
      <c r="H364" s="187">
        <v>42</v>
      </c>
      <c r="I364" s="188"/>
      <c r="L364" s="184"/>
      <c r="M364" s="189"/>
      <c r="N364" s="190"/>
      <c r="O364" s="190"/>
      <c r="P364" s="190"/>
      <c r="Q364" s="190"/>
      <c r="R364" s="190"/>
      <c r="S364" s="190"/>
      <c r="T364" s="191"/>
      <c r="AT364" s="185" t="s">
        <v>152</v>
      </c>
      <c r="AU364" s="185" t="s">
        <v>82</v>
      </c>
      <c r="AV364" s="14" t="s">
        <v>82</v>
      </c>
      <c r="AW364" s="14" t="s">
        <v>29</v>
      </c>
      <c r="AX364" s="14" t="s">
        <v>72</v>
      </c>
      <c r="AY364" s="185" t="s">
        <v>144</v>
      </c>
    </row>
    <row r="365" spans="1:65" s="15" customFormat="1">
      <c r="B365" s="192"/>
      <c r="D365" s="177" t="s">
        <v>152</v>
      </c>
      <c r="E365" s="193" t="s">
        <v>1</v>
      </c>
      <c r="F365" s="194" t="s">
        <v>155</v>
      </c>
      <c r="H365" s="195">
        <v>42</v>
      </c>
      <c r="I365" s="196"/>
      <c r="L365" s="192"/>
      <c r="M365" s="197"/>
      <c r="N365" s="198"/>
      <c r="O365" s="198"/>
      <c r="P365" s="198"/>
      <c r="Q365" s="198"/>
      <c r="R365" s="198"/>
      <c r="S365" s="198"/>
      <c r="T365" s="199"/>
      <c r="AT365" s="193" t="s">
        <v>152</v>
      </c>
      <c r="AU365" s="193" t="s">
        <v>82</v>
      </c>
      <c r="AV365" s="15" t="s">
        <v>150</v>
      </c>
      <c r="AW365" s="15" t="s">
        <v>29</v>
      </c>
      <c r="AX365" s="15" t="s">
        <v>80</v>
      </c>
      <c r="AY365" s="193" t="s">
        <v>144</v>
      </c>
    </row>
    <row r="366" spans="1:65" s="2" customFormat="1" ht="21.75" customHeight="1">
      <c r="A366" s="32"/>
      <c r="B366" s="161"/>
      <c r="C366" s="162" t="s">
        <v>552</v>
      </c>
      <c r="D366" s="162" t="s">
        <v>146</v>
      </c>
      <c r="E366" s="163" t="s">
        <v>553</v>
      </c>
      <c r="F366" s="164" t="s">
        <v>554</v>
      </c>
      <c r="G366" s="165" t="s">
        <v>511</v>
      </c>
      <c r="H366" s="211"/>
      <c r="I366" s="167"/>
      <c r="J366" s="168">
        <f>ROUND(I366*H366,2)</f>
        <v>0</v>
      </c>
      <c r="K366" s="169"/>
      <c r="L366" s="33"/>
      <c r="M366" s="170" t="s">
        <v>1</v>
      </c>
      <c r="N366" s="171" t="s">
        <v>37</v>
      </c>
      <c r="O366" s="58"/>
      <c r="P366" s="172">
        <f>O366*H366</f>
        <v>0</v>
      </c>
      <c r="Q366" s="172">
        <v>0</v>
      </c>
      <c r="R366" s="172">
        <f>Q366*H366</f>
        <v>0</v>
      </c>
      <c r="S366" s="172">
        <v>0</v>
      </c>
      <c r="T366" s="173">
        <f>S366*H366</f>
        <v>0</v>
      </c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R366" s="174" t="s">
        <v>230</v>
      </c>
      <c r="AT366" s="174" t="s">
        <v>146</v>
      </c>
      <c r="AU366" s="174" t="s">
        <v>82</v>
      </c>
      <c r="AY366" s="17" t="s">
        <v>144</v>
      </c>
      <c r="BE366" s="175">
        <f>IF(N366="základní",J366,0)</f>
        <v>0</v>
      </c>
      <c r="BF366" s="175">
        <f>IF(N366="snížená",J366,0)</f>
        <v>0</v>
      </c>
      <c r="BG366" s="175">
        <f>IF(N366="zákl. přenesená",J366,0)</f>
        <v>0</v>
      </c>
      <c r="BH366" s="175">
        <f>IF(N366="sníž. přenesená",J366,0)</f>
        <v>0</v>
      </c>
      <c r="BI366" s="175">
        <f>IF(N366="nulová",J366,0)</f>
        <v>0</v>
      </c>
      <c r="BJ366" s="17" t="s">
        <v>80</v>
      </c>
      <c r="BK366" s="175">
        <f>ROUND(I366*H366,2)</f>
        <v>0</v>
      </c>
      <c r="BL366" s="17" t="s">
        <v>230</v>
      </c>
      <c r="BM366" s="174" t="s">
        <v>555</v>
      </c>
    </row>
    <row r="367" spans="1:65" s="12" customFormat="1" ht="22.9" customHeight="1">
      <c r="B367" s="148"/>
      <c r="D367" s="149" t="s">
        <v>71</v>
      </c>
      <c r="E367" s="159" t="s">
        <v>556</v>
      </c>
      <c r="F367" s="159" t="s">
        <v>557</v>
      </c>
      <c r="I367" s="151"/>
      <c r="J367" s="160">
        <f>BK367</f>
        <v>0</v>
      </c>
      <c r="L367" s="148"/>
      <c r="M367" s="153"/>
      <c r="N367" s="154"/>
      <c r="O367" s="154"/>
      <c r="P367" s="155">
        <f>SUM(P368:P373)</f>
        <v>0</v>
      </c>
      <c r="Q367" s="154"/>
      <c r="R367" s="155">
        <f>SUM(R368:R373)</f>
        <v>3.0367639999999998</v>
      </c>
      <c r="S367" s="154"/>
      <c r="T367" s="156">
        <f>SUM(T368:T373)</f>
        <v>0</v>
      </c>
      <c r="AR367" s="149" t="s">
        <v>82</v>
      </c>
      <c r="AT367" s="157" t="s">
        <v>71</v>
      </c>
      <c r="AU367" s="157" t="s">
        <v>80</v>
      </c>
      <c r="AY367" s="149" t="s">
        <v>144</v>
      </c>
      <c r="BK367" s="158">
        <f>SUM(BK368:BK373)</f>
        <v>0</v>
      </c>
    </row>
    <row r="368" spans="1:65" s="2" customFormat="1" ht="16.5" customHeight="1">
      <c r="A368" s="32"/>
      <c r="B368" s="161"/>
      <c r="C368" s="162" t="s">
        <v>558</v>
      </c>
      <c r="D368" s="162" t="s">
        <v>146</v>
      </c>
      <c r="E368" s="163" t="s">
        <v>559</v>
      </c>
      <c r="F368" s="164" t="s">
        <v>560</v>
      </c>
      <c r="G368" s="165" t="s">
        <v>202</v>
      </c>
      <c r="H368" s="166">
        <v>185.6</v>
      </c>
      <c r="I368" s="167"/>
      <c r="J368" s="168">
        <f>ROUND(I368*H368,2)</f>
        <v>0</v>
      </c>
      <c r="K368" s="169"/>
      <c r="L368" s="33"/>
      <c r="M368" s="170" t="s">
        <v>1</v>
      </c>
      <c r="N368" s="171" t="s">
        <v>37</v>
      </c>
      <c r="O368" s="58"/>
      <c r="P368" s="172">
        <f>O368*H368</f>
        <v>0</v>
      </c>
      <c r="Q368" s="172">
        <v>1.634E-2</v>
      </c>
      <c r="R368" s="172">
        <f>Q368*H368</f>
        <v>3.0327039999999998</v>
      </c>
      <c r="S368" s="172">
        <v>0</v>
      </c>
      <c r="T368" s="173">
        <f>S368*H368</f>
        <v>0</v>
      </c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R368" s="174" t="s">
        <v>230</v>
      </c>
      <c r="AT368" s="174" t="s">
        <v>146</v>
      </c>
      <c r="AU368" s="174" t="s">
        <v>82</v>
      </c>
      <c r="AY368" s="17" t="s">
        <v>144</v>
      </c>
      <c r="BE368" s="175">
        <f>IF(N368="základní",J368,0)</f>
        <v>0</v>
      </c>
      <c r="BF368" s="175">
        <f>IF(N368="snížená",J368,0)</f>
        <v>0</v>
      </c>
      <c r="BG368" s="175">
        <f>IF(N368="zákl. přenesená",J368,0)</f>
        <v>0</v>
      </c>
      <c r="BH368" s="175">
        <f>IF(N368="sníž. přenesená",J368,0)</f>
        <v>0</v>
      </c>
      <c r="BI368" s="175">
        <f>IF(N368="nulová",J368,0)</f>
        <v>0</v>
      </c>
      <c r="BJ368" s="17" t="s">
        <v>80</v>
      </c>
      <c r="BK368" s="175">
        <f>ROUND(I368*H368,2)</f>
        <v>0</v>
      </c>
      <c r="BL368" s="17" t="s">
        <v>230</v>
      </c>
      <c r="BM368" s="174" t="s">
        <v>561</v>
      </c>
    </row>
    <row r="369" spans="1:65" s="14" customFormat="1" ht="33.75">
      <c r="B369" s="184"/>
      <c r="D369" s="177" t="s">
        <v>152</v>
      </c>
      <c r="E369" s="185" t="s">
        <v>1</v>
      </c>
      <c r="F369" s="186" t="s">
        <v>562</v>
      </c>
      <c r="H369" s="187">
        <v>185.6</v>
      </c>
      <c r="I369" s="188"/>
      <c r="L369" s="184"/>
      <c r="M369" s="189"/>
      <c r="N369" s="190"/>
      <c r="O369" s="190"/>
      <c r="P369" s="190"/>
      <c r="Q369" s="190"/>
      <c r="R369" s="190"/>
      <c r="S369" s="190"/>
      <c r="T369" s="191"/>
      <c r="AT369" s="185" t="s">
        <v>152</v>
      </c>
      <c r="AU369" s="185" t="s">
        <v>82</v>
      </c>
      <c r="AV369" s="14" t="s">
        <v>82</v>
      </c>
      <c r="AW369" s="14" t="s">
        <v>29</v>
      </c>
      <c r="AX369" s="14" t="s">
        <v>72</v>
      </c>
      <c r="AY369" s="185" t="s">
        <v>144</v>
      </c>
    </row>
    <row r="370" spans="1:65" s="15" customFormat="1">
      <c r="B370" s="192"/>
      <c r="D370" s="177" t="s">
        <v>152</v>
      </c>
      <c r="E370" s="193" t="s">
        <v>1</v>
      </c>
      <c r="F370" s="194" t="s">
        <v>155</v>
      </c>
      <c r="H370" s="195">
        <v>185.6</v>
      </c>
      <c r="I370" s="196"/>
      <c r="L370" s="192"/>
      <c r="M370" s="197"/>
      <c r="N370" s="198"/>
      <c r="O370" s="198"/>
      <c r="P370" s="198"/>
      <c r="Q370" s="198"/>
      <c r="R370" s="198"/>
      <c r="S370" s="198"/>
      <c r="T370" s="199"/>
      <c r="AT370" s="193" t="s">
        <v>152</v>
      </c>
      <c r="AU370" s="193" t="s">
        <v>82</v>
      </c>
      <c r="AV370" s="15" t="s">
        <v>150</v>
      </c>
      <c r="AW370" s="15" t="s">
        <v>29</v>
      </c>
      <c r="AX370" s="15" t="s">
        <v>80</v>
      </c>
      <c r="AY370" s="193" t="s">
        <v>144</v>
      </c>
    </row>
    <row r="371" spans="1:65" s="2" customFormat="1" ht="16.5" customHeight="1">
      <c r="A371" s="32"/>
      <c r="B371" s="161"/>
      <c r="C371" s="162" t="s">
        <v>563</v>
      </c>
      <c r="D371" s="162" t="s">
        <v>146</v>
      </c>
      <c r="E371" s="163" t="s">
        <v>564</v>
      </c>
      <c r="F371" s="164" t="s">
        <v>565</v>
      </c>
      <c r="G371" s="165" t="s">
        <v>238</v>
      </c>
      <c r="H371" s="166">
        <v>7</v>
      </c>
      <c r="I371" s="167"/>
      <c r="J371" s="168">
        <f>ROUND(I371*H371,2)</f>
        <v>0</v>
      </c>
      <c r="K371" s="169"/>
      <c r="L371" s="33"/>
      <c r="M371" s="170" t="s">
        <v>1</v>
      </c>
      <c r="N371" s="171" t="s">
        <v>37</v>
      </c>
      <c r="O371" s="58"/>
      <c r="P371" s="172">
        <f>O371*H371</f>
        <v>0</v>
      </c>
      <c r="Q371" s="172">
        <v>3.0000000000000001E-5</v>
      </c>
      <c r="R371" s="172">
        <f>Q371*H371</f>
        <v>2.1000000000000001E-4</v>
      </c>
      <c r="S371" s="172">
        <v>0</v>
      </c>
      <c r="T371" s="173">
        <f>S371*H371</f>
        <v>0</v>
      </c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R371" s="174" t="s">
        <v>230</v>
      </c>
      <c r="AT371" s="174" t="s">
        <v>146</v>
      </c>
      <c r="AU371" s="174" t="s">
        <v>82</v>
      </c>
      <c r="AY371" s="17" t="s">
        <v>144</v>
      </c>
      <c r="BE371" s="175">
        <f>IF(N371="základní",J371,0)</f>
        <v>0</v>
      </c>
      <c r="BF371" s="175">
        <f>IF(N371="snížená",J371,0)</f>
        <v>0</v>
      </c>
      <c r="BG371" s="175">
        <f>IF(N371="zákl. přenesená",J371,0)</f>
        <v>0</v>
      </c>
      <c r="BH371" s="175">
        <f>IF(N371="sníž. přenesená",J371,0)</f>
        <v>0</v>
      </c>
      <c r="BI371" s="175">
        <f>IF(N371="nulová",J371,0)</f>
        <v>0</v>
      </c>
      <c r="BJ371" s="17" t="s">
        <v>80</v>
      </c>
      <c r="BK371" s="175">
        <f>ROUND(I371*H371,2)</f>
        <v>0</v>
      </c>
      <c r="BL371" s="17" t="s">
        <v>230</v>
      </c>
      <c r="BM371" s="174" t="s">
        <v>566</v>
      </c>
    </row>
    <row r="372" spans="1:65" s="2" customFormat="1" ht="16.5" customHeight="1">
      <c r="A372" s="32"/>
      <c r="B372" s="161"/>
      <c r="C372" s="200" t="s">
        <v>567</v>
      </c>
      <c r="D372" s="200" t="s">
        <v>187</v>
      </c>
      <c r="E372" s="201" t="s">
        <v>568</v>
      </c>
      <c r="F372" s="202" t="s">
        <v>569</v>
      </c>
      <c r="G372" s="203" t="s">
        <v>238</v>
      </c>
      <c r="H372" s="204">
        <v>7</v>
      </c>
      <c r="I372" s="205"/>
      <c r="J372" s="206">
        <f>ROUND(I372*H372,2)</f>
        <v>0</v>
      </c>
      <c r="K372" s="207"/>
      <c r="L372" s="208"/>
      <c r="M372" s="209" t="s">
        <v>1</v>
      </c>
      <c r="N372" s="210" t="s">
        <v>37</v>
      </c>
      <c r="O372" s="58"/>
      <c r="P372" s="172">
        <f>O372*H372</f>
        <v>0</v>
      </c>
      <c r="Q372" s="172">
        <v>5.5000000000000003E-4</v>
      </c>
      <c r="R372" s="172">
        <f>Q372*H372</f>
        <v>3.8500000000000001E-3</v>
      </c>
      <c r="S372" s="172">
        <v>0</v>
      </c>
      <c r="T372" s="173">
        <f>S372*H372</f>
        <v>0</v>
      </c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R372" s="174" t="s">
        <v>312</v>
      </c>
      <c r="AT372" s="174" t="s">
        <v>187</v>
      </c>
      <c r="AU372" s="174" t="s">
        <v>82</v>
      </c>
      <c r="AY372" s="17" t="s">
        <v>144</v>
      </c>
      <c r="BE372" s="175">
        <f>IF(N372="základní",J372,0)</f>
        <v>0</v>
      </c>
      <c r="BF372" s="175">
        <f>IF(N372="snížená",J372,0)</f>
        <v>0</v>
      </c>
      <c r="BG372" s="175">
        <f>IF(N372="zákl. přenesená",J372,0)</f>
        <v>0</v>
      </c>
      <c r="BH372" s="175">
        <f>IF(N372="sníž. přenesená",J372,0)</f>
        <v>0</v>
      </c>
      <c r="BI372" s="175">
        <f>IF(N372="nulová",J372,0)</f>
        <v>0</v>
      </c>
      <c r="BJ372" s="17" t="s">
        <v>80</v>
      </c>
      <c r="BK372" s="175">
        <f>ROUND(I372*H372,2)</f>
        <v>0</v>
      </c>
      <c r="BL372" s="17" t="s">
        <v>230</v>
      </c>
      <c r="BM372" s="174" t="s">
        <v>570</v>
      </c>
    </row>
    <row r="373" spans="1:65" s="2" customFormat="1" ht="21.75" customHeight="1">
      <c r="A373" s="32"/>
      <c r="B373" s="161"/>
      <c r="C373" s="162" t="s">
        <v>571</v>
      </c>
      <c r="D373" s="162" t="s">
        <v>146</v>
      </c>
      <c r="E373" s="163" t="s">
        <v>572</v>
      </c>
      <c r="F373" s="164" t="s">
        <v>573</v>
      </c>
      <c r="G373" s="165" t="s">
        <v>511</v>
      </c>
      <c r="H373" s="211"/>
      <c r="I373" s="167"/>
      <c r="J373" s="168">
        <f>ROUND(I373*H373,2)</f>
        <v>0</v>
      </c>
      <c r="K373" s="169"/>
      <c r="L373" s="33"/>
      <c r="M373" s="170" t="s">
        <v>1</v>
      </c>
      <c r="N373" s="171" t="s">
        <v>37</v>
      </c>
      <c r="O373" s="58"/>
      <c r="P373" s="172">
        <f>O373*H373</f>
        <v>0</v>
      </c>
      <c r="Q373" s="172">
        <v>0</v>
      </c>
      <c r="R373" s="172">
        <f>Q373*H373</f>
        <v>0</v>
      </c>
      <c r="S373" s="172">
        <v>0</v>
      </c>
      <c r="T373" s="173">
        <f>S373*H373</f>
        <v>0</v>
      </c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R373" s="174" t="s">
        <v>230</v>
      </c>
      <c r="AT373" s="174" t="s">
        <v>146</v>
      </c>
      <c r="AU373" s="174" t="s">
        <v>82</v>
      </c>
      <c r="AY373" s="17" t="s">
        <v>144</v>
      </c>
      <c r="BE373" s="175">
        <f>IF(N373="základní",J373,0)</f>
        <v>0</v>
      </c>
      <c r="BF373" s="175">
        <f>IF(N373="snížená",J373,0)</f>
        <v>0</v>
      </c>
      <c r="BG373" s="175">
        <f>IF(N373="zákl. přenesená",J373,0)</f>
        <v>0</v>
      </c>
      <c r="BH373" s="175">
        <f>IF(N373="sníž. přenesená",J373,0)</f>
        <v>0</v>
      </c>
      <c r="BI373" s="175">
        <f>IF(N373="nulová",J373,0)</f>
        <v>0</v>
      </c>
      <c r="BJ373" s="17" t="s">
        <v>80</v>
      </c>
      <c r="BK373" s="175">
        <f>ROUND(I373*H373,2)</f>
        <v>0</v>
      </c>
      <c r="BL373" s="17" t="s">
        <v>230</v>
      </c>
      <c r="BM373" s="174" t="s">
        <v>574</v>
      </c>
    </row>
    <row r="374" spans="1:65" s="12" customFormat="1" ht="22.9" customHeight="1">
      <c r="B374" s="148"/>
      <c r="D374" s="149" t="s">
        <v>71</v>
      </c>
      <c r="E374" s="159" t="s">
        <v>575</v>
      </c>
      <c r="F374" s="159" t="s">
        <v>576</v>
      </c>
      <c r="I374" s="151"/>
      <c r="J374" s="160">
        <f>BK374</f>
        <v>0</v>
      </c>
      <c r="L374" s="148"/>
      <c r="M374" s="153"/>
      <c r="N374" s="154"/>
      <c r="O374" s="154"/>
      <c r="P374" s="155">
        <f>SUM(P375:P393)</f>
        <v>0</v>
      </c>
      <c r="Q374" s="154"/>
      <c r="R374" s="155">
        <f>SUM(R375:R393)</f>
        <v>0.47219999999999995</v>
      </c>
      <c r="S374" s="154"/>
      <c r="T374" s="156">
        <f>SUM(T375:T393)</f>
        <v>0.10200000000000001</v>
      </c>
      <c r="AR374" s="149" t="s">
        <v>82</v>
      </c>
      <c r="AT374" s="157" t="s">
        <v>71</v>
      </c>
      <c r="AU374" s="157" t="s">
        <v>80</v>
      </c>
      <c r="AY374" s="149" t="s">
        <v>144</v>
      </c>
      <c r="BK374" s="158">
        <f>SUM(BK375:BK393)</f>
        <v>0</v>
      </c>
    </row>
    <row r="375" spans="1:65" s="2" customFormat="1" ht="21.75" customHeight="1">
      <c r="A375" s="32"/>
      <c r="B375" s="161"/>
      <c r="C375" s="162" t="s">
        <v>577</v>
      </c>
      <c r="D375" s="162" t="s">
        <v>146</v>
      </c>
      <c r="E375" s="163" t="s">
        <v>578</v>
      </c>
      <c r="F375" s="164" t="s">
        <v>579</v>
      </c>
      <c r="G375" s="165" t="s">
        <v>238</v>
      </c>
      <c r="H375" s="166">
        <v>17</v>
      </c>
      <c r="I375" s="167"/>
      <c r="J375" s="168">
        <f>ROUND(I375*H375,2)</f>
        <v>0</v>
      </c>
      <c r="K375" s="169"/>
      <c r="L375" s="33"/>
      <c r="M375" s="170" t="s">
        <v>1</v>
      </c>
      <c r="N375" s="171" t="s">
        <v>37</v>
      </c>
      <c r="O375" s="58"/>
      <c r="P375" s="172">
        <f>O375*H375</f>
        <v>0</v>
      </c>
      <c r="Q375" s="172">
        <v>0</v>
      </c>
      <c r="R375" s="172">
        <f>Q375*H375</f>
        <v>0</v>
      </c>
      <c r="S375" s="172">
        <v>6.0000000000000001E-3</v>
      </c>
      <c r="T375" s="173">
        <f>S375*H375</f>
        <v>0.10200000000000001</v>
      </c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R375" s="174" t="s">
        <v>230</v>
      </c>
      <c r="AT375" s="174" t="s">
        <v>146</v>
      </c>
      <c r="AU375" s="174" t="s">
        <v>82</v>
      </c>
      <c r="AY375" s="17" t="s">
        <v>144</v>
      </c>
      <c r="BE375" s="175">
        <f>IF(N375="základní",J375,0)</f>
        <v>0</v>
      </c>
      <c r="BF375" s="175">
        <f>IF(N375="snížená",J375,0)</f>
        <v>0</v>
      </c>
      <c r="BG375" s="175">
        <f>IF(N375="zákl. přenesená",J375,0)</f>
        <v>0</v>
      </c>
      <c r="BH375" s="175">
        <f>IF(N375="sníž. přenesená",J375,0)</f>
        <v>0</v>
      </c>
      <c r="BI375" s="175">
        <f>IF(N375="nulová",J375,0)</f>
        <v>0</v>
      </c>
      <c r="BJ375" s="17" t="s">
        <v>80</v>
      </c>
      <c r="BK375" s="175">
        <f>ROUND(I375*H375,2)</f>
        <v>0</v>
      </c>
      <c r="BL375" s="17" t="s">
        <v>230</v>
      </c>
      <c r="BM375" s="174" t="s">
        <v>580</v>
      </c>
    </row>
    <row r="376" spans="1:65" s="2" customFormat="1" ht="21.75" customHeight="1">
      <c r="A376" s="32"/>
      <c r="B376" s="161"/>
      <c r="C376" s="162" t="s">
        <v>581</v>
      </c>
      <c r="D376" s="162" t="s">
        <v>146</v>
      </c>
      <c r="E376" s="163" t="s">
        <v>582</v>
      </c>
      <c r="F376" s="164" t="s">
        <v>583</v>
      </c>
      <c r="G376" s="165" t="s">
        <v>238</v>
      </c>
      <c r="H376" s="166">
        <v>15</v>
      </c>
      <c r="I376" s="167"/>
      <c r="J376" s="168">
        <f>ROUND(I376*H376,2)</f>
        <v>0</v>
      </c>
      <c r="K376" s="169"/>
      <c r="L376" s="33"/>
      <c r="M376" s="170" t="s">
        <v>1</v>
      </c>
      <c r="N376" s="171" t="s">
        <v>37</v>
      </c>
      <c r="O376" s="58"/>
      <c r="P376" s="172">
        <f>O376*H376</f>
        <v>0</v>
      </c>
      <c r="Q376" s="172">
        <v>0</v>
      </c>
      <c r="R376" s="172">
        <f>Q376*H376</f>
        <v>0</v>
      </c>
      <c r="S376" s="172">
        <v>0</v>
      </c>
      <c r="T376" s="173">
        <f>S376*H376</f>
        <v>0</v>
      </c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R376" s="174" t="s">
        <v>230</v>
      </c>
      <c r="AT376" s="174" t="s">
        <v>146</v>
      </c>
      <c r="AU376" s="174" t="s">
        <v>82</v>
      </c>
      <c r="AY376" s="17" t="s">
        <v>144</v>
      </c>
      <c r="BE376" s="175">
        <f>IF(N376="základní",J376,0)</f>
        <v>0</v>
      </c>
      <c r="BF376" s="175">
        <f>IF(N376="snížená",J376,0)</f>
        <v>0</v>
      </c>
      <c r="BG376" s="175">
        <f>IF(N376="zákl. přenesená",J376,0)</f>
        <v>0</v>
      </c>
      <c r="BH376" s="175">
        <f>IF(N376="sníž. přenesená",J376,0)</f>
        <v>0</v>
      </c>
      <c r="BI376" s="175">
        <f>IF(N376="nulová",J376,0)</f>
        <v>0</v>
      </c>
      <c r="BJ376" s="17" t="s">
        <v>80</v>
      </c>
      <c r="BK376" s="175">
        <f>ROUND(I376*H376,2)</f>
        <v>0</v>
      </c>
      <c r="BL376" s="17" t="s">
        <v>230</v>
      </c>
      <c r="BM376" s="174" t="s">
        <v>584</v>
      </c>
    </row>
    <row r="377" spans="1:65" s="14" customFormat="1">
      <c r="B377" s="184"/>
      <c r="D377" s="177" t="s">
        <v>152</v>
      </c>
      <c r="E377" s="185" t="s">
        <v>1</v>
      </c>
      <c r="F377" s="186" t="s">
        <v>585</v>
      </c>
      <c r="H377" s="187">
        <v>7</v>
      </c>
      <c r="I377" s="188"/>
      <c r="L377" s="184"/>
      <c r="M377" s="189"/>
      <c r="N377" s="190"/>
      <c r="O377" s="190"/>
      <c r="P377" s="190"/>
      <c r="Q377" s="190"/>
      <c r="R377" s="190"/>
      <c r="S377" s="190"/>
      <c r="T377" s="191"/>
      <c r="AT377" s="185" t="s">
        <v>152</v>
      </c>
      <c r="AU377" s="185" t="s">
        <v>82</v>
      </c>
      <c r="AV377" s="14" t="s">
        <v>82</v>
      </c>
      <c r="AW377" s="14" t="s">
        <v>29</v>
      </c>
      <c r="AX377" s="14" t="s">
        <v>72</v>
      </c>
      <c r="AY377" s="185" t="s">
        <v>144</v>
      </c>
    </row>
    <row r="378" spans="1:65" s="14" customFormat="1">
      <c r="B378" s="184"/>
      <c r="D378" s="177" t="s">
        <v>152</v>
      </c>
      <c r="E378" s="185" t="s">
        <v>1</v>
      </c>
      <c r="F378" s="186" t="s">
        <v>586</v>
      </c>
      <c r="H378" s="187">
        <v>8</v>
      </c>
      <c r="I378" s="188"/>
      <c r="L378" s="184"/>
      <c r="M378" s="189"/>
      <c r="N378" s="190"/>
      <c r="O378" s="190"/>
      <c r="P378" s="190"/>
      <c r="Q378" s="190"/>
      <c r="R378" s="190"/>
      <c r="S378" s="190"/>
      <c r="T378" s="191"/>
      <c r="AT378" s="185" t="s">
        <v>152</v>
      </c>
      <c r="AU378" s="185" t="s">
        <v>82</v>
      </c>
      <c r="AV378" s="14" t="s">
        <v>82</v>
      </c>
      <c r="AW378" s="14" t="s">
        <v>29</v>
      </c>
      <c r="AX378" s="14" t="s">
        <v>72</v>
      </c>
      <c r="AY378" s="185" t="s">
        <v>144</v>
      </c>
    </row>
    <row r="379" spans="1:65" s="15" customFormat="1">
      <c r="B379" s="192"/>
      <c r="D379" s="177" t="s">
        <v>152</v>
      </c>
      <c r="E379" s="193" t="s">
        <v>1</v>
      </c>
      <c r="F379" s="194" t="s">
        <v>155</v>
      </c>
      <c r="H379" s="195">
        <v>15</v>
      </c>
      <c r="I379" s="196"/>
      <c r="L379" s="192"/>
      <c r="M379" s="197"/>
      <c r="N379" s="198"/>
      <c r="O379" s="198"/>
      <c r="P379" s="198"/>
      <c r="Q379" s="198"/>
      <c r="R379" s="198"/>
      <c r="S379" s="198"/>
      <c r="T379" s="199"/>
      <c r="AT379" s="193" t="s">
        <v>152</v>
      </c>
      <c r="AU379" s="193" t="s">
        <v>82</v>
      </c>
      <c r="AV379" s="15" t="s">
        <v>150</v>
      </c>
      <c r="AW379" s="15" t="s">
        <v>29</v>
      </c>
      <c r="AX379" s="15" t="s">
        <v>80</v>
      </c>
      <c r="AY379" s="193" t="s">
        <v>144</v>
      </c>
    </row>
    <row r="380" spans="1:65" s="2" customFormat="1" ht="33" customHeight="1">
      <c r="A380" s="32"/>
      <c r="B380" s="161"/>
      <c r="C380" s="200" t="s">
        <v>587</v>
      </c>
      <c r="D380" s="200" t="s">
        <v>187</v>
      </c>
      <c r="E380" s="201" t="s">
        <v>588</v>
      </c>
      <c r="F380" s="202" t="s">
        <v>589</v>
      </c>
      <c r="G380" s="203" t="s">
        <v>238</v>
      </c>
      <c r="H380" s="204">
        <v>7</v>
      </c>
      <c r="I380" s="205"/>
      <c r="J380" s="206">
        <f>ROUND(I380*H380,2)</f>
        <v>0</v>
      </c>
      <c r="K380" s="207"/>
      <c r="L380" s="208"/>
      <c r="M380" s="209" t="s">
        <v>1</v>
      </c>
      <c r="N380" s="210" t="s">
        <v>37</v>
      </c>
      <c r="O380" s="58"/>
      <c r="P380" s="172">
        <f>O380*H380</f>
        <v>0</v>
      </c>
      <c r="Q380" s="172">
        <v>1.55E-2</v>
      </c>
      <c r="R380" s="172">
        <f>Q380*H380</f>
        <v>0.1085</v>
      </c>
      <c r="S380" s="172">
        <v>0</v>
      </c>
      <c r="T380" s="173">
        <f>S380*H380</f>
        <v>0</v>
      </c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R380" s="174" t="s">
        <v>312</v>
      </c>
      <c r="AT380" s="174" t="s">
        <v>187</v>
      </c>
      <c r="AU380" s="174" t="s">
        <v>82</v>
      </c>
      <c r="AY380" s="17" t="s">
        <v>144</v>
      </c>
      <c r="BE380" s="175">
        <f>IF(N380="základní",J380,0)</f>
        <v>0</v>
      </c>
      <c r="BF380" s="175">
        <f>IF(N380="snížená",J380,0)</f>
        <v>0</v>
      </c>
      <c r="BG380" s="175">
        <f>IF(N380="zákl. přenesená",J380,0)</f>
        <v>0</v>
      </c>
      <c r="BH380" s="175">
        <f>IF(N380="sníž. přenesená",J380,0)</f>
        <v>0</v>
      </c>
      <c r="BI380" s="175">
        <f>IF(N380="nulová",J380,0)</f>
        <v>0</v>
      </c>
      <c r="BJ380" s="17" t="s">
        <v>80</v>
      </c>
      <c r="BK380" s="175">
        <f>ROUND(I380*H380,2)</f>
        <v>0</v>
      </c>
      <c r="BL380" s="17" t="s">
        <v>230</v>
      </c>
      <c r="BM380" s="174" t="s">
        <v>590</v>
      </c>
    </row>
    <row r="381" spans="1:65" s="2" customFormat="1" ht="33" customHeight="1">
      <c r="A381" s="32"/>
      <c r="B381" s="161"/>
      <c r="C381" s="200" t="s">
        <v>591</v>
      </c>
      <c r="D381" s="200" t="s">
        <v>187</v>
      </c>
      <c r="E381" s="201" t="s">
        <v>592</v>
      </c>
      <c r="F381" s="202" t="s">
        <v>593</v>
      </c>
      <c r="G381" s="203" t="s">
        <v>238</v>
      </c>
      <c r="H381" s="204">
        <v>8</v>
      </c>
      <c r="I381" s="205"/>
      <c r="J381" s="206">
        <f>ROUND(I381*H381,2)</f>
        <v>0</v>
      </c>
      <c r="K381" s="207"/>
      <c r="L381" s="208"/>
      <c r="M381" s="209" t="s">
        <v>1</v>
      </c>
      <c r="N381" s="210" t="s">
        <v>37</v>
      </c>
      <c r="O381" s="58"/>
      <c r="P381" s="172">
        <f>O381*H381</f>
        <v>0</v>
      </c>
      <c r="Q381" s="172">
        <v>1.55E-2</v>
      </c>
      <c r="R381" s="172">
        <f>Q381*H381</f>
        <v>0.124</v>
      </c>
      <c r="S381" s="172">
        <v>0</v>
      </c>
      <c r="T381" s="173">
        <f>S381*H381</f>
        <v>0</v>
      </c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R381" s="174" t="s">
        <v>312</v>
      </c>
      <c r="AT381" s="174" t="s">
        <v>187</v>
      </c>
      <c r="AU381" s="174" t="s">
        <v>82</v>
      </c>
      <c r="AY381" s="17" t="s">
        <v>144</v>
      </c>
      <c r="BE381" s="175">
        <f>IF(N381="základní",J381,0)</f>
        <v>0</v>
      </c>
      <c r="BF381" s="175">
        <f>IF(N381="snížená",J381,0)</f>
        <v>0</v>
      </c>
      <c r="BG381" s="175">
        <f>IF(N381="zákl. přenesená",J381,0)</f>
        <v>0</v>
      </c>
      <c r="BH381" s="175">
        <f>IF(N381="sníž. přenesená",J381,0)</f>
        <v>0</v>
      </c>
      <c r="BI381" s="175">
        <f>IF(N381="nulová",J381,0)</f>
        <v>0</v>
      </c>
      <c r="BJ381" s="17" t="s">
        <v>80</v>
      </c>
      <c r="BK381" s="175">
        <f>ROUND(I381*H381,2)</f>
        <v>0</v>
      </c>
      <c r="BL381" s="17" t="s">
        <v>230</v>
      </c>
      <c r="BM381" s="174" t="s">
        <v>594</v>
      </c>
    </row>
    <row r="382" spans="1:65" s="2" customFormat="1" ht="21.75" customHeight="1">
      <c r="A382" s="32"/>
      <c r="B382" s="161"/>
      <c r="C382" s="162" t="s">
        <v>595</v>
      </c>
      <c r="D382" s="162" t="s">
        <v>146</v>
      </c>
      <c r="E382" s="163" t="s">
        <v>596</v>
      </c>
      <c r="F382" s="164" t="s">
        <v>597</v>
      </c>
      <c r="G382" s="165" t="s">
        <v>238</v>
      </c>
      <c r="H382" s="166">
        <v>3</v>
      </c>
      <c r="I382" s="167"/>
      <c r="J382" s="168">
        <f>ROUND(I382*H382,2)</f>
        <v>0</v>
      </c>
      <c r="K382" s="169"/>
      <c r="L382" s="33"/>
      <c r="M382" s="170" t="s">
        <v>1</v>
      </c>
      <c r="N382" s="171" t="s">
        <v>37</v>
      </c>
      <c r="O382" s="58"/>
      <c r="P382" s="172">
        <f>O382*H382</f>
        <v>0</v>
      </c>
      <c r="Q382" s="172">
        <v>0</v>
      </c>
      <c r="R382" s="172">
        <f>Q382*H382</f>
        <v>0</v>
      </c>
      <c r="S382" s="172">
        <v>0</v>
      </c>
      <c r="T382" s="173">
        <f>S382*H382</f>
        <v>0</v>
      </c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R382" s="174" t="s">
        <v>230</v>
      </c>
      <c r="AT382" s="174" t="s">
        <v>146</v>
      </c>
      <c r="AU382" s="174" t="s">
        <v>82</v>
      </c>
      <c r="AY382" s="17" t="s">
        <v>144</v>
      </c>
      <c r="BE382" s="175">
        <f>IF(N382="základní",J382,0)</f>
        <v>0</v>
      </c>
      <c r="BF382" s="175">
        <f>IF(N382="snížená",J382,0)</f>
        <v>0</v>
      </c>
      <c r="BG382" s="175">
        <f>IF(N382="zákl. přenesená",J382,0)</f>
        <v>0</v>
      </c>
      <c r="BH382" s="175">
        <f>IF(N382="sníž. přenesená",J382,0)</f>
        <v>0</v>
      </c>
      <c r="BI382" s="175">
        <f>IF(N382="nulová",J382,0)</f>
        <v>0</v>
      </c>
      <c r="BJ382" s="17" t="s">
        <v>80</v>
      </c>
      <c r="BK382" s="175">
        <f>ROUND(I382*H382,2)</f>
        <v>0</v>
      </c>
      <c r="BL382" s="17" t="s">
        <v>230</v>
      </c>
      <c r="BM382" s="174" t="s">
        <v>598</v>
      </c>
    </row>
    <row r="383" spans="1:65" s="14" customFormat="1">
      <c r="B383" s="184"/>
      <c r="D383" s="177" t="s">
        <v>152</v>
      </c>
      <c r="E383" s="185" t="s">
        <v>1</v>
      </c>
      <c r="F383" s="186" t="s">
        <v>599</v>
      </c>
      <c r="H383" s="187">
        <v>3</v>
      </c>
      <c r="I383" s="188"/>
      <c r="L383" s="184"/>
      <c r="M383" s="189"/>
      <c r="N383" s="190"/>
      <c r="O383" s="190"/>
      <c r="P383" s="190"/>
      <c r="Q383" s="190"/>
      <c r="R383" s="190"/>
      <c r="S383" s="190"/>
      <c r="T383" s="191"/>
      <c r="AT383" s="185" t="s">
        <v>152</v>
      </c>
      <c r="AU383" s="185" t="s">
        <v>82</v>
      </c>
      <c r="AV383" s="14" t="s">
        <v>82</v>
      </c>
      <c r="AW383" s="14" t="s">
        <v>29</v>
      </c>
      <c r="AX383" s="14" t="s">
        <v>72</v>
      </c>
      <c r="AY383" s="185" t="s">
        <v>144</v>
      </c>
    </row>
    <row r="384" spans="1:65" s="15" customFormat="1">
      <c r="B384" s="192"/>
      <c r="D384" s="177" t="s">
        <v>152</v>
      </c>
      <c r="E384" s="193" t="s">
        <v>1</v>
      </c>
      <c r="F384" s="194" t="s">
        <v>155</v>
      </c>
      <c r="H384" s="195">
        <v>3</v>
      </c>
      <c r="I384" s="196"/>
      <c r="L384" s="192"/>
      <c r="M384" s="197"/>
      <c r="N384" s="198"/>
      <c r="O384" s="198"/>
      <c r="P384" s="198"/>
      <c r="Q384" s="198"/>
      <c r="R384" s="198"/>
      <c r="S384" s="198"/>
      <c r="T384" s="199"/>
      <c r="AT384" s="193" t="s">
        <v>152</v>
      </c>
      <c r="AU384" s="193" t="s">
        <v>82</v>
      </c>
      <c r="AV384" s="15" t="s">
        <v>150</v>
      </c>
      <c r="AW384" s="15" t="s">
        <v>29</v>
      </c>
      <c r="AX384" s="15" t="s">
        <v>80</v>
      </c>
      <c r="AY384" s="193" t="s">
        <v>144</v>
      </c>
    </row>
    <row r="385" spans="1:65" s="2" customFormat="1" ht="21.75" customHeight="1">
      <c r="A385" s="32"/>
      <c r="B385" s="161"/>
      <c r="C385" s="200" t="s">
        <v>600</v>
      </c>
      <c r="D385" s="200" t="s">
        <v>187</v>
      </c>
      <c r="E385" s="201" t="s">
        <v>601</v>
      </c>
      <c r="F385" s="202" t="s">
        <v>602</v>
      </c>
      <c r="G385" s="203" t="s">
        <v>238</v>
      </c>
      <c r="H385" s="204">
        <v>3</v>
      </c>
      <c r="I385" s="205"/>
      <c r="J385" s="206">
        <f>ROUND(I385*H385,2)</f>
        <v>0</v>
      </c>
      <c r="K385" s="207"/>
      <c r="L385" s="208"/>
      <c r="M385" s="209" t="s">
        <v>1</v>
      </c>
      <c r="N385" s="210" t="s">
        <v>37</v>
      </c>
      <c r="O385" s="58"/>
      <c r="P385" s="172">
        <f>O385*H385</f>
        <v>0</v>
      </c>
      <c r="Q385" s="172">
        <v>1.7500000000000002E-2</v>
      </c>
      <c r="R385" s="172">
        <f>Q385*H385</f>
        <v>5.2500000000000005E-2</v>
      </c>
      <c r="S385" s="172">
        <v>0</v>
      </c>
      <c r="T385" s="173">
        <f>S385*H385</f>
        <v>0</v>
      </c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R385" s="174" t="s">
        <v>312</v>
      </c>
      <c r="AT385" s="174" t="s">
        <v>187</v>
      </c>
      <c r="AU385" s="174" t="s">
        <v>82</v>
      </c>
      <c r="AY385" s="17" t="s">
        <v>144</v>
      </c>
      <c r="BE385" s="175">
        <f>IF(N385="základní",J385,0)</f>
        <v>0</v>
      </c>
      <c r="BF385" s="175">
        <f>IF(N385="snížená",J385,0)</f>
        <v>0</v>
      </c>
      <c r="BG385" s="175">
        <f>IF(N385="zákl. přenesená",J385,0)</f>
        <v>0</v>
      </c>
      <c r="BH385" s="175">
        <f>IF(N385="sníž. přenesená",J385,0)</f>
        <v>0</v>
      </c>
      <c r="BI385" s="175">
        <f>IF(N385="nulová",J385,0)</f>
        <v>0</v>
      </c>
      <c r="BJ385" s="17" t="s">
        <v>80</v>
      </c>
      <c r="BK385" s="175">
        <f>ROUND(I385*H385,2)</f>
        <v>0</v>
      </c>
      <c r="BL385" s="17" t="s">
        <v>230</v>
      </c>
      <c r="BM385" s="174" t="s">
        <v>603</v>
      </c>
    </row>
    <row r="386" spans="1:65" s="2" customFormat="1" ht="21.75" customHeight="1">
      <c r="A386" s="32"/>
      <c r="B386" s="161"/>
      <c r="C386" s="162" t="s">
        <v>604</v>
      </c>
      <c r="D386" s="162" t="s">
        <v>146</v>
      </c>
      <c r="E386" s="163" t="s">
        <v>605</v>
      </c>
      <c r="F386" s="164" t="s">
        <v>606</v>
      </c>
      <c r="G386" s="165" t="s">
        <v>238</v>
      </c>
      <c r="H386" s="166">
        <v>4</v>
      </c>
      <c r="I386" s="167"/>
      <c r="J386" s="168">
        <f>ROUND(I386*H386,2)</f>
        <v>0</v>
      </c>
      <c r="K386" s="169"/>
      <c r="L386" s="33"/>
      <c r="M386" s="170" t="s">
        <v>1</v>
      </c>
      <c r="N386" s="171" t="s">
        <v>37</v>
      </c>
      <c r="O386" s="58"/>
      <c r="P386" s="172">
        <f>O386*H386</f>
        <v>0</v>
      </c>
      <c r="Q386" s="172">
        <v>0</v>
      </c>
      <c r="R386" s="172">
        <f>Q386*H386</f>
        <v>0</v>
      </c>
      <c r="S386" s="172">
        <v>0</v>
      </c>
      <c r="T386" s="173">
        <f>S386*H386</f>
        <v>0</v>
      </c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R386" s="174" t="s">
        <v>230</v>
      </c>
      <c r="AT386" s="174" t="s">
        <v>146</v>
      </c>
      <c r="AU386" s="174" t="s">
        <v>82</v>
      </c>
      <c r="AY386" s="17" t="s">
        <v>144</v>
      </c>
      <c r="BE386" s="175">
        <f>IF(N386="základní",J386,0)</f>
        <v>0</v>
      </c>
      <c r="BF386" s="175">
        <f>IF(N386="snížená",J386,0)</f>
        <v>0</v>
      </c>
      <c r="BG386" s="175">
        <f>IF(N386="zákl. přenesená",J386,0)</f>
        <v>0</v>
      </c>
      <c r="BH386" s="175">
        <f>IF(N386="sníž. přenesená",J386,0)</f>
        <v>0</v>
      </c>
      <c r="BI386" s="175">
        <f>IF(N386="nulová",J386,0)</f>
        <v>0</v>
      </c>
      <c r="BJ386" s="17" t="s">
        <v>80</v>
      </c>
      <c r="BK386" s="175">
        <f>ROUND(I386*H386,2)</f>
        <v>0</v>
      </c>
      <c r="BL386" s="17" t="s">
        <v>230</v>
      </c>
      <c r="BM386" s="174" t="s">
        <v>607</v>
      </c>
    </row>
    <row r="387" spans="1:65" s="2" customFormat="1" ht="16.5" customHeight="1">
      <c r="A387" s="32"/>
      <c r="B387" s="161"/>
      <c r="C387" s="162" t="s">
        <v>608</v>
      </c>
      <c r="D387" s="162" t="s">
        <v>146</v>
      </c>
      <c r="E387" s="163" t="s">
        <v>609</v>
      </c>
      <c r="F387" s="164" t="s">
        <v>610</v>
      </c>
      <c r="G387" s="165" t="s">
        <v>238</v>
      </c>
      <c r="H387" s="166">
        <v>17</v>
      </c>
      <c r="I387" s="167"/>
      <c r="J387" s="168">
        <f>ROUND(I387*H387,2)</f>
        <v>0</v>
      </c>
      <c r="K387" s="169"/>
      <c r="L387" s="33"/>
      <c r="M387" s="170" t="s">
        <v>1</v>
      </c>
      <c r="N387" s="171" t="s">
        <v>37</v>
      </c>
      <c r="O387" s="58"/>
      <c r="P387" s="172">
        <f>O387*H387</f>
        <v>0</v>
      </c>
      <c r="Q387" s="172">
        <v>0</v>
      </c>
      <c r="R387" s="172">
        <f>Q387*H387</f>
        <v>0</v>
      </c>
      <c r="S387" s="172">
        <v>0</v>
      </c>
      <c r="T387" s="173">
        <f>S387*H387</f>
        <v>0</v>
      </c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R387" s="174" t="s">
        <v>230</v>
      </c>
      <c r="AT387" s="174" t="s">
        <v>146</v>
      </c>
      <c r="AU387" s="174" t="s">
        <v>82</v>
      </c>
      <c r="AY387" s="17" t="s">
        <v>144</v>
      </c>
      <c r="BE387" s="175">
        <f>IF(N387="základní",J387,0)</f>
        <v>0</v>
      </c>
      <c r="BF387" s="175">
        <f>IF(N387="snížená",J387,0)</f>
        <v>0</v>
      </c>
      <c r="BG387" s="175">
        <f>IF(N387="zákl. přenesená",J387,0)</f>
        <v>0</v>
      </c>
      <c r="BH387" s="175">
        <f>IF(N387="sníž. přenesená",J387,0)</f>
        <v>0</v>
      </c>
      <c r="BI387" s="175">
        <f>IF(N387="nulová",J387,0)</f>
        <v>0</v>
      </c>
      <c r="BJ387" s="17" t="s">
        <v>80</v>
      </c>
      <c r="BK387" s="175">
        <f>ROUND(I387*H387,2)</f>
        <v>0</v>
      </c>
      <c r="BL387" s="17" t="s">
        <v>230</v>
      </c>
      <c r="BM387" s="174" t="s">
        <v>611</v>
      </c>
    </row>
    <row r="388" spans="1:65" s="14" customFormat="1">
      <c r="B388" s="184"/>
      <c r="D388" s="177" t="s">
        <v>152</v>
      </c>
      <c r="E388" s="185" t="s">
        <v>1</v>
      </c>
      <c r="F388" s="186" t="s">
        <v>235</v>
      </c>
      <c r="H388" s="187">
        <v>17</v>
      </c>
      <c r="I388" s="188"/>
      <c r="L388" s="184"/>
      <c r="M388" s="189"/>
      <c r="N388" s="190"/>
      <c r="O388" s="190"/>
      <c r="P388" s="190"/>
      <c r="Q388" s="190"/>
      <c r="R388" s="190"/>
      <c r="S388" s="190"/>
      <c r="T388" s="191"/>
      <c r="AT388" s="185" t="s">
        <v>152</v>
      </c>
      <c r="AU388" s="185" t="s">
        <v>82</v>
      </c>
      <c r="AV388" s="14" t="s">
        <v>82</v>
      </c>
      <c r="AW388" s="14" t="s">
        <v>29</v>
      </c>
      <c r="AX388" s="14" t="s">
        <v>72</v>
      </c>
      <c r="AY388" s="185" t="s">
        <v>144</v>
      </c>
    </row>
    <row r="389" spans="1:65" s="15" customFormat="1">
      <c r="B389" s="192"/>
      <c r="D389" s="177" t="s">
        <v>152</v>
      </c>
      <c r="E389" s="193" t="s">
        <v>1</v>
      </c>
      <c r="F389" s="194" t="s">
        <v>155</v>
      </c>
      <c r="H389" s="195">
        <v>17</v>
      </c>
      <c r="I389" s="196"/>
      <c r="L389" s="192"/>
      <c r="M389" s="197"/>
      <c r="N389" s="198"/>
      <c r="O389" s="198"/>
      <c r="P389" s="198"/>
      <c r="Q389" s="198"/>
      <c r="R389" s="198"/>
      <c r="S389" s="198"/>
      <c r="T389" s="199"/>
      <c r="AT389" s="193" t="s">
        <v>152</v>
      </c>
      <c r="AU389" s="193" t="s">
        <v>82</v>
      </c>
      <c r="AV389" s="15" t="s">
        <v>150</v>
      </c>
      <c r="AW389" s="15" t="s">
        <v>29</v>
      </c>
      <c r="AX389" s="15" t="s">
        <v>80</v>
      </c>
      <c r="AY389" s="193" t="s">
        <v>144</v>
      </c>
    </row>
    <row r="390" spans="1:65" s="2" customFormat="1" ht="16.5" customHeight="1">
      <c r="A390" s="32"/>
      <c r="B390" s="161"/>
      <c r="C390" s="200" t="s">
        <v>612</v>
      </c>
      <c r="D390" s="200" t="s">
        <v>187</v>
      </c>
      <c r="E390" s="201" t="s">
        <v>613</v>
      </c>
      <c r="F390" s="202" t="s">
        <v>614</v>
      </c>
      <c r="G390" s="203" t="s">
        <v>537</v>
      </c>
      <c r="H390" s="204">
        <v>23.4</v>
      </c>
      <c r="I390" s="205"/>
      <c r="J390" s="206">
        <f>ROUND(I390*H390,2)</f>
        <v>0</v>
      </c>
      <c r="K390" s="207"/>
      <c r="L390" s="208"/>
      <c r="M390" s="209" t="s">
        <v>1</v>
      </c>
      <c r="N390" s="210" t="s">
        <v>37</v>
      </c>
      <c r="O390" s="58"/>
      <c r="P390" s="172">
        <f>O390*H390</f>
        <v>0</v>
      </c>
      <c r="Q390" s="172">
        <v>8.0000000000000002E-3</v>
      </c>
      <c r="R390" s="172">
        <f>Q390*H390</f>
        <v>0.18720000000000001</v>
      </c>
      <c r="S390" s="172">
        <v>0</v>
      </c>
      <c r="T390" s="173">
        <f>S390*H390</f>
        <v>0</v>
      </c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R390" s="174" t="s">
        <v>312</v>
      </c>
      <c r="AT390" s="174" t="s">
        <v>187</v>
      </c>
      <c r="AU390" s="174" t="s">
        <v>82</v>
      </c>
      <c r="AY390" s="17" t="s">
        <v>144</v>
      </c>
      <c r="BE390" s="175">
        <f>IF(N390="základní",J390,0)</f>
        <v>0</v>
      </c>
      <c r="BF390" s="175">
        <f>IF(N390="snížená",J390,0)</f>
        <v>0</v>
      </c>
      <c r="BG390" s="175">
        <f>IF(N390="zákl. přenesená",J390,0)</f>
        <v>0</v>
      </c>
      <c r="BH390" s="175">
        <f>IF(N390="sníž. přenesená",J390,0)</f>
        <v>0</v>
      </c>
      <c r="BI390" s="175">
        <f>IF(N390="nulová",J390,0)</f>
        <v>0</v>
      </c>
      <c r="BJ390" s="17" t="s">
        <v>80</v>
      </c>
      <c r="BK390" s="175">
        <f>ROUND(I390*H390,2)</f>
        <v>0</v>
      </c>
      <c r="BL390" s="17" t="s">
        <v>230</v>
      </c>
      <c r="BM390" s="174" t="s">
        <v>615</v>
      </c>
    </row>
    <row r="391" spans="1:65" s="14" customFormat="1">
      <c r="B391" s="184"/>
      <c r="D391" s="177" t="s">
        <v>152</v>
      </c>
      <c r="E391" s="185" t="s">
        <v>1</v>
      </c>
      <c r="F391" s="186" t="s">
        <v>616</v>
      </c>
      <c r="H391" s="187">
        <v>23.4</v>
      </c>
      <c r="I391" s="188"/>
      <c r="L391" s="184"/>
      <c r="M391" s="189"/>
      <c r="N391" s="190"/>
      <c r="O391" s="190"/>
      <c r="P391" s="190"/>
      <c r="Q391" s="190"/>
      <c r="R391" s="190"/>
      <c r="S391" s="190"/>
      <c r="T391" s="191"/>
      <c r="AT391" s="185" t="s">
        <v>152</v>
      </c>
      <c r="AU391" s="185" t="s">
        <v>82</v>
      </c>
      <c r="AV391" s="14" t="s">
        <v>82</v>
      </c>
      <c r="AW391" s="14" t="s">
        <v>29</v>
      </c>
      <c r="AX391" s="14" t="s">
        <v>72</v>
      </c>
      <c r="AY391" s="185" t="s">
        <v>144</v>
      </c>
    </row>
    <row r="392" spans="1:65" s="15" customFormat="1">
      <c r="B392" s="192"/>
      <c r="D392" s="177" t="s">
        <v>152</v>
      </c>
      <c r="E392" s="193" t="s">
        <v>1</v>
      </c>
      <c r="F392" s="194" t="s">
        <v>155</v>
      </c>
      <c r="H392" s="195">
        <v>23.4</v>
      </c>
      <c r="I392" s="196"/>
      <c r="L392" s="192"/>
      <c r="M392" s="197"/>
      <c r="N392" s="198"/>
      <c r="O392" s="198"/>
      <c r="P392" s="198"/>
      <c r="Q392" s="198"/>
      <c r="R392" s="198"/>
      <c r="S392" s="198"/>
      <c r="T392" s="199"/>
      <c r="AT392" s="193" t="s">
        <v>152</v>
      </c>
      <c r="AU392" s="193" t="s">
        <v>82</v>
      </c>
      <c r="AV392" s="15" t="s">
        <v>150</v>
      </c>
      <c r="AW392" s="15" t="s">
        <v>29</v>
      </c>
      <c r="AX392" s="15" t="s">
        <v>80</v>
      </c>
      <c r="AY392" s="193" t="s">
        <v>144</v>
      </c>
    </row>
    <row r="393" spans="1:65" s="2" customFormat="1" ht="21.75" customHeight="1">
      <c r="A393" s="32"/>
      <c r="B393" s="161"/>
      <c r="C393" s="162" t="s">
        <v>617</v>
      </c>
      <c r="D393" s="162" t="s">
        <v>146</v>
      </c>
      <c r="E393" s="163" t="s">
        <v>618</v>
      </c>
      <c r="F393" s="164" t="s">
        <v>619</v>
      </c>
      <c r="G393" s="165" t="s">
        <v>511</v>
      </c>
      <c r="H393" s="211"/>
      <c r="I393" s="167"/>
      <c r="J393" s="168">
        <f>ROUND(I393*H393,2)</f>
        <v>0</v>
      </c>
      <c r="K393" s="169"/>
      <c r="L393" s="33"/>
      <c r="M393" s="170" t="s">
        <v>1</v>
      </c>
      <c r="N393" s="171" t="s">
        <v>37</v>
      </c>
      <c r="O393" s="58"/>
      <c r="P393" s="172">
        <f>O393*H393</f>
        <v>0</v>
      </c>
      <c r="Q393" s="172">
        <v>0</v>
      </c>
      <c r="R393" s="172">
        <f>Q393*H393</f>
        <v>0</v>
      </c>
      <c r="S393" s="172">
        <v>0</v>
      </c>
      <c r="T393" s="173">
        <f>S393*H393</f>
        <v>0</v>
      </c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R393" s="174" t="s">
        <v>230</v>
      </c>
      <c r="AT393" s="174" t="s">
        <v>146</v>
      </c>
      <c r="AU393" s="174" t="s">
        <v>82</v>
      </c>
      <c r="AY393" s="17" t="s">
        <v>144</v>
      </c>
      <c r="BE393" s="175">
        <f>IF(N393="základní",J393,0)</f>
        <v>0</v>
      </c>
      <c r="BF393" s="175">
        <f>IF(N393="snížená",J393,0)</f>
        <v>0</v>
      </c>
      <c r="BG393" s="175">
        <f>IF(N393="zákl. přenesená",J393,0)</f>
        <v>0</v>
      </c>
      <c r="BH393" s="175">
        <f>IF(N393="sníž. přenesená",J393,0)</f>
        <v>0</v>
      </c>
      <c r="BI393" s="175">
        <f>IF(N393="nulová",J393,0)</f>
        <v>0</v>
      </c>
      <c r="BJ393" s="17" t="s">
        <v>80</v>
      </c>
      <c r="BK393" s="175">
        <f>ROUND(I393*H393,2)</f>
        <v>0</v>
      </c>
      <c r="BL393" s="17" t="s">
        <v>230</v>
      </c>
      <c r="BM393" s="174" t="s">
        <v>620</v>
      </c>
    </row>
    <row r="394" spans="1:65" s="12" customFormat="1" ht="22.9" customHeight="1">
      <c r="B394" s="148"/>
      <c r="D394" s="149" t="s">
        <v>71</v>
      </c>
      <c r="E394" s="159" t="s">
        <v>621</v>
      </c>
      <c r="F394" s="159" t="s">
        <v>622</v>
      </c>
      <c r="I394" s="151"/>
      <c r="J394" s="160">
        <f>BK394</f>
        <v>0</v>
      </c>
      <c r="L394" s="148"/>
      <c r="M394" s="153"/>
      <c r="N394" s="154"/>
      <c r="O394" s="154"/>
      <c r="P394" s="155">
        <f>SUM(P395:P398)</f>
        <v>0</v>
      </c>
      <c r="Q394" s="154"/>
      <c r="R394" s="155">
        <f>SUM(R395:R398)</f>
        <v>1.0499999999999999E-3</v>
      </c>
      <c r="S394" s="154"/>
      <c r="T394" s="156">
        <f>SUM(T395:T398)</f>
        <v>0</v>
      </c>
      <c r="AR394" s="149" t="s">
        <v>82</v>
      </c>
      <c r="AT394" s="157" t="s">
        <v>71</v>
      </c>
      <c r="AU394" s="157" t="s">
        <v>80</v>
      </c>
      <c r="AY394" s="149" t="s">
        <v>144</v>
      </c>
      <c r="BK394" s="158">
        <f>SUM(BK395:BK398)</f>
        <v>0</v>
      </c>
    </row>
    <row r="395" spans="1:65" s="2" customFormat="1" ht="21.75" customHeight="1">
      <c r="A395" s="32"/>
      <c r="B395" s="161"/>
      <c r="C395" s="162" t="s">
        <v>623</v>
      </c>
      <c r="D395" s="162" t="s">
        <v>146</v>
      </c>
      <c r="E395" s="163" t="s">
        <v>624</v>
      </c>
      <c r="F395" s="164" t="s">
        <v>625</v>
      </c>
      <c r="G395" s="165" t="s">
        <v>537</v>
      </c>
      <c r="H395" s="166">
        <v>17.5</v>
      </c>
      <c r="I395" s="167"/>
      <c r="J395" s="168">
        <f>ROUND(I395*H395,2)</f>
        <v>0</v>
      </c>
      <c r="K395" s="169"/>
      <c r="L395" s="33"/>
      <c r="M395" s="170" t="s">
        <v>1</v>
      </c>
      <c r="N395" s="171" t="s">
        <v>37</v>
      </c>
      <c r="O395" s="58"/>
      <c r="P395" s="172">
        <f>O395*H395</f>
        <v>0</v>
      </c>
      <c r="Q395" s="172">
        <v>6.0000000000000002E-5</v>
      </c>
      <c r="R395" s="172">
        <f>Q395*H395</f>
        <v>1.0499999999999999E-3</v>
      </c>
      <c r="S395" s="172">
        <v>0</v>
      </c>
      <c r="T395" s="173">
        <f>S395*H395</f>
        <v>0</v>
      </c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R395" s="174" t="s">
        <v>230</v>
      </c>
      <c r="AT395" s="174" t="s">
        <v>146</v>
      </c>
      <c r="AU395" s="174" t="s">
        <v>82</v>
      </c>
      <c r="AY395" s="17" t="s">
        <v>144</v>
      </c>
      <c r="BE395" s="175">
        <f>IF(N395="základní",J395,0)</f>
        <v>0</v>
      </c>
      <c r="BF395" s="175">
        <f>IF(N395="snížená",J395,0)</f>
        <v>0</v>
      </c>
      <c r="BG395" s="175">
        <f>IF(N395="zákl. přenesená",J395,0)</f>
        <v>0</v>
      </c>
      <c r="BH395" s="175">
        <f>IF(N395="sníž. přenesená",J395,0)</f>
        <v>0</v>
      </c>
      <c r="BI395" s="175">
        <f>IF(N395="nulová",J395,0)</f>
        <v>0</v>
      </c>
      <c r="BJ395" s="17" t="s">
        <v>80</v>
      </c>
      <c r="BK395" s="175">
        <f>ROUND(I395*H395,2)</f>
        <v>0</v>
      </c>
      <c r="BL395" s="17" t="s">
        <v>230</v>
      </c>
      <c r="BM395" s="174" t="s">
        <v>626</v>
      </c>
    </row>
    <row r="396" spans="1:65" s="14" customFormat="1">
      <c r="B396" s="184"/>
      <c r="D396" s="177" t="s">
        <v>152</v>
      </c>
      <c r="E396" s="185" t="s">
        <v>1</v>
      </c>
      <c r="F396" s="186" t="s">
        <v>627</v>
      </c>
      <c r="H396" s="187">
        <v>17.5</v>
      </c>
      <c r="I396" s="188"/>
      <c r="L396" s="184"/>
      <c r="M396" s="189"/>
      <c r="N396" s="190"/>
      <c r="O396" s="190"/>
      <c r="P396" s="190"/>
      <c r="Q396" s="190"/>
      <c r="R396" s="190"/>
      <c r="S396" s="190"/>
      <c r="T396" s="191"/>
      <c r="AT396" s="185" t="s">
        <v>152</v>
      </c>
      <c r="AU396" s="185" t="s">
        <v>82</v>
      </c>
      <c r="AV396" s="14" t="s">
        <v>82</v>
      </c>
      <c r="AW396" s="14" t="s">
        <v>29</v>
      </c>
      <c r="AX396" s="14" t="s">
        <v>72</v>
      </c>
      <c r="AY396" s="185" t="s">
        <v>144</v>
      </c>
    </row>
    <row r="397" spans="1:65" s="15" customFormat="1">
      <c r="B397" s="192"/>
      <c r="D397" s="177" t="s">
        <v>152</v>
      </c>
      <c r="E397" s="193" t="s">
        <v>1</v>
      </c>
      <c r="F397" s="194" t="s">
        <v>155</v>
      </c>
      <c r="H397" s="195">
        <v>17.5</v>
      </c>
      <c r="I397" s="196"/>
      <c r="L397" s="192"/>
      <c r="M397" s="197"/>
      <c r="N397" s="198"/>
      <c r="O397" s="198"/>
      <c r="P397" s="198"/>
      <c r="Q397" s="198"/>
      <c r="R397" s="198"/>
      <c r="S397" s="198"/>
      <c r="T397" s="199"/>
      <c r="AT397" s="193" t="s">
        <v>152</v>
      </c>
      <c r="AU397" s="193" t="s">
        <v>82</v>
      </c>
      <c r="AV397" s="15" t="s">
        <v>150</v>
      </c>
      <c r="AW397" s="15" t="s">
        <v>29</v>
      </c>
      <c r="AX397" s="15" t="s">
        <v>80</v>
      </c>
      <c r="AY397" s="193" t="s">
        <v>144</v>
      </c>
    </row>
    <row r="398" spans="1:65" s="2" customFormat="1" ht="21.75" customHeight="1">
      <c r="A398" s="32"/>
      <c r="B398" s="161"/>
      <c r="C398" s="162" t="s">
        <v>628</v>
      </c>
      <c r="D398" s="162" t="s">
        <v>146</v>
      </c>
      <c r="E398" s="163" t="s">
        <v>629</v>
      </c>
      <c r="F398" s="164" t="s">
        <v>630</v>
      </c>
      <c r="G398" s="165" t="s">
        <v>511</v>
      </c>
      <c r="H398" s="211"/>
      <c r="I398" s="167"/>
      <c r="J398" s="168">
        <f>ROUND(I398*H398,2)</f>
        <v>0</v>
      </c>
      <c r="K398" s="169"/>
      <c r="L398" s="33"/>
      <c r="M398" s="170" t="s">
        <v>1</v>
      </c>
      <c r="N398" s="171" t="s">
        <v>37</v>
      </c>
      <c r="O398" s="58"/>
      <c r="P398" s="172">
        <f>O398*H398</f>
        <v>0</v>
      </c>
      <c r="Q398" s="172">
        <v>0</v>
      </c>
      <c r="R398" s="172">
        <f>Q398*H398</f>
        <v>0</v>
      </c>
      <c r="S398" s="172">
        <v>0</v>
      </c>
      <c r="T398" s="173">
        <f>S398*H398</f>
        <v>0</v>
      </c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R398" s="174" t="s">
        <v>230</v>
      </c>
      <c r="AT398" s="174" t="s">
        <v>146</v>
      </c>
      <c r="AU398" s="174" t="s">
        <v>82</v>
      </c>
      <c r="AY398" s="17" t="s">
        <v>144</v>
      </c>
      <c r="BE398" s="175">
        <f>IF(N398="základní",J398,0)</f>
        <v>0</v>
      </c>
      <c r="BF398" s="175">
        <f>IF(N398="snížená",J398,0)</f>
        <v>0</v>
      </c>
      <c r="BG398" s="175">
        <f>IF(N398="zákl. přenesená",J398,0)</f>
        <v>0</v>
      </c>
      <c r="BH398" s="175">
        <f>IF(N398="sníž. přenesená",J398,0)</f>
        <v>0</v>
      </c>
      <c r="BI398" s="175">
        <f>IF(N398="nulová",J398,0)</f>
        <v>0</v>
      </c>
      <c r="BJ398" s="17" t="s">
        <v>80</v>
      </c>
      <c r="BK398" s="175">
        <f>ROUND(I398*H398,2)</f>
        <v>0</v>
      </c>
      <c r="BL398" s="17" t="s">
        <v>230</v>
      </c>
      <c r="BM398" s="174" t="s">
        <v>631</v>
      </c>
    </row>
    <row r="399" spans="1:65" s="12" customFormat="1" ht="22.9" customHeight="1">
      <c r="B399" s="148"/>
      <c r="D399" s="149" t="s">
        <v>71</v>
      </c>
      <c r="E399" s="159" t="s">
        <v>632</v>
      </c>
      <c r="F399" s="159" t="s">
        <v>633</v>
      </c>
      <c r="I399" s="151"/>
      <c r="J399" s="160">
        <f>BK399</f>
        <v>0</v>
      </c>
      <c r="L399" s="148"/>
      <c r="M399" s="153"/>
      <c r="N399" s="154"/>
      <c r="O399" s="154"/>
      <c r="P399" s="155">
        <f>SUM(P400:P437)</f>
        <v>0</v>
      </c>
      <c r="Q399" s="154"/>
      <c r="R399" s="155">
        <f>SUM(R400:R437)</f>
        <v>7.7834092000000004</v>
      </c>
      <c r="S399" s="154"/>
      <c r="T399" s="156">
        <f>SUM(T400:T437)</f>
        <v>6.5975700000000002</v>
      </c>
      <c r="AR399" s="149" t="s">
        <v>82</v>
      </c>
      <c r="AT399" s="157" t="s">
        <v>71</v>
      </c>
      <c r="AU399" s="157" t="s">
        <v>80</v>
      </c>
      <c r="AY399" s="149" t="s">
        <v>144</v>
      </c>
      <c r="BK399" s="158">
        <f>SUM(BK400:BK437)</f>
        <v>0</v>
      </c>
    </row>
    <row r="400" spans="1:65" s="2" customFormat="1" ht="16.5" customHeight="1">
      <c r="A400" s="32"/>
      <c r="B400" s="161"/>
      <c r="C400" s="162" t="s">
        <v>634</v>
      </c>
      <c r="D400" s="162" t="s">
        <v>146</v>
      </c>
      <c r="E400" s="163" t="s">
        <v>635</v>
      </c>
      <c r="F400" s="164" t="s">
        <v>636</v>
      </c>
      <c r="G400" s="165" t="s">
        <v>202</v>
      </c>
      <c r="H400" s="166">
        <v>158.4</v>
      </c>
      <c r="I400" s="167"/>
      <c r="J400" s="168">
        <f>ROUND(I400*H400,2)</f>
        <v>0</v>
      </c>
      <c r="K400" s="169"/>
      <c r="L400" s="33"/>
      <c r="M400" s="170" t="s">
        <v>1</v>
      </c>
      <c r="N400" s="171" t="s">
        <v>37</v>
      </c>
      <c r="O400" s="58"/>
      <c r="P400" s="172">
        <f>O400*H400</f>
        <v>0</v>
      </c>
      <c r="Q400" s="172">
        <v>4.5500000000000002E-3</v>
      </c>
      <c r="R400" s="172">
        <f>Q400*H400</f>
        <v>0.72072000000000003</v>
      </c>
      <c r="S400" s="172">
        <v>0</v>
      </c>
      <c r="T400" s="173">
        <f>S400*H400</f>
        <v>0</v>
      </c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R400" s="174" t="s">
        <v>230</v>
      </c>
      <c r="AT400" s="174" t="s">
        <v>146</v>
      </c>
      <c r="AU400" s="174" t="s">
        <v>82</v>
      </c>
      <c r="AY400" s="17" t="s">
        <v>144</v>
      </c>
      <c r="BE400" s="175">
        <f>IF(N400="základní",J400,0)</f>
        <v>0</v>
      </c>
      <c r="BF400" s="175">
        <f>IF(N400="snížená",J400,0)</f>
        <v>0</v>
      </c>
      <c r="BG400" s="175">
        <f>IF(N400="zákl. přenesená",J400,0)</f>
        <v>0</v>
      </c>
      <c r="BH400" s="175">
        <f>IF(N400="sníž. přenesená",J400,0)</f>
        <v>0</v>
      </c>
      <c r="BI400" s="175">
        <f>IF(N400="nulová",J400,0)</f>
        <v>0</v>
      </c>
      <c r="BJ400" s="17" t="s">
        <v>80</v>
      </c>
      <c r="BK400" s="175">
        <f>ROUND(I400*H400,2)</f>
        <v>0</v>
      </c>
      <c r="BL400" s="17" t="s">
        <v>230</v>
      </c>
      <c r="BM400" s="174" t="s">
        <v>637</v>
      </c>
    </row>
    <row r="401" spans="1:65" s="13" customFormat="1" ht="22.5">
      <c r="B401" s="176"/>
      <c r="D401" s="177" t="s">
        <v>152</v>
      </c>
      <c r="E401" s="178" t="s">
        <v>1</v>
      </c>
      <c r="F401" s="179" t="s">
        <v>316</v>
      </c>
      <c r="H401" s="178" t="s">
        <v>1</v>
      </c>
      <c r="I401" s="180"/>
      <c r="L401" s="176"/>
      <c r="M401" s="181"/>
      <c r="N401" s="182"/>
      <c r="O401" s="182"/>
      <c r="P401" s="182"/>
      <c r="Q401" s="182"/>
      <c r="R401" s="182"/>
      <c r="S401" s="182"/>
      <c r="T401" s="183"/>
      <c r="AT401" s="178" t="s">
        <v>152</v>
      </c>
      <c r="AU401" s="178" t="s">
        <v>82</v>
      </c>
      <c r="AV401" s="13" t="s">
        <v>80</v>
      </c>
      <c r="AW401" s="13" t="s">
        <v>29</v>
      </c>
      <c r="AX401" s="13" t="s">
        <v>72</v>
      </c>
      <c r="AY401" s="178" t="s">
        <v>144</v>
      </c>
    </row>
    <row r="402" spans="1:65" s="14" customFormat="1" ht="22.5">
      <c r="B402" s="184"/>
      <c r="D402" s="177" t="s">
        <v>152</v>
      </c>
      <c r="E402" s="185" t="s">
        <v>1</v>
      </c>
      <c r="F402" s="186" t="s">
        <v>638</v>
      </c>
      <c r="H402" s="187">
        <v>158.4</v>
      </c>
      <c r="I402" s="188"/>
      <c r="L402" s="184"/>
      <c r="M402" s="189"/>
      <c r="N402" s="190"/>
      <c r="O402" s="190"/>
      <c r="P402" s="190"/>
      <c r="Q402" s="190"/>
      <c r="R402" s="190"/>
      <c r="S402" s="190"/>
      <c r="T402" s="191"/>
      <c r="AT402" s="185" t="s">
        <v>152</v>
      </c>
      <c r="AU402" s="185" t="s">
        <v>82</v>
      </c>
      <c r="AV402" s="14" t="s">
        <v>82</v>
      </c>
      <c r="AW402" s="14" t="s">
        <v>29</v>
      </c>
      <c r="AX402" s="14" t="s">
        <v>72</v>
      </c>
      <c r="AY402" s="185" t="s">
        <v>144</v>
      </c>
    </row>
    <row r="403" spans="1:65" s="15" customFormat="1">
      <c r="B403" s="192"/>
      <c r="D403" s="177" t="s">
        <v>152</v>
      </c>
      <c r="E403" s="193" t="s">
        <v>1</v>
      </c>
      <c r="F403" s="194" t="s">
        <v>155</v>
      </c>
      <c r="H403" s="195">
        <v>158.4</v>
      </c>
      <c r="I403" s="196"/>
      <c r="L403" s="192"/>
      <c r="M403" s="197"/>
      <c r="N403" s="198"/>
      <c r="O403" s="198"/>
      <c r="P403" s="198"/>
      <c r="Q403" s="198"/>
      <c r="R403" s="198"/>
      <c r="S403" s="198"/>
      <c r="T403" s="199"/>
      <c r="AT403" s="193" t="s">
        <v>152</v>
      </c>
      <c r="AU403" s="193" t="s">
        <v>82</v>
      </c>
      <c r="AV403" s="15" t="s">
        <v>150</v>
      </c>
      <c r="AW403" s="15" t="s">
        <v>29</v>
      </c>
      <c r="AX403" s="15" t="s">
        <v>80</v>
      </c>
      <c r="AY403" s="193" t="s">
        <v>144</v>
      </c>
    </row>
    <row r="404" spans="1:65" s="2" customFormat="1" ht="21.75" customHeight="1">
      <c r="A404" s="32"/>
      <c r="B404" s="161"/>
      <c r="C404" s="162" t="s">
        <v>639</v>
      </c>
      <c r="D404" s="162" t="s">
        <v>146</v>
      </c>
      <c r="E404" s="163" t="s">
        <v>640</v>
      </c>
      <c r="F404" s="164" t="s">
        <v>641</v>
      </c>
      <c r="G404" s="165" t="s">
        <v>537</v>
      </c>
      <c r="H404" s="166">
        <v>169.6</v>
      </c>
      <c r="I404" s="167"/>
      <c r="J404" s="168">
        <f>ROUND(I404*H404,2)</f>
        <v>0</v>
      </c>
      <c r="K404" s="169"/>
      <c r="L404" s="33"/>
      <c r="M404" s="170" t="s">
        <v>1</v>
      </c>
      <c r="N404" s="171" t="s">
        <v>37</v>
      </c>
      <c r="O404" s="58"/>
      <c r="P404" s="172">
        <f>O404*H404</f>
        <v>0</v>
      </c>
      <c r="Q404" s="172">
        <v>4.2999999999999999E-4</v>
      </c>
      <c r="R404" s="172">
        <f>Q404*H404</f>
        <v>7.2927999999999993E-2</v>
      </c>
      <c r="S404" s="172">
        <v>0</v>
      </c>
      <c r="T404" s="173">
        <f>S404*H404</f>
        <v>0</v>
      </c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R404" s="174" t="s">
        <v>230</v>
      </c>
      <c r="AT404" s="174" t="s">
        <v>146</v>
      </c>
      <c r="AU404" s="174" t="s">
        <v>82</v>
      </c>
      <c r="AY404" s="17" t="s">
        <v>144</v>
      </c>
      <c r="BE404" s="175">
        <f>IF(N404="základní",J404,0)</f>
        <v>0</v>
      </c>
      <c r="BF404" s="175">
        <f>IF(N404="snížená",J404,0)</f>
        <v>0</v>
      </c>
      <c r="BG404" s="175">
        <f>IF(N404="zákl. přenesená",J404,0)</f>
        <v>0</v>
      </c>
      <c r="BH404" s="175">
        <f>IF(N404="sníž. přenesená",J404,0)</f>
        <v>0</v>
      </c>
      <c r="BI404" s="175">
        <f>IF(N404="nulová",J404,0)</f>
        <v>0</v>
      </c>
      <c r="BJ404" s="17" t="s">
        <v>80</v>
      </c>
      <c r="BK404" s="175">
        <f>ROUND(I404*H404,2)</f>
        <v>0</v>
      </c>
      <c r="BL404" s="17" t="s">
        <v>230</v>
      </c>
      <c r="BM404" s="174" t="s">
        <v>642</v>
      </c>
    </row>
    <row r="405" spans="1:65" s="13" customFormat="1">
      <c r="B405" s="176"/>
      <c r="D405" s="177" t="s">
        <v>152</v>
      </c>
      <c r="E405" s="178" t="s">
        <v>1</v>
      </c>
      <c r="F405" s="179" t="s">
        <v>643</v>
      </c>
      <c r="H405" s="178" t="s">
        <v>1</v>
      </c>
      <c r="I405" s="180"/>
      <c r="L405" s="176"/>
      <c r="M405" s="181"/>
      <c r="N405" s="182"/>
      <c r="O405" s="182"/>
      <c r="P405" s="182"/>
      <c r="Q405" s="182"/>
      <c r="R405" s="182"/>
      <c r="S405" s="182"/>
      <c r="T405" s="183"/>
      <c r="AT405" s="178" t="s">
        <v>152</v>
      </c>
      <c r="AU405" s="178" t="s">
        <v>82</v>
      </c>
      <c r="AV405" s="13" t="s">
        <v>80</v>
      </c>
      <c r="AW405" s="13" t="s">
        <v>29</v>
      </c>
      <c r="AX405" s="13" t="s">
        <v>72</v>
      </c>
      <c r="AY405" s="178" t="s">
        <v>144</v>
      </c>
    </row>
    <row r="406" spans="1:65" s="14" customFormat="1" ht="22.5">
      <c r="B406" s="184"/>
      <c r="D406" s="177" t="s">
        <v>152</v>
      </c>
      <c r="E406" s="185" t="s">
        <v>1</v>
      </c>
      <c r="F406" s="186" t="s">
        <v>644</v>
      </c>
      <c r="H406" s="187">
        <v>169.6</v>
      </c>
      <c r="I406" s="188"/>
      <c r="L406" s="184"/>
      <c r="M406" s="189"/>
      <c r="N406" s="190"/>
      <c r="O406" s="190"/>
      <c r="P406" s="190"/>
      <c r="Q406" s="190"/>
      <c r="R406" s="190"/>
      <c r="S406" s="190"/>
      <c r="T406" s="191"/>
      <c r="AT406" s="185" t="s">
        <v>152</v>
      </c>
      <c r="AU406" s="185" t="s">
        <v>82</v>
      </c>
      <c r="AV406" s="14" t="s">
        <v>82</v>
      </c>
      <c r="AW406" s="14" t="s">
        <v>29</v>
      </c>
      <c r="AX406" s="14" t="s">
        <v>72</v>
      </c>
      <c r="AY406" s="185" t="s">
        <v>144</v>
      </c>
    </row>
    <row r="407" spans="1:65" s="15" customFormat="1">
      <c r="B407" s="192"/>
      <c r="D407" s="177" t="s">
        <v>152</v>
      </c>
      <c r="E407" s="193" t="s">
        <v>1</v>
      </c>
      <c r="F407" s="194" t="s">
        <v>155</v>
      </c>
      <c r="H407" s="195">
        <v>169.6</v>
      </c>
      <c r="I407" s="196"/>
      <c r="L407" s="192"/>
      <c r="M407" s="197"/>
      <c r="N407" s="198"/>
      <c r="O407" s="198"/>
      <c r="P407" s="198"/>
      <c r="Q407" s="198"/>
      <c r="R407" s="198"/>
      <c r="S407" s="198"/>
      <c r="T407" s="199"/>
      <c r="AT407" s="193" t="s">
        <v>152</v>
      </c>
      <c r="AU407" s="193" t="s">
        <v>82</v>
      </c>
      <c r="AV407" s="15" t="s">
        <v>150</v>
      </c>
      <c r="AW407" s="15" t="s">
        <v>29</v>
      </c>
      <c r="AX407" s="15" t="s">
        <v>80</v>
      </c>
      <c r="AY407" s="193" t="s">
        <v>144</v>
      </c>
    </row>
    <row r="408" spans="1:65" s="2" customFormat="1" ht="16.5" customHeight="1">
      <c r="A408" s="32"/>
      <c r="B408" s="161"/>
      <c r="C408" s="200" t="s">
        <v>645</v>
      </c>
      <c r="D408" s="200" t="s">
        <v>187</v>
      </c>
      <c r="E408" s="201" t="s">
        <v>646</v>
      </c>
      <c r="F408" s="202" t="s">
        <v>647</v>
      </c>
      <c r="G408" s="203" t="s">
        <v>537</v>
      </c>
      <c r="H408" s="204">
        <v>186.56</v>
      </c>
      <c r="I408" s="205"/>
      <c r="J408" s="206">
        <f>ROUND(I408*H408,2)</f>
        <v>0</v>
      </c>
      <c r="K408" s="207"/>
      <c r="L408" s="208"/>
      <c r="M408" s="209" t="s">
        <v>1</v>
      </c>
      <c r="N408" s="210" t="s">
        <v>37</v>
      </c>
      <c r="O408" s="58"/>
      <c r="P408" s="172">
        <f>O408*H408</f>
        <v>0</v>
      </c>
      <c r="Q408" s="172">
        <v>1.0200000000000001E-3</v>
      </c>
      <c r="R408" s="172">
        <f>Q408*H408</f>
        <v>0.19029120000000002</v>
      </c>
      <c r="S408" s="172">
        <v>0</v>
      </c>
      <c r="T408" s="173">
        <f>S408*H408</f>
        <v>0</v>
      </c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R408" s="174" t="s">
        <v>312</v>
      </c>
      <c r="AT408" s="174" t="s">
        <v>187</v>
      </c>
      <c r="AU408" s="174" t="s">
        <v>82</v>
      </c>
      <c r="AY408" s="17" t="s">
        <v>144</v>
      </c>
      <c r="BE408" s="175">
        <f>IF(N408="základní",J408,0)</f>
        <v>0</v>
      </c>
      <c r="BF408" s="175">
        <f>IF(N408="snížená",J408,0)</f>
        <v>0</v>
      </c>
      <c r="BG408" s="175">
        <f>IF(N408="zákl. přenesená",J408,0)</f>
        <v>0</v>
      </c>
      <c r="BH408" s="175">
        <f>IF(N408="sníž. přenesená",J408,0)</f>
        <v>0</v>
      </c>
      <c r="BI408" s="175">
        <f>IF(N408="nulová",J408,0)</f>
        <v>0</v>
      </c>
      <c r="BJ408" s="17" t="s">
        <v>80</v>
      </c>
      <c r="BK408" s="175">
        <f>ROUND(I408*H408,2)</f>
        <v>0</v>
      </c>
      <c r="BL408" s="17" t="s">
        <v>230</v>
      </c>
      <c r="BM408" s="174" t="s">
        <v>648</v>
      </c>
    </row>
    <row r="409" spans="1:65" s="14" customFormat="1">
      <c r="B409" s="184"/>
      <c r="D409" s="177" t="s">
        <v>152</v>
      </c>
      <c r="F409" s="186" t="s">
        <v>649</v>
      </c>
      <c r="H409" s="187">
        <v>186.56</v>
      </c>
      <c r="I409" s="188"/>
      <c r="L409" s="184"/>
      <c r="M409" s="189"/>
      <c r="N409" s="190"/>
      <c r="O409" s="190"/>
      <c r="P409" s="190"/>
      <c r="Q409" s="190"/>
      <c r="R409" s="190"/>
      <c r="S409" s="190"/>
      <c r="T409" s="191"/>
      <c r="AT409" s="185" t="s">
        <v>152</v>
      </c>
      <c r="AU409" s="185" t="s">
        <v>82</v>
      </c>
      <c r="AV409" s="14" t="s">
        <v>82</v>
      </c>
      <c r="AW409" s="14" t="s">
        <v>3</v>
      </c>
      <c r="AX409" s="14" t="s">
        <v>80</v>
      </c>
      <c r="AY409" s="185" t="s">
        <v>144</v>
      </c>
    </row>
    <row r="410" spans="1:65" s="2" customFormat="1" ht="16.5" customHeight="1">
      <c r="A410" s="32"/>
      <c r="B410" s="161"/>
      <c r="C410" s="162" t="s">
        <v>650</v>
      </c>
      <c r="D410" s="162" t="s">
        <v>146</v>
      </c>
      <c r="E410" s="163" t="s">
        <v>651</v>
      </c>
      <c r="F410" s="164" t="s">
        <v>652</v>
      </c>
      <c r="G410" s="165" t="s">
        <v>202</v>
      </c>
      <c r="H410" s="166">
        <v>186.9</v>
      </c>
      <c r="I410" s="167"/>
      <c r="J410" s="168">
        <f>ROUND(I410*H410,2)</f>
        <v>0</v>
      </c>
      <c r="K410" s="169"/>
      <c r="L410" s="33"/>
      <c r="M410" s="170" t="s">
        <v>1</v>
      </c>
      <c r="N410" s="171" t="s">
        <v>37</v>
      </c>
      <c r="O410" s="58"/>
      <c r="P410" s="172">
        <f>O410*H410</f>
        <v>0</v>
      </c>
      <c r="Q410" s="172">
        <v>0</v>
      </c>
      <c r="R410" s="172">
        <f>Q410*H410</f>
        <v>0</v>
      </c>
      <c r="S410" s="172">
        <v>3.5299999999999998E-2</v>
      </c>
      <c r="T410" s="173">
        <f>S410*H410</f>
        <v>6.5975700000000002</v>
      </c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R410" s="174" t="s">
        <v>230</v>
      </c>
      <c r="AT410" s="174" t="s">
        <v>146</v>
      </c>
      <c r="AU410" s="174" t="s">
        <v>82</v>
      </c>
      <c r="AY410" s="17" t="s">
        <v>144</v>
      </c>
      <c r="BE410" s="175">
        <f>IF(N410="základní",J410,0)</f>
        <v>0</v>
      </c>
      <c r="BF410" s="175">
        <f>IF(N410="snížená",J410,0)</f>
        <v>0</v>
      </c>
      <c r="BG410" s="175">
        <f>IF(N410="zákl. přenesená",J410,0)</f>
        <v>0</v>
      </c>
      <c r="BH410" s="175">
        <f>IF(N410="sníž. přenesená",J410,0)</f>
        <v>0</v>
      </c>
      <c r="BI410" s="175">
        <f>IF(N410="nulová",J410,0)</f>
        <v>0</v>
      </c>
      <c r="BJ410" s="17" t="s">
        <v>80</v>
      </c>
      <c r="BK410" s="175">
        <f>ROUND(I410*H410,2)</f>
        <v>0</v>
      </c>
      <c r="BL410" s="17" t="s">
        <v>230</v>
      </c>
      <c r="BM410" s="174" t="s">
        <v>653</v>
      </c>
    </row>
    <row r="411" spans="1:65" s="14" customFormat="1">
      <c r="B411" s="184"/>
      <c r="D411" s="177" t="s">
        <v>152</v>
      </c>
      <c r="E411" s="185" t="s">
        <v>1</v>
      </c>
      <c r="F411" s="186" t="s">
        <v>654</v>
      </c>
      <c r="H411" s="187">
        <v>186.9</v>
      </c>
      <c r="I411" s="188"/>
      <c r="L411" s="184"/>
      <c r="M411" s="189"/>
      <c r="N411" s="190"/>
      <c r="O411" s="190"/>
      <c r="P411" s="190"/>
      <c r="Q411" s="190"/>
      <c r="R411" s="190"/>
      <c r="S411" s="190"/>
      <c r="T411" s="191"/>
      <c r="AT411" s="185" t="s">
        <v>152</v>
      </c>
      <c r="AU411" s="185" t="s">
        <v>82</v>
      </c>
      <c r="AV411" s="14" t="s">
        <v>82</v>
      </c>
      <c r="AW411" s="14" t="s">
        <v>29</v>
      </c>
      <c r="AX411" s="14" t="s">
        <v>72</v>
      </c>
      <c r="AY411" s="185" t="s">
        <v>144</v>
      </c>
    </row>
    <row r="412" spans="1:65" s="15" customFormat="1">
      <c r="B412" s="192"/>
      <c r="D412" s="177" t="s">
        <v>152</v>
      </c>
      <c r="E412" s="193" t="s">
        <v>1</v>
      </c>
      <c r="F412" s="194" t="s">
        <v>155</v>
      </c>
      <c r="H412" s="195">
        <v>186.9</v>
      </c>
      <c r="I412" s="196"/>
      <c r="L412" s="192"/>
      <c r="M412" s="197"/>
      <c r="N412" s="198"/>
      <c r="O412" s="198"/>
      <c r="P412" s="198"/>
      <c r="Q412" s="198"/>
      <c r="R412" s="198"/>
      <c r="S412" s="198"/>
      <c r="T412" s="199"/>
      <c r="AT412" s="193" t="s">
        <v>152</v>
      </c>
      <c r="AU412" s="193" t="s">
        <v>82</v>
      </c>
      <c r="AV412" s="15" t="s">
        <v>150</v>
      </c>
      <c r="AW412" s="15" t="s">
        <v>29</v>
      </c>
      <c r="AX412" s="15" t="s">
        <v>80</v>
      </c>
      <c r="AY412" s="193" t="s">
        <v>144</v>
      </c>
    </row>
    <row r="413" spans="1:65" s="2" customFormat="1" ht="21.75" customHeight="1">
      <c r="A413" s="32"/>
      <c r="B413" s="161"/>
      <c r="C413" s="162" t="s">
        <v>655</v>
      </c>
      <c r="D413" s="162" t="s">
        <v>146</v>
      </c>
      <c r="E413" s="163" t="s">
        <v>656</v>
      </c>
      <c r="F413" s="164" t="s">
        <v>657</v>
      </c>
      <c r="G413" s="165" t="s">
        <v>202</v>
      </c>
      <c r="H413" s="166">
        <v>186.9</v>
      </c>
      <c r="I413" s="167"/>
      <c r="J413" s="168">
        <f>ROUND(I413*H413,2)</f>
        <v>0</v>
      </c>
      <c r="K413" s="169"/>
      <c r="L413" s="33"/>
      <c r="M413" s="170" t="s">
        <v>1</v>
      </c>
      <c r="N413" s="171" t="s">
        <v>37</v>
      </c>
      <c r="O413" s="58"/>
      <c r="P413" s="172">
        <f>O413*H413</f>
        <v>0</v>
      </c>
      <c r="Q413" s="172">
        <v>9.1500000000000001E-3</v>
      </c>
      <c r="R413" s="172">
        <f>Q413*H413</f>
        <v>1.7101350000000002</v>
      </c>
      <c r="S413" s="172">
        <v>0</v>
      </c>
      <c r="T413" s="173">
        <f>S413*H413</f>
        <v>0</v>
      </c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R413" s="174" t="s">
        <v>230</v>
      </c>
      <c r="AT413" s="174" t="s">
        <v>146</v>
      </c>
      <c r="AU413" s="174" t="s">
        <v>82</v>
      </c>
      <c r="AY413" s="17" t="s">
        <v>144</v>
      </c>
      <c r="BE413" s="175">
        <f>IF(N413="základní",J413,0)</f>
        <v>0</v>
      </c>
      <c r="BF413" s="175">
        <f>IF(N413="snížená",J413,0)</f>
        <v>0</v>
      </c>
      <c r="BG413" s="175">
        <f>IF(N413="zákl. přenesená",J413,0)</f>
        <v>0</v>
      </c>
      <c r="BH413" s="175">
        <f>IF(N413="sníž. přenesená",J413,0)</f>
        <v>0</v>
      </c>
      <c r="BI413" s="175">
        <f>IF(N413="nulová",J413,0)</f>
        <v>0</v>
      </c>
      <c r="BJ413" s="17" t="s">
        <v>80</v>
      </c>
      <c r="BK413" s="175">
        <f>ROUND(I413*H413,2)</f>
        <v>0</v>
      </c>
      <c r="BL413" s="17" t="s">
        <v>230</v>
      </c>
      <c r="BM413" s="174" t="s">
        <v>658</v>
      </c>
    </row>
    <row r="414" spans="1:65" s="13" customFormat="1" ht="22.5">
      <c r="B414" s="176"/>
      <c r="D414" s="177" t="s">
        <v>152</v>
      </c>
      <c r="E414" s="178" t="s">
        <v>1</v>
      </c>
      <c r="F414" s="179" t="s">
        <v>316</v>
      </c>
      <c r="H414" s="178" t="s">
        <v>1</v>
      </c>
      <c r="I414" s="180"/>
      <c r="L414" s="176"/>
      <c r="M414" s="181"/>
      <c r="N414" s="182"/>
      <c r="O414" s="182"/>
      <c r="P414" s="182"/>
      <c r="Q414" s="182"/>
      <c r="R414" s="182"/>
      <c r="S414" s="182"/>
      <c r="T414" s="183"/>
      <c r="AT414" s="178" t="s">
        <v>152</v>
      </c>
      <c r="AU414" s="178" t="s">
        <v>82</v>
      </c>
      <c r="AV414" s="13" t="s">
        <v>80</v>
      </c>
      <c r="AW414" s="13" t="s">
        <v>29</v>
      </c>
      <c r="AX414" s="13" t="s">
        <v>72</v>
      </c>
      <c r="AY414" s="178" t="s">
        <v>144</v>
      </c>
    </row>
    <row r="415" spans="1:65" s="14" customFormat="1" ht="22.5">
      <c r="B415" s="184"/>
      <c r="D415" s="177" t="s">
        <v>152</v>
      </c>
      <c r="E415" s="185" t="s">
        <v>1</v>
      </c>
      <c r="F415" s="186" t="s">
        <v>638</v>
      </c>
      <c r="H415" s="187">
        <v>158.4</v>
      </c>
      <c r="I415" s="188"/>
      <c r="L415" s="184"/>
      <c r="M415" s="189"/>
      <c r="N415" s="190"/>
      <c r="O415" s="190"/>
      <c r="P415" s="190"/>
      <c r="Q415" s="190"/>
      <c r="R415" s="190"/>
      <c r="S415" s="190"/>
      <c r="T415" s="191"/>
      <c r="AT415" s="185" t="s">
        <v>152</v>
      </c>
      <c r="AU415" s="185" t="s">
        <v>82</v>
      </c>
      <c r="AV415" s="14" t="s">
        <v>82</v>
      </c>
      <c r="AW415" s="14" t="s">
        <v>29</v>
      </c>
      <c r="AX415" s="14" t="s">
        <v>72</v>
      </c>
      <c r="AY415" s="185" t="s">
        <v>144</v>
      </c>
    </row>
    <row r="416" spans="1:65" s="13" customFormat="1">
      <c r="B416" s="176"/>
      <c r="D416" s="177" t="s">
        <v>152</v>
      </c>
      <c r="E416" s="178" t="s">
        <v>1</v>
      </c>
      <c r="F416" s="179" t="s">
        <v>197</v>
      </c>
      <c r="H416" s="178" t="s">
        <v>1</v>
      </c>
      <c r="I416" s="180"/>
      <c r="L416" s="176"/>
      <c r="M416" s="181"/>
      <c r="N416" s="182"/>
      <c r="O416" s="182"/>
      <c r="P416" s="182"/>
      <c r="Q416" s="182"/>
      <c r="R416" s="182"/>
      <c r="S416" s="182"/>
      <c r="T416" s="183"/>
      <c r="AT416" s="178" t="s">
        <v>152</v>
      </c>
      <c r="AU416" s="178" t="s">
        <v>82</v>
      </c>
      <c r="AV416" s="13" t="s">
        <v>80</v>
      </c>
      <c r="AW416" s="13" t="s">
        <v>29</v>
      </c>
      <c r="AX416" s="13" t="s">
        <v>72</v>
      </c>
      <c r="AY416" s="178" t="s">
        <v>144</v>
      </c>
    </row>
    <row r="417" spans="1:65" s="14" customFormat="1">
      <c r="B417" s="184"/>
      <c r="D417" s="177" t="s">
        <v>152</v>
      </c>
      <c r="E417" s="185" t="s">
        <v>1</v>
      </c>
      <c r="F417" s="186" t="s">
        <v>659</v>
      </c>
      <c r="H417" s="187">
        <v>28.5</v>
      </c>
      <c r="I417" s="188"/>
      <c r="L417" s="184"/>
      <c r="M417" s="189"/>
      <c r="N417" s="190"/>
      <c r="O417" s="190"/>
      <c r="P417" s="190"/>
      <c r="Q417" s="190"/>
      <c r="R417" s="190"/>
      <c r="S417" s="190"/>
      <c r="T417" s="191"/>
      <c r="AT417" s="185" t="s">
        <v>152</v>
      </c>
      <c r="AU417" s="185" t="s">
        <v>82</v>
      </c>
      <c r="AV417" s="14" t="s">
        <v>82</v>
      </c>
      <c r="AW417" s="14" t="s">
        <v>29</v>
      </c>
      <c r="AX417" s="14" t="s">
        <v>72</v>
      </c>
      <c r="AY417" s="185" t="s">
        <v>144</v>
      </c>
    </row>
    <row r="418" spans="1:65" s="15" customFormat="1">
      <c r="B418" s="192"/>
      <c r="D418" s="177" t="s">
        <v>152</v>
      </c>
      <c r="E418" s="193" t="s">
        <v>1</v>
      </c>
      <c r="F418" s="194" t="s">
        <v>155</v>
      </c>
      <c r="H418" s="195">
        <v>186.9</v>
      </c>
      <c r="I418" s="196"/>
      <c r="L418" s="192"/>
      <c r="M418" s="197"/>
      <c r="N418" s="198"/>
      <c r="O418" s="198"/>
      <c r="P418" s="198"/>
      <c r="Q418" s="198"/>
      <c r="R418" s="198"/>
      <c r="S418" s="198"/>
      <c r="T418" s="199"/>
      <c r="AT418" s="193" t="s">
        <v>152</v>
      </c>
      <c r="AU418" s="193" t="s">
        <v>82</v>
      </c>
      <c r="AV418" s="15" t="s">
        <v>150</v>
      </c>
      <c r="AW418" s="15" t="s">
        <v>29</v>
      </c>
      <c r="AX418" s="15" t="s">
        <v>80</v>
      </c>
      <c r="AY418" s="193" t="s">
        <v>144</v>
      </c>
    </row>
    <row r="419" spans="1:65" s="2" customFormat="1" ht="16.5" customHeight="1">
      <c r="A419" s="32"/>
      <c r="B419" s="161"/>
      <c r="C419" s="200" t="s">
        <v>660</v>
      </c>
      <c r="D419" s="200" t="s">
        <v>187</v>
      </c>
      <c r="E419" s="201" t="s">
        <v>661</v>
      </c>
      <c r="F419" s="202" t="s">
        <v>662</v>
      </c>
      <c r="G419" s="203" t="s">
        <v>202</v>
      </c>
      <c r="H419" s="204">
        <v>159.98400000000001</v>
      </c>
      <c r="I419" s="205"/>
      <c r="J419" s="206">
        <f>ROUND(I419*H419,2)</f>
        <v>0</v>
      </c>
      <c r="K419" s="207"/>
      <c r="L419" s="208"/>
      <c r="M419" s="209" t="s">
        <v>1</v>
      </c>
      <c r="N419" s="210" t="s">
        <v>37</v>
      </c>
      <c r="O419" s="58"/>
      <c r="P419" s="172">
        <f>O419*H419</f>
        <v>0</v>
      </c>
      <c r="Q419" s="172">
        <v>2.3E-2</v>
      </c>
      <c r="R419" s="172">
        <f>Q419*H419</f>
        <v>3.6796320000000002</v>
      </c>
      <c r="S419" s="172">
        <v>0</v>
      </c>
      <c r="T419" s="173">
        <f>S419*H419</f>
        <v>0</v>
      </c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R419" s="174" t="s">
        <v>312</v>
      </c>
      <c r="AT419" s="174" t="s">
        <v>187</v>
      </c>
      <c r="AU419" s="174" t="s">
        <v>82</v>
      </c>
      <c r="AY419" s="17" t="s">
        <v>144</v>
      </c>
      <c r="BE419" s="175">
        <f>IF(N419="základní",J419,0)</f>
        <v>0</v>
      </c>
      <c r="BF419" s="175">
        <f>IF(N419="snížená",J419,0)</f>
        <v>0</v>
      </c>
      <c r="BG419" s="175">
        <f>IF(N419="zákl. přenesená",J419,0)</f>
        <v>0</v>
      </c>
      <c r="BH419" s="175">
        <f>IF(N419="sníž. přenesená",J419,0)</f>
        <v>0</v>
      </c>
      <c r="BI419" s="175">
        <f>IF(N419="nulová",J419,0)</f>
        <v>0</v>
      </c>
      <c r="BJ419" s="17" t="s">
        <v>80</v>
      </c>
      <c r="BK419" s="175">
        <f>ROUND(I419*H419,2)</f>
        <v>0</v>
      </c>
      <c r="BL419" s="17" t="s">
        <v>230</v>
      </c>
      <c r="BM419" s="174" t="s">
        <v>663</v>
      </c>
    </row>
    <row r="420" spans="1:65" s="14" customFormat="1">
      <c r="B420" s="184"/>
      <c r="D420" s="177" t="s">
        <v>152</v>
      </c>
      <c r="F420" s="186" t="s">
        <v>664</v>
      </c>
      <c r="H420" s="187">
        <v>159.98400000000001</v>
      </c>
      <c r="I420" s="188"/>
      <c r="L420" s="184"/>
      <c r="M420" s="189"/>
      <c r="N420" s="190"/>
      <c r="O420" s="190"/>
      <c r="P420" s="190"/>
      <c r="Q420" s="190"/>
      <c r="R420" s="190"/>
      <c r="S420" s="190"/>
      <c r="T420" s="191"/>
      <c r="AT420" s="185" t="s">
        <v>152</v>
      </c>
      <c r="AU420" s="185" t="s">
        <v>82</v>
      </c>
      <c r="AV420" s="14" t="s">
        <v>82</v>
      </c>
      <c r="AW420" s="14" t="s">
        <v>3</v>
      </c>
      <c r="AX420" s="14" t="s">
        <v>80</v>
      </c>
      <c r="AY420" s="185" t="s">
        <v>144</v>
      </c>
    </row>
    <row r="421" spans="1:65" s="2" customFormat="1" ht="16.5" customHeight="1">
      <c r="A421" s="32"/>
      <c r="B421" s="161"/>
      <c r="C421" s="200" t="s">
        <v>665</v>
      </c>
      <c r="D421" s="200" t="s">
        <v>187</v>
      </c>
      <c r="E421" s="201" t="s">
        <v>666</v>
      </c>
      <c r="F421" s="202" t="s">
        <v>667</v>
      </c>
      <c r="G421" s="203" t="s">
        <v>202</v>
      </c>
      <c r="H421" s="204">
        <v>28.785</v>
      </c>
      <c r="I421" s="205"/>
      <c r="J421" s="206">
        <f>ROUND(I421*H421,2)</f>
        <v>0</v>
      </c>
      <c r="K421" s="207"/>
      <c r="L421" s="208"/>
      <c r="M421" s="209" t="s">
        <v>1</v>
      </c>
      <c r="N421" s="210" t="s">
        <v>37</v>
      </c>
      <c r="O421" s="58"/>
      <c r="P421" s="172">
        <f>O421*H421</f>
        <v>0</v>
      </c>
      <c r="Q421" s="172">
        <v>2.3E-2</v>
      </c>
      <c r="R421" s="172">
        <f>Q421*H421</f>
        <v>0.66205499999999995</v>
      </c>
      <c r="S421" s="172">
        <v>0</v>
      </c>
      <c r="T421" s="173">
        <f>S421*H421</f>
        <v>0</v>
      </c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R421" s="174" t="s">
        <v>312</v>
      </c>
      <c r="AT421" s="174" t="s">
        <v>187</v>
      </c>
      <c r="AU421" s="174" t="s">
        <v>82</v>
      </c>
      <c r="AY421" s="17" t="s">
        <v>144</v>
      </c>
      <c r="BE421" s="175">
        <f>IF(N421="základní",J421,0)</f>
        <v>0</v>
      </c>
      <c r="BF421" s="175">
        <f>IF(N421="snížená",J421,0)</f>
        <v>0</v>
      </c>
      <c r="BG421" s="175">
        <f>IF(N421="zákl. přenesená",J421,0)</f>
        <v>0</v>
      </c>
      <c r="BH421" s="175">
        <f>IF(N421="sníž. přenesená",J421,0)</f>
        <v>0</v>
      </c>
      <c r="BI421" s="175">
        <f>IF(N421="nulová",J421,0)</f>
        <v>0</v>
      </c>
      <c r="BJ421" s="17" t="s">
        <v>80</v>
      </c>
      <c r="BK421" s="175">
        <f>ROUND(I421*H421,2)</f>
        <v>0</v>
      </c>
      <c r="BL421" s="17" t="s">
        <v>230</v>
      </c>
      <c r="BM421" s="174" t="s">
        <v>668</v>
      </c>
    </row>
    <row r="422" spans="1:65" s="13" customFormat="1">
      <c r="B422" s="176"/>
      <c r="D422" s="177" t="s">
        <v>152</v>
      </c>
      <c r="E422" s="178" t="s">
        <v>1</v>
      </c>
      <c r="F422" s="179" t="s">
        <v>197</v>
      </c>
      <c r="H422" s="178" t="s">
        <v>1</v>
      </c>
      <c r="I422" s="180"/>
      <c r="L422" s="176"/>
      <c r="M422" s="181"/>
      <c r="N422" s="182"/>
      <c r="O422" s="182"/>
      <c r="P422" s="182"/>
      <c r="Q422" s="182"/>
      <c r="R422" s="182"/>
      <c r="S422" s="182"/>
      <c r="T422" s="183"/>
      <c r="AT422" s="178" t="s">
        <v>152</v>
      </c>
      <c r="AU422" s="178" t="s">
        <v>82</v>
      </c>
      <c r="AV422" s="13" t="s">
        <v>80</v>
      </c>
      <c r="AW422" s="13" t="s">
        <v>29</v>
      </c>
      <c r="AX422" s="13" t="s">
        <v>72</v>
      </c>
      <c r="AY422" s="178" t="s">
        <v>144</v>
      </c>
    </row>
    <row r="423" spans="1:65" s="14" customFormat="1">
      <c r="B423" s="184"/>
      <c r="D423" s="177" t="s">
        <v>152</v>
      </c>
      <c r="E423" s="185" t="s">
        <v>1</v>
      </c>
      <c r="F423" s="186" t="s">
        <v>659</v>
      </c>
      <c r="H423" s="187">
        <v>28.5</v>
      </c>
      <c r="I423" s="188"/>
      <c r="L423" s="184"/>
      <c r="M423" s="189"/>
      <c r="N423" s="190"/>
      <c r="O423" s="190"/>
      <c r="P423" s="190"/>
      <c r="Q423" s="190"/>
      <c r="R423" s="190"/>
      <c r="S423" s="190"/>
      <c r="T423" s="191"/>
      <c r="AT423" s="185" t="s">
        <v>152</v>
      </c>
      <c r="AU423" s="185" t="s">
        <v>82</v>
      </c>
      <c r="AV423" s="14" t="s">
        <v>82</v>
      </c>
      <c r="AW423" s="14" t="s">
        <v>29</v>
      </c>
      <c r="AX423" s="14" t="s">
        <v>72</v>
      </c>
      <c r="AY423" s="185" t="s">
        <v>144</v>
      </c>
    </row>
    <row r="424" spans="1:65" s="15" customFormat="1">
      <c r="B424" s="192"/>
      <c r="D424" s="177" t="s">
        <v>152</v>
      </c>
      <c r="E424" s="193" t="s">
        <v>1</v>
      </c>
      <c r="F424" s="194" t="s">
        <v>155</v>
      </c>
      <c r="H424" s="195">
        <v>28.5</v>
      </c>
      <c r="I424" s="196"/>
      <c r="L424" s="192"/>
      <c r="M424" s="197"/>
      <c r="N424" s="198"/>
      <c r="O424" s="198"/>
      <c r="P424" s="198"/>
      <c r="Q424" s="198"/>
      <c r="R424" s="198"/>
      <c r="S424" s="198"/>
      <c r="T424" s="199"/>
      <c r="AT424" s="193" t="s">
        <v>152</v>
      </c>
      <c r="AU424" s="193" t="s">
        <v>82</v>
      </c>
      <c r="AV424" s="15" t="s">
        <v>150</v>
      </c>
      <c r="AW424" s="15" t="s">
        <v>29</v>
      </c>
      <c r="AX424" s="15" t="s">
        <v>80</v>
      </c>
      <c r="AY424" s="193" t="s">
        <v>144</v>
      </c>
    </row>
    <row r="425" spans="1:65" s="14" customFormat="1">
      <c r="B425" s="184"/>
      <c r="D425" s="177" t="s">
        <v>152</v>
      </c>
      <c r="F425" s="186" t="s">
        <v>669</v>
      </c>
      <c r="H425" s="187">
        <v>28.785</v>
      </c>
      <c r="I425" s="188"/>
      <c r="L425" s="184"/>
      <c r="M425" s="189"/>
      <c r="N425" s="190"/>
      <c r="O425" s="190"/>
      <c r="P425" s="190"/>
      <c r="Q425" s="190"/>
      <c r="R425" s="190"/>
      <c r="S425" s="190"/>
      <c r="T425" s="191"/>
      <c r="AT425" s="185" t="s">
        <v>152</v>
      </c>
      <c r="AU425" s="185" t="s">
        <v>82</v>
      </c>
      <c r="AV425" s="14" t="s">
        <v>82</v>
      </c>
      <c r="AW425" s="14" t="s">
        <v>3</v>
      </c>
      <c r="AX425" s="14" t="s">
        <v>80</v>
      </c>
      <c r="AY425" s="185" t="s">
        <v>144</v>
      </c>
    </row>
    <row r="426" spans="1:65" s="2" customFormat="1" ht="33" customHeight="1">
      <c r="A426" s="32"/>
      <c r="B426" s="161"/>
      <c r="C426" s="162" t="s">
        <v>670</v>
      </c>
      <c r="D426" s="162" t="s">
        <v>146</v>
      </c>
      <c r="E426" s="163" t="s">
        <v>671</v>
      </c>
      <c r="F426" s="164" t="s">
        <v>672</v>
      </c>
      <c r="G426" s="165" t="s">
        <v>202</v>
      </c>
      <c r="H426" s="166">
        <v>9.3000000000000007</v>
      </c>
      <c r="I426" s="167"/>
      <c r="J426" s="168">
        <f>ROUND(I426*H426,2)</f>
        <v>0</v>
      </c>
      <c r="K426" s="169"/>
      <c r="L426" s="33"/>
      <c r="M426" s="170" t="s">
        <v>1</v>
      </c>
      <c r="N426" s="171" t="s">
        <v>37</v>
      </c>
      <c r="O426" s="58"/>
      <c r="P426" s="172">
        <f>O426*H426</f>
        <v>0</v>
      </c>
      <c r="Q426" s="172">
        <v>0</v>
      </c>
      <c r="R426" s="172">
        <f>Q426*H426</f>
        <v>0</v>
      </c>
      <c r="S426" s="172">
        <v>0</v>
      </c>
      <c r="T426" s="173">
        <f>S426*H426</f>
        <v>0</v>
      </c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R426" s="174" t="s">
        <v>230</v>
      </c>
      <c r="AT426" s="174" t="s">
        <v>146</v>
      </c>
      <c r="AU426" s="174" t="s">
        <v>82</v>
      </c>
      <c r="AY426" s="17" t="s">
        <v>144</v>
      </c>
      <c r="BE426" s="175">
        <f>IF(N426="základní",J426,0)</f>
        <v>0</v>
      </c>
      <c r="BF426" s="175">
        <f>IF(N426="snížená",J426,0)</f>
        <v>0</v>
      </c>
      <c r="BG426" s="175">
        <f>IF(N426="zákl. přenesená",J426,0)</f>
        <v>0</v>
      </c>
      <c r="BH426" s="175">
        <f>IF(N426="sníž. přenesená",J426,0)</f>
        <v>0</v>
      </c>
      <c r="BI426" s="175">
        <f>IF(N426="nulová",J426,0)</f>
        <v>0</v>
      </c>
      <c r="BJ426" s="17" t="s">
        <v>80</v>
      </c>
      <c r="BK426" s="175">
        <f>ROUND(I426*H426,2)</f>
        <v>0</v>
      </c>
      <c r="BL426" s="17" t="s">
        <v>230</v>
      </c>
      <c r="BM426" s="174" t="s">
        <v>673</v>
      </c>
    </row>
    <row r="427" spans="1:65" s="14" customFormat="1">
      <c r="B427" s="184"/>
      <c r="D427" s="177" t="s">
        <v>152</v>
      </c>
      <c r="E427" s="185" t="s">
        <v>1</v>
      </c>
      <c r="F427" s="186" t="s">
        <v>674</v>
      </c>
      <c r="H427" s="187">
        <v>9.3000000000000007</v>
      </c>
      <c r="I427" s="188"/>
      <c r="L427" s="184"/>
      <c r="M427" s="189"/>
      <c r="N427" s="190"/>
      <c r="O427" s="190"/>
      <c r="P427" s="190"/>
      <c r="Q427" s="190"/>
      <c r="R427" s="190"/>
      <c r="S427" s="190"/>
      <c r="T427" s="191"/>
      <c r="AT427" s="185" t="s">
        <v>152</v>
      </c>
      <c r="AU427" s="185" t="s">
        <v>82</v>
      </c>
      <c r="AV427" s="14" t="s">
        <v>82</v>
      </c>
      <c r="AW427" s="14" t="s">
        <v>29</v>
      </c>
      <c r="AX427" s="14" t="s">
        <v>72</v>
      </c>
      <c r="AY427" s="185" t="s">
        <v>144</v>
      </c>
    </row>
    <row r="428" spans="1:65" s="15" customFormat="1">
      <c r="B428" s="192"/>
      <c r="D428" s="177" t="s">
        <v>152</v>
      </c>
      <c r="E428" s="193" t="s">
        <v>1</v>
      </c>
      <c r="F428" s="194" t="s">
        <v>155</v>
      </c>
      <c r="H428" s="195">
        <v>9.3000000000000007</v>
      </c>
      <c r="I428" s="196"/>
      <c r="L428" s="192"/>
      <c r="M428" s="197"/>
      <c r="N428" s="198"/>
      <c r="O428" s="198"/>
      <c r="P428" s="198"/>
      <c r="Q428" s="198"/>
      <c r="R428" s="198"/>
      <c r="S428" s="198"/>
      <c r="T428" s="199"/>
      <c r="AT428" s="193" t="s">
        <v>152</v>
      </c>
      <c r="AU428" s="193" t="s">
        <v>82</v>
      </c>
      <c r="AV428" s="15" t="s">
        <v>150</v>
      </c>
      <c r="AW428" s="15" t="s">
        <v>29</v>
      </c>
      <c r="AX428" s="15" t="s">
        <v>80</v>
      </c>
      <c r="AY428" s="193" t="s">
        <v>144</v>
      </c>
    </row>
    <row r="429" spans="1:65" s="2" customFormat="1" ht="33" customHeight="1">
      <c r="A429" s="32"/>
      <c r="B429" s="161"/>
      <c r="C429" s="162" t="s">
        <v>675</v>
      </c>
      <c r="D429" s="162" t="s">
        <v>146</v>
      </c>
      <c r="E429" s="163" t="s">
        <v>676</v>
      </c>
      <c r="F429" s="164" t="s">
        <v>677</v>
      </c>
      <c r="G429" s="165" t="s">
        <v>202</v>
      </c>
      <c r="H429" s="166">
        <v>158.4</v>
      </c>
      <c r="I429" s="167"/>
      <c r="J429" s="168">
        <f>ROUND(I429*H429,2)</f>
        <v>0</v>
      </c>
      <c r="K429" s="169"/>
      <c r="L429" s="33"/>
      <c r="M429" s="170" t="s">
        <v>1</v>
      </c>
      <c r="N429" s="171" t="s">
        <v>37</v>
      </c>
      <c r="O429" s="58"/>
      <c r="P429" s="172">
        <f>O429*H429</f>
        <v>0</v>
      </c>
      <c r="Q429" s="172">
        <v>6.2E-4</v>
      </c>
      <c r="R429" s="172">
        <f>Q429*H429</f>
        <v>9.8208000000000004E-2</v>
      </c>
      <c r="S429" s="172">
        <v>0</v>
      </c>
      <c r="T429" s="173">
        <f>S429*H429</f>
        <v>0</v>
      </c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R429" s="174" t="s">
        <v>230</v>
      </c>
      <c r="AT429" s="174" t="s">
        <v>146</v>
      </c>
      <c r="AU429" s="174" t="s">
        <v>82</v>
      </c>
      <c r="AY429" s="17" t="s">
        <v>144</v>
      </c>
      <c r="BE429" s="175">
        <f>IF(N429="základní",J429,0)</f>
        <v>0</v>
      </c>
      <c r="BF429" s="175">
        <f>IF(N429="snížená",J429,0)</f>
        <v>0</v>
      </c>
      <c r="BG429" s="175">
        <f>IF(N429="zákl. přenesená",J429,0)</f>
        <v>0</v>
      </c>
      <c r="BH429" s="175">
        <f>IF(N429="sníž. přenesená",J429,0)</f>
        <v>0</v>
      </c>
      <c r="BI429" s="175">
        <f>IF(N429="nulová",J429,0)</f>
        <v>0</v>
      </c>
      <c r="BJ429" s="17" t="s">
        <v>80</v>
      </c>
      <c r="BK429" s="175">
        <f>ROUND(I429*H429,2)</f>
        <v>0</v>
      </c>
      <c r="BL429" s="17" t="s">
        <v>230</v>
      </c>
      <c r="BM429" s="174" t="s">
        <v>678</v>
      </c>
    </row>
    <row r="430" spans="1:65" s="13" customFormat="1" ht="22.5">
      <c r="B430" s="176"/>
      <c r="D430" s="177" t="s">
        <v>152</v>
      </c>
      <c r="E430" s="178" t="s">
        <v>1</v>
      </c>
      <c r="F430" s="179" t="s">
        <v>316</v>
      </c>
      <c r="H430" s="178" t="s">
        <v>1</v>
      </c>
      <c r="I430" s="180"/>
      <c r="L430" s="176"/>
      <c r="M430" s="181"/>
      <c r="N430" s="182"/>
      <c r="O430" s="182"/>
      <c r="P430" s="182"/>
      <c r="Q430" s="182"/>
      <c r="R430" s="182"/>
      <c r="S430" s="182"/>
      <c r="T430" s="183"/>
      <c r="AT430" s="178" t="s">
        <v>152</v>
      </c>
      <c r="AU430" s="178" t="s">
        <v>82</v>
      </c>
      <c r="AV430" s="13" t="s">
        <v>80</v>
      </c>
      <c r="AW430" s="13" t="s">
        <v>29</v>
      </c>
      <c r="AX430" s="13" t="s">
        <v>72</v>
      </c>
      <c r="AY430" s="178" t="s">
        <v>144</v>
      </c>
    </row>
    <row r="431" spans="1:65" s="14" customFormat="1" ht="22.5">
      <c r="B431" s="184"/>
      <c r="D431" s="177" t="s">
        <v>152</v>
      </c>
      <c r="E431" s="185" t="s">
        <v>1</v>
      </c>
      <c r="F431" s="186" t="s">
        <v>638</v>
      </c>
      <c r="H431" s="187">
        <v>158.4</v>
      </c>
      <c r="I431" s="188"/>
      <c r="L431" s="184"/>
      <c r="M431" s="189"/>
      <c r="N431" s="190"/>
      <c r="O431" s="190"/>
      <c r="P431" s="190"/>
      <c r="Q431" s="190"/>
      <c r="R431" s="190"/>
      <c r="S431" s="190"/>
      <c r="T431" s="191"/>
      <c r="AT431" s="185" t="s">
        <v>152</v>
      </c>
      <c r="AU431" s="185" t="s">
        <v>82</v>
      </c>
      <c r="AV431" s="14" t="s">
        <v>82</v>
      </c>
      <c r="AW431" s="14" t="s">
        <v>29</v>
      </c>
      <c r="AX431" s="14" t="s">
        <v>72</v>
      </c>
      <c r="AY431" s="185" t="s">
        <v>144</v>
      </c>
    </row>
    <row r="432" spans="1:65" s="15" customFormat="1">
      <c r="B432" s="192"/>
      <c r="D432" s="177" t="s">
        <v>152</v>
      </c>
      <c r="E432" s="193" t="s">
        <v>1</v>
      </c>
      <c r="F432" s="194" t="s">
        <v>155</v>
      </c>
      <c r="H432" s="195">
        <v>158.4</v>
      </c>
      <c r="I432" s="196"/>
      <c r="L432" s="192"/>
      <c r="M432" s="197"/>
      <c r="N432" s="198"/>
      <c r="O432" s="198"/>
      <c r="P432" s="198"/>
      <c r="Q432" s="198"/>
      <c r="R432" s="198"/>
      <c r="S432" s="198"/>
      <c r="T432" s="199"/>
      <c r="AT432" s="193" t="s">
        <v>152</v>
      </c>
      <c r="AU432" s="193" t="s">
        <v>82</v>
      </c>
      <c r="AV432" s="15" t="s">
        <v>150</v>
      </c>
      <c r="AW432" s="15" t="s">
        <v>29</v>
      </c>
      <c r="AX432" s="15" t="s">
        <v>80</v>
      </c>
      <c r="AY432" s="193" t="s">
        <v>144</v>
      </c>
    </row>
    <row r="433" spans="1:65" s="2" customFormat="1" ht="21.75" customHeight="1">
      <c r="A433" s="32"/>
      <c r="B433" s="161"/>
      <c r="C433" s="162" t="s">
        <v>679</v>
      </c>
      <c r="D433" s="162" t="s">
        <v>146</v>
      </c>
      <c r="E433" s="163" t="s">
        <v>680</v>
      </c>
      <c r="F433" s="164" t="s">
        <v>681</v>
      </c>
      <c r="G433" s="165" t="s">
        <v>202</v>
      </c>
      <c r="H433" s="166">
        <v>158.4</v>
      </c>
      <c r="I433" s="167"/>
      <c r="J433" s="168">
        <f>ROUND(I433*H433,2)</f>
        <v>0</v>
      </c>
      <c r="K433" s="169"/>
      <c r="L433" s="33"/>
      <c r="M433" s="170" t="s">
        <v>1</v>
      </c>
      <c r="N433" s="171" t="s">
        <v>37</v>
      </c>
      <c r="O433" s="58"/>
      <c r="P433" s="172">
        <f>O433*H433</f>
        <v>0</v>
      </c>
      <c r="Q433" s="172">
        <v>4.1000000000000003E-3</v>
      </c>
      <c r="R433" s="172">
        <f>Q433*H433</f>
        <v>0.64944000000000013</v>
      </c>
      <c r="S433" s="172">
        <v>0</v>
      </c>
      <c r="T433" s="173">
        <f>S433*H433</f>
        <v>0</v>
      </c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R433" s="174" t="s">
        <v>230</v>
      </c>
      <c r="AT433" s="174" t="s">
        <v>146</v>
      </c>
      <c r="AU433" s="174" t="s">
        <v>82</v>
      </c>
      <c r="AY433" s="17" t="s">
        <v>144</v>
      </c>
      <c r="BE433" s="175">
        <f>IF(N433="základní",J433,0)</f>
        <v>0</v>
      </c>
      <c r="BF433" s="175">
        <f>IF(N433="snížená",J433,0)</f>
        <v>0</v>
      </c>
      <c r="BG433" s="175">
        <f>IF(N433="zákl. přenesená",J433,0)</f>
        <v>0</v>
      </c>
      <c r="BH433" s="175">
        <f>IF(N433="sníž. přenesená",J433,0)</f>
        <v>0</v>
      </c>
      <c r="BI433" s="175">
        <f>IF(N433="nulová",J433,0)</f>
        <v>0</v>
      </c>
      <c r="BJ433" s="17" t="s">
        <v>80</v>
      </c>
      <c r="BK433" s="175">
        <f>ROUND(I433*H433,2)</f>
        <v>0</v>
      </c>
      <c r="BL433" s="17" t="s">
        <v>230</v>
      </c>
      <c r="BM433" s="174" t="s">
        <v>682</v>
      </c>
    </row>
    <row r="434" spans="1:65" s="13" customFormat="1" ht="22.5">
      <c r="B434" s="176"/>
      <c r="D434" s="177" t="s">
        <v>152</v>
      </c>
      <c r="E434" s="178" t="s">
        <v>1</v>
      </c>
      <c r="F434" s="179" t="s">
        <v>316</v>
      </c>
      <c r="H434" s="178" t="s">
        <v>1</v>
      </c>
      <c r="I434" s="180"/>
      <c r="L434" s="176"/>
      <c r="M434" s="181"/>
      <c r="N434" s="182"/>
      <c r="O434" s="182"/>
      <c r="P434" s="182"/>
      <c r="Q434" s="182"/>
      <c r="R434" s="182"/>
      <c r="S434" s="182"/>
      <c r="T434" s="183"/>
      <c r="AT434" s="178" t="s">
        <v>152</v>
      </c>
      <c r="AU434" s="178" t="s">
        <v>82</v>
      </c>
      <c r="AV434" s="13" t="s">
        <v>80</v>
      </c>
      <c r="AW434" s="13" t="s">
        <v>29</v>
      </c>
      <c r="AX434" s="13" t="s">
        <v>72</v>
      </c>
      <c r="AY434" s="178" t="s">
        <v>144</v>
      </c>
    </row>
    <row r="435" spans="1:65" s="14" customFormat="1" ht="22.5">
      <c r="B435" s="184"/>
      <c r="D435" s="177" t="s">
        <v>152</v>
      </c>
      <c r="E435" s="185" t="s">
        <v>1</v>
      </c>
      <c r="F435" s="186" t="s">
        <v>638</v>
      </c>
      <c r="H435" s="187">
        <v>158.4</v>
      </c>
      <c r="I435" s="188"/>
      <c r="L435" s="184"/>
      <c r="M435" s="189"/>
      <c r="N435" s="190"/>
      <c r="O435" s="190"/>
      <c r="P435" s="190"/>
      <c r="Q435" s="190"/>
      <c r="R435" s="190"/>
      <c r="S435" s="190"/>
      <c r="T435" s="191"/>
      <c r="AT435" s="185" t="s">
        <v>152</v>
      </c>
      <c r="AU435" s="185" t="s">
        <v>82</v>
      </c>
      <c r="AV435" s="14" t="s">
        <v>82</v>
      </c>
      <c r="AW435" s="14" t="s">
        <v>29</v>
      </c>
      <c r="AX435" s="14" t="s">
        <v>72</v>
      </c>
      <c r="AY435" s="185" t="s">
        <v>144</v>
      </c>
    </row>
    <row r="436" spans="1:65" s="15" customFormat="1">
      <c r="B436" s="192"/>
      <c r="D436" s="177" t="s">
        <v>152</v>
      </c>
      <c r="E436" s="193" t="s">
        <v>1</v>
      </c>
      <c r="F436" s="194" t="s">
        <v>155</v>
      </c>
      <c r="H436" s="195">
        <v>158.4</v>
      </c>
      <c r="I436" s="196"/>
      <c r="L436" s="192"/>
      <c r="M436" s="197"/>
      <c r="N436" s="198"/>
      <c r="O436" s="198"/>
      <c r="P436" s="198"/>
      <c r="Q436" s="198"/>
      <c r="R436" s="198"/>
      <c r="S436" s="198"/>
      <c r="T436" s="199"/>
      <c r="AT436" s="193" t="s">
        <v>152</v>
      </c>
      <c r="AU436" s="193" t="s">
        <v>82</v>
      </c>
      <c r="AV436" s="15" t="s">
        <v>150</v>
      </c>
      <c r="AW436" s="15" t="s">
        <v>29</v>
      </c>
      <c r="AX436" s="15" t="s">
        <v>80</v>
      </c>
      <c r="AY436" s="193" t="s">
        <v>144</v>
      </c>
    </row>
    <row r="437" spans="1:65" s="2" customFormat="1" ht="21.75" customHeight="1">
      <c r="A437" s="32"/>
      <c r="B437" s="161"/>
      <c r="C437" s="162" t="s">
        <v>683</v>
      </c>
      <c r="D437" s="162" t="s">
        <v>146</v>
      </c>
      <c r="E437" s="163" t="s">
        <v>684</v>
      </c>
      <c r="F437" s="164" t="s">
        <v>685</v>
      </c>
      <c r="G437" s="165" t="s">
        <v>511</v>
      </c>
      <c r="H437" s="211"/>
      <c r="I437" s="167"/>
      <c r="J437" s="168">
        <f>ROUND(I437*H437,2)</f>
        <v>0</v>
      </c>
      <c r="K437" s="169"/>
      <c r="L437" s="33"/>
      <c r="M437" s="170" t="s">
        <v>1</v>
      </c>
      <c r="N437" s="171" t="s">
        <v>37</v>
      </c>
      <c r="O437" s="58"/>
      <c r="P437" s="172">
        <f>O437*H437</f>
        <v>0</v>
      </c>
      <c r="Q437" s="172">
        <v>0</v>
      </c>
      <c r="R437" s="172">
        <f>Q437*H437</f>
        <v>0</v>
      </c>
      <c r="S437" s="172">
        <v>0</v>
      </c>
      <c r="T437" s="173">
        <f>S437*H437</f>
        <v>0</v>
      </c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R437" s="174" t="s">
        <v>230</v>
      </c>
      <c r="AT437" s="174" t="s">
        <v>146</v>
      </c>
      <c r="AU437" s="174" t="s">
        <v>82</v>
      </c>
      <c r="AY437" s="17" t="s">
        <v>144</v>
      </c>
      <c r="BE437" s="175">
        <f>IF(N437="základní",J437,0)</f>
        <v>0</v>
      </c>
      <c r="BF437" s="175">
        <f>IF(N437="snížená",J437,0)</f>
        <v>0</v>
      </c>
      <c r="BG437" s="175">
        <f>IF(N437="zákl. přenesená",J437,0)</f>
        <v>0</v>
      </c>
      <c r="BH437" s="175">
        <f>IF(N437="sníž. přenesená",J437,0)</f>
        <v>0</v>
      </c>
      <c r="BI437" s="175">
        <f>IF(N437="nulová",J437,0)</f>
        <v>0</v>
      </c>
      <c r="BJ437" s="17" t="s">
        <v>80</v>
      </c>
      <c r="BK437" s="175">
        <f>ROUND(I437*H437,2)</f>
        <v>0</v>
      </c>
      <c r="BL437" s="17" t="s">
        <v>230</v>
      </c>
      <c r="BM437" s="174" t="s">
        <v>686</v>
      </c>
    </row>
    <row r="438" spans="1:65" s="12" customFormat="1" ht="22.9" customHeight="1">
      <c r="B438" s="148"/>
      <c r="D438" s="149" t="s">
        <v>71</v>
      </c>
      <c r="E438" s="159" t="s">
        <v>687</v>
      </c>
      <c r="F438" s="159" t="s">
        <v>688</v>
      </c>
      <c r="I438" s="151"/>
      <c r="J438" s="160">
        <f>BK438</f>
        <v>0</v>
      </c>
      <c r="L438" s="148"/>
      <c r="M438" s="153"/>
      <c r="N438" s="154"/>
      <c r="O438" s="154"/>
      <c r="P438" s="155">
        <f>SUM(P439:P474)</f>
        <v>0</v>
      </c>
      <c r="Q438" s="154"/>
      <c r="R438" s="155">
        <f>SUM(R439:R474)</f>
        <v>0.30730650000000004</v>
      </c>
      <c r="S438" s="154"/>
      <c r="T438" s="156">
        <f>SUM(T439:T474)</f>
        <v>0.27089999999999997</v>
      </c>
      <c r="AR438" s="149" t="s">
        <v>82</v>
      </c>
      <c r="AT438" s="157" t="s">
        <v>71</v>
      </c>
      <c r="AU438" s="157" t="s">
        <v>80</v>
      </c>
      <c r="AY438" s="149" t="s">
        <v>144</v>
      </c>
      <c r="BK438" s="158">
        <f>SUM(BK439:BK474)</f>
        <v>0</v>
      </c>
    </row>
    <row r="439" spans="1:65" s="2" customFormat="1" ht="16.5" customHeight="1">
      <c r="A439" s="32"/>
      <c r="B439" s="161"/>
      <c r="C439" s="162" t="s">
        <v>689</v>
      </c>
      <c r="D439" s="162" t="s">
        <v>146</v>
      </c>
      <c r="E439" s="163" t="s">
        <v>690</v>
      </c>
      <c r="F439" s="164" t="s">
        <v>691</v>
      </c>
      <c r="G439" s="165" t="s">
        <v>202</v>
      </c>
      <c r="H439" s="166">
        <v>90.3</v>
      </c>
      <c r="I439" s="167"/>
      <c r="J439" s="168">
        <f>ROUND(I439*H439,2)</f>
        <v>0</v>
      </c>
      <c r="K439" s="169"/>
      <c r="L439" s="33"/>
      <c r="M439" s="170" t="s">
        <v>1</v>
      </c>
      <c r="N439" s="171" t="s">
        <v>37</v>
      </c>
      <c r="O439" s="58"/>
      <c r="P439" s="172">
        <f>O439*H439</f>
        <v>0</v>
      </c>
      <c r="Q439" s="172">
        <v>0</v>
      </c>
      <c r="R439" s="172">
        <f>Q439*H439</f>
        <v>0</v>
      </c>
      <c r="S439" s="172">
        <v>0</v>
      </c>
      <c r="T439" s="173">
        <f>S439*H439</f>
        <v>0</v>
      </c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R439" s="174" t="s">
        <v>230</v>
      </c>
      <c r="AT439" s="174" t="s">
        <v>146</v>
      </c>
      <c r="AU439" s="174" t="s">
        <v>82</v>
      </c>
      <c r="AY439" s="17" t="s">
        <v>144</v>
      </c>
      <c r="BE439" s="175">
        <f>IF(N439="základní",J439,0)</f>
        <v>0</v>
      </c>
      <c r="BF439" s="175">
        <f>IF(N439="snížená",J439,0)</f>
        <v>0</v>
      </c>
      <c r="BG439" s="175">
        <f>IF(N439="zákl. přenesená",J439,0)</f>
        <v>0</v>
      </c>
      <c r="BH439" s="175">
        <f>IF(N439="sníž. přenesená",J439,0)</f>
        <v>0</v>
      </c>
      <c r="BI439" s="175">
        <f>IF(N439="nulová",J439,0)</f>
        <v>0</v>
      </c>
      <c r="BJ439" s="17" t="s">
        <v>80</v>
      </c>
      <c r="BK439" s="175">
        <f>ROUND(I439*H439,2)</f>
        <v>0</v>
      </c>
      <c r="BL439" s="17" t="s">
        <v>230</v>
      </c>
      <c r="BM439" s="174" t="s">
        <v>692</v>
      </c>
    </row>
    <row r="440" spans="1:65" s="14" customFormat="1">
      <c r="B440" s="184"/>
      <c r="D440" s="177" t="s">
        <v>152</v>
      </c>
      <c r="E440" s="185" t="s">
        <v>1</v>
      </c>
      <c r="F440" s="186" t="s">
        <v>499</v>
      </c>
      <c r="H440" s="187">
        <v>53.7</v>
      </c>
      <c r="I440" s="188"/>
      <c r="L440" s="184"/>
      <c r="M440" s="189"/>
      <c r="N440" s="190"/>
      <c r="O440" s="190"/>
      <c r="P440" s="190"/>
      <c r="Q440" s="190"/>
      <c r="R440" s="190"/>
      <c r="S440" s="190"/>
      <c r="T440" s="191"/>
      <c r="AT440" s="185" t="s">
        <v>152</v>
      </c>
      <c r="AU440" s="185" t="s">
        <v>82</v>
      </c>
      <c r="AV440" s="14" t="s">
        <v>82</v>
      </c>
      <c r="AW440" s="14" t="s">
        <v>29</v>
      </c>
      <c r="AX440" s="14" t="s">
        <v>72</v>
      </c>
      <c r="AY440" s="185" t="s">
        <v>144</v>
      </c>
    </row>
    <row r="441" spans="1:65" s="14" customFormat="1">
      <c r="B441" s="184"/>
      <c r="D441" s="177" t="s">
        <v>152</v>
      </c>
      <c r="E441" s="185" t="s">
        <v>1</v>
      </c>
      <c r="F441" s="186" t="s">
        <v>500</v>
      </c>
      <c r="H441" s="187">
        <v>8</v>
      </c>
      <c r="I441" s="188"/>
      <c r="L441" s="184"/>
      <c r="M441" s="189"/>
      <c r="N441" s="190"/>
      <c r="O441" s="190"/>
      <c r="P441" s="190"/>
      <c r="Q441" s="190"/>
      <c r="R441" s="190"/>
      <c r="S441" s="190"/>
      <c r="T441" s="191"/>
      <c r="AT441" s="185" t="s">
        <v>152</v>
      </c>
      <c r="AU441" s="185" t="s">
        <v>82</v>
      </c>
      <c r="AV441" s="14" t="s">
        <v>82</v>
      </c>
      <c r="AW441" s="14" t="s">
        <v>29</v>
      </c>
      <c r="AX441" s="14" t="s">
        <v>72</v>
      </c>
      <c r="AY441" s="185" t="s">
        <v>144</v>
      </c>
    </row>
    <row r="442" spans="1:65" s="14" customFormat="1" ht="22.5">
      <c r="B442" s="184"/>
      <c r="D442" s="177" t="s">
        <v>152</v>
      </c>
      <c r="E442" s="185" t="s">
        <v>1</v>
      </c>
      <c r="F442" s="186" t="s">
        <v>693</v>
      </c>
      <c r="H442" s="187">
        <v>28.6</v>
      </c>
      <c r="I442" s="188"/>
      <c r="L442" s="184"/>
      <c r="M442" s="189"/>
      <c r="N442" s="190"/>
      <c r="O442" s="190"/>
      <c r="P442" s="190"/>
      <c r="Q442" s="190"/>
      <c r="R442" s="190"/>
      <c r="S442" s="190"/>
      <c r="T442" s="191"/>
      <c r="AT442" s="185" t="s">
        <v>152</v>
      </c>
      <c r="AU442" s="185" t="s">
        <v>82</v>
      </c>
      <c r="AV442" s="14" t="s">
        <v>82</v>
      </c>
      <c r="AW442" s="14" t="s">
        <v>29</v>
      </c>
      <c r="AX442" s="14" t="s">
        <v>72</v>
      </c>
      <c r="AY442" s="185" t="s">
        <v>144</v>
      </c>
    </row>
    <row r="443" spans="1:65" s="15" customFormat="1">
      <c r="B443" s="192"/>
      <c r="D443" s="177" t="s">
        <v>152</v>
      </c>
      <c r="E443" s="193" t="s">
        <v>1</v>
      </c>
      <c r="F443" s="194" t="s">
        <v>155</v>
      </c>
      <c r="H443" s="195">
        <v>90.3</v>
      </c>
      <c r="I443" s="196"/>
      <c r="L443" s="192"/>
      <c r="M443" s="197"/>
      <c r="N443" s="198"/>
      <c r="O443" s="198"/>
      <c r="P443" s="198"/>
      <c r="Q443" s="198"/>
      <c r="R443" s="198"/>
      <c r="S443" s="198"/>
      <c r="T443" s="199"/>
      <c r="AT443" s="193" t="s">
        <v>152</v>
      </c>
      <c r="AU443" s="193" t="s">
        <v>82</v>
      </c>
      <c r="AV443" s="15" t="s">
        <v>150</v>
      </c>
      <c r="AW443" s="15" t="s">
        <v>29</v>
      </c>
      <c r="AX443" s="15" t="s">
        <v>80</v>
      </c>
      <c r="AY443" s="193" t="s">
        <v>144</v>
      </c>
    </row>
    <row r="444" spans="1:65" s="2" customFormat="1" ht="21.75" customHeight="1">
      <c r="A444" s="32"/>
      <c r="B444" s="161"/>
      <c r="C444" s="162" t="s">
        <v>694</v>
      </c>
      <c r="D444" s="162" t="s">
        <v>146</v>
      </c>
      <c r="E444" s="163" t="s">
        <v>695</v>
      </c>
      <c r="F444" s="164" t="s">
        <v>696</v>
      </c>
      <c r="G444" s="165" t="s">
        <v>202</v>
      </c>
      <c r="H444" s="166">
        <v>90.3</v>
      </c>
      <c r="I444" s="167"/>
      <c r="J444" s="168">
        <f>ROUND(I444*H444,2)</f>
        <v>0</v>
      </c>
      <c r="K444" s="169"/>
      <c r="L444" s="33"/>
      <c r="M444" s="170" t="s">
        <v>1</v>
      </c>
      <c r="N444" s="171" t="s">
        <v>37</v>
      </c>
      <c r="O444" s="58"/>
      <c r="P444" s="172">
        <f>O444*H444</f>
        <v>0</v>
      </c>
      <c r="Q444" s="172">
        <v>0</v>
      </c>
      <c r="R444" s="172">
        <f>Q444*H444</f>
        <v>0</v>
      </c>
      <c r="S444" s="172">
        <v>3.0000000000000001E-3</v>
      </c>
      <c r="T444" s="173">
        <f>S444*H444</f>
        <v>0.27089999999999997</v>
      </c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R444" s="174" t="s">
        <v>230</v>
      </c>
      <c r="AT444" s="174" t="s">
        <v>146</v>
      </c>
      <c r="AU444" s="174" t="s">
        <v>82</v>
      </c>
      <c r="AY444" s="17" t="s">
        <v>144</v>
      </c>
      <c r="BE444" s="175">
        <f>IF(N444="základní",J444,0)</f>
        <v>0</v>
      </c>
      <c r="BF444" s="175">
        <f>IF(N444="snížená",J444,0)</f>
        <v>0</v>
      </c>
      <c r="BG444" s="175">
        <f>IF(N444="zákl. přenesená",J444,0)</f>
        <v>0</v>
      </c>
      <c r="BH444" s="175">
        <f>IF(N444="sníž. přenesená",J444,0)</f>
        <v>0</v>
      </c>
      <c r="BI444" s="175">
        <f>IF(N444="nulová",J444,0)</f>
        <v>0</v>
      </c>
      <c r="BJ444" s="17" t="s">
        <v>80</v>
      </c>
      <c r="BK444" s="175">
        <f>ROUND(I444*H444,2)</f>
        <v>0</v>
      </c>
      <c r="BL444" s="17" t="s">
        <v>230</v>
      </c>
      <c r="BM444" s="174" t="s">
        <v>697</v>
      </c>
    </row>
    <row r="445" spans="1:65" s="14" customFormat="1">
      <c r="B445" s="184"/>
      <c r="D445" s="177" t="s">
        <v>152</v>
      </c>
      <c r="E445" s="185" t="s">
        <v>1</v>
      </c>
      <c r="F445" s="186" t="s">
        <v>698</v>
      </c>
      <c r="H445" s="187">
        <v>90.3</v>
      </c>
      <c r="I445" s="188"/>
      <c r="L445" s="184"/>
      <c r="M445" s="189"/>
      <c r="N445" s="190"/>
      <c r="O445" s="190"/>
      <c r="P445" s="190"/>
      <c r="Q445" s="190"/>
      <c r="R445" s="190"/>
      <c r="S445" s="190"/>
      <c r="T445" s="191"/>
      <c r="AT445" s="185" t="s">
        <v>152</v>
      </c>
      <c r="AU445" s="185" t="s">
        <v>82</v>
      </c>
      <c r="AV445" s="14" t="s">
        <v>82</v>
      </c>
      <c r="AW445" s="14" t="s">
        <v>29</v>
      </c>
      <c r="AX445" s="14" t="s">
        <v>72</v>
      </c>
      <c r="AY445" s="185" t="s">
        <v>144</v>
      </c>
    </row>
    <row r="446" spans="1:65" s="15" customFormat="1">
      <c r="B446" s="192"/>
      <c r="D446" s="177" t="s">
        <v>152</v>
      </c>
      <c r="E446" s="193" t="s">
        <v>1</v>
      </c>
      <c r="F446" s="194" t="s">
        <v>155</v>
      </c>
      <c r="H446" s="195">
        <v>90.3</v>
      </c>
      <c r="I446" s="196"/>
      <c r="L446" s="192"/>
      <c r="M446" s="197"/>
      <c r="N446" s="198"/>
      <c r="O446" s="198"/>
      <c r="P446" s="198"/>
      <c r="Q446" s="198"/>
      <c r="R446" s="198"/>
      <c r="S446" s="198"/>
      <c r="T446" s="199"/>
      <c r="AT446" s="193" t="s">
        <v>152</v>
      </c>
      <c r="AU446" s="193" t="s">
        <v>82</v>
      </c>
      <c r="AV446" s="15" t="s">
        <v>150</v>
      </c>
      <c r="AW446" s="15" t="s">
        <v>29</v>
      </c>
      <c r="AX446" s="15" t="s">
        <v>80</v>
      </c>
      <c r="AY446" s="193" t="s">
        <v>144</v>
      </c>
    </row>
    <row r="447" spans="1:65" s="2" customFormat="1" ht="16.5" customHeight="1">
      <c r="A447" s="32"/>
      <c r="B447" s="161"/>
      <c r="C447" s="162" t="s">
        <v>699</v>
      </c>
      <c r="D447" s="162" t="s">
        <v>146</v>
      </c>
      <c r="E447" s="163" t="s">
        <v>700</v>
      </c>
      <c r="F447" s="164" t="s">
        <v>701</v>
      </c>
      <c r="G447" s="165" t="s">
        <v>202</v>
      </c>
      <c r="H447" s="166">
        <v>53.7</v>
      </c>
      <c r="I447" s="167"/>
      <c r="J447" s="168">
        <f>ROUND(I447*H447,2)</f>
        <v>0</v>
      </c>
      <c r="K447" s="169"/>
      <c r="L447" s="33"/>
      <c r="M447" s="170" t="s">
        <v>1</v>
      </c>
      <c r="N447" s="171" t="s">
        <v>37</v>
      </c>
      <c r="O447" s="58"/>
      <c r="P447" s="172">
        <f>O447*H447</f>
        <v>0</v>
      </c>
      <c r="Q447" s="172">
        <v>5.0000000000000001E-4</v>
      </c>
      <c r="R447" s="172">
        <f>Q447*H447</f>
        <v>2.6850000000000002E-2</v>
      </c>
      <c r="S447" s="172">
        <v>0</v>
      </c>
      <c r="T447" s="173">
        <f>S447*H447</f>
        <v>0</v>
      </c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R447" s="174" t="s">
        <v>230</v>
      </c>
      <c r="AT447" s="174" t="s">
        <v>146</v>
      </c>
      <c r="AU447" s="174" t="s">
        <v>82</v>
      </c>
      <c r="AY447" s="17" t="s">
        <v>144</v>
      </c>
      <c r="BE447" s="175">
        <f>IF(N447="základní",J447,0)</f>
        <v>0</v>
      </c>
      <c r="BF447" s="175">
        <f>IF(N447="snížená",J447,0)</f>
        <v>0</v>
      </c>
      <c r="BG447" s="175">
        <f>IF(N447="zákl. přenesená",J447,0)</f>
        <v>0</v>
      </c>
      <c r="BH447" s="175">
        <f>IF(N447="sníž. přenesená",J447,0)</f>
        <v>0</v>
      </c>
      <c r="BI447" s="175">
        <f>IF(N447="nulová",J447,0)</f>
        <v>0</v>
      </c>
      <c r="BJ447" s="17" t="s">
        <v>80</v>
      </c>
      <c r="BK447" s="175">
        <f>ROUND(I447*H447,2)</f>
        <v>0</v>
      </c>
      <c r="BL447" s="17" t="s">
        <v>230</v>
      </c>
      <c r="BM447" s="174" t="s">
        <v>702</v>
      </c>
    </row>
    <row r="448" spans="1:65" s="14" customFormat="1">
      <c r="B448" s="184"/>
      <c r="D448" s="177" t="s">
        <v>152</v>
      </c>
      <c r="E448" s="185" t="s">
        <v>1</v>
      </c>
      <c r="F448" s="186" t="s">
        <v>499</v>
      </c>
      <c r="H448" s="187">
        <v>53.7</v>
      </c>
      <c r="I448" s="188"/>
      <c r="L448" s="184"/>
      <c r="M448" s="189"/>
      <c r="N448" s="190"/>
      <c r="O448" s="190"/>
      <c r="P448" s="190"/>
      <c r="Q448" s="190"/>
      <c r="R448" s="190"/>
      <c r="S448" s="190"/>
      <c r="T448" s="191"/>
      <c r="AT448" s="185" t="s">
        <v>152</v>
      </c>
      <c r="AU448" s="185" t="s">
        <v>82</v>
      </c>
      <c r="AV448" s="14" t="s">
        <v>82</v>
      </c>
      <c r="AW448" s="14" t="s">
        <v>29</v>
      </c>
      <c r="AX448" s="14" t="s">
        <v>72</v>
      </c>
      <c r="AY448" s="185" t="s">
        <v>144</v>
      </c>
    </row>
    <row r="449" spans="1:65" s="15" customFormat="1">
      <c r="B449" s="192"/>
      <c r="D449" s="177" t="s">
        <v>152</v>
      </c>
      <c r="E449" s="193" t="s">
        <v>1</v>
      </c>
      <c r="F449" s="194" t="s">
        <v>155</v>
      </c>
      <c r="H449" s="195">
        <v>53.7</v>
      </c>
      <c r="I449" s="196"/>
      <c r="L449" s="192"/>
      <c r="M449" s="197"/>
      <c r="N449" s="198"/>
      <c r="O449" s="198"/>
      <c r="P449" s="198"/>
      <c r="Q449" s="198"/>
      <c r="R449" s="198"/>
      <c r="S449" s="198"/>
      <c r="T449" s="199"/>
      <c r="AT449" s="193" t="s">
        <v>152</v>
      </c>
      <c r="AU449" s="193" t="s">
        <v>82</v>
      </c>
      <c r="AV449" s="15" t="s">
        <v>150</v>
      </c>
      <c r="AW449" s="15" t="s">
        <v>29</v>
      </c>
      <c r="AX449" s="15" t="s">
        <v>80</v>
      </c>
      <c r="AY449" s="193" t="s">
        <v>144</v>
      </c>
    </row>
    <row r="450" spans="1:65" s="2" customFormat="1" ht="16.5" customHeight="1">
      <c r="A450" s="32"/>
      <c r="B450" s="161"/>
      <c r="C450" s="200" t="s">
        <v>703</v>
      </c>
      <c r="D450" s="200" t="s">
        <v>187</v>
      </c>
      <c r="E450" s="201" t="s">
        <v>704</v>
      </c>
      <c r="F450" s="202" t="s">
        <v>705</v>
      </c>
      <c r="G450" s="203" t="s">
        <v>202</v>
      </c>
      <c r="H450" s="204">
        <v>59.07</v>
      </c>
      <c r="I450" s="205"/>
      <c r="J450" s="206">
        <f>ROUND(I450*H450,2)</f>
        <v>0</v>
      </c>
      <c r="K450" s="207"/>
      <c r="L450" s="208"/>
      <c r="M450" s="209" t="s">
        <v>1</v>
      </c>
      <c r="N450" s="210" t="s">
        <v>37</v>
      </c>
      <c r="O450" s="58"/>
      <c r="P450" s="172">
        <f>O450*H450</f>
        <v>0</v>
      </c>
      <c r="Q450" s="172">
        <v>2.3500000000000001E-3</v>
      </c>
      <c r="R450" s="172">
        <f>Q450*H450</f>
        <v>0.13881450000000001</v>
      </c>
      <c r="S450" s="172">
        <v>0</v>
      </c>
      <c r="T450" s="173">
        <f>S450*H450</f>
        <v>0</v>
      </c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R450" s="174" t="s">
        <v>312</v>
      </c>
      <c r="AT450" s="174" t="s">
        <v>187</v>
      </c>
      <c r="AU450" s="174" t="s">
        <v>82</v>
      </c>
      <c r="AY450" s="17" t="s">
        <v>144</v>
      </c>
      <c r="BE450" s="175">
        <f>IF(N450="základní",J450,0)</f>
        <v>0</v>
      </c>
      <c r="BF450" s="175">
        <f>IF(N450="snížená",J450,0)</f>
        <v>0</v>
      </c>
      <c r="BG450" s="175">
        <f>IF(N450="zákl. přenesená",J450,0)</f>
        <v>0</v>
      </c>
      <c r="BH450" s="175">
        <f>IF(N450="sníž. přenesená",J450,0)</f>
        <v>0</v>
      </c>
      <c r="BI450" s="175">
        <f>IF(N450="nulová",J450,0)</f>
        <v>0</v>
      </c>
      <c r="BJ450" s="17" t="s">
        <v>80</v>
      </c>
      <c r="BK450" s="175">
        <f>ROUND(I450*H450,2)</f>
        <v>0</v>
      </c>
      <c r="BL450" s="17" t="s">
        <v>230</v>
      </c>
      <c r="BM450" s="174" t="s">
        <v>706</v>
      </c>
    </row>
    <row r="451" spans="1:65" s="14" customFormat="1">
      <c r="B451" s="184"/>
      <c r="D451" s="177" t="s">
        <v>152</v>
      </c>
      <c r="F451" s="186" t="s">
        <v>707</v>
      </c>
      <c r="H451" s="187">
        <v>59.07</v>
      </c>
      <c r="I451" s="188"/>
      <c r="L451" s="184"/>
      <c r="M451" s="189"/>
      <c r="N451" s="190"/>
      <c r="O451" s="190"/>
      <c r="P451" s="190"/>
      <c r="Q451" s="190"/>
      <c r="R451" s="190"/>
      <c r="S451" s="190"/>
      <c r="T451" s="191"/>
      <c r="AT451" s="185" t="s">
        <v>152</v>
      </c>
      <c r="AU451" s="185" t="s">
        <v>82</v>
      </c>
      <c r="AV451" s="14" t="s">
        <v>82</v>
      </c>
      <c r="AW451" s="14" t="s">
        <v>3</v>
      </c>
      <c r="AX451" s="14" t="s">
        <v>80</v>
      </c>
      <c r="AY451" s="185" t="s">
        <v>144</v>
      </c>
    </row>
    <row r="452" spans="1:65" s="2" customFormat="1" ht="21.75" customHeight="1">
      <c r="A452" s="32"/>
      <c r="B452" s="161"/>
      <c r="C452" s="162" t="s">
        <v>708</v>
      </c>
      <c r="D452" s="162" t="s">
        <v>146</v>
      </c>
      <c r="E452" s="163" t="s">
        <v>709</v>
      </c>
      <c r="F452" s="164" t="s">
        <v>710</v>
      </c>
      <c r="G452" s="165" t="s">
        <v>202</v>
      </c>
      <c r="H452" s="166">
        <v>36.6</v>
      </c>
      <c r="I452" s="167"/>
      <c r="J452" s="168">
        <f>ROUND(I452*H452,2)</f>
        <v>0</v>
      </c>
      <c r="K452" s="169"/>
      <c r="L452" s="33"/>
      <c r="M452" s="170" t="s">
        <v>1</v>
      </c>
      <c r="N452" s="171" t="s">
        <v>37</v>
      </c>
      <c r="O452" s="58"/>
      <c r="P452" s="172">
        <f>O452*H452</f>
        <v>0</v>
      </c>
      <c r="Q452" s="172">
        <v>3.5E-4</v>
      </c>
      <c r="R452" s="172">
        <f>Q452*H452</f>
        <v>1.281E-2</v>
      </c>
      <c r="S452" s="172">
        <v>0</v>
      </c>
      <c r="T452" s="173">
        <f>S452*H452</f>
        <v>0</v>
      </c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R452" s="174" t="s">
        <v>230</v>
      </c>
      <c r="AT452" s="174" t="s">
        <v>146</v>
      </c>
      <c r="AU452" s="174" t="s">
        <v>82</v>
      </c>
      <c r="AY452" s="17" t="s">
        <v>144</v>
      </c>
      <c r="BE452" s="175">
        <f>IF(N452="základní",J452,0)</f>
        <v>0</v>
      </c>
      <c r="BF452" s="175">
        <f>IF(N452="snížená",J452,0)</f>
        <v>0</v>
      </c>
      <c r="BG452" s="175">
        <f>IF(N452="zákl. přenesená",J452,0)</f>
        <v>0</v>
      </c>
      <c r="BH452" s="175">
        <f>IF(N452="sníž. přenesená",J452,0)</f>
        <v>0</v>
      </c>
      <c r="BI452" s="175">
        <f>IF(N452="nulová",J452,0)</f>
        <v>0</v>
      </c>
      <c r="BJ452" s="17" t="s">
        <v>80</v>
      </c>
      <c r="BK452" s="175">
        <f>ROUND(I452*H452,2)</f>
        <v>0</v>
      </c>
      <c r="BL452" s="17" t="s">
        <v>230</v>
      </c>
      <c r="BM452" s="174" t="s">
        <v>711</v>
      </c>
    </row>
    <row r="453" spans="1:65" s="14" customFormat="1">
      <c r="B453" s="184"/>
      <c r="D453" s="177" t="s">
        <v>152</v>
      </c>
      <c r="E453" s="185" t="s">
        <v>1</v>
      </c>
      <c r="F453" s="186" t="s">
        <v>500</v>
      </c>
      <c r="H453" s="187">
        <v>8</v>
      </c>
      <c r="I453" s="188"/>
      <c r="L453" s="184"/>
      <c r="M453" s="189"/>
      <c r="N453" s="190"/>
      <c r="O453" s="190"/>
      <c r="P453" s="190"/>
      <c r="Q453" s="190"/>
      <c r="R453" s="190"/>
      <c r="S453" s="190"/>
      <c r="T453" s="191"/>
      <c r="AT453" s="185" t="s">
        <v>152</v>
      </c>
      <c r="AU453" s="185" t="s">
        <v>82</v>
      </c>
      <c r="AV453" s="14" t="s">
        <v>82</v>
      </c>
      <c r="AW453" s="14" t="s">
        <v>29</v>
      </c>
      <c r="AX453" s="14" t="s">
        <v>72</v>
      </c>
      <c r="AY453" s="185" t="s">
        <v>144</v>
      </c>
    </row>
    <row r="454" spans="1:65" s="14" customFormat="1" ht="22.5">
      <c r="B454" s="184"/>
      <c r="D454" s="177" t="s">
        <v>152</v>
      </c>
      <c r="E454" s="185" t="s">
        <v>1</v>
      </c>
      <c r="F454" s="186" t="s">
        <v>693</v>
      </c>
      <c r="H454" s="187">
        <v>28.6</v>
      </c>
      <c r="I454" s="188"/>
      <c r="L454" s="184"/>
      <c r="M454" s="189"/>
      <c r="N454" s="190"/>
      <c r="O454" s="190"/>
      <c r="P454" s="190"/>
      <c r="Q454" s="190"/>
      <c r="R454" s="190"/>
      <c r="S454" s="190"/>
      <c r="T454" s="191"/>
      <c r="AT454" s="185" t="s">
        <v>152</v>
      </c>
      <c r="AU454" s="185" t="s">
        <v>82</v>
      </c>
      <c r="AV454" s="14" t="s">
        <v>82</v>
      </c>
      <c r="AW454" s="14" t="s">
        <v>29</v>
      </c>
      <c r="AX454" s="14" t="s">
        <v>72</v>
      </c>
      <c r="AY454" s="185" t="s">
        <v>144</v>
      </c>
    </row>
    <row r="455" spans="1:65" s="15" customFormat="1">
      <c r="B455" s="192"/>
      <c r="D455" s="177" t="s">
        <v>152</v>
      </c>
      <c r="E455" s="193" t="s">
        <v>1</v>
      </c>
      <c r="F455" s="194" t="s">
        <v>155</v>
      </c>
      <c r="H455" s="195">
        <v>36.6</v>
      </c>
      <c r="I455" s="196"/>
      <c r="L455" s="192"/>
      <c r="M455" s="197"/>
      <c r="N455" s="198"/>
      <c r="O455" s="198"/>
      <c r="P455" s="198"/>
      <c r="Q455" s="198"/>
      <c r="R455" s="198"/>
      <c r="S455" s="198"/>
      <c r="T455" s="199"/>
      <c r="AT455" s="193" t="s">
        <v>152</v>
      </c>
      <c r="AU455" s="193" t="s">
        <v>82</v>
      </c>
      <c r="AV455" s="15" t="s">
        <v>150</v>
      </c>
      <c r="AW455" s="15" t="s">
        <v>29</v>
      </c>
      <c r="AX455" s="15" t="s">
        <v>80</v>
      </c>
      <c r="AY455" s="193" t="s">
        <v>144</v>
      </c>
    </row>
    <row r="456" spans="1:65" s="2" customFormat="1" ht="16.5" customHeight="1">
      <c r="A456" s="32"/>
      <c r="B456" s="161"/>
      <c r="C456" s="200" t="s">
        <v>712</v>
      </c>
      <c r="D456" s="200" t="s">
        <v>187</v>
      </c>
      <c r="E456" s="201" t="s">
        <v>713</v>
      </c>
      <c r="F456" s="202" t="s">
        <v>714</v>
      </c>
      <c r="G456" s="203" t="s">
        <v>202</v>
      </c>
      <c r="H456" s="204">
        <v>8.8000000000000007</v>
      </c>
      <c r="I456" s="205"/>
      <c r="J456" s="206">
        <f>ROUND(I456*H456,2)</f>
        <v>0</v>
      </c>
      <c r="K456" s="207"/>
      <c r="L456" s="208"/>
      <c r="M456" s="209" t="s">
        <v>1</v>
      </c>
      <c r="N456" s="210" t="s">
        <v>37</v>
      </c>
      <c r="O456" s="58"/>
      <c r="P456" s="172">
        <f>O456*H456</f>
        <v>0</v>
      </c>
      <c r="Q456" s="172">
        <v>3.2000000000000002E-3</v>
      </c>
      <c r="R456" s="172">
        <f>Q456*H456</f>
        <v>2.8160000000000004E-2</v>
      </c>
      <c r="S456" s="172">
        <v>0</v>
      </c>
      <c r="T456" s="173">
        <f>S456*H456</f>
        <v>0</v>
      </c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R456" s="174" t="s">
        <v>312</v>
      </c>
      <c r="AT456" s="174" t="s">
        <v>187</v>
      </c>
      <c r="AU456" s="174" t="s">
        <v>82</v>
      </c>
      <c r="AY456" s="17" t="s">
        <v>144</v>
      </c>
      <c r="BE456" s="175">
        <f>IF(N456="základní",J456,0)</f>
        <v>0</v>
      </c>
      <c r="BF456" s="175">
        <f>IF(N456="snížená",J456,0)</f>
        <v>0</v>
      </c>
      <c r="BG456" s="175">
        <f>IF(N456="zákl. přenesená",J456,0)</f>
        <v>0</v>
      </c>
      <c r="BH456" s="175">
        <f>IF(N456="sníž. přenesená",J456,0)</f>
        <v>0</v>
      </c>
      <c r="BI456" s="175">
        <f>IF(N456="nulová",J456,0)</f>
        <v>0</v>
      </c>
      <c r="BJ456" s="17" t="s">
        <v>80</v>
      </c>
      <c r="BK456" s="175">
        <f>ROUND(I456*H456,2)</f>
        <v>0</v>
      </c>
      <c r="BL456" s="17" t="s">
        <v>230</v>
      </c>
      <c r="BM456" s="174" t="s">
        <v>715</v>
      </c>
    </row>
    <row r="457" spans="1:65" s="14" customFormat="1">
      <c r="B457" s="184"/>
      <c r="D457" s="177" t="s">
        <v>152</v>
      </c>
      <c r="E457" s="185" t="s">
        <v>1</v>
      </c>
      <c r="F457" s="186" t="s">
        <v>500</v>
      </c>
      <c r="H457" s="187">
        <v>8</v>
      </c>
      <c r="I457" s="188"/>
      <c r="L457" s="184"/>
      <c r="M457" s="189"/>
      <c r="N457" s="190"/>
      <c r="O457" s="190"/>
      <c r="P457" s="190"/>
      <c r="Q457" s="190"/>
      <c r="R457" s="190"/>
      <c r="S457" s="190"/>
      <c r="T457" s="191"/>
      <c r="AT457" s="185" t="s">
        <v>152</v>
      </c>
      <c r="AU457" s="185" t="s">
        <v>82</v>
      </c>
      <c r="AV457" s="14" t="s">
        <v>82</v>
      </c>
      <c r="AW457" s="14" t="s">
        <v>29</v>
      </c>
      <c r="AX457" s="14" t="s">
        <v>72</v>
      </c>
      <c r="AY457" s="185" t="s">
        <v>144</v>
      </c>
    </row>
    <row r="458" spans="1:65" s="15" customFormat="1">
      <c r="B458" s="192"/>
      <c r="D458" s="177" t="s">
        <v>152</v>
      </c>
      <c r="E458" s="193" t="s">
        <v>1</v>
      </c>
      <c r="F458" s="194" t="s">
        <v>155</v>
      </c>
      <c r="H458" s="195">
        <v>8</v>
      </c>
      <c r="I458" s="196"/>
      <c r="L458" s="192"/>
      <c r="M458" s="197"/>
      <c r="N458" s="198"/>
      <c r="O458" s="198"/>
      <c r="P458" s="198"/>
      <c r="Q458" s="198"/>
      <c r="R458" s="198"/>
      <c r="S458" s="198"/>
      <c r="T458" s="199"/>
      <c r="AT458" s="193" t="s">
        <v>152</v>
      </c>
      <c r="AU458" s="193" t="s">
        <v>82</v>
      </c>
      <c r="AV458" s="15" t="s">
        <v>150</v>
      </c>
      <c r="AW458" s="15" t="s">
        <v>29</v>
      </c>
      <c r="AX458" s="15" t="s">
        <v>80</v>
      </c>
      <c r="AY458" s="193" t="s">
        <v>144</v>
      </c>
    </row>
    <row r="459" spans="1:65" s="14" customFormat="1">
      <c r="B459" s="184"/>
      <c r="D459" s="177" t="s">
        <v>152</v>
      </c>
      <c r="F459" s="186" t="s">
        <v>716</v>
      </c>
      <c r="H459" s="187">
        <v>8.8000000000000007</v>
      </c>
      <c r="I459" s="188"/>
      <c r="L459" s="184"/>
      <c r="M459" s="189"/>
      <c r="N459" s="190"/>
      <c r="O459" s="190"/>
      <c r="P459" s="190"/>
      <c r="Q459" s="190"/>
      <c r="R459" s="190"/>
      <c r="S459" s="190"/>
      <c r="T459" s="191"/>
      <c r="AT459" s="185" t="s">
        <v>152</v>
      </c>
      <c r="AU459" s="185" t="s">
        <v>82</v>
      </c>
      <c r="AV459" s="14" t="s">
        <v>82</v>
      </c>
      <c r="AW459" s="14" t="s">
        <v>3</v>
      </c>
      <c r="AX459" s="14" t="s">
        <v>80</v>
      </c>
      <c r="AY459" s="185" t="s">
        <v>144</v>
      </c>
    </row>
    <row r="460" spans="1:65" s="2" customFormat="1" ht="16.5" customHeight="1">
      <c r="A460" s="32"/>
      <c r="B460" s="161"/>
      <c r="C460" s="200" t="s">
        <v>717</v>
      </c>
      <c r="D460" s="200" t="s">
        <v>187</v>
      </c>
      <c r="E460" s="201" t="s">
        <v>718</v>
      </c>
      <c r="F460" s="202" t="s">
        <v>719</v>
      </c>
      <c r="G460" s="203" t="s">
        <v>202</v>
      </c>
      <c r="H460" s="204">
        <v>31.46</v>
      </c>
      <c r="I460" s="205"/>
      <c r="J460" s="206">
        <f>ROUND(I460*H460,2)</f>
        <v>0</v>
      </c>
      <c r="K460" s="207"/>
      <c r="L460" s="208"/>
      <c r="M460" s="209" t="s">
        <v>1</v>
      </c>
      <c r="N460" s="210" t="s">
        <v>37</v>
      </c>
      <c r="O460" s="58"/>
      <c r="P460" s="172">
        <f>O460*H460</f>
        <v>0</v>
      </c>
      <c r="Q460" s="172">
        <v>3.2000000000000002E-3</v>
      </c>
      <c r="R460" s="172">
        <f>Q460*H460</f>
        <v>0.10067200000000001</v>
      </c>
      <c r="S460" s="172">
        <v>0</v>
      </c>
      <c r="T460" s="173">
        <f>S460*H460</f>
        <v>0</v>
      </c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R460" s="174" t="s">
        <v>312</v>
      </c>
      <c r="AT460" s="174" t="s">
        <v>187</v>
      </c>
      <c r="AU460" s="174" t="s">
        <v>82</v>
      </c>
      <c r="AY460" s="17" t="s">
        <v>144</v>
      </c>
      <c r="BE460" s="175">
        <f>IF(N460="základní",J460,0)</f>
        <v>0</v>
      </c>
      <c r="BF460" s="175">
        <f>IF(N460="snížená",J460,0)</f>
        <v>0</v>
      </c>
      <c r="BG460" s="175">
        <f>IF(N460="zákl. přenesená",J460,0)</f>
        <v>0</v>
      </c>
      <c r="BH460" s="175">
        <f>IF(N460="sníž. přenesená",J460,0)</f>
        <v>0</v>
      </c>
      <c r="BI460" s="175">
        <f>IF(N460="nulová",J460,0)</f>
        <v>0</v>
      </c>
      <c r="BJ460" s="17" t="s">
        <v>80</v>
      </c>
      <c r="BK460" s="175">
        <f>ROUND(I460*H460,2)</f>
        <v>0</v>
      </c>
      <c r="BL460" s="17" t="s">
        <v>230</v>
      </c>
      <c r="BM460" s="174" t="s">
        <v>720</v>
      </c>
    </row>
    <row r="461" spans="1:65" s="14" customFormat="1" ht="22.5">
      <c r="B461" s="184"/>
      <c r="D461" s="177" t="s">
        <v>152</v>
      </c>
      <c r="E461" s="185" t="s">
        <v>1</v>
      </c>
      <c r="F461" s="186" t="s">
        <v>693</v>
      </c>
      <c r="H461" s="187">
        <v>28.6</v>
      </c>
      <c r="I461" s="188"/>
      <c r="L461" s="184"/>
      <c r="M461" s="189"/>
      <c r="N461" s="190"/>
      <c r="O461" s="190"/>
      <c r="P461" s="190"/>
      <c r="Q461" s="190"/>
      <c r="R461" s="190"/>
      <c r="S461" s="190"/>
      <c r="T461" s="191"/>
      <c r="AT461" s="185" t="s">
        <v>152</v>
      </c>
      <c r="AU461" s="185" t="s">
        <v>82</v>
      </c>
      <c r="AV461" s="14" t="s">
        <v>82</v>
      </c>
      <c r="AW461" s="14" t="s">
        <v>29</v>
      </c>
      <c r="AX461" s="14" t="s">
        <v>72</v>
      </c>
      <c r="AY461" s="185" t="s">
        <v>144</v>
      </c>
    </row>
    <row r="462" spans="1:65" s="15" customFormat="1">
      <c r="B462" s="192"/>
      <c r="D462" s="177" t="s">
        <v>152</v>
      </c>
      <c r="E462" s="193" t="s">
        <v>1</v>
      </c>
      <c r="F462" s="194" t="s">
        <v>155</v>
      </c>
      <c r="H462" s="195">
        <v>28.6</v>
      </c>
      <c r="I462" s="196"/>
      <c r="L462" s="192"/>
      <c r="M462" s="197"/>
      <c r="N462" s="198"/>
      <c r="O462" s="198"/>
      <c r="P462" s="198"/>
      <c r="Q462" s="198"/>
      <c r="R462" s="198"/>
      <c r="S462" s="198"/>
      <c r="T462" s="199"/>
      <c r="AT462" s="193" t="s">
        <v>152</v>
      </c>
      <c r="AU462" s="193" t="s">
        <v>82</v>
      </c>
      <c r="AV462" s="15" t="s">
        <v>150</v>
      </c>
      <c r="AW462" s="15" t="s">
        <v>29</v>
      </c>
      <c r="AX462" s="15" t="s">
        <v>80</v>
      </c>
      <c r="AY462" s="193" t="s">
        <v>144</v>
      </c>
    </row>
    <row r="463" spans="1:65" s="14" customFormat="1">
      <c r="B463" s="184"/>
      <c r="D463" s="177" t="s">
        <v>152</v>
      </c>
      <c r="F463" s="186" t="s">
        <v>721</v>
      </c>
      <c r="H463" s="187">
        <v>31.46</v>
      </c>
      <c r="I463" s="188"/>
      <c r="L463" s="184"/>
      <c r="M463" s="189"/>
      <c r="N463" s="190"/>
      <c r="O463" s="190"/>
      <c r="P463" s="190"/>
      <c r="Q463" s="190"/>
      <c r="R463" s="190"/>
      <c r="S463" s="190"/>
      <c r="T463" s="191"/>
      <c r="AT463" s="185" t="s">
        <v>152</v>
      </c>
      <c r="AU463" s="185" t="s">
        <v>82</v>
      </c>
      <c r="AV463" s="14" t="s">
        <v>82</v>
      </c>
      <c r="AW463" s="14" t="s">
        <v>3</v>
      </c>
      <c r="AX463" s="14" t="s">
        <v>80</v>
      </c>
      <c r="AY463" s="185" t="s">
        <v>144</v>
      </c>
    </row>
    <row r="464" spans="1:65" s="2" customFormat="1" ht="21.75" customHeight="1">
      <c r="A464" s="32"/>
      <c r="B464" s="161"/>
      <c r="C464" s="162" t="s">
        <v>722</v>
      </c>
      <c r="D464" s="162" t="s">
        <v>146</v>
      </c>
      <c r="E464" s="163" t="s">
        <v>723</v>
      </c>
      <c r="F464" s="164" t="s">
        <v>681</v>
      </c>
      <c r="G464" s="165" t="s">
        <v>202</v>
      </c>
      <c r="H464" s="166">
        <v>90.3</v>
      </c>
      <c r="I464" s="167"/>
      <c r="J464" s="168">
        <f>ROUND(I464*H464,2)</f>
        <v>0</v>
      </c>
      <c r="K464" s="169"/>
      <c r="L464" s="33"/>
      <c r="M464" s="170" t="s">
        <v>1</v>
      </c>
      <c r="N464" s="171" t="s">
        <v>37</v>
      </c>
      <c r="O464" s="58"/>
      <c r="P464" s="172">
        <f>O464*H464</f>
        <v>0</v>
      </c>
      <c r="Q464" s="172">
        <v>0</v>
      </c>
      <c r="R464" s="172">
        <f>Q464*H464</f>
        <v>0</v>
      </c>
      <c r="S464" s="172">
        <v>0</v>
      </c>
      <c r="T464" s="173">
        <f>S464*H464</f>
        <v>0</v>
      </c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R464" s="174" t="s">
        <v>230</v>
      </c>
      <c r="AT464" s="174" t="s">
        <v>146</v>
      </c>
      <c r="AU464" s="174" t="s">
        <v>82</v>
      </c>
      <c r="AY464" s="17" t="s">
        <v>144</v>
      </c>
      <c r="BE464" s="175">
        <f>IF(N464="základní",J464,0)</f>
        <v>0</v>
      </c>
      <c r="BF464" s="175">
        <f>IF(N464="snížená",J464,0)</f>
        <v>0</v>
      </c>
      <c r="BG464" s="175">
        <f>IF(N464="zákl. přenesená",J464,0)</f>
        <v>0</v>
      </c>
      <c r="BH464" s="175">
        <f>IF(N464="sníž. přenesená",J464,0)</f>
        <v>0</v>
      </c>
      <c r="BI464" s="175">
        <f>IF(N464="nulová",J464,0)</f>
        <v>0</v>
      </c>
      <c r="BJ464" s="17" t="s">
        <v>80</v>
      </c>
      <c r="BK464" s="175">
        <f>ROUND(I464*H464,2)</f>
        <v>0</v>
      </c>
      <c r="BL464" s="17" t="s">
        <v>230</v>
      </c>
      <c r="BM464" s="174" t="s">
        <v>724</v>
      </c>
    </row>
    <row r="465" spans="1:65" s="14" customFormat="1">
      <c r="B465" s="184"/>
      <c r="D465" s="177" t="s">
        <v>152</v>
      </c>
      <c r="E465" s="185" t="s">
        <v>1</v>
      </c>
      <c r="F465" s="186" t="s">
        <v>499</v>
      </c>
      <c r="H465" s="187">
        <v>53.7</v>
      </c>
      <c r="I465" s="188"/>
      <c r="L465" s="184"/>
      <c r="M465" s="189"/>
      <c r="N465" s="190"/>
      <c r="O465" s="190"/>
      <c r="P465" s="190"/>
      <c r="Q465" s="190"/>
      <c r="R465" s="190"/>
      <c r="S465" s="190"/>
      <c r="T465" s="191"/>
      <c r="AT465" s="185" t="s">
        <v>152</v>
      </c>
      <c r="AU465" s="185" t="s">
        <v>82</v>
      </c>
      <c r="AV465" s="14" t="s">
        <v>82</v>
      </c>
      <c r="AW465" s="14" t="s">
        <v>29</v>
      </c>
      <c r="AX465" s="14" t="s">
        <v>72</v>
      </c>
      <c r="AY465" s="185" t="s">
        <v>144</v>
      </c>
    </row>
    <row r="466" spans="1:65" s="14" customFormat="1">
      <c r="B466" s="184"/>
      <c r="D466" s="177" t="s">
        <v>152</v>
      </c>
      <c r="E466" s="185" t="s">
        <v>1</v>
      </c>
      <c r="F466" s="186" t="s">
        <v>500</v>
      </c>
      <c r="H466" s="187">
        <v>8</v>
      </c>
      <c r="I466" s="188"/>
      <c r="L466" s="184"/>
      <c r="M466" s="189"/>
      <c r="N466" s="190"/>
      <c r="O466" s="190"/>
      <c r="P466" s="190"/>
      <c r="Q466" s="190"/>
      <c r="R466" s="190"/>
      <c r="S466" s="190"/>
      <c r="T466" s="191"/>
      <c r="AT466" s="185" t="s">
        <v>152</v>
      </c>
      <c r="AU466" s="185" t="s">
        <v>82</v>
      </c>
      <c r="AV466" s="14" t="s">
        <v>82</v>
      </c>
      <c r="AW466" s="14" t="s">
        <v>29</v>
      </c>
      <c r="AX466" s="14" t="s">
        <v>72</v>
      </c>
      <c r="AY466" s="185" t="s">
        <v>144</v>
      </c>
    </row>
    <row r="467" spans="1:65" s="14" customFormat="1" ht="22.5">
      <c r="B467" s="184"/>
      <c r="D467" s="177" t="s">
        <v>152</v>
      </c>
      <c r="E467" s="185" t="s">
        <v>1</v>
      </c>
      <c r="F467" s="186" t="s">
        <v>693</v>
      </c>
      <c r="H467" s="187">
        <v>28.6</v>
      </c>
      <c r="I467" s="188"/>
      <c r="L467" s="184"/>
      <c r="M467" s="189"/>
      <c r="N467" s="190"/>
      <c r="O467" s="190"/>
      <c r="P467" s="190"/>
      <c r="Q467" s="190"/>
      <c r="R467" s="190"/>
      <c r="S467" s="190"/>
      <c r="T467" s="191"/>
      <c r="AT467" s="185" t="s">
        <v>152</v>
      </c>
      <c r="AU467" s="185" t="s">
        <v>82</v>
      </c>
      <c r="AV467" s="14" t="s">
        <v>82</v>
      </c>
      <c r="AW467" s="14" t="s">
        <v>29</v>
      </c>
      <c r="AX467" s="14" t="s">
        <v>72</v>
      </c>
      <c r="AY467" s="185" t="s">
        <v>144</v>
      </c>
    </row>
    <row r="468" spans="1:65" s="15" customFormat="1">
      <c r="B468" s="192"/>
      <c r="D468" s="177" t="s">
        <v>152</v>
      </c>
      <c r="E468" s="193" t="s">
        <v>1</v>
      </c>
      <c r="F468" s="194" t="s">
        <v>155</v>
      </c>
      <c r="H468" s="195">
        <v>90.3</v>
      </c>
      <c r="I468" s="196"/>
      <c r="L468" s="192"/>
      <c r="M468" s="197"/>
      <c r="N468" s="198"/>
      <c r="O468" s="198"/>
      <c r="P468" s="198"/>
      <c r="Q468" s="198"/>
      <c r="R468" s="198"/>
      <c r="S468" s="198"/>
      <c r="T468" s="199"/>
      <c r="AT468" s="193" t="s">
        <v>152</v>
      </c>
      <c r="AU468" s="193" t="s">
        <v>82</v>
      </c>
      <c r="AV468" s="15" t="s">
        <v>150</v>
      </c>
      <c r="AW468" s="15" t="s">
        <v>29</v>
      </c>
      <c r="AX468" s="15" t="s">
        <v>80</v>
      </c>
      <c r="AY468" s="193" t="s">
        <v>144</v>
      </c>
    </row>
    <row r="469" spans="1:65" s="2" customFormat="1" ht="21.75" customHeight="1">
      <c r="A469" s="32"/>
      <c r="B469" s="161"/>
      <c r="C469" s="162" t="s">
        <v>725</v>
      </c>
      <c r="D469" s="162" t="s">
        <v>146</v>
      </c>
      <c r="E469" s="163" t="s">
        <v>726</v>
      </c>
      <c r="F469" s="164" t="s">
        <v>727</v>
      </c>
      <c r="G469" s="165" t="s">
        <v>202</v>
      </c>
      <c r="H469" s="166">
        <v>90.3</v>
      </c>
      <c r="I469" s="167"/>
      <c r="J469" s="168">
        <f>ROUND(I469*H469,2)</f>
        <v>0</v>
      </c>
      <c r="K469" s="169"/>
      <c r="L469" s="33"/>
      <c r="M469" s="170" t="s">
        <v>1</v>
      </c>
      <c r="N469" s="171" t="s">
        <v>37</v>
      </c>
      <c r="O469" s="58"/>
      <c r="P469" s="172">
        <f>O469*H469</f>
        <v>0</v>
      </c>
      <c r="Q469" s="172">
        <v>0</v>
      </c>
      <c r="R469" s="172">
        <f>Q469*H469</f>
        <v>0</v>
      </c>
      <c r="S469" s="172">
        <v>0</v>
      </c>
      <c r="T469" s="173">
        <f>S469*H469</f>
        <v>0</v>
      </c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R469" s="174" t="s">
        <v>230</v>
      </c>
      <c r="AT469" s="174" t="s">
        <v>146</v>
      </c>
      <c r="AU469" s="174" t="s">
        <v>82</v>
      </c>
      <c r="AY469" s="17" t="s">
        <v>144</v>
      </c>
      <c r="BE469" s="175">
        <f>IF(N469="základní",J469,0)</f>
        <v>0</v>
      </c>
      <c r="BF469" s="175">
        <f>IF(N469="snížená",J469,0)</f>
        <v>0</v>
      </c>
      <c r="BG469" s="175">
        <f>IF(N469="zákl. přenesená",J469,0)</f>
        <v>0</v>
      </c>
      <c r="BH469" s="175">
        <f>IF(N469="sníž. přenesená",J469,0)</f>
        <v>0</v>
      </c>
      <c r="BI469" s="175">
        <f>IF(N469="nulová",J469,0)</f>
        <v>0</v>
      </c>
      <c r="BJ469" s="17" t="s">
        <v>80</v>
      </c>
      <c r="BK469" s="175">
        <f>ROUND(I469*H469,2)</f>
        <v>0</v>
      </c>
      <c r="BL469" s="17" t="s">
        <v>230</v>
      </c>
      <c r="BM469" s="174" t="s">
        <v>728</v>
      </c>
    </row>
    <row r="470" spans="1:65" s="14" customFormat="1">
      <c r="B470" s="184"/>
      <c r="D470" s="177" t="s">
        <v>152</v>
      </c>
      <c r="E470" s="185" t="s">
        <v>1</v>
      </c>
      <c r="F470" s="186" t="s">
        <v>499</v>
      </c>
      <c r="H470" s="187">
        <v>53.7</v>
      </c>
      <c r="I470" s="188"/>
      <c r="L470" s="184"/>
      <c r="M470" s="189"/>
      <c r="N470" s="190"/>
      <c r="O470" s="190"/>
      <c r="P470" s="190"/>
      <c r="Q470" s="190"/>
      <c r="R470" s="190"/>
      <c r="S470" s="190"/>
      <c r="T470" s="191"/>
      <c r="AT470" s="185" t="s">
        <v>152</v>
      </c>
      <c r="AU470" s="185" t="s">
        <v>82</v>
      </c>
      <c r="AV470" s="14" t="s">
        <v>82</v>
      </c>
      <c r="AW470" s="14" t="s">
        <v>29</v>
      </c>
      <c r="AX470" s="14" t="s">
        <v>72</v>
      </c>
      <c r="AY470" s="185" t="s">
        <v>144</v>
      </c>
    </row>
    <row r="471" spans="1:65" s="14" customFormat="1">
      <c r="B471" s="184"/>
      <c r="D471" s="177" t="s">
        <v>152</v>
      </c>
      <c r="E471" s="185" t="s">
        <v>1</v>
      </c>
      <c r="F471" s="186" t="s">
        <v>500</v>
      </c>
      <c r="H471" s="187">
        <v>8</v>
      </c>
      <c r="I471" s="188"/>
      <c r="L471" s="184"/>
      <c r="M471" s="189"/>
      <c r="N471" s="190"/>
      <c r="O471" s="190"/>
      <c r="P471" s="190"/>
      <c r="Q471" s="190"/>
      <c r="R471" s="190"/>
      <c r="S471" s="190"/>
      <c r="T471" s="191"/>
      <c r="AT471" s="185" t="s">
        <v>152</v>
      </c>
      <c r="AU471" s="185" t="s">
        <v>82</v>
      </c>
      <c r="AV471" s="14" t="s">
        <v>82</v>
      </c>
      <c r="AW471" s="14" t="s">
        <v>29</v>
      </c>
      <c r="AX471" s="14" t="s">
        <v>72</v>
      </c>
      <c r="AY471" s="185" t="s">
        <v>144</v>
      </c>
    </row>
    <row r="472" spans="1:65" s="14" customFormat="1" ht="22.5">
      <c r="B472" s="184"/>
      <c r="D472" s="177" t="s">
        <v>152</v>
      </c>
      <c r="E472" s="185" t="s">
        <v>1</v>
      </c>
      <c r="F472" s="186" t="s">
        <v>693</v>
      </c>
      <c r="H472" s="187">
        <v>28.6</v>
      </c>
      <c r="I472" s="188"/>
      <c r="L472" s="184"/>
      <c r="M472" s="189"/>
      <c r="N472" s="190"/>
      <c r="O472" s="190"/>
      <c r="P472" s="190"/>
      <c r="Q472" s="190"/>
      <c r="R472" s="190"/>
      <c r="S472" s="190"/>
      <c r="T472" s="191"/>
      <c r="AT472" s="185" t="s">
        <v>152</v>
      </c>
      <c r="AU472" s="185" t="s">
        <v>82</v>
      </c>
      <c r="AV472" s="14" t="s">
        <v>82</v>
      </c>
      <c r="AW472" s="14" t="s">
        <v>29</v>
      </c>
      <c r="AX472" s="14" t="s">
        <v>72</v>
      </c>
      <c r="AY472" s="185" t="s">
        <v>144</v>
      </c>
    </row>
    <row r="473" spans="1:65" s="15" customFormat="1">
      <c r="B473" s="192"/>
      <c r="D473" s="177" t="s">
        <v>152</v>
      </c>
      <c r="E473" s="193" t="s">
        <v>1</v>
      </c>
      <c r="F473" s="194" t="s">
        <v>155</v>
      </c>
      <c r="H473" s="195">
        <v>90.3</v>
      </c>
      <c r="I473" s="196"/>
      <c r="L473" s="192"/>
      <c r="M473" s="197"/>
      <c r="N473" s="198"/>
      <c r="O473" s="198"/>
      <c r="P473" s="198"/>
      <c r="Q473" s="198"/>
      <c r="R473" s="198"/>
      <c r="S473" s="198"/>
      <c r="T473" s="199"/>
      <c r="AT473" s="193" t="s">
        <v>152</v>
      </c>
      <c r="AU473" s="193" t="s">
        <v>82</v>
      </c>
      <c r="AV473" s="15" t="s">
        <v>150</v>
      </c>
      <c r="AW473" s="15" t="s">
        <v>29</v>
      </c>
      <c r="AX473" s="15" t="s">
        <v>80</v>
      </c>
      <c r="AY473" s="193" t="s">
        <v>144</v>
      </c>
    </row>
    <row r="474" spans="1:65" s="2" customFormat="1" ht="21.75" customHeight="1">
      <c r="A474" s="32"/>
      <c r="B474" s="161"/>
      <c r="C474" s="162" t="s">
        <v>729</v>
      </c>
      <c r="D474" s="162" t="s">
        <v>146</v>
      </c>
      <c r="E474" s="163" t="s">
        <v>730</v>
      </c>
      <c r="F474" s="164" t="s">
        <v>731</v>
      </c>
      <c r="G474" s="165" t="s">
        <v>511</v>
      </c>
      <c r="H474" s="211"/>
      <c r="I474" s="167"/>
      <c r="J474" s="168">
        <f>ROUND(I474*H474,2)</f>
        <v>0</v>
      </c>
      <c r="K474" s="169"/>
      <c r="L474" s="33"/>
      <c r="M474" s="170" t="s">
        <v>1</v>
      </c>
      <c r="N474" s="171" t="s">
        <v>37</v>
      </c>
      <c r="O474" s="58"/>
      <c r="P474" s="172">
        <f>O474*H474</f>
        <v>0</v>
      </c>
      <c r="Q474" s="172">
        <v>0</v>
      </c>
      <c r="R474" s="172">
        <f>Q474*H474</f>
        <v>0</v>
      </c>
      <c r="S474" s="172">
        <v>0</v>
      </c>
      <c r="T474" s="173">
        <f>S474*H474</f>
        <v>0</v>
      </c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R474" s="174" t="s">
        <v>230</v>
      </c>
      <c r="AT474" s="174" t="s">
        <v>146</v>
      </c>
      <c r="AU474" s="174" t="s">
        <v>82</v>
      </c>
      <c r="AY474" s="17" t="s">
        <v>144</v>
      </c>
      <c r="BE474" s="175">
        <f>IF(N474="základní",J474,0)</f>
        <v>0</v>
      </c>
      <c r="BF474" s="175">
        <f>IF(N474="snížená",J474,0)</f>
        <v>0</v>
      </c>
      <c r="BG474" s="175">
        <f>IF(N474="zákl. přenesená",J474,0)</f>
        <v>0</v>
      </c>
      <c r="BH474" s="175">
        <f>IF(N474="sníž. přenesená",J474,0)</f>
        <v>0</v>
      </c>
      <c r="BI474" s="175">
        <f>IF(N474="nulová",J474,0)</f>
        <v>0</v>
      </c>
      <c r="BJ474" s="17" t="s">
        <v>80</v>
      </c>
      <c r="BK474" s="175">
        <f>ROUND(I474*H474,2)</f>
        <v>0</v>
      </c>
      <c r="BL474" s="17" t="s">
        <v>230</v>
      </c>
      <c r="BM474" s="174" t="s">
        <v>732</v>
      </c>
    </row>
    <row r="475" spans="1:65" s="12" customFormat="1" ht="22.9" customHeight="1">
      <c r="B475" s="148"/>
      <c r="D475" s="149" t="s">
        <v>71</v>
      </c>
      <c r="E475" s="159" t="s">
        <v>733</v>
      </c>
      <c r="F475" s="159" t="s">
        <v>734</v>
      </c>
      <c r="I475" s="151"/>
      <c r="J475" s="160">
        <f>BK475</f>
        <v>0</v>
      </c>
      <c r="L475" s="148"/>
      <c r="M475" s="153"/>
      <c r="N475" s="154"/>
      <c r="O475" s="154"/>
      <c r="P475" s="155">
        <f>SUM(P476:P503)</f>
        <v>0</v>
      </c>
      <c r="Q475" s="154"/>
      <c r="R475" s="155">
        <f>SUM(R476:R503)</f>
        <v>2.6979282800000002</v>
      </c>
      <c r="S475" s="154"/>
      <c r="T475" s="156">
        <f>SUM(T476:T503)</f>
        <v>0</v>
      </c>
      <c r="AR475" s="149" t="s">
        <v>82</v>
      </c>
      <c r="AT475" s="157" t="s">
        <v>71</v>
      </c>
      <c r="AU475" s="157" t="s">
        <v>80</v>
      </c>
      <c r="AY475" s="149" t="s">
        <v>144</v>
      </c>
      <c r="BK475" s="158">
        <f>SUM(BK476:BK503)</f>
        <v>0</v>
      </c>
    </row>
    <row r="476" spans="1:65" s="2" customFormat="1" ht="16.5" customHeight="1">
      <c r="A476" s="32"/>
      <c r="B476" s="161"/>
      <c r="C476" s="162" t="s">
        <v>735</v>
      </c>
      <c r="D476" s="162" t="s">
        <v>146</v>
      </c>
      <c r="E476" s="163" t="s">
        <v>736</v>
      </c>
      <c r="F476" s="164" t="s">
        <v>737</v>
      </c>
      <c r="G476" s="165" t="s">
        <v>202</v>
      </c>
      <c r="H476" s="166">
        <v>132.316</v>
      </c>
      <c r="I476" s="167"/>
      <c r="J476" s="168">
        <f>ROUND(I476*H476,2)</f>
        <v>0</v>
      </c>
      <c r="K476" s="169"/>
      <c r="L476" s="33"/>
      <c r="M476" s="170" t="s">
        <v>1</v>
      </c>
      <c r="N476" s="171" t="s">
        <v>37</v>
      </c>
      <c r="O476" s="58"/>
      <c r="P476" s="172">
        <f>O476*H476</f>
        <v>0</v>
      </c>
      <c r="Q476" s="172">
        <v>2.9999999999999997E-4</v>
      </c>
      <c r="R476" s="172">
        <f>Q476*H476</f>
        <v>3.9694799999999995E-2</v>
      </c>
      <c r="S476" s="172">
        <v>0</v>
      </c>
      <c r="T476" s="173">
        <f>S476*H476</f>
        <v>0</v>
      </c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R476" s="174" t="s">
        <v>230</v>
      </c>
      <c r="AT476" s="174" t="s">
        <v>146</v>
      </c>
      <c r="AU476" s="174" t="s">
        <v>82</v>
      </c>
      <c r="AY476" s="17" t="s">
        <v>144</v>
      </c>
      <c r="BE476" s="175">
        <f>IF(N476="základní",J476,0)</f>
        <v>0</v>
      </c>
      <c r="BF476" s="175">
        <f>IF(N476="snížená",J476,0)</f>
        <v>0</v>
      </c>
      <c r="BG476" s="175">
        <f>IF(N476="zákl. přenesená",J476,0)</f>
        <v>0</v>
      </c>
      <c r="BH476" s="175">
        <f>IF(N476="sníž. přenesená",J476,0)</f>
        <v>0</v>
      </c>
      <c r="BI476" s="175">
        <f>IF(N476="nulová",J476,0)</f>
        <v>0</v>
      </c>
      <c r="BJ476" s="17" t="s">
        <v>80</v>
      </c>
      <c r="BK476" s="175">
        <f>ROUND(I476*H476,2)</f>
        <v>0</v>
      </c>
      <c r="BL476" s="17" t="s">
        <v>230</v>
      </c>
      <c r="BM476" s="174" t="s">
        <v>738</v>
      </c>
    </row>
    <row r="477" spans="1:65" s="13" customFormat="1">
      <c r="B477" s="176"/>
      <c r="D477" s="177" t="s">
        <v>152</v>
      </c>
      <c r="E477" s="178" t="s">
        <v>1</v>
      </c>
      <c r="F477" s="179" t="s">
        <v>739</v>
      </c>
      <c r="H477" s="178" t="s">
        <v>1</v>
      </c>
      <c r="I477" s="180"/>
      <c r="L477" s="176"/>
      <c r="M477" s="181"/>
      <c r="N477" s="182"/>
      <c r="O477" s="182"/>
      <c r="P477" s="182"/>
      <c r="Q477" s="182"/>
      <c r="R477" s="182"/>
      <c r="S477" s="182"/>
      <c r="T477" s="183"/>
      <c r="AT477" s="178" t="s">
        <v>152</v>
      </c>
      <c r="AU477" s="178" t="s">
        <v>82</v>
      </c>
      <c r="AV477" s="13" t="s">
        <v>80</v>
      </c>
      <c r="AW477" s="13" t="s">
        <v>29</v>
      </c>
      <c r="AX477" s="13" t="s">
        <v>72</v>
      </c>
      <c r="AY477" s="178" t="s">
        <v>144</v>
      </c>
    </row>
    <row r="478" spans="1:65" s="14" customFormat="1" ht="22.5">
      <c r="B478" s="184"/>
      <c r="D478" s="177" t="s">
        <v>152</v>
      </c>
      <c r="E478" s="185" t="s">
        <v>1</v>
      </c>
      <c r="F478" s="186" t="s">
        <v>740</v>
      </c>
      <c r="H478" s="187">
        <v>149.39599999999999</v>
      </c>
      <c r="I478" s="188"/>
      <c r="L478" s="184"/>
      <c r="M478" s="189"/>
      <c r="N478" s="190"/>
      <c r="O478" s="190"/>
      <c r="P478" s="190"/>
      <c r="Q478" s="190"/>
      <c r="R478" s="190"/>
      <c r="S478" s="190"/>
      <c r="T478" s="191"/>
      <c r="AT478" s="185" t="s">
        <v>152</v>
      </c>
      <c r="AU478" s="185" t="s">
        <v>82</v>
      </c>
      <c r="AV478" s="14" t="s">
        <v>82</v>
      </c>
      <c r="AW478" s="14" t="s">
        <v>29</v>
      </c>
      <c r="AX478" s="14" t="s">
        <v>72</v>
      </c>
      <c r="AY478" s="185" t="s">
        <v>144</v>
      </c>
    </row>
    <row r="479" spans="1:65" s="14" customFormat="1" ht="22.5">
      <c r="B479" s="184"/>
      <c r="D479" s="177" t="s">
        <v>152</v>
      </c>
      <c r="E479" s="185" t="s">
        <v>1</v>
      </c>
      <c r="F479" s="186" t="s">
        <v>741</v>
      </c>
      <c r="H479" s="187">
        <v>-17.079999999999998</v>
      </c>
      <c r="I479" s="188"/>
      <c r="L479" s="184"/>
      <c r="M479" s="189"/>
      <c r="N479" s="190"/>
      <c r="O479" s="190"/>
      <c r="P479" s="190"/>
      <c r="Q479" s="190"/>
      <c r="R479" s="190"/>
      <c r="S479" s="190"/>
      <c r="T479" s="191"/>
      <c r="AT479" s="185" t="s">
        <v>152</v>
      </c>
      <c r="AU479" s="185" t="s">
        <v>82</v>
      </c>
      <c r="AV479" s="14" t="s">
        <v>82</v>
      </c>
      <c r="AW479" s="14" t="s">
        <v>29</v>
      </c>
      <c r="AX479" s="14" t="s">
        <v>72</v>
      </c>
      <c r="AY479" s="185" t="s">
        <v>144</v>
      </c>
    </row>
    <row r="480" spans="1:65" s="15" customFormat="1">
      <c r="B480" s="192"/>
      <c r="D480" s="177" t="s">
        <v>152</v>
      </c>
      <c r="E480" s="193" t="s">
        <v>1</v>
      </c>
      <c r="F480" s="194" t="s">
        <v>155</v>
      </c>
      <c r="H480" s="195">
        <v>132.316</v>
      </c>
      <c r="I480" s="196"/>
      <c r="L480" s="192"/>
      <c r="M480" s="197"/>
      <c r="N480" s="198"/>
      <c r="O480" s="198"/>
      <c r="P480" s="198"/>
      <c r="Q480" s="198"/>
      <c r="R480" s="198"/>
      <c r="S480" s="198"/>
      <c r="T480" s="199"/>
      <c r="AT480" s="193" t="s">
        <v>152</v>
      </c>
      <c r="AU480" s="193" t="s">
        <v>82</v>
      </c>
      <c r="AV480" s="15" t="s">
        <v>150</v>
      </c>
      <c r="AW480" s="15" t="s">
        <v>29</v>
      </c>
      <c r="AX480" s="15" t="s">
        <v>80</v>
      </c>
      <c r="AY480" s="193" t="s">
        <v>144</v>
      </c>
    </row>
    <row r="481" spans="1:65" s="2" customFormat="1" ht="21.75" customHeight="1">
      <c r="A481" s="32"/>
      <c r="B481" s="161"/>
      <c r="C481" s="162" t="s">
        <v>742</v>
      </c>
      <c r="D481" s="162" t="s">
        <v>146</v>
      </c>
      <c r="E481" s="163" t="s">
        <v>743</v>
      </c>
      <c r="F481" s="164" t="s">
        <v>744</v>
      </c>
      <c r="G481" s="165" t="s">
        <v>202</v>
      </c>
      <c r="H481" s="166">
        <v>132.316</v>
      </c>
      <c r="I481" s="167"/>
      <c r="J481" s="168">
        <f>ROUND(I481*H481,2)</f>
        <v>0</v>
      </c>
      <c r="K481" s="169"/>
      <c r="L481" s="33"/>
      <c r="M481" s="170" t="s">
        <v>1</v>
      </c>
      <c r="N481" s="171" t="s">
        <v>37</v>
      </c>
      <c r="O481" s="58"/>
      <c r="P481" s="172">
        <f>O481*H481</f>
        <v>0</v>
      </c>
      <c r="Q481" s="172">
        <v>5.3E-3</v>
      </c>
      <c r="R481" s="172">
        <f>Q481*H481</f>
        <v>0.70127479999999998</v>
      </c>
      <c r="S481" s="172">
        <v>0</v>
      </c>
      <c r="T481" s="173">
        <f>S481*H481</f>
        <v>0</v>
      </c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R481" s="174" t="s">
        <v>230</v>
      </c>
      <c r="AT481" s="174" t="s">
        <v>146</v>
      </c>
      <c r="AU481" s="174" t="s">
        <v>82</v>
      </c>
      <c r="AY481" s="17" t="s">
        <v>144</v>
      </c>
      <c r="BE481" s="175">
        <f>IF(N481="základní",J481,0)</f>
        <v>0</v>
      </c>
      <c r="BF481" s="175">
        <f>IF(N481="snížená",J481,0)</f>
        <v>0</v>
      </c>
      <c r="BG481" s="175">
        <f>IF(N481="zákl. přenesená",J481,0)</f>
        <v>0</v>
      </c>
      <c r="BH481" s="175">
        <f>IF(N481="sníž. přenesená",J481,0)</f>
        <v>0</v>
      </c>
      <c r="BI481" s="175">
        <f>IF(N481="nulová",J481,0)</f>
        <v>0</v>
      </c>
      <c r="BJ481" s="17" t="s">
        <v>80</v>
      </c>
      <c r="BK481" s="175">
        <f>ROUND(I481*H481,2)</f>
        <v>0</v>
      </c>
      <c r="BL481" s="17" t="s">
        <v>230</v>
      </c>
      <c r="BM481" s="174" t="s">
        <v>745</v>
      </c>
    </row>
    <row r="482" spans="1:65" s="13" customFormat="1">
      <c r="B482" s="176"/>
      <c r="D482" s="177" t="s">
        <v>152</v>
      </c>
      <c r="E482" s="178" t="s">
        <v>1</v>
      </c>
      <c r="F482" s="179" t="s">
        <v>739</v>
      </c>
      <c r="H482" s="178" t="s">
        <v>1</v>
      </c>
      <c r="I482" s="180"/>
      <c r="L482" s="176"/>
      <c r="M482" s="181"/>
      <c r="N482" s="182"/>
      <c r="O482" s="182"/>
      <c r="P482" s="182"/>
      <c r="Q482" s="182"/>
      <c r="R482" s="182"/>
      <c r="S482" s="182"/>
      <c r="T482" s="183"/>
      <c r="AT482" s="178" t="s">
        <v>152</v>
      </c>
      <c r="AU482" s="178" t="s">
        <v>82</v>
      </c>
      <c r="AV482" s="13" t="s">
        <v>80</v>
      </c>
      <c r="AW482" s="13" t="s">
        <v>29</v>
      </c>
      <c r="AX482" s="13" t="s">
        <v>72</v>
      </c>
      <c r="AY482" s="178" t="s">
        <v>144</v>
      </c>
    </row>
    <row r="483" spans="1:65" s="14" customFormat="1" ht="22.5">
      <c r="B483" s="184"/>
      <c r="D483" s="177" t="s">
        <v>152</v>
      </c>
      <c r="E483" s="185" t="s">
        <v>1</v>
      </c>
      <c r="F483" s="186" t="s">
        <v>740</v>
      </c>
      <c r="H483" s="187">
        <v>149.39599999999999</v>
      </c>
      <c r="I483" s="188"/>
      <c r="L483" s="184"/>
      <c r="M483" s="189"/>
      <c r="N483" s="190"/>
      <c r="O483" s="190"/>
      <c r="P483" s="190"/>
      <c r="Q483" s="190"/>
      <c r="R483" s="190"/>
      <c r="S483" s="190"/>
      <c r="T483" s="191"/>
      <c r="AT483" s="185" t="s">
        <v>152</v>
      </c>
      <c r="AU483" s="185" t="s">
        <v>82</v>
      </c>
      <c r="AV483" s="14" t="s">
        <v>82</v>
      </c>
      <c r="AW483" s="14" t="s">
        <v>29</v>
      </c>
      <c r="AX483" s="14" t="s">
        <v>72</v>
      </c>
      <c r="AY483" s="185" t="s">
        <v>144</v>
      </c>
    </row>
    <row r="484" spans="1:65" s="14" customFormat="1" ht="22.5">
      <c r="B484" s="184"/>
      <c r="D484" s="177" t="s">
        <v>152</v>
      </c>
      <c r="E484" s="185" t="s">
        <v>1</v>
      </c>
      <c r="F484" s="186" t="s">
        <v>741</v>
      </c>
      <c r="H484" s="187">
        <v>-17.079999999999998</v>
      </c>
      <c r="I484" s="188"/>
      <c r="L484" s="184"/>
      <c r="M484" s="189"/>
      <c r="N484" s="190"/>
      <c r="O484" s="190"/>
      <c r="P484" s="190"/>
      <c r="Q484" s="190"/>
      <c r="R484" s="190"/>
      <c r="S484" s="190"/>
      <c r="T484" s="191"/>
      <c r="AT484" s="185" t="s">
        <v>152</v>
      </c>
      <c r="AU484" s="185" t="s">
        <v>82</v>
      </c>
      <c r="AV484" s="14" t="s">
        <v>82</v>
      </c>
      <c r="AW484" s="14" t="s">
        <v>29</v>
      </c>
      <c r="AX484" s="14" t="s">
        <v>72</v>
      </c>
      <c r="AY484" s="185" t="s">
        <v>144</v>
      </c>
    </row>
    <row r="485" spans="1:65" s="15" customFormat="1">
      <c r="B485" s="192"/>
      <c r="D485" s="177" t="s">
        <v>152</v>
      </c>
      <c r="E485" s="193" t="s">
        <v>1</v>
      </c>
      <c r="F485" s="194" t="s">
        <v>155</v>
      </c>
      <c r="H485" s="195">
        <v>132.316</v>
      </c>
      <c r="I485" s="196"/>
      <c r="L485" s="192"/>
      <c r="M485" s="197"/>
      <c r="N485" s="198"/>
      <c r="O485" s="198"/>
      <c r="P485" s="198"/>
      <c r="Q485" s="198"/>
      <c r="R485" s="198"/>
      <c r="S485" s="198"/>
      <c r="T485" s="199"/>
      <c r="AT485" s="193" t="s">
        <v>152</v>
      </c>
      <c r="AU485" s="193" t="s">
        <v>82</v>
      </c>
      <c r="AV485" s="15" t="s">
        <v>150</v>
      </c>
      <c r="AW485" s="15" t="s">
        <v>29</v>
      </c>
      <c r="AX485" s="15" t="s">
        <v>80</v>
      </c>
      <c r="AY485" s="193" t="s">
        <v>144</v>
      </c>
    </row>
    <row r="486" spans="1:65" s="2" customFormat="1" ht="16.5" customHeight="1">
      <c r="A486" s="32"/>
      <c r="B486" s="161"/>
      <c r="C486" s="200" t="s">
        <v>746</v>
      </c>
      <c r="D486" s="200" t="s">
        <v>187</v>
      </c>
      <c r="E486" s="201" t="s">
        <v>747</v>
      </c>
      <c r="F486" s="202" t="s">
        <v>748</v>
      </c>
      <c r="G486" s="203" t="s">
        <v>202</v>
      </c>
      <c r="H486" s="204">
        <v>145.548</v>
      </c>
      <c r="I486" s="205"/>
      <c r="J486" s="206">
        <f>ROUND(I486*H486,2)</f>
        <v>0</v>
      </c>
      <c r="K486" s="207"/>
      <c r="L486" s="208"/>
      <c r="M486" s="209" t="s">
        <v>1</v>
      </c>
      <c r="N486" s="210" t="s">
        <v>37</v>
      </c>
      <c r="O486" s="58"/>
      <c r="P486" s="172">
        <f>O486*H486</f>
        <v>0</v>
      </c>
      <c r="Q486" s="172">
        <v>1.26E-2</v>
      </c>
      <c r="R486" s="172">
        <f>Q486*H486</f>
        <v>1.8339048</v>
      </c>
      <c r="S486" s="172">
        <v>0</v>
      </c>
      <c r="T486" s="173">
        <f>S486*H486</f>
        <v>0</v>
      </c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R486" s="174" t="s">
        <v>312</v>
      </c>
      <c r="AT486" s="174" t="s">
        <v>187</v>
      </c>
      <c r="AU486" s="174" t="s">
        <v>82</v>
      </c>
      <c r="AY486" s="17" t="s">
        <v>144</v>
      </c>
      <c r="BE486" s="175">
        <f>IF(N486="základní",J486,0)</f>
        <v>0</v>
      </c>
      <c r="BF486" s="175">
        <f>IF(N486="snížená",J486,0)</f>
        <v>0</v>
      </c>
      <c r="BG486" s="175">
        <f>IF(N486="zákl. přenesená",J486,0)</f>
        <v>0</v>
      </c>
      <c r="BH486" s="175">
        <f>IF(N486="sníž. přenesená",J486,0)</f>
        <v>0</v>
      </c>
      <c r="BI486" s="175">
        <f>IF(N486="nulová",J486,0)</f>
        <v>0</v>
      </c>
      <c r="BJ486" s="17" t="s">
        <v>80</v>
      </c>
      <c r="BK486" s="175">
        <f>ROUND(I486*H486,2)</f>
        <v>0</v>
      </c>
      <c r="BL486" s="17" t="s">
        <v>230</v>
      </c>
      <c r="BM486" s="174" t="s">
        <v>749</v>
      </c>
    </row>
    <row r="487" spans="1:65" s="14" customFormat="1">
      <c r="B487" s="184"/>
      <c r="D487" s="177" t="s">
        <v>152</v>
      </c>
      <c r="F487" s="186" t="s">
        <v>750</v>
      </c>
      <c r="H487" s="187">
        <v>145.548</v>
      </c>
      <c r="I487" s="188"/>
      <c r="L487" s="184"/>
      <c r="M487" s="189"/>
      <c r="N487" s="190"/>
      <c r="O487" s="190"/>
      <c r="P487" s="190"/>
      <c r="Q487" s="190"/>
      <c r="R487" s="190"/>
      <c r="S487" s="190"/>
      <c r="T487" s="191"/>
      <c r="AT487" s="185" t="s">
        <v>152</v>
      </c>
      <c r="AU487" s="185" t="s">
        <v>82</v>
      </c>
      <c r="AV487" s="14" t="s">
        <v>82</v>
      </c>
      <c r="AW487" s="14" t="s">
        <v>3</v>
      </c>
      <c r="AX487" s="14" t="s">
        <v>80</v>
      </c>
      <c r="AY487" s="185" t="s">
        <v>144</v>
      </c>
    </row>
    <row r="488" spans="1:65" s="2" customFormat="1" ht="21.75" customHeight="1">
      <c r="A488" s="32"/>
      <c r="B488" s="161"/>
      <c r="C488" s="162" t="s">
        <v>751</v>
      </c>
      <c r="D488" s="162" t="s">
        <v>146</v>
      </c>
      <c r="E488" s="163" t="s">
        <v>752</v>
      </c>
      <c r="F488" s="164" t="s">
        <v>753</v>
      </c>
      <c r="G488" s="165" t="s">
        <v>202</v>
      </c>
      <c r="H488" s="166">
        <v>132.316</v>
      </c>
      <c r="I488" s="167"/>
      <c r="J488" s="168">
        <f>ROUND(I488*H488,2)</f>
        <v>0</v>
      </c>
      <c r="K488" s="169"/>
      <c r="L488" s="33"/>
      <c r="M488" s="170" t="s">
        <v>1</v>
      </c>
      <c r="N488" s="171" t="s">
        <v>37</v>
      </c>
      <c r="O488" s="58"/>
      <c r="P488" s="172">
        <f>O488*H488</f>
        <v>0</v>
      </c>
      <c r="Q488" s="172">
        <v>0</v>
      </c>
      <c r="R488" s="172">
        <f>Q488*H488</f>
        <v>0</v>
      </c>
      <c r="S488" s="172">
        <v>0</v>
      </c>
      <c r="T488" s="173">
        <f>S488*H488</f>
        <v>0</v>
      </c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R488" s="174" t="s">
        <v>230</v>
      </c>
      <c r="AT488" s="174" t="s">
        <v>146</v>
      </c>
      <c r="AU488" s="174" t="s">
        <v>82</v>
      </c>
      <c r="AY488" s="17" t="s">
        <v>144</v>
      </c>
      <c r="BE488" s="175">
        <f>IF(N488="základní",J488,0)</f>
        <v>0</v>
      </c>
      <c r="BF488" s="175">
        <f>IF(N488="snížená",J488,0)</f>
        <v>0</v>
      </c>
      <c r="BG488" s="175">
        <f>IF(N488="zákl. přenesená",J488,0)</f>
        <v>0</v>
      </c>
      <c r="BH488" s="175">
        <f>IF(N488="sníž. přenesená",J488,0)</f>
        <v>0</v>
      </c>
      <c r="BI488" s="175">
        <f>IF(N488="nulová",J488,0)</f>
        <v>0</v>
      </c>
      <c r="BJ488" s="17" t="s">
        <v>80</v>
      </c>
      <c r="BK488" s="175">
        <f>ROUND(I488*H488,2)</f>
        <v>0</v>
      </c>
      <c r="BL488" s="17" t="s">
        <v>230</v>
      </c>
      <c r="BM488" s="174" t="s">
        <v>754</v>
      </c>
    </row>
    <row r="489" spans="1:65" s="13" customFormat="1">
      <c r="B489" s="176"/>
      <c r="D489" s="177" t="s">
        <v>152</v>
      </c>
      <c r="E489" s="178" t="s">
        <v>1</v>
      </c>
      <c r="F489" s="179" t="s">
        <v>739</v>
      </c>
      <c r="H489" s="178" t="s">
        <v>1</v>
      </c>
      <c r="I489" s="180"/>
      <c r="L489" s="176"/>
      <c r="M489" s="181"/>
      <c r="N489" s="182"/>
      <c r="O489" s="182"/>
      <c r="P489" s="182"/>
      <c r="Q489" s="182"/>
      <c r="R489" s="182"/>
      <c r="S489" s="182"/>
      <c r="T489" s="183"/>
      <c r="AT489" s="178" t="s">
        <v>152</v>
      </c>
      <c r="AU489" s="178" t="s">
        <v>82</v>
      </c>
      <c r="AV489" s="13" t="s">
        <v>80</v>
      </c>
      <c r="AW489" s="13" t="s">
        <v>29</v>
      </c>
      <c r="AX489" s="13" t="s">
        <v>72</v>
      </c>
      <c r="AY489" s="178" t="s">
        <v>144</v>
      </c>
    </row>
    <row r="490" spans="1:65" s="14" customFormat="1" ht="22.5">
      <c r="B490" s="184"/>
      <c r="D490" s="177" t="s">
        <v>152</v>
      </c>
      <c r="E490" s="185" t="s">
        <v>1</v>
      </c>
      <c r="F490" s="186" t="s">
        <v>740</v>
      </c>
      <c r="H490" s="187">
        <v>149.39599999999999</v>
      </c>
      <c r="I490" s="188"/>
      <c r="L490" s="184"/>
      <c r="M490" s="189"/>
      <c r="N490" s="190"/>
      <c r="O490" s="190"/>
      <c r="P490" s="190"/>
      <c r="Q490" s="190"/>
      <c r="R490" s="190"/>
      <c r="S490" s="190"/>
      <c r="T490" s="191"/>
      <c r="AT490" s="185" t="s">
        <v>152</v>
      </c>
      <c r="AU490" s="185" t="s">
        <v>82</v>
      </c>
      <c r="AV490" s="14" t="s">
        <v>82</v>
      </c>
      <c r="AW490" s="14" t="s">
        <v>29</v>
      </c>
      <c r="AX490" s="14" t="s">
        <v>72</v>
      </c>
      <c r="AY490" s="185" t="s">
        <v>144</v>
      </c>
    </row>
    <row r="491" spans="1:65" s="14" customFormat="1" ht="22.5">
      <c r="B491" s="184"/>
      <c r="D491" s="177" t="s">
        <v>152</v>
      </c>
      <c r="E491" s="185" t="s">
        <v>1</v>
      </c>
      <c r="F491" s="186" t="s">
        <v>741</v>
      </c>
      <c r="H491" s="187">
        <v>-17.079999999999998</v>
      </c>
      <c r="I491" s="188"/>
      <c r="L491" s="184"/>
      <c r="M491" s="189"/>
      <c r="N491" s="190"/>
      <c r="O491" s="190"/>
      <c r="P491" s="190"/>
      <c r="Q491" s="190"/>
      <c r="R491" s="190"/>
      <c r="S491" s="190"/>
      <c r="T491" s="191"/>
      <c r="AT491" s="185" t="s">
        <v>152</v>
      </c>
      <c r="AU491" s="185" t="s">
        <v>82</v>
      </c>
      <c r="AV491" s="14" t="s">
        <v>82</v>
      </c>
      <c r="AW491" s="14" t="s">
        <v>29</v>
      </c>
      <c r="AX491" s="14" t="s">
        <v>72</v>
      </c>
      <c r="AY491" s="185" t="s">
        <v>144</v>
      </c>
    </row>
    <row r="492" spans="1:65" s="15" customFormat="1">
      <c r="B492" s="192"/>
      <c r="D492" s="177" t="s">
        <v>152</v>
      </c>
      <c r="E492" s="193" t="s">
        <v>1</v>
      </c>
      <c r="F492" s="194" t="s">
        <v>155</v>
      </c>
      <c r="H492" s="195">
        <v>132.316</v>
      </c>
      <c r="I492" s="196"/>
      <c r="L492" s="192"/>
      <c r="M492" s="197"/>
      <c r="N492" s="198"/>
      <c r="O492" s="198"/>
      <c r="P492" s="198"/>
      <c r="Q492" s="198"/>
      <c r="R492" s="198"/>
      <c r="S492" s="198"/>
      <c r="T492" s="199"/>
      <c r="AT492" s="193" t="s">
        <v>152</v>
      </c>
      <c r="AU492" s="193" t="s">
        <v>82</v>
      </c>
      <c r="AV492" s="15" t="s">
        <v>150</v>
      </c>
      <c r="AW492" s="15" t="s">
        <v>29</v>
      </c>
      <c r="AX492" s="15" t="s">
        <v>80</v>
      </c>
      <c r="AY492" s="193" t="s">
        <v>144</v>
      </c>
    </row>
    <row r="493" spans="1:65" s="2" customFormat="1" ht="21.75" customHeight="1">
      <c r="A493" s="32"/>
      <c r="B493" s="161"/>
      <c r="C493" s="162" t="s">
        <v>755</v>
      </c>
      <c r="D493" s="162" t="s">
        <v>146</v>
      </c>
      <c r="E493" s="163" t="s">
        <v>756</v>
      </c>
      <c r="F493" s="164" t="s">
        <v>757</v>
      </c>
      <c r="G493" s="165" t="s">
        <v>202</v>
      </c>
      <c r="H493" s="166">
        <v>132.316</v>
      </c>
      <c r="I493" s="167"/>
      <c r="J493" s="168">
        <f>ROUND(I493*H493,2)</f>
        <v>0</v>
      </c>
      <c r="K493" s="169"/>
      <c r="L493" s="33"/>
      <c r="M493" s="170" t="s">
        <v>1</v>
      </c>
      <c r="N493" s="171" t="s">
        <v>37</v>
      </c>
      <c r="O493" s="58"/>
      <c r="P493" s="172">
        <f>O493*H493</f>
        <v>0</v>
      </c>
      <c r="Q493" s="172">
        <v>0</v>
      </c>
      <c r="R493" s="172">
        <f>Q493*H493</f>
        <v>0</v>
      </c>
      <c r="S493" s="172">
        <v>0</v>
      </c>
      <c r="T493" s="173">
        <f>S493*H493</f>
        <v>0</v>
      </c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R493" s="174" t="s">
        <v>230</v>
      </c>
      <c r="AT493" s="174" t="s">
        <v>146</v>
      </c>
      <c r="AU493" s="174" t="s">
        <v>82</v>
      </c>
      <c r="AY493" s="17" t="s">
        <v>144</v>
      </c>
      <c r="BE493" s="175">
        <f>IF(N493="základní",J493,0)</f>
        <v>0</v>
      </c>
      <c r="BF493" s="175">
        <f>IF(N493="snížená",J493,0)</f>
        <v>0</v>
      </c>
      <c r="BG493" s="175">
        <f>IF(N493="zákl. přenesená",J493,0)</f>
        <v>0</v>
      </c>
      <c r="BH493" s="175">
        <f>IF(N493="sníž. přenesená",J493,0)</f>
        <v>0</v>
      </c>
      <c r="BI493" s="175">
        <f>IF(N493="nulová",J493,0)</f>
        <v>0</v>
      </c>
      <c r="BJ493" s="17" t="s">
        <v>80</v>
      </c>
      <c r="BK493" s="175">
        <f>ROUND(I493*H493,2)</f>
        <v>0</v>
      </c>
      <c r="BL493" s="17" t="s">
        <v>230</v>
      </c>
      <c r="BM493" s="174" t="s">
        <v>758</v>
      </c>
    </row>
    <row r="494" spans="1:65" s="13" customFormat="1">
      <c r="B494" s="176"/>
      <c r="D494" s="177" t="s">
        <v>152</v>
      </c>
      <c r="E494" s="178" t="s">
        <v>1</v>
      </c>
      <c r="F494" s="179" t="s">
        <v>739</v>
      </c>
      <c r="H494" s="178" t="s">
        <v>1</v>
      </c>
      <c r="I494" s="180"/>
      <c r="L494" s="176"/>
      <c r="M494" s="181"/>
      <c r="N494" s="182"/>
      <c r="O494" s="182"/>
      <c r="P494" s="182"/>
      <c r="Q494" s="182"/>
      <c r="R494" s="182"/>
      <c r="S494" s="182"/>
      <c r="T494" s="183"/>
      <c r="AT494" s="178" t="s">
        <v>152</v>
      </c>
      <c r="AU494" s="178" t="s">
        <v>82</v>
      </c>
      <c r="AV494" s="13" t="s">
        <v>80</v>
      </c>
      <c r="AW494" s="13" t="s">
        <v>29</v>
      </c>
      <c r="AX494" s="13" t="s">
        <v>72</v>
      </c>
      <c r="AY494" s="178" t="s">
        <v>144</v>
      </c>
    </row>
    <row r="495" spans="1:65" s="14" customFormat="1" ht="22.5">
      <c r="B495" s="184"/>
      <c r="D495" s="177" t="s">
        <v>152</v>
      </c>
      <c r="E495" s="185" t="s">
        <v>1</v>
      </c>
      <c r="F495" s="186" t="s">
        <v>740</v>
      </c>
      <c r="H495" s="187">
        <v>149.39599999999999</v>
      </c>
      <c r="I495" s="188"/>
      <c r="L495" s="184"/>
      <c r="M495" s="189"/>
      <c r="N495" s="190"/>
      <c r="O495" s="190"/>
      <c r="P495" s="190"/>
      <c r="Q495" s="190"/>
      <c r="R495" s="190"/>
      <c r="S495" s="190"/>
      <c r="T495" s="191"/>
      <c r="AT495" s="185" t="s">
        <v>152</v>
      </c>
      <c r="AU495" s="185" t="s">
        <v>82</v>
      </c>
      <c r="AV495" s="14" t="s">
        <v>82</v>
      </c>
      <c r="AW495" s="14" t="s">
        <v>29</v>
      </c>
      <c r="AX495" s="14" t="s">
        <v>72</v>
      </c>
      <c r="AY495" s="185" t="s">
        <v>144</v>
      </c>
    </row>
    <row r="496" spans="1:65" s="14" customFormat="1" ht="22.5">
      <c r="B496" s="184"/>
      <c r="D496" s="177" t="s">
        <v>152</v>
      </c>
      <c r="E496" s="185" t="s">
        <v>1</v>
      </c>
      <c r="F496" s="186" t="s">
        <v>741</v>
      </c>
      <c r="H496" s="187">
        <v>-17.079999999999998</v>
      </c>
      <c r="I496" s="188"/>
      <c r="L496" s="184"/>
      <c r="M496" s="189"/>
      <c r="N496" s="190"/>
      <c r="O496" s="190"/>
      <c r="P496" s="190"/>
      <c r="Q496" s="190"/>
      <c r="R496" s="190"/>
      <c r="S496" s="190"/>
      <c r="T496" s="191"/>
      <c r="AT496" s="185" t="s">
        <v>152</v>
      </c>
      <c r="AU496" s="185" t="s">
        <v>82</v>
      </c>
      <c r="AV496" s="14" t="s">
        <v>82</v>
      </c>
      <c r="AW496" s="14" t="s">
        <v>29</v>
      </c>
      <c r="AX496" s="14" t="s">
        <v>72</v>
      </c>
      <c r="AY496" s="185" t="s">
        <v>144</v>
      </c>
    </row>
    <row r="497" spans="1:65" s="15" customFormat="1">
      <c r="B497" s="192"/>
      <c r="D497" s="177" t="s">
        <v>152</v>
      </c>
      <c r="E497" s="193" t="s">
        <v>1</v>
      </c>
      <c r="F497" s="194" t="s">
        <v>155</v>
      </c>
      <c r="H497" s="195">
        <v>132.316</v>
      </c>
      <c r="I497" s="196"/>
      <c r="L497" s="192"/>
      <c r="M497" s="197"/>
      <c r="N497" s="198"/>
      <c r="O497" s="198"/>
      <c r="P497" s="198"/>
      <c r="Q497" s="198"/>
      <c r="R497" s="198"/>
      <c r="S497" s="198"/>
      <c r="T497" s="199"/>
      <c r="AT497" s="193" t="s">
        <v>152</v>
      </c>
      <c r="AU497" s="193" t="s">
        <v>82</v>
      </c>
      <c r="AV497" s="15" t="s">
        <v>150</v>
      </c>
      <c r="AW497" s="15" t="s">
        <v>29</v>
      </c>
      <c r="AX497" s="15" t="s">
        <v>80</v>
      </c>
      <c r="AY497" s="193" t="s">
        <v>144</v>
      </c>
    </row>
    <row r="498" spans="1:65" s="2" customFormat="1" ht="21.75" customHeight="1">
      <c r="A498" s="32"/>
      <c r="B498" s="161"/>
      <c r="C498" s="162" t="s">
        <v>759</v>
      </c>
      <c r="D498" s="162" t="s">
        <v>146</v>
      </c>
      <c r="E498" s="163" t="s">
        <v>760</v>
      </c>
      <c r="F498" s="164" t="s">
        <v>761</v>
      </c>
      <c r="G498" s="165" t="s">
        <v>202</v>
      </c>
      <c r="H498" s="166">
        <v>132.316</v>
      </c>
      <c r="I498" s="167"/>
      <c r="J498" s="168">
        <f>ROUND(I498*H498,2)</f>
        <v>0</v>
      </c>
      <c r="K498" s="169"/>
      <c r="L498" s="33"/>
      <c r="M498" s="170" t="s">
        <v>1</v>
      </c>
      <c r="N498" s="171" t="s">
        <v>37</v>
      </c>
      <c r="O498" s="58"/>
      <c r="P498" s="172">
        <f>O498*H498</f>
        <v>0</v>
      </c>
      <c r="Q498" s="172">
        <v>9.3000000000000005E-4</v>
      </c>
      <c r="R498" s="172">
        <f>Q498*H498</f>
        <v>0.12305388</v>
      </c>
      <c r="S498" s="172">
        <v>0</v>
      </c>
      <c r="T498" s="173">
        <f>S498*H498</f>
        <v>0</v>
      </c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R498" s="174" t="s">
        <v>230</v>
      </c>
      <c r="AT498" s="174" t="s">
        <v>146</v>
      </c>
      <c r="AU498" s="174" t="s">
        <v>82</v>
      </c>
      <c r="AY498" s="17" t="s">
        <v>144</v>
      </c>
      <c r="BE498" s="175">
        <f>IF(N498="základní",J498,0)</f>
        <v>0</v>
      </c>
      <c r="BF498" s="175">
        <f>IF(N498="snížená",J498,0)</f>
        <v>0</v>
      </c>
      <c r="BG498" s="175">
        <f>IF(N498="zákl. přenesená",J498,0)</f>
        <v>0</v>
      </c>
      <c r="BH498" s="175">
        <f>IF(N498="sníž. přenesená",J498,0)</f>
        <v>0</v>
      </c>
      <c r="BI498" s="175">
        <f>IF(N498="nulová",J498,0)</f>
        <v>0</v>
      </c>
      <c r="BJ498" s="17" t="s">
        <v>80</v>
      </c>
      <c r="BK498" s="175">
        <f>ROUND(I498*H498,2)</f>
        <v>0</v>
      </c>
      <c r="BL498" s="17" t="s">
        <v>230</v>
      </c>
      <c r="BM498" s="174" t="s">
        <v>762</v>
      </c>
    </row>
    <row r="499" spans="1:65" s="13" customFormat="1">
      <c r="B499" s="176"/>
      <c r="D499" s="177" t="s">
        <v>152</v>
      </c>
      <c r="E499" s="178" t="s">
        <v>1</v>
      </c>
      <c r="F499" s="179" t="s">
        <v>739</v>
      </c>
      <c r="H499" s="178" t="s">
        <v>1</v>
      </c>
      <c r="I499" s="180"/>
      <c r="L499" s="176"/>
      <c r="M499" s="181"/>
      <c r="N499" s="182"/>
      <c r="O499" s="182"/>
      <c r="P499" s="182"/>
      <c r="Q499" s="182"/>
      <c r="R499" s="182"/>
      <c r="S499" s="182"/>
      <c r="T499" s="183"/>
      <c r="AT499" s="178" t="s">
        <v>152</v>
      </c>
      <c r="AU499" s="178" t="s">
        <v>82</v>
      </c>
      <c r="AV499" s="13" t="s">
        <v>80</v>
      </c>
      <c r="AW499" s="13" t="s">
        <v>29</v>
      </c>
      <c r="AX499" s="13" t="s">
        <v>72</v>
      </c>
      <c r="AY499" s="178" t="s">
        <v>144</v>
      </c>
    </row>
    <row r="500" spans="1:65" s="14" customFormat="1" ht="22.5">
      <c r="B500" s="184"/>
      <c r="D500" s="177" t="s">
        <v>152</v>
      </c>
      <c r="E500" s="185" t="s">
        <v>1</v>
      </c>
      <c r="F500" s="186" t="s">
        <v>740</v>
      </c>
      <c r="H500" s="187">
        <v>149.39599999999999</v>
      </c>
      <c r="I500" s="188"/>
      <c r="L500" s="184"/>
      <c r="M500" s="189"/>
      <c r="N500" s="190"/>
      <c r="O500" s="190"/>
      <c r="P500" s="190"/>
      <c r="Q500" s="190"/>
      <c r="R500" s="190"/>
      <c r="S500" s="190"/>
      <c r="T500" s="191"/>
      <c r="AT500" s="185" t="s">
        <v>152</v>
      </c>
      <c r="AU500" s="185" t="s">
        <v>82</v>
      </c>
      <c r="AV500" s="14" t="s">
        <v>82</v>
      </c>
      <c r="AW500" s="14" t="s">
        <v>29</v>
      </c>
      <c r="AX500" s="14" t="s">
        <v>72</v>
      </c>
      <c r="AY500" s="185" t="s">
        <v>144</v>
      </c>
    </row>
    <row r="501" spans="1:65" s="14" customFormat="1" ht="22.5">
      <c r="B501" s="184"/>
      <c r="D501" s="177" t="s">
        <v>152</v>
      </c>
      <c r="E501" s="185" t="s">
        <v>1</v>
      </c>
      <c r="F501" s="186" t="s">
        <v>741</v>
      </c>
      <c r="H501" s="187">
        <v>-17.079999999999998</v>
      </c>
      <c r="I501" s="188"/>
      <c r="L501" s="184"/>
      <c r="M501" s="189"/>
      <c r="N501" s="190"/>
      <c r="O501" s="190"/>
      <c r="P501" s="190"/>
      <c r="Q501" s="190"/>
      <c r="R501" s="190"/>
      <c r="S501" s="190"/>
      <c r="T501" s="191"/>
      <c r="AT501" s="185" t="s">
        <v>152</v>
      </c>
      <c r="AU501" s="185" t="s">
        <v>82</v>
      </c>
      <c r="AV501" s="14" t="s">
        <v>82</v>
      </c>
      <c r="AW501" s="14" t="s">
        <v>29</v>
      </c>
      <c r="AX501" s="14" t="s">
        <v>72</v>
      </c>
      <c r="AY501" s="185" t="s">
        <v>144</v>
      </c>
    </row>
    <row r="502" spans="1:65" s="15" customFormat="1">
      <c r="B502" s="192"/>
      <c r="D502" s="177" t="s">
        <v>152</v>
      </c>
      <c r="E502" s="193" t="s">
        <v>1</v>
      </c>
      <c r="F502" s="194" t="s">
        <v>155</v>
      </c>
      <c r="H502" s="195">
        <v>132.316</v>
      </c>
      <c r="I502" s="196"/>
      <c r="L502" s="192"/>
      <c r="M502" s="197"/>
      <c r="N502" s="198"/>
      <c r="O502" s="198"/>
      <c r="P502" s="198"/>
      <c r="Q502" s="198"/>
      <c r="R502" s="198"/>
      <c r="S502" s="198"/>
      <c r="T502" s="199"/>
      <c r="AT502" s="193" t="s">
        <v>152</v>
      </c>
      <c r="AU502" s="193" t="s">
        <v>82</v>
      </c>
      <c r="AV502" s="15" t="s">
        <v>150</v>
      </c>
      <c r="AW502" s="15" t="s">
        <v>29</v>
      </c>
      <c r="AX502" s="15" t="s">
        <v>80</v>
      </c>
      <c r="AY502" s="193" t="s">
        <v>144</v>
      </c>
    </row>
    <row r="503" spans="1:65" s="2" customFormat="1" ht="21.75" customHeight="1">
      <c r="A503" s="32"/>
      <c r="B503" s="161"/>
      <c r="C503" s="162" t="s">
        <v>763</v>
      </c>
      <c r="D503" s="162" t="s">
        <v>146</v>
      </c>
      <c r="E503" s="163" t="s">
        <v>764</v>
      </c>
      <c r="F503" s="164" t="s">
        <v>765</v>
      </c>
      <c r="G503" s="165" t="s">
        <v>511</v>
      </c>
      <c r="H503" s="211"/>
      <c r="I503" s="167"/>
      <c r="J503" s="168">
        <f>ROUND(I503*H503,2)</f>
        <v>0</v>
      </c>
      <c r="K503" s="169"/>
      <c r="L503" s="33"/>
      <c r="M503" s="170" t="s">
        <v>1</v>
      </c>
      <c r="N503" s="171" t="s">
        <v>37</v>
      </c>
      <c r="O503" s="58"/>
      <c r="P503" s="172">
        <f>O503*H503</f>
        <v>0</v>
      </c>
      <c r="Q503" s="172">
        <v>0</v>
      </c>
      <c r="R503" s="172">
        <f>Q503*H503</f>
        <v>0</v>
      </c>
      <c r="S503" s="172">
        <v>0</v>
      </c>
      <c r="T503" s="173">
        <f>S503*H503</f>
        <v>0</v>
      </c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R503" s="174" t="s">
        <v>230</v>
      </c>
      <c r="AT503" s="174" t="s">
        <v>146</v>
      </c>
      <c r="AU503" s="174" t="s">
        <v>82</v>
      </c>
      <c r="AY503" s="17" t="s">
        <v>144</v>
      </c>
      <c r="BE503" s="175">
        <f>IF(N503="základní",J503,0)</f>
        <v>0</v>
      </c>
      <c r="BF503" s="175">
        <f>IF(N503="snížená",J503,0)</f>
        <v>0</v>
      </c>
      <c r="BG503" s="175">
        <f>IF(N503="zákl. přenesená",J503,0)</f>
        <v>0</v>
      </c>
      <c r="BH503" s="175">
        <f>IF(N503="sníž. přenesená",J503,0)</f>
        <v>0</v>
      </c>
      <c r="BI503" s="175">
        <f>IF(N503="nulová",J503,0)</f>
        <v>0</v>
      </c>
      <c r="BJ503" s="17" t="s">
        <v>80</v>
      </c>
      <c r="BK503" s="175">
        <f>ROUND(I503*H503,2)</f>
        <v>0</v>
      </c>
      <c r="BL503" s="17" t="s">
        <v>230</v>
      </c>
      <c r="BM503" s="174" t="s">
        <v>766</v>
      </c>
    </row>
    <row r="504" spans="1:65" s="12" customFormat="1" ht="22.9" customHeight="1">
      <c r="B504" s="148"/>
      <c r="D504" s="149" t="s">
        <v>71</v>
      </c>
      <c r="E504" s="159" t="s">
        <v>767</v>
      </c>
      <c r="F504" s="159" t="s">
        <v>768</v>
      </c>
      <c r="I504" s="151"/>
      <c r="J504" s="160">
        <f>BK504</f>
        <v>0</v>
      </c>
      <c r="L504" s="148"/>
      <c r="M504" s="153"/>
      <c r="N504" s="154"/>
      <c r="O504" s="154"/>
      <c r="P504" s="155">
        <f>SUM(P505:P510)</f>
        <v>0</v>
      </c>
      <c r="Q504" s="154"/>
      <c r="R504" s="155">
        <f>SUM(R505:R510)</f>
        <v>2.9500000000000004E-3</v>
      </c>
      <c r="S504" s="154"/>
      <c r="T504" s="156">
        <f>SUM(T505:T510)</f>
        <v>0</v>
      </c>
      <c r="AR504" s="149" t="s">
        <v>82</v>
      </c>
      <c r="AT504" s="157" t="s">
        <v>71</v>
      </c>
      <c r="AU504" s="157" t="s">
        <v>80</v>
      </c>
      <c r="AY504" s="149" t="s">
        <v>144</v>
      </c>
      <c r="BK504" s="158">
        <f>SUM(BK505:BK510)</f>
        <v>0</v>
      </c>
    </row>
    <row r="505" spans="1:65" s="2" customFormat="1" ht="21.75" customHeight="1">
      <c r="A505" s="32"/>
      <c r="B505" s="161"/>
      <c r="C505" s="162" t="s">
        <v>769</v>
      </c>
      <c r="D505" s="162" t="s">
        <v>146</v>
      </c>
      <c r="E505" s="163" t="s">
        <v>770</v>
      </c>
      <c r="F505" s="164" t="s">
        <v>771</v>
      </c>
      <c r="G505" s="165" t="s">
        <v>202</v>
      </c>
      <c r="H505" s="166">
        <v>5.9</v>
      </c>
      <c r="I505" s="167"/>
      <c r="J505" s="168">
        <f>ROUND(I505*H505,2)</f>
        <v>0</v>
      </c>
      <c r="K505" s="169"/>
      <c r="L505" s="33"/>
      <c r="M505" s="170" t="s">
        <v>1</v>
      </c>
      <c r="N505" s="171" t="s">
        <v>37</v>
      </c>
      <c r="O505" s="58"/>
      <c r="P505" s="172">
        <f>O505*H505</f>
        <v>0</v>
      </c>
      <c r="Q505" s="172">
        <v>0</v>
      </c>
      <c r="R505" s="172">
        <f>Q505*H505</f>
        <v>0</v>
      </c>
      <c r="S505" s="172">
        <v>0</v>
      </c>
      <c r="T505" s="173">
        <f>S505*H505</f>
        <v>0</v>
      </c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R505" s="174" t="s">
        <v>230</v>
      </c>
      <c r="AT505" s="174" t="s">
        <v>146</v>
      </c>
      <c r="AU505" s="174" t="s">
        <v>82</v>
      </c>
      <c r="AY505" s="17" t="s">
        <v>144</v>
      </c>
      <c r="BE505" s="175">
        <f>IF(N505="základní",J505,0)</f>
        <v>0</v>
      </c>
      <c r="BF505" s="175">
        <f>IF(N505="snížená",J505,0)</f>
        <v>0</v>
      </c>
      <c r="BG505" s="175">
        <f>IF(N505="zákl. přenesená",J505,0)</f>
        <v>0</v>
      </c>
      <c r="BH505" s="175">
        <f>IF(N505="sníž. přenesená",J505,0)</f>
        <v>0</v>
      </c>
      <c r="BI505" s="175">
        <f>IF(N505="nulová",J505,0)</f>
        <v>0</v>
      </c>
      <c r="BJ505" s="17" t="s">
        <v>80</v>
      </c>
      <c r="BK505" s="175">
        <f>ROUND(I505*H505,2)</f>
        <v>0</v>
      </c>
      <c r="BL505" s="17" t="s">
        <v>230</v>
      </c>
      <c r="BM505" s="174" t="s">
        <v>772</v>
      </c>
    </row>
    <row r="506" spans="1:65" s="14" customFormat="1">
      <c r="B506" s="184"/>
      <c r="D506" s="177" t="s">
        <v>152</v>
      </c>
      <c r="E506" s="185" t="s">
        <v>1</v>
      </c>
      <c r="F506" s="186" t="s">
        <v>502</v>
      </c>
      <c r="H506" s="187">
        <v>5.9</v>
      </c>
      <c r="I506" s="188"/>
      <c r="L506" s="184"/>
      <c r="M506" s="189"/>
      <c r="N506" s="190"/>
      <c r="O506" s="190"/>
      <c r="P506" s="190"/>
      <c r="Q506" s="190"/>
      <c r="R506" s="190"/>
      <c r="S506" s="190"/>
      <c r="T506" s="191"/>
      <c r="AT506" s="185" t="s">
        <v>152</v>
      </c>
      <c r="AU506" s="185" t="s">
        <v>82</v>
      </c>
      <c r="AV506" s="14" t="s">
        <v>82</v>
      </c>
      <c r="AW506" s="14" t="s">
        <v>29</v>
      </c>
      <c r="AX506" s="14" t="s">
        <v>72</v>
      </c>
      <c r="AY506" s="185" t="s">
        <v>144</v>
      </c>
    </row>
    <row r="507" spans="1:65" s="15" customFormat="1">
      <c r="B507" s="192"/>
      <c r="D507" s="177" t="s">
        <v>152</v>
      </c>
      <c r="E507" s="193" t="s">
        <v>1</v>
      </c>
      <c r="F507" s="194" t="s">
        <v>155</v>
      </c>
      <c r="H507" s="195">
        <v>5.9</v>
      </c>
      <c r="I507" s="196"/>
      <c r="L507" s="192"/>
      <c r="M507" s="197"/>
      <c r="N507" s="198"/>
      <c r="O507" s="198"/>
      <c r="P507" s="198"/>
      <c r="Q507" s="198"/>
      <c r="R507" s="198"/>
      <c r="S507" s="198"/>
      <c r="T507" s="199"/>
      <c r="AT507" s="193" t="s">
        <v>152</v>
      </c>
      <c r="AU507" s="193" t="s">
        <v>82</v>
      </c>
      <c r="AV507" s="15" t="s">
        <v>150</v>
      </c>
      <c r="AW507" s="15" t="s">
        <v>29</v>
      </c>
      <c r="AX507" s="15" t="s">
        <v>80</v>
      </c>
      <c r="AY507" s="193" t="s">
        <v>144</v>
      </c>
    </row>
    <row r="508" spans="1:65" s="2" customFormat="1" ht="16.5" customHeight="1">
      <c r="A508" s="32"/>
      <c r="B508" s="161"/>
      <c r="C508" s="162" t="s">
        <v>773</v>
      </c>
      <c r="D508" s="162" t="s">
        <v>146</v>
      </c>
      <c r="E508" s="163" t="s">
        <v>774</v>
      </c>
      <c r="F508" s="164" t="s">
        <v>775</v>
      </c>
      <c r="G508" s="165" t="s">
        <v>202</v>
      </c>
      <c r="H508" s="166">
        <v>5.9</v>
      </c>
      <c r="I508" s="167"/>
      <c r="J508" s="168">
        <f>ROUND(I508*H508,2)</f>
        <v>0</v>
      </c>
      <c r="K508" s="169"/>
      <c r="L508" s="33"/>
      <c r="M508" s="170" t="s">
        <v>1</v>
      </c>
      <c r="N508" s="171" t="s">
        <v>37</v>
      </c>
      <c r="O508" s="58"/>
      <c r="P508" s="172">
        <f>O508*H508</f>
        <v>0</v>
      </c>
      <c r="Q508" s="172">
        <v>5.0000000000000001E-4</v>
      </c>
      <c r="R508" s="172">
        <f>Q508*H508</f>
        <v>2.9500000000000004E-3</v>
      </c>
      <c r="S508" s="172">
        <v>0</v>
      </c>
      <c r="T508" s="173">
        <f>S508*H508</f>
        <v>0</v>
      </c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R508" s="174" t="s">
        <v>230</v>
      </c>
      <c r="AT508" s="174" t="s">
        <v>146</v>
      </c>
      <c r="AU508" s="174" t="s">
        <v>82</v>
      </c>
      <c r="AY508" s="17" t="s">
        <v>144</v>
      </c>
      <c r="BE508" s="175">
        <f>IF(N508="základní",J508,0)</f>
        <v>0</v>
      </c>
      <c r="BF508" s="175">
        <f>IF(N508="snížená",J508,0)</f>
        <v>0</v>
      </c>
      <c r="BG508" s="175">
        <f>IF(N508="zákl. přenesená",J508,0)</f>
        <v>0</v>
      </c>
      <c r="BH508" s="175">
        <f>IF(N508="sníž. přenesená",J508,0)</f>
        <v>0</v>
      </c>
      <c r="BI508" s="175">
        <f>IF(N508="nulová",J508,0)</f>
        <v>0</v>
      </c>
      <c r="BJ508" s="17" t="s">
        <v>80</v>
      </c>
      <c r="BK508" s="175">
        <f>ROUND(I508*H508,2)</f>
        <v>0</v>
      </c>
      <c r="BL508" s="17" t="s">
        <v>230</v>
      </c>
      <c r="BM508" s="174" t="s">
        <v>776</v>
      </c>
    </row>
    <row r="509" spans="1:65" s="14" customFormat="1">
      <c r="B509" s="184"/>
      <c r="D509" s="177" t="s">
        <v>152</v>
      </c>
      <c r="E509" s="185" t="s">
        <v>1</v>
      </c>
      <c r="F509" s="186" t="s">
        <v>502</v>
      </c>
      <c r="H509" s="187">
        <v>5.9</v>
      </c>
      <c r="I509" s="188"/>
      <c r="L509" s="184"/>
      <c r="M509" s="189"/>
      <c r="N509" s="190"/>
      <c r="O509" s="190"/>
      <c r="P509" s="190"/>
      <c r="Q509" s="190"/>
      <c r="R509" s="190"/>
      <c r="S509" s="190"/>
      <c r="T509" s="191"/>
      <c r="AT509" s="185" t="s">
        <v>152</v>
      </c>
      <c r="AU509" s="185" t="s">
        <v>82</v>
      </c>
      <c r="AV509" s="14" t="s">
        <v>82</v>
      </c>
      <c r="AW509" s="14" t="s">
        <v>29</v>
      </c>
      <c r="AX509" s="14" t="s">
        <v>72</v>
      </c>
      <c r="AY509" s="185" t="s">
        <v>144</v>
      </c>
    </row>
    <row r="510" spans="1:65" s="15" customFormat="1">
      <c r="B510" s="192"/>
      <c r="D510" s="177" t="s">
        <v>152</v>
      </c>
      <c r="E510" s="193" t="s">
        <v>1</v>
      </c>
      <c r="F510" s="194" t="s">
        <v>155</v>
      </c>
      <c r="H510" s="195">
        <v>5.9</v>
      </c>
      <c r="I510" s="196"/>
      <c r="L510" s="192"/>
      <c r="M510" s="197"/>
      <c r="N510" s="198"/>
      <c r="O510" s="198"/>
      <c r="P510" s="198"/>
      <c r="Q510" s="198"/>
      <c r="R510" s="198"/>
      <c r="S510" s="198"/>
      <c r="T510" s="199"/>
      <c r="AT510" s="193" t="s">
        <v>152</v>
      </c>
      <c r="AU510" s="193" t="s">
        <v>82</v>
      </c>
      <c r="AV510" s="15" t="s">
        <v>150</v>
      </c>
      <c r="AW510" s="15" t="s">
        <v>29</v>
      </c>
      <c r="AX510" s="15" t="s">
        <v>80</v>
      </c>
      <c r="AY510" s="193" t="s">
        <v>144</v>
      </c>
    </row>
    <row r="511" spans="1:65" s="12" customFormat="1" ht="22.9" customHeight="1">
      <c r="B511" s="148"/>
      <c r="D511" s="149" t="s">
        <v>71</v>
      </c>
      <c r="E511" s="159" t="s">
        <v>777</v>
      </c>
      <c r="F511" s="159" t="s">
        <v>778</v>
      </c>
      <c r="I511" s="151"/>
      <c r="J511" s="160">
        <f>BK511</f>
        <v>0</v>
      </c>
      <c r="L511" s="148"/>
      <c r="M511" s="153"/>
      <c r="N511" s="154"/>
      <c r="O511" s="154"/>
      <c r="P511" s="155">
        <f>SUM(P512:P535)</f>
        <v>0</v>
      </c>
      <c r="Q511" s="154"/>
      <c r="R511" s="155">
        <f>SUM(R512:R535)</f>
        <v>1.2245402699999999</v>
      </c>
      <c r="S511" s="154"/>
      <c r="T511" s="156">
        <f>SUM(T512:T535)</f>
        <v>0.25235271000000004</v>
      </c>
      <c r="AR511" s="149" t="s">
        <v>82</v>
      </c>
      <c r="AT511" s="157" t="s">
        <v>71</v>
      </c>
      <c r="AU511" s="157" t="s">
        <v>80</v>
      </c>
      <c r="AY511" s="149" t="s">
        <v>144</v>
      </c>
      <c r="BK511" s="158">
        <f>SUM(BK512:BK535)</f>
        <v>0</v>
      </c>
    </row>
    <row r="512" spans="1:65" s="2" customFormat="1" ht="16.5" customHeight="1">
      <c r="A512" s="32"/>
      <c r="B512" s="161"/>
      <c r="C512" s="162" t="s">
        <v>779</v>
      </c>
      <c r="D512" s="162" t="s">
        <v>146</v>
      </c>
      <c r="E512" s="163" t="s">
        <v>780</v>
      </c>
      <c r="F512" s="164" t="s">
        <v>781</v>
      </c>
      <c r="G512" s="165" t="s">
        <v>202</v>
      </c>
      <c r="H512" s="166">
        <v>814.04100000000005</v>
      </c>
      <c r="I512" s="167"/>
      <c r="J512" s="168">
        <f>ROUND(I512*H512,2)</f>
        <v>0</v>
      </c>
      <c r="K512" s="169"/>
      <c r="L512" s="33"/>
      <c r="M512" s="170" t="s">
        <v>1</v>
      </c>
      <c r="N512" s="171" t="s">
        <v>37</v>
      </c>
      <c r="O512" s="58"/>
      <c r="P512" s="172">
        <f>O512*H512</f>
        <v>0</v>
      </c>
      <c r="Q512" s="172">
        <v>1E-3</v>
      </c>
      <c r="R512" s="172">
        <f>Q512*H512</f>
        <v>0.81404100000000013</v>
      </c>
      <c r="S512" s="172">
        <v>3.1E-4</v>
      </c>
      <c r="T512" s="173">
        <f>S512*H512</f>
        <v>0.25235271000000004</v>
      </c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R512" s="174" t="s">
        <v>230</v>
      </c>
      <c r="AT512" s="174" t="s">
        <v>146</v>
      </c>
      <c r="AU512" s="174" t="s">
        <v>82</v>
      </c>
      <c r="AY512" s="17" t="s">
        <v>144</v>
      </c>
      <c r="BE512" s="175">
        <f>IF(N512="základní",J512,0)</f>
        <v>0</v>
      </c>
      <c r="BF512" s="175">
        <f>IF(N512="snížená",J512,0)</f>
        <v>0</v>
      </c>
      <c r="BG512" s="175">
        <f>IF(N512="zákl. přenesená",J512,0)</f>
        <v>0</v>
      </c>
      <c r="BH512" s="175">
        <f>IF(N512="sníž. přenesená",J512,0)</f>
        <v>0</v>
      </c>
      <c r="BI512" s="175">
        <f>IF(N512="nulová",J512,0)</f>
        <v>0</v>
      </c>
      <c r="BJ512" s="17" t="s">
        <v>80</v>
      </c>
      <c r="BK512" s="175">
        <f>ROUND(I512*H512,2)</f>
        <v>0</v>
      </c>
      <c r="BL512" s="17" t="s">
        <v>230</v>
      </c>
      <c r="BM512" s="174" t="s">
        <v>782</v>
      </c>
    </row>
    <row r="513" spans="1:65" s="14" customFormat="1" ht="22.5">
      <c r="B513" s="184"/>
      <c r="D513" s="177" t="s">
        <v>152</v>
      </c>
      <c r="E513" s="185" t="s">
        <v>1</v>
      </c>
      <c r="F513" s="186" t="s">
        <v>783</v>
      </c>
      <c r="H513" s="187">
        <v>877.35699999999997</v>
      </c>
      <c r="I513" s="188"/>
      <c r="L513" s="184"/>
      <c r="M513" s="189"/>
      <c r="N513" s="190"/>
      <c r="O513" s="190"/>
      <c r="P513" s="190"/>
      <c r="Q513" s="190"/>
      <c r="R513" s="190"/>
      <c r="S513" s="190"/>
      <c r="T513" s="191"/>
      <c r="AT513" s="185" t="s">
        <v>152</v>
      </c>
      <c r="AU513" s="185" t="s">
        <v>82</v>
      </c>
      <c r="AV513" s="14" t="s">
        <v>82</v>
      </c>
      <c r="AW513" s="14" t="s">
        <v>29</v>
      </c>
      <c r="AX513" s="14" t="s">
        <v>72</v>
      </c>
      <c r="AY513" s="185" t="s">
        <v>144</v>
      </c>
    </row>
    <row r="514" spans="1:65" s="14" customFormat="1">
      <c r="B514" s="184"/>
      <c r="D514" s="177" t="s">
        <v>152</v>
      </c>
      <c r="E514" s="185" t="s">
        <v>1</v>
      </c>
      <c r="F514" s="186" t="s">
        <v>784</v>
      </c>
      <c r="H514" s="187">
        <v>69</v>
      </c>
      <c r="I514" s="188"/>
      <c r="L514" s="184"/>
      <c r="M514" s="189"/>
      <c r="N514" s="190"/>
      <c r="O514" s="190"/>
      <c r="P514" s="190"/>
      <c r="Q514" s="190"/>
      <c r="R514" s="190"/>
      <c r="S514" s="190"/>
      <c r="T514" s="191"/>
      <c r="AT514" s="185" t="s">
        <v>152</v>
      </c>
      <c r="AU514" s="185" t="s">
        <v>82</v>
      </c>
      <c r="AV514" s="14" t="s">
        <v>82</v>
      </c>
      <c r="AW514" s="14" t="s">
        <v>29</v>
      </c>
      <c r="AX514" s="14" t="s">
        <v>72</v>
      </c>
      <c r="AY514" s="185" t="s">
        <v>144</v>
      </c>
    </row>
    <row r="515" spans="1:65" s="14" customFormat="1">
      <c r="B515" s="184"/>
      <c r="D515" s="177" t="s">
        <v>152</v>
      </c>
      <c r="E515" s="185" t="s">
        <v>1</v>
      </c>
      <c r="F515" s="186" t="s">
        <v>785</v>
      </c>
      <c r="H515" s="187">
        <v>-132.316</v>
      </c>
      <c r="I515" s="188"/>
      <c r="L515" s="184"/>
      <c r="M515" s="189"/>
      <c r="N515" s="190"/>
      <c r="O515" s="190"/>
      <c r="P515" s="190"/>
      <c r="Q515" s="190"/>
      <c r="R515" s="190"/>
      <c r="S515" s="190"/>
      <c r="T515" s="191"/>
      <c r="AT515" s="185" t="s">
        <v>152</v>
      </c>
      <c r="AU515" s="185" t="s">
        <v>82</v>
      </c>
      <c r="AV515" s="14" t="s">
        <v>82</v>
      </c>
      <c r="AW515" s="14" t="s">
        <v>29</v>
      </c>
      <c r="AX515" s="14" t="s">
        <v>72</v>
      </c>
      <c r="AY515" s="185" t="s">
        <v>144</v>
      </c>
    </row>
    <row r="516" spans="1:65" s="15" customFormat="1">
      <c r="B516" s="192"/>
      <c r="D516" s="177" t="s">
        <v>152</v>
      </c>
      <c r="E516" s="193" t="s">
        <v>1</v>
      </c>
      <c r="F516" s="194" t="s">
        <v>155</v>
      </c>
      <c r="H516" s="195">
        <v>814.04100000000005</v>
      </c>
      <c r="I516" s="196"/>
      <c r="L516" s="192"/>
      <c r="M516" s="197"/>
      <c r="N516" s="198"/>
      <c r="O516" s="198"/>
      <c r="P516" s="198"/>
      <c r="Q516" s="198"/>
      <c r="R516" s="198"/>
      <c r="S516" s="198"/>
      <c r="T516" s="199"/>
      <c r="AT516" s="193" t="s">
        <v>152</v>
      </c>
      <c r="AU516" s="193" t="s">
        <v>82</v>
      </c>
      <c r="AV516" s="15" t="s">
        <v>150</v>
      </c>
      <c r="AW516" s="15" t="s">
        <v>29</v>
      </c>
      <c r="AX516" s="15" t="s">
        <v>80</v>
      </c>
      <c r="AY516" s="193" t="s">
        <v>144</v>
      </c>
    </row>
    <row r="517" spans="1:65" s="2" customFormat="1" ht="21.75" customHeight="1">
      <c r="A517" s="32"/>
      <c r="B517" s="161"/>
      <c r="C517" s="162" t="s">
        <v>786</v>
      </c>
      <c r="D517" s="162" t="s">
        <v>146</v>
      </c>
      <c r="E517" s="163" t="s">
        <v>787</v>
      </c>
      <c r="F517" s="164" t="s">
        <v>788</v>
      </c>
      <c r="G517" s="165" t="s">
        <v>537</v>
      </c>
      <c r="H517" s="166">
        <v>150</v>
      </c>
      <c r="I517" s="167"/>
      <c r="J517" s="168">
        <f>ROUND(I517*H517,2)</f>
        <v>0</v>
      </c>
      <c r="K517" s="169"/>
      <c r="L517" s="33"/>
      <c r="M517" s="170" t="s">
        <v>1</v>
      </c>
      <c r="N517" s="171" t="s">
        <v>37</v>
      </c>
      <c r="O517" s="58"/>
      <c r="P517" s="172">
        <f>O517*H517</f>
        <v>0</v>
      </c>
      <c r="Q517" s="172">
        <v>1.0000000000000001E-5</v>
      </c>
      <c r="R517" s="172">
        <f>Q517*H517</f>
        <v>1.5E-3</v>
      </c>
      <c r="S517" s="172">
        <v>0</v>
      </c>
      <c r="T517" s="173">
        <f>S517*H517</f>
        <v>0</v>
      </c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R517" s="174" t="s">
        <v>230</v>
      </c>
      <c r="AT517" s="174" t="s">
        <v>146</v>
      </c>
      <c r="AU517" s="174" t="s">
        <v>82</v>
      </c>
      <c r="AY517" s="17" t="s">
        <v>144</v>
      </c>
      <c r="BE517" s="175">
        <f>IF(N517="základní",J517,0)</f>
        <v>0</v>
      </c>
      <c r="BF517" s="175">
        <f>IF(N517="snížená",J517,0)</f>
        <v>0</v>
      </c>
      <c r="BG517" s="175">
        <f>IF(N517="zákl. přenesená",J517,0)</f>
        <v>0</v>
      </c>
      <c r="BH517" s="175">
        <f>IF(N517="sníž. přenesená",J517,0)</f>
        <v>0</v>
      </c>
      <c r="BI517" s="175">
        <f>IF(N517="nulová",J517,0)</f>
        <v>0</v>
      </c>
      <c r="BJ517" s="17" t="s">
        <v>80</v>
      </c>
      <c r="BK517" s="175">
        <f>ROUND(I517*H517,2)</f>
        <v>0</v>
      </c>
      <c r="BL517" s="17" t="s">
        <v>230</v>
      </c>
      <c r="BM517" s="174" t="s">
        <v>789</v>
      </c>
    </row>
    <row r="518" spans="1:65" s="14" customFormat="1">
      <c r="B518" s="184"/>
      <c r="D518" s="177" t="s">
        <v>152</v>
      </c>
      <c r="E518" s="185" t="s">
        <v>1</v>
      </c>
      <c r="F518" s="186" t="s">
        <v>790</v>
      </c>
      <c r="H518" s="187">
        <v>150</v>
      </c>
      <c r="I518" s="188"/>
      <c r="L518" s="184"/>
      <c r="M518" s="189"/>
      <c r="N518" s="190"/>
      <c r="O518" s="190"/>
      <c r="P518" s="190"/>
      <c r="Q518" s="190"/>
      <c r="R518" s="190"/>
      <c r="S518" s="190"/>
      <c r="T518" s="191"/>
      <c r="AT518" s="185" t="s">
        <v>152</v>
      </c>
      <c r="AU518" s="185" t="s">
        <v>82</v>
      </c>
      <c r="AV518" s="14" t="s">
        <v>82</v>
      </c>
      <c r="AW518" s="14" t="s">
        <v>29</v>
      </c>
      <c r="AX518" s="14" t="s">
        <v>72</v>
      </c>
      <c r="AY518" s="185" t="s">
        <v>144</v>
      </c>
    </row>
    <row r="519" spans="1:65" s="15" customFormat="1">
      <c r="B519" s="192"/>
      <c r="D519" s="177" t="s">
        <v>152</v>
      </c>
      <c r="E519" s="193" t="s">
        <v>1</v>
      </c>
      <c r="F519" s="194" t="s">
        <v>155</v>
      </c>
      <c r="H519" s="195">
        <v>150</v>
      </c>
      <c r="I519" s="196"/>
      <c r="L519" s="192"/>
      <c r="M519" s="197"/>
      <c r="N519" s="198"/>
      <c r="O519" s="198"/>
      <c r="P519" s="198"/>
      <c r="Q519" s="198"/>
      <c r="R519" s="198"/>
      <c r="S519" s="198"/>
      <c r="T519" s="199"/>
      <c r="AT519" s="193" t="s">
        <v>152</v>
      </c>
      <c r="AU519" s="193" t="s">
        <v>82</v>
      </c>
      <c r="AV519" s="15" t="s">
        <v>150</v>
      </c>
      <c r="AW519" s="15" t="s">
        <v>29</v>
      </c>
      <c r="AX519" s="15" t="s">
        <v>80</v>
      </c>
      <c r="AY519" s="193" t="s">
        <v>144</v>
      </c>
    </row>
    <row r="520" spans="1:65" s="2" customFormat="1" ht="21.75" customHeight="1">
      <c r="A520" s="32"/>
      <c r="B520" s="161"/>
      <c r="C520" s="162" t="s">
        <v>791</v>
      </c>
      <c r="D520" s="162" t="s">
        <v>146</v>
      </c>
      <c r="E520" s="163" t="s">
        <v>792</v>
      </c>
      <c r="F520" s="164" t="s">
        <v>793</v>
      </c>
      <c r="G520" s="165" t="s">
        <v>238</v>
      </c>
      <c r="H520" s="166">
        <v>30</v>
      </c>
      <c r="I520" s="167"/>
      <c r="J520" s="168">
        <f>ROUND(I520*H520,2)</f>
        <v>0</v>
      </c>
      <c r="K520" s="169"/>
      <c r="L520" s="33"/>
      <c r="M520" s="170" t="s">
        <v>1</v>
      </c>
      <c r="N520" s="171" t="s">
        <v>37</v>
      </c>
      <c r="O520" s="58"/>
      <c r="P520" s="172">
        <f>O520*H520</f>
        <v>0</v>
      </c>
      <c r="Q520" s="172">
        <v>4.8000000000000001E-4</v>
      </c>
      <c r="R520" s="172">
        <f>Q520*H520</f>
        <v>1.44E-2</v>
      </c>
      <c r="S520" s="172">
        <v>0</v>
      </c>
      <c r="T520" s="173">
        <f>S520*H520</f>
        <v>0</v>
      </c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R520" s="174" t="s">
        <v>230</v>
      </c>
      <c r="AT520" s="174" t="s">
        <v>146</v>
      </c>
      <c r="AU520" s="174" t="s">
        <v>82</v>
      </c>
      <c r="AY520" s="17" t="s">
        <v>144</v>
      </c>
      <c r="BE520" s="175">
        <f>IF(N520="základní",J520,0)</f>
        <v>0</v>
      </c>
      <c r="BF520" s="175">
        <f>IF(N520="snížená",J520,0)</f>
        <v>0</v>
      </c>
      <c r="BG520" s="175">
        <f>IF(N520="zákl. přenesená",J520,0)</f>
        <v>0</v>
      </c>
      <c r="BH520" s="175">
        <f>IF(N520="sníž. přenesená",J520,0)</f>
        <v>0</v>
      </c>
      <c r="BI520" s="175">
        <f>IF(N520="nulová",J520,0)</f>
        <v>0</v>
      </c>
      <c r="BJ520" s="17" t="s">
        <v>80</v>
      </c>
      <c r="BK520" s="175">
        <f>ROUND(I520*H520,2)</f>
        <v>0</v>
      </c>
      <c r="BL520" s="17" t="s">
        <v>230</v>
      </c>
      <c r="BM520" s="174" t="s">
        <v>794</v>
      </c>
    </row>
    <row r="521" spans="1:65" s="14" customFormat="1">
      <c r="B521" s="184"/>
      <c r="D521" s="177" t="s">
        <v>152</v>
      </c>
      <c r="E521" s="185" t="s">
        <v>1</v>
      </c>
      <c r="F521" s="186" t="s">
        <v>795</v>
      </c>
      <c r="H521" s="187">
        <v>30</v>
      </c>
      <c r="I521" s="188"/>
      <c r="L521" s="184"/>
      <c r="M521" s="189"/>
      <c r="N521" s="190"/>
      <c r="O521" s="190"/>
      <c r="P521" s="190"/>
      <c r="Q521" s="190"/>
      <c r="R521" s="190"/>
      <c r="S521" s="190"/>
      <c r="T521" s="191"/>
      <c r="AT521" s="185" t="s">
        <v>152</v>
      </c>
      <c r="AU521" s="185" t="s">
        <v>82</v>
      </c>
      <c r="AV521" s="14" t="s">
        <v>82</v>
      </c>
      <c r="AW521" s="14" t="s">
        <v>29</v>
      </c>
      <c r="AX521" s="14" t="s">
        <v>72</v>
      </c>
      <c r="AY521" s="185" t="s">
        <v>144</v>
      </c>
    </row>
    <row r="522" spans="1:65" s="15" customFormat="1">
      <c r="B522" s="192"/>
      <c r="D522" s="177" t="s">
        <v>152</v>
      </c>
      <c r="E522" s="193" t="s">
        <v>1</v>
      </c>
      <c r="F522" s="194" t="s">
        <v>155</v>
      </c>
      <c r="H522" s="195">
        <v>30</v>
      </c>
      <c r="I522" s="196"/>
      <c r="L522" s="192"/>
      <c r="M522" s="197"/>
      <c r="N522" s="198"/>
      <c r="O522" s="198"/>
      <c r="P522" s="198"/>
      <c r="Q522" s="198"/>
      <c r="R522" s="198"/>
      <c r="S522" s="198"/>
      <c r="T522" s="199"/>
      <c r="AT522" s="193" t="s">
        <v>152</v>
      </c>
      <c r="AU522" s="193" t="s">
        <v>82</v>
      </c>
      <c r="AV522" s="15" t="s">
        <v>150</v>
      </c>
      <c r="AW522" s="15" t="s">
        <v>29</v>
      </c>
      <c r="AX522" s="15" t="s">
        <v>80</v>
      </c>
      <c r="AY522" s="193" t="s">
        <v>144</v>
      </c>
    </row>
    <row r="523" spans="1:65" s="2" customFormat="1" ht="21.75" customHeight="1">
      <c r="A523" s="32"/>
      <c r="B523" s="161"/>
      <c r="C523" s="162" t="s">
        <v>796</v>
      </c>
      <c r="D523" s="162" t="s">
        <v>146</v>
      </c>
      <c r="E523" s="163" t="s">
        <v>797</v>
      </c>
      <c r="F523" s="164" t="s">
        <v>798</v>
      </c>
      <c r="G523" s="165" t="s">
        <v>238</v>
      </c>
      <c r="H523" s="166">
        <v>10</v>
      </c>
      <c r="I523" s="167"/>
      <c r="J523" s="168">
        <f>ROUND(I523*H523,2)</f>
        <v>0</v>
      </c>
      <c r="K523" s="169"/>
      <c r="L523" s="33"/>
      <c r="M523" s="170" t="s">
        <v>1</v>
      </c>
      <c r="N523" s="171" t="s">
        <v>37</v>
      </c>
      <c r="O523" s="58"/>
      <c r="P523" s="172">
        <f>O523*H523</f>
        <v>0</v>
      </c>
      <c r="Q523" s="172">
        <v>1.1999999999999999E-3</v>
      </c>
      <c r="R523" s="172">
        <f>Q523*H523</f>
        <v>1.1999999999999999E-2</v>
      </c>
      <c r="S523" s="172">
        <v>0</v>
      </c>
      <c r="T523" s="173">
        <f>S523*H523</f>
        <v>0</v>
      </c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R523" s="174" t="s">
        <v>230</v>
      </c>
      <c r="AT523" s="174" t="s">
        <v>146</v>
      </c>
      <c r="AU523" s="174" t="s">
        <v>82</v>
      </c>
      <c r="AY523" s="17" t="s">
        <v>144</v>
      </c>
      <c r="BE523" s="175">
        <f>IF(N523="základní",J523,0)</f>
        <v>0</v>
      </c>
      <c r="BF523" s="175">
        <f>IF(N523="snížená",J523,0)</f>
        <v>0</v>
      </c>
      <c r="BG523" s="175">
        <f>IF(N523="zákl. přenesená",J523,0)</f>
        <v>0</v>
      </c>
      <c r="BH523" s="175">
        <f>IF(N523="sníž. přenesená",J523,0)</f>
        <v>0</v>
      </c>
      <c r="BI523" s="175">
        <f>IF(N523="nulová",J523,0)</f>
        <v>0</v>
      </c>
      <c r="BJ523" s="17" t="s">
        <v>80</v>
      </c>
      <c r="BK523" s="175">
        <f>ROUND(I523*H523,2)</f>
        <v>0</v>
      </c>
      <c r="BL523" s="17" t="s">
        <v>230</v>
      </c>
      <c r="BM523" s="174" t="s">
        <v>799</v>
      </c>
    </row>
    <row r="524" spans="1:65" s="14" customFormat="1">
      <c r="B524" s="184"/>
      <c r="D524" s="177" t="s">
        <v>152</v>
      </c>
      <c r="E524" s="185" t="s">
        <v>1</v>
      </c>
      <c r="F524" s="186" t="s">
        <v>800</v>
      </c>
      <c r="H524" s="187">
        <v>10</v>
      </c>
      <c r="I524" s="188"/>
      <c r="L524" s="184"/>
      <c r="M524" s="189"/>
      <c r="N524" s="190"/>
      <c r="O524" s="190"/>
      <c r="P524" s="190"/>
      <c r="Q524" s="190"/>
      <c r="R524" s="190"/>
      <c r="S524" s="190"/>
      <c r="T524" s="191"/>
      <c r="AT524" s="185" t="s">
        <v>152</v>
      </c>
      <c r="AU524" s="185" t="s">
        <v>82</v>
      </c>
      <c r="AV524" s="14" t="s">
        <v>82</v>
      </c>
      <c r="AW524" s="14" t="s">
        <v>29</v>
      </c>
      <c r="AX524" s="14" t="s">
        <v>72</v>
      </c>
      <c r="AY524" s="185" t="s">
        <v>144</v>
      </c>
    </row>
    <row r="525" spans="1:65" s="15" customFormat="1">
      <c r="B525" s="192"/>
      <c r="D525" s="177" t="s">
        <v>152</v>
      </c>
      <c r="E525" s="193" t="s">
        <v>1</v>
      </c>
      <c r="F525" s="194" t="s">
        <v>155</v>
      </c>
      <c r="H525" s="195">
        <v>10</v>
      </c>
      <c r="I525" s="196"/>
      <c r="L525" s="192"/>
      <c r="M525" s="197"/>
      <c r="N525" s="198"/>
      <c r="O525" s="198"/>
      <c r="P525" s="198"/>
      <c r="Q525" s="198"/>
      <c r="R525" s="198"/>
      <c r="S525" s="198"/>
      <c r="T525" s="199"/>
      <c r="AT525" s="193" t="s">
        <v>152</v>
      </c>
      <c r="AU525" s="193" t="s">
        <v>82</v>
      </c>
      <c r="AV525" s="15" t="s">
        <v>150</v>
      </c>
      <c r="AW525" s="15" t="s">
        <v>29</v>
      </c>
      <c r="AX525" s="15" t="s">
        <v>80</v>
      </c>
      <c r="AY525" s="193" t="s">
        <v>144</v>
      </c>
    </row>
    <row r="526" spans="1:65" s="2" customFormat="1" ht="21.75" customHeight="1">
      <c r="A526" s="32"/>
      <c r="B526" s="161"/>
      <c r="C526" s="162" t="s">
        <v>801</v>
      </c>
      <c r="D526" s="162" t="s">
        <v>146</v>
      </c>
      <c r="E526" s="163" t="s">
        <v>802</v>
      </c>
      <c r="F526" s="164" t="s">
        <v>803</v>
      </c>
      <c r="G526" s="165" t="s">
        <v>202</v>
      </c>
      <c r="H526" s="166">
        <v>814.04100000000005</v>
      </c>
      <c r="I526" s="167"/>
      <c r="J526" s="168">
        <f>ROUND(I526*H526,2)</f>
        <v>0</v>
      </c>
      <c r="K526" s="169"/>
      <c r="L526" s="33"/>
      <c r="M526" s="170" t="s">
        <v>1</v>
      </c>
      <c r="N526" s="171" t="s">
        <v>37</v>
      </c>
      <c r="O526" s="58"/>
      <c r="P526" s="172">
        <f>O526*H526</f>
        <v>0</v>
      </c>
      <c r="Q526" s="172">
        <v>2.1000000000000001E-4</v>
      </c>
      <c r="R526" s="172">
        <f>Q526*H526</f>
        <v>0.17094861000000003</v>
      </c>
      <c r="S526" s="172">
        <v>0</v>
      </c>
      <c r="T526" s="173">
        <f>S526*H526</f>
        <v>0</v>
      </c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R526" s="174" t="s">
        <v>230</v>
      </c>
      <c r="AT526" s="174" t="s">
        <v>146</v>
      </c>
      <c r="AU526" s="174" t="s">
        <v>82</v>
      </c>
      <c r="AY526" s="17" t="s">
        <v>144</v>
      </c>
      <c r="BE526" s="175">
        <f>IF(N526="základní",J526,0)</f>
        <v>0</v>
      </c>
      <c r="BF526" s="175">
        <f>IF(N526="snížená",J526,0)</f>
        <v>0</v>
      </c>
      <c r="BG526" s="175">
        <f>IF(N526="zákl. přenesená",J526,0)</f>
        <v>0</v>
      </c>
      <c r="BH526" s="175">
        <f>IF(N526="sníž. přenesená",J526,0)</f>
        <v>0</v>
      </c>
      <c r="BI526" s="175">
        <f>IF(N526="nulová",J526,0)</f>
        <v>0</v>
      </c>
      <c r="BJ526" s="17" t="s">
        <v>80</v>
      </c>
      <c r="BK526" s="175">
        <f>ROUND(I526*H526,2)</f>
        <v>0</v>
      </c>
      <c r="BL526" s="17" t="s">
        <v>230</v>
      </c>
      <c r="BM526" s="174" t="s">
        <v>804</v>
      </c>
    </row>
    <row r="527" spans="1:65" s="14" customFormat="1" ht="22.5">
      <c r="B527" s="184"/>
      <c r="D527" s="177" t="s">
        <v>152</v>
      </c>
      <c r="E527" s="185" t="s">
        <v>1</v>
      </c>
      <c r="F527" s="186" t="s">
        <v>783</v>
      </c>
      <c r="H527" s="187">
        <v>877.35699999999997</v>
      </c>
      <c r="I527" s="188"/>
      <c r="L527" s="184"/>
      <c r="M527" s="189"/>
      <c r="N527" s="190"/>
      <c r="O527" s="190"/>
      <c r="P527" s="190"/>
      <c r="Q527" s="190"/>
      <c r="R527" s="190"/>
      <c r="S527" s="190"/>
      <c r="T527" s="191"/>
      <c r="AT527" s="185" t="s">
        <v>152</v>
      </c>
      <c r="AU527" s="185" t="s">
        <v>82</v>
      </c>
      <c r="AV527" s="14" t="s">
        <v>82</v>
      </c>
      <c r="AW527" s="14" t="s">
        <v>29</v>
      </c>
      <c r="AX527" s="14" t="s">
        <v>72</v>
      </c>
      <c r="AY527" s="185" t="s">
        <v>144</v>
      </c>
    </row>
    <row r="528" spans="1:65" s="14" customFormat="1">
      <c r="B528" s="184"/>
      <c r="D528" s="177" t="s">
        <v>152</v>
      </c>
      <c r="E528" s="185" t="s">
        <v>1</v>
      </c>
      <c r="F528" s="186" t="s">
        <v>784</v>
      </c>
      <c r="H528" s="187">
        <v>69</v>
      </c>
      <c r="I528" s="188"/>
      <c r="L528" s="184"/>
      <c r="M528" s="189"/>
      <c r="N528" s="190"/>
      <c r="O528" s="190"/>
      <c r="P528" s="190"/>
      <c r="Q528" s="190"/>
      <c r="R528" s="190"/>
      <c r="S528" s="190"/>
      <c r="T528" s="191"/>
      <c r="AT528" s="185" t="s">
        <v>152</v>
      </c>
      <c r="AU528" s="185" t="s">
        <v>82</v>
      </c>
      <c r="AV528" s="14" t="s">
        <v>82</v>
      </c>
      <c r="AW528" s="14" t="s">
        <v>29</v>
      </c>
      <c r="AX528" s="14" t="s">
        <v>72</v>
      </c>
      <c r="AY528" s="185" t="s">
        <v>144</v>
      </c>
    </row>
    <row r="529" spans="1:65" s="14" customFormat="1">
      <c r="B529" s="184"/>
      <c r="D529" s="177" t="s">
        <v>152</v>
      </c>
      <c r="E529" s="185" t="s">
        <v>1</v>
      </c>
      <c r="F529" s="186" t="s">
        <v>785</v>
      </c>
      <c r="H529" s="187">
        <v>-132.316</v>
      </c>
      <c r="I529" s="188"/>
      <c r="L529" s="184"/>
      <c r="M529" s="189"/>
      <c r="N529" s="190"/>
      <c r="O529" s="190"/>
      <c r="P529" s="190"/>
      <c r="Q529" s="190"/>
      <c r="R529" s="190"/>
      <c r="S529" s="190"/>
      <c r="T529" s="191"/>
      <c r="AT529" s="185" t="s">
        <v>152</v>
      </c>
      <c r="AU529" s="185" t="s">
        <v>82</v>
      </c>
      <c r="AV529" s="14" t="s">
        <v>82</v>
      </c>
      <c r="AW529" s="14" t="s">
        <v>29</v>
      </c>
      <c r="AX529" s="14" t="s">
        <v>72</v>
      </c>
      <c r="AY529" s="185" t="s">
        <v>144</v>
      </c>
    </row>
    <row r="530" spans="1:65" s="15" customFormat="1">
      <c r="B530" s="192"/>
      <c r="D530" s="177" t="s">
        <v>152</v>
      </c>
      <c r="E530" s="193" t="s">
        <v>1</v>
      </c>
      <c r="F530" s="194" t="s">
        <v>155</v>
      </c>
      <c r="H530" s="195">
        <v>814.04100000000005</v>
      </c>
      <c r="I530" s="196"/>
      <c r="L530" s="192"/>
      <c r="M530" s="197"/>
      <c r="N530" s="198"/>
      <c r="O530" s="198"/>
      <c r="P530" s="198"/>
      <c r="Q530" s="198"/>
      <c r="R530" s="198"/>
      <c r="S530" s="198"/>
      <c r="T530" s="199"/>
      <c r="AT530" s="193" t="s">
        <v>152</v>
      </c>
      <c r="AU530" s="193" t="s">
        <v>82</v>
      </c>
      <c r="AV530" s="15" t="s">
        <v>150</v>
      </c>
      <c r="AW530" s="15" t="s">
        <v>29</v>
      </c>
      <c r="AX530" s="15" t="s">
        <v>80</v>
      </c>
      <c r="AY530" s="193" t="s">
        <v>144</v>
      </c>
    </row>
    <row r="531" spans="1:65" s="2" customFormat="1" ht="16.5" customHeight="1">
      <c r="A531" s="32"/>
      <c r="B531" s="161"/>
      <c r="C531" s="162" t="s">
        <v>805</v>
      </c>
      <c r="D531" s="162" t="s">
        <v>146</v>
      </c>
      <c r="E531" s="163" t="s">
        <v>806</v>
      </c>
      <c r="F531" s="164" t="s">
        <v>807</v>
      </c>
      <c r="G531" s="165" t="s">
        <v>202</v>
      </c>
      <c r="H531" s="166">
        <v>814.04100000000005</v>
      </c>
      <c r="I531" s="167"/>
      <c r="J531" s="168">
        <f>ROUND(I531*H531,2)</f>
        <v>0</v>
      </c>
      <c r="K531" s="169"/>
      <c r="L531" s="33"/>
      <c r="M531" s="170" t="s">
        <v>1</v>
      </c>
      <c r="N531" s="171" t="s">
        <v>37</v>
      </c>
      <c r="O531" s="58"/>
      <c r="P531" s="172">
        <f>O531*H531</f>
        <v>0</v>
      </c>
      <c r="Q531" s="172">
        <v>2.5999999999999998E-4</v>
      </c>
      <c r="R531" s="172">
        <f>Q531*H531</f>
        <v>0.21165065999999999</v>
      </c>
      <c r="S531" s="172">
        <v>0</v>
      </c>
      <c r="T531" s="173">
        <f>S531*H531</f>
        <v>0</v>
      </c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R531" s="174" t="s">
        <v>230</v>
      </c>
      <c r="AT531" s="174" t="s">
        <v>146</v>
      </c>
      <c r="AU531" s="174" t="s">
        <v>82</v>
      </c>
      <c r="AY531" s="17" t="s">
        <v>144</v>
      </c>
      <c r="BE531" s="175">
        <f>IF(N531="základní",J531,0)</f>
        <v>0</v>
      </c>
      <c r="BF531" s="175">
        <f>IF(N531="snížená",J531,0)</f>
        <v>0</v>
      </c>
      <c r="BG531" s="175">
        <f>IF(N531="zákl. přenesená",J531,0)</f>
        <v>0</v>
      </c>
      <c r="BH531" s="175">
        <f>IF(N531="sníž. přenesená",J531,0)</f>
        <v>0</v>
      </c>
      <c r="BI531" s="175">
        <f>IF(N531="nulová",J531,0)</f>
        <v>0</v>
      </c>
      <c r="BJ531" s="17" t="s">
        <v>80</v>
      </c>
      <c r="BK531" s="175">
        <f>ROUND(I531*H531,2)</f>
        <v>0</v>
      </c>
      <c r="BL531" s="17" t="s">
        <v>230</v>
      </c>
      <c r="BM531" s="174" t="s">
        <v>808</v>
      </c>
    </row>
    <row r="532" spans="1:65" s="14" customFormat="1" ht="22.5">
      <c r="B532" s="184"/>
      <c r="D532" s="177" t="s">
        <v>152</v>
      </c>
      <c r="E532" s="185" t="s">
        <v>1</v>
      </c>
      <c r="F532" s="186" t="s">
        <v>783</v>
      </c>
      <c r="H532" s="187">
        <v>877.35699999999997</v>
      </c>
      <c r="I532" s="188"/>
      <c r="L532" s="184"/>
      <c r="M532" s="189"/>
      <c r="N532" s="190"/>
      <c r="O532" s="190"/>
      <c r="P532" s="190"/>
      <c r="Q532" s="190"/>
      <c r="R532" s="190"/>
      <c r="S532" s="190"/>
      <c r="T532" s="191"/>
      <c r="AT532" s="185" t="s">
        <v>152</v>
      </c>
      <c r="AU532" s="185" t="s">
        <v>82</v>
      </c>
      <c r="AV532" s="14" t="s">
        <v>82</v>
      </c>
      <c r="AW532" s="14" t="s">
        <v>29</v>
      </c>
      <c r="AX532" s="14" t="s">
        <v>72</v>
      </c>
      <c r="AY532" s="185" t="s">
        <v>144</v>
      </c>
    </row>
    <row r="533" spans="1:65" s="14" customFormat="1">
      <c r="B533" s="184"/>
      <c r="D533" s="177" t="s">
        <v>152</v>
      </c>
      <c r="E533" s="185" t="s">
        <v>1</v>
      </c>
      <c r="F533" s="186" t="s">
        <v>784</v>
      </c>
      <c r="H533" s="187">
        <v>69</v>
      </c>
      <c r="I533" s="188"/>
      <c r="L533" s="184"/>
      <c r="M533" s="189"/>
      <c r="N533" s="190"/>
      <c r="O533" s="190"/>
      <c r="P533" s="190"/>
      <c r="Q533" s="190"/>
      <c r="R533" s="190"/>
      <c r="S533" s="190"/>
      <c r="T533" s="191"/>
      <c r="AT533" s="185" t="s">
        <v>152</v>
      </c>
      <c r="AU533" s="185" t="s">
        <v>82</v>
      </c>
      <c r="AV533" s="14" t="s">
        <v>82</v>
      </c>
      <c r="AW533" s="14" t="s">
        <v>29</v>
      </c>
      <c r="AX533" s="14" t="s">
        <v>72</v>
      </c>
      <c r="AY533" s="185" t="s">
        <v>144</v>
      </c>
    </row>
    <row r="534" spans="1:65" s="14" customFormat="1">
      <c r="B534" s="184"/>
      <c r="D534" s="177" t="s">
        <v>152</v>
      </c>
      <c r="E534" s="185" t="s">
        <v>1</v>
      </c>
      <c r="F534" s="186" t="s">
        <v>785</v>
      </c>
      <c r="H534" s="187">
        <v>-132.316</v>
      </c>
      <c r="I534" s="188"/>
      <c r="L534" s="184"/>
      <c r="M534" s="189"/>
      <c r="N534" s="190"/>
      <c r="O534" s="190"/>
      <c r="P534" s="190"/>
      <c r="Q534" s="190"/>
      <c r="R534" s="190"/>
      <c r="S534" s="190"/>
      <c r="T534" s="191"/>
      <c r="AT534" s="185" t="s">
        <v>152</v>
      </c>
      <c r="AU534" s="185" t="s">
        <v>82</v>
      </c>
      <c r="AV534" s="14" t="s">
        <v>82</v>
      </c>
      <c r="AW534" s="14" t="s">
        <v>29</v>
      </c>
      <c r="AX534" s="14" t="s">
        <v>72</v>
      </c>
      <c r="AY534" s="185" t="s">
        <v>144</v>
      </c>
    </row>
    <row r="535" spans="1:65" s="15" customFormat="1">
      <c r="B535" s="192"/>
      <c r="D535" s="177" t="s">
        <v>152</v>
      </c>
      <c r="E535" s="193" t="s">
        <v>1</v>
      </c>
      <c r="F535" s="194" t="s">
        <v>155</v>
      </c>
      <c r="H535" s="195">
        <v>814.04100000000005</v>
      </c>
      <c r="I535" s="196"/>
      <c r="L535" s="192"/>
      <c r="M535" s="212"/>
      <c r="N535" s="213"/>
      <c r="O535" s="213"/>
      <c r="P535" s="213"/>
      <c r="Q535" s="213"/>
      <c r="R535" s="213"/>
      <c r="S535" s="213"/>
      <c r="T535" s="214"/>
      <c r="AT535" s="193" t="s">
        <v>152</v>
      </c>
      <c r="AU535" s="193" t="s">
        <v>82</v>
      </c>
      <c r="AV535" s="15" t="s">
        <v>150</v>
      </c>
      <c r="AW535" s="15" t="s">
        <v>29</v>
      </c>
      <c r="AX535" s="15" t="s">
        <v>80</v>
      </c>
      <c r="AY535" s="193" t="s">
        <v>144</v>
      </c>
    </row>
    <row r="536" spans="1:65" s="2" customFormat="1" ht="6.95" customHeight="1">
      <c r="A536" s="32"/>
      <c r="B536" s="47"/>
      <c r="C536" s="48"/>
      <c r="D536" s="48"/>
      <c r="E536" s="48"/>
      <c r="F536" s="48"/>
      <c r="G536" s="48"/>
      <c r="H536" s="48"/>
      <c r="I536" s="120"/>
      <c r="J536" s="48"/>
      <c r="K536" s="48"/>
      <c r="L536" s="33"/>
      <c r="M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</row>
  </sheetData>
  <autoFilter ref="C138:K535" xr:uid="{00000000-0009-0000-0000-000001000000}"/>
  <mergeCells count="9">
    <mergeCell ref="E87:H87"/>
    <mergeCell ref="E129:H129"/>
    <mergeCell ref="E131:H13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15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3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3"/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85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82</v>
      </c>
    </row>
    <row r="4" spans="1:46" s="1" customFormat="1" ht="24.95" customHeight="1">
      <c r="B4" s="20"/>
      <c r="D4" s="21" t="s">
        <v>98</v>
      </c>
      <c r="I4" s="93"/>
      <c r="L4" s="20"/>
      <c r="M4" s="95" t="s">
        <v>10</v>
      </c>
      <c r="AT4" s="17" t="s">
        <v>3</v>
      </c>
    </row>
    <row r="5" spans="1:46" s="1" customFormat="1" ht="6.95" customHeight="1">
      <c r="B5" s="20"/>
      <c r="I5" s="93"/>
      <c r="L5" s="20"/>
    </row>
    <row r="6" spans="1:46" s="1" customFormat="1" ht="12" customHeight="1">
      <c r="B6" s="20"/>
      <c r="D6" s="27" t="s">
        <v>16</v>
      </c>
      <c r="I6" s="93"/>
      <c r="L6" s="20"/>
    </row>
    <row r="7" spans="1:46" s="1" customFormat="1" ht="16.5" customHeight="1">
      <c r="B7" s="20"/>
      <c r="E7" s="261" t="str">
        <f>'Rekapitulace stavby'!K6</f>
        <v>Rozšíření kapacity DDM v hospodářském pavilonu MŠ Ratibořická</v>
      </c>
      <c r="F7" s="262"/>
      <c r="G7" s="262"/>
      <c r="H7" s="262"/>
      <c r="I7" s="93"/>
      <c r="L7" s="20"/>
    </row>
    <row r="8" spans="1:46" s="2" customFormat="1" ht="12" customHeight="1">
      <c r="A8" s="32"/>
      <c r="B8" s="33"/>
      <c r="C8" s="32"/>
      <c r="D8" s="27" t="s">
        <v>99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40" t="s">
        <v>809</v>
      </c>
      <c r="F9" s="260"/>
      <c r="G9" s="260"/>
      <c r="H9" s="260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9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97" t="s">
        <v>22</v>
      </c>
      <c r="J12" s="55">
        <f>'Rekapitulace stavby'!AN8</f>
        <v>43829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97" t="s">
        <v>24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97" t="s">
        <v>25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97" t="s">
        <v>24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63" t="str">
        <f>'Rekapitulace stavby'!E14</f>
        <v>Vyplň údaj</v>
      </c>
      <c r="F18" s="255"/>
      <c r="G18" s="255"/>
      <c r="H18" s="255"/>
      <c r="I18" s="97" t="s">
        <v>25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97" t="s">
        <v>24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97" t="s">
        <v>25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30</v>
      </c>
      <c r="E23" s="32"/>
      <c r="F23" s="32"/>
      <c r="G23" s="32"/>
      <c r="H23" s="32"/>
      <c r="I23" s="97" t="s">
        <v>24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97" t="s">
        <v>25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31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8"/>
      <c r="B27" s="99"/>
      <c r="C27" s="98"/>
      <c r="D27" s="98"/>
      <c r="E27" s="259" t="s">
        <v>1</v>
      </c>
      <c r="F27" s="259"/>
      <c r="G27" s="259"/>
      <c r="H27" s="259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3" t="s">
        <v>32</v>
      </c>
      <c r="E30" s="32"/>
      <c r="F30" s="32"/>
      <c r="G30" s="32"/>
      <c r="H30" s="32"/>
      <c r="I30" s="96"/>
      <c r="J30" s="71">
        <f>ROUND(J127,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34</v>
      </c>
      <c r="G32" s="32"/>
      <c r="H32" s="32"/>
      <c r="I32" s="104" t="s">
        <v>33</v>
      </c>
      <c r="J32" s="36" t="s">
        <v>35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5" t="s">
        <v>36</v>
      </c>
      <c r="E33" s="27" t="s">
        <v>37</v>
      </c>
      <c r="F33" s="106">
        <f>ROUND((SUM(BE127:BE214)),  2)</f>
        <v>0</v>
      </c>
      <c r="G33" s="32"/>
      <c r="H33" s="32"/>
      <c r="I33" s="107">
        <v>0.21</v>
      </c>
      <c r="J33" s="106">
        <f>ROUND(((SUM(BE127:BE214))*I33),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38</v>
      </c>
      <c r="F34" s="106">
        <f>ROUND((SUM(BF127:BF214)),  2)</f>
        <v>0</v>
      </c>
      <c r="G34" s="32"/>
      <c r="H34" s="32"/>
      <c r="I34" s="107">
        <v>0.15</v>
      </c>
      <c r="J34" s="106">
        <f>ROUND(((SUM(BF127:BF214))*I34),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39</v>
      </c>
      <c r="F35" s="106">
        <f>ROUND((SUM(BG127:BG214)),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40</v>
      </c>
      <c r="F36" s="106">
        <f>ROUND((SUM(BH127:BH214)),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06">
        <f>ROUND((SUM(BI127:BI214)),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8"/>
      <c r="D39" s="109" t="s">
        <v>42</v>
      </c>
      <c r="E39" s="60"/>
      <c r="F39" s="60"/>
      <c r="G39" s="110" t="s">
        <v>43</v>
      </c>
      <c r="H39" s="111" t="s">
        <v>44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I41" s="93"/>
      <c r="L41" s="20"/>
    </row>
    <row r="42" spans="1:31" s="1" customFormat="1" ht="14.45" customHeight="1">
      <c r="B42" s="20"/>
      <c r="I42" s="93"/>
      <c r="L42" s="20"/>
    </row>
    <row r="43" spans="1:31" s="1" customFormat="1" ht="14.45" customHeight="1">
      <c r="B43" s="20"/>
      <c r="I43" s="93"/>
      <c r="L43" s="20"/>
    </row>
    <row r="44" spans="1:31" s="1" customFormat="1" ht="14.45" customHeight="1">
      <c r="B44" s="20"/>
      <c r="I44" s="93"/>
      <c r="L44" s="20"/>
    </row>
    <row r="45" spans="1:31" s="1" customFormat="1" ht="14.45" customHeight="1">
      <c r="B45" s="20"/>
      <c r="I45" s="93"/>
      <c r="L45" s="20"/>
    </row>
    <row r="46" spans="1:31" s="1" customFormat="1" ht="14.45" customHeight="1">
      <c r="B46" s="20"/>
      <c r="I46" s="93"/>
      <c r="L46" s="20"/>
    </row>
    <row r="47" spans="1:31" s="1" customFormat="1" ht="14.45" customHeight="1">
      <c r="B47" s="20"/>
      <c r="I47" s="93"/>
      <c r="L47" s="20"/>
    </row>
    <row r="48" spans="1:31" s="1" customFormat="1" ht="14.45" customHeight="1">
      <c r="B48" s="20"/>
      <c r="I48" s="93"/>
      <c r="L48" s="20"/>
    </row>
    <row r="49" spans="1:31" s="1" customFormat="1" ht="14.45" customHeight="1">
      <c r="B49" s="20"/>
      <c r="I49" s="93"/>
      <c r="L49" s="20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115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47</v>
      </c>
      <c r="E61" s="35"/>
      <c r="F61" s="116" t="s">
        <v>48</v>
      </c>
      <c r="G61" s="45" t="s">
        <v>47</v>
      </c>
      <c r="H61" s="35"/>
      <c r="I61" s="117"/>
      <c r="J61" s="118" t="s">
        <v>48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49</v>
      </c>
      <c r="E65" s="46"/>
      <c r="F65" s="46"/>
      <c r="G65" s="43" t="s">
        <v>50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47</v>
      </c>
      <c r="E76" s="35"/>
      <c r="F76" s="116" t="s">
        <v>48</v>
      </c>
      <c r="G76" s="45" t="s">
        <v>47</v>
      </c>
      <c r="H76" s="35"/>
      <c r="I76" s="117"/>
      <c r="J76" s="118" t="s">
        <v>48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101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61" t="str">
        <f>E7</f>
        <v>Rozšíření kapacity DDM v hospodářském pavilonu MŠ Ratibořická</v>
      </c>
      <c r="F85" s="262"/>
      <c r="G85" s="262"/>
      <c r="H85" s="262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99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40" t="str">
        <f>E9</f>
        <v>01.2 - SO 01.2 Elektroinstalace</v>
      </c>
      <c r="F87" s="260"/>
      <c r="G87" s="260"/>
      <c r="H87" s="260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97" t="s">
        <v>22</v>
      </c>
      <c r="J89" s="55">
        <f>IF(J12="","",J12)</f>
        <v>43829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23</v>
      </c>
      <c r="D91" s="32"/>
      <c r="E91" s="32"/>
      <c r="F91" s="25" t="str">
        <f>E15</f>
        <v xml:space="preserve"> </v>
      </c>
      <c r="G91" s="32"/>
      <c r="H91" s="32"/>
      <c r="I91" s="97" t="s">
        <v>28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97" t="s">
        <v>30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22" t="s">
        <v>102</v>
      </c>
      <c r="D94" s="108"/>
      <c r="E94" s="108"/>
      <c r="F94" s="108"/>
      <c r="G94" s="108"/>
      <c r="H94" s="108"/>
      <c r="I94" s="123"/>
      <c r="J94" s="124" t="s">
        <v>103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25" t="s">
        <v>104</v>
      </c>
      <c r="D96" s="32"/>
      <c r="E96" s="32"/>
      <c r="F96" s="32"/>
      <c r="G96" s="32"/>
      <c r="H96" s="32"/>
      <c r="I96" s="96"/>
      <c r="J96" s="71">
        <f>J127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105</v>
      </c>
    </row>
    <row r="97" spans="1:31" s="9" customFormat="1" ht="24.95" customHeight="1">
      <c r="B97" s="126"/>
      <c r="D97" s="127" t="s">
        <v>810</v>
      </c>
      <c r="E97" s="128"/>
      <c r="F97" s="128"/>
      <c r="G97" s="128"/>
      <c r="H97" s="128"/>
      <c r="I97" s="129"/>
      <c r="J97" s="130">
        <f>J128</f>
        <v>0</v>
      </c>
      <c r="L97" s="126"/>
    </row>
    <row r="98" spans="1:31" s="9" customFormat="1" ht="24.95" customHeight="1">
      <c r="B98" s="126"/>
      <c r="D98" s="127" t="s">
        <v>811</v>
      </c>
      <c r="E98" s="128"/>
      <c r="F98" s="128"/>
      <c r="G98" s="128"/>
      <c r="H98" s="128"/>
      <c r="I98" s="129"/>
      <c r="J98" s="130">
        <f>J132</f>
        <v>0</v>
      </c>
      <c r="L98" s="126"/>
    </row>
    <row r="99" spans="1:31" s="9" customFormat="1" ht="24.95" customHeight="1">
      <c r="B99" s="126"/>
      <c r="D99" s="127" t="s">
        <v>812</v>
      </c>
      <c r="E99" s="128"/>
      <c r="F99" s="128"/>
      <c r="G99" s="128"/>
      <c r="H99" s="128"/>
      <c r="I99" s="129"/>
      <c r="J99" s="130">
        <f>J134</f>
        <v>0</v>
      </c>
      <c r="L99" s="126"/>
    </row>
    <row r="100" spans="1:31" s="10" customFormat="1" ht="19.899999999999999" customHeight="1">
      <c r="B100" s="131"/>
      <c r="D100" s="132" t="s">
        <v>813</v>
      </c>
      <c r="E100" s="133"/>
      <c r="F100" s="133"/>
      <c r="G100" s="133"/>
      <c r="H100" s="133"/>
      <c r="I100" s="134"/>
      <c r="J100" s="135">
        <f>J141</f>
        <v>0</v>
      </c>
      <c r="L100" s="131"/>
    </row>
    <row r="101" spans="1:31" s="9" customFormat="1" ht="24.95" customHeight="1">
      <c r="B101" s="126"/>
      <c r="D101" s="127" t="s">
        <v>814</v>
      </c>
      <c r="E101" s="128"/>
      <c r="F101" s="128"/>
      <c r="G101" s="128"/>
      <c r="H101" s="128"/>
      <c r="I101" s="129"/>
      <c r="J101" s="130">
        <f>J142</f>
        <v>0</v>
      </c>
      <c r="L101" s="126"/>
    </row>
    <row r="102" spans="1:31" s="9" customFormat="1" ht="24.95" customHeight="1">
      <c r="B102" s="126"/>
      <c r="D102" s="127" t="s">
        <v>815</v>
      </c>
      <c r="E102" s="128"/>
      <c r="F102" s="128"/>
      <c r="G102" s="128"/>
      <c r="H102" s="128"/>
      <c r="I102" s="129"/>
      <c r="J102" s="130">
        <f>J157</f>
        <v>0</v>
      </c>
      <c r="L102" s="126"/>
    </row>
    <row r="103" spans="1:31" s="9" customFormat="1" ht="24.95" customHeight="1">
      <c r="B103" s="126"/>
      <c r="D103" s="127" t="s">
        <v>816</v>
      </c>
      <c r="E103" s="128"/>
      <c r="F103" s="128"/>
      <c r="G103" s="128"/>
      <c r="H103" s="128"/>
      <c r="I103" s="129"/>
      <c r="J103" s="130">
        <f>J164</f>
        <v>0</v>
      </c>
      <c r="L103" s="126"/>
    </row>
    <row r="104" spans="1:31" s="9" customFormat="1" ht="24.95" customHeight="1">
      <c r="B104" s="126"/>
      <c r="D104" s="127" t="s">
        <v>817</v>
      </c>
      <c r="E104" s="128"/>
      <c r="F104" s="128"/>
      <c r="G104" s="128"/>
      <c r="H104" s="128"/>
      <c r="I104" s="129"/>
      <c r="J104" s="130">
        <f>J181</f>
        <v>0</v>
      </c>
      <c r="L104" s="126"/>
    </row>
    <row r="105" spans="1:31" s="9" customFormat="1" ht="24.95" customHeight="1">
      <c r="B105" s="126"/>
      <c r="D105" s="127" t="s">
        <v>818</v>
      </c>
      <c r="E105" s="128"/>
      <c r="F105" s="128"/>
      <c r="G105" s="128"/>
      <c r="H105" s="128"/>
      <c r="I105" s="129"/>
      <c r="J105" s="130">
        <f>J189</f>
        <v>0</v>
      </c>
      <c r="L105" s="126"/>
    </row>
    <row r="106" spans="1:31" s="9" customFormat="1" ht="24.95" customHeight="1">
      <c r="B106" s="126"/>
      <c r="D106" s="127" t="s">
        <v>817</v>
      </c>
      <c r="E106" s="128"/>
      <c r="F106" s="128"/>
      <c r="G106" s="128"/>
      <c r="H106" s="128"/>
      <c r="I106" s="129"/>
      <c r="J106" s="130">
        <f>J201</f>
        <v>0</v>
      </c>
      <c r="L106" s="126"/>
    </row>
    <row r="107" spans="1:31" s="9" customFormat="1" ht="24.95" customHeight="1">
      <c r="B107" s="126"/>
      <c r="D107" s="127" t="s">
        <v>819</v>
      </c>
      <c r="E107" s="128"/>
      <c r="F107" s="128"/>
      <c r="G107" s="128"/>
      <c r="H107" s="128"/>
      <c r="I107" s="129"/>
      <c r="J107" s="130">
        <f>J209</f>
        <v>0</v>
      </c>
      <c r="L107" s="126"/>
    </row>
    <row r="108" spans="1:31" s="2" customFormat="1" ht="21.75" customHeight="1">
      <c r="A108" s="32"/>
      <c r="B108" s="33"/>
      <c r="C108" s="32"/>
      <c r="D108" s="32"/>
      <c r="E108" s="32"/>
      <c r="F108" s="32"/>
      <c r="G108" s="32"/>
      <c r="H108" s="32"/>
      <c r="I108" s="96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6.95" customHeight="1">
      <c r="A109" s="32"/>
      <c r="B109" s="47"/>
      <c r="C109" s="48"/>
      <c r="D109" s="48"/>
      <c r="E109" s="48"/>
      <c r="F109" s="48"/>
      <c r="G109" s="48"/>
      <c r="H109" s="48"/>
      <c r="I109" s="120"/>
      <c r="J109" s="48"/>
      <c r="K109" s="48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3" spans="1:63" s="2" customFormat="1" ht="6.95" customHeight="1">
      <c r="A113" s="32"/>
      <c r="B113" s="49"/>
      <c r="C113" s="50"/>
      <c r="D113" s="50"/>
      <c r="E113" s="50"/>
      <c r="F113" s="50"/>
      <c r="G113" s="50"/>
      <c r="H113" s="50"/>
      <c r="I113" s="121"/>
      <c r="J113" s="50"/>
      <c r="K113" s="50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24.95" customHeight="1">
      <c r="A114" s="32"/>
      <c r="B114" s="33"/>
      <c r="C114" s="21" t="s">
        <v>129</v>
      </c>
      <c r="D114" s="32"/>
      <c r="E114" s="32"/>
      <c r="F114" s="32"/>
      <c r="G114" s="32"/>
      <c r="H114" s="32"/>
      <c r="I114" s="9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96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2" customHeight="1">
      <c r="A116" s="32"/>
      <c r="B116" s="33"/>
      <c r="C116" s="27" t="s">
        <v>16</v>
      </c>
      <c r="D116" s="32"/>
      <c r="E116" s="32"/>
      <c r="F116" s="32"/>
      <c r="G116" s="32"/>
      <c r="H116" s="32"/>
      <c r="I116" s="96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6.5" customHeight="1">
      <c r="A117" s="32"/>
      <c r="B117" s="33"/>
      <c r="C117" s="32"/>
      <c r="D117" s="32"/>
      <c r="E117" s="261" t="str">
        <f>E7</f>
        <v>Rozšíření kapacity DDM v hospodářském pavilonu MŠ Ratibořická</v>
      </c>
      <c r="F117" s="262"/>
      <c r="G117" s="262"/>
      <c r="H117" s="262"/>
      <c r="I117" s="96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2" customHeight="1">
      <c r="A118" s="32"/>
      <c r="B118" s="33"/>
      <c r="C118" s="27" t="s">
        <v>99</v>
      </c>
      <c r="D118" s="32"/>
      <c r="E118" s="32"/>
      <c r="F118" s="32"/>
      <c r="G118" s="32"/>
      <c r="H118" s="32"/>
      <c r="I118" s="96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6.5" customHeight="1">
      <c r="A119" s="32"/>
      <c r="B119" s="33"/>
      <c r="C119" s="32"/>
      <c r="D119" s="32"/>
      <c r="E119" s="240" t="str">
        <f>E9</f>
        <v>01.2 - SO 01.2 Elektroinstalace</v>
      </c>
      <c r="F119" s="260"/>
      <c r="G119" s="260"/>
      <c r="H119" s="260"/>
      <c r="I119" s="96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96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12" customHeight="1">
      <c r="A121" s="32"/>
      <c r="B121" s="33"/>
      <c r="C121" s="27" t="s">
        <v>20</v>
      </c>
      <c r="D121" s="32"/>
      <c r="E121" s="32"/>
      <c r="F121" s="25" t="str">
        <f>F12</f>
        <v xml:space="preserve"> </v>
      </c>
      <c r="G121" s="32"/>
      <c r="H121" s="32"/>
      <c r="I121" s="97" t="s">
        <v>22</v>
      </c>
      <c r="J121" s="55">
        <f>IF(J12="","",J12)</f>
        <v>43829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6.95" customHeight="1">
      <c r="A122" s="32"/>
      <c r="B122" s="33"/>
      <c r="C122" s="32"/>
      <c r="D122" s="32"/>
      <c r="E122" s="32"/>
      <c r="F122" s="32"/>
      <c r="G122" s="32"/>
      <c r="H122" s="32"/>
      <c r="I122" s="96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15.2" customHeight="1">
      <c r="A123" s="32"/>
      <c r="B123" s="33"/>
      <c r="C123" s="27" t="s">
        <v>23</v>
      </c>
      <c r="D123" s="32"/>
      <c r="E123" s="32"/>
      <c r="F123" s="25" t="str">
        <f>E15</f>
        <v xml:space="preserve"> </v>
      </c>
      <c r="G123" s="32"/>
      <c r="H123" s="32"/>
      <c r="I123" s="97" t="s">
        <v>28</v>
      </c>
      <c r="J123" s="30" t="str">
        <f>E21</f>
        <v xml:space="preserve"> 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" customHeight="1">
      <c r="A124" s="32"/>
      <c r="B124" s="33"/>
      <c r="C124" s="27" t="s">
        <v>26</v>
      </c>
      <c r="D124" s="32"/>
      <c r="E124" s="32"/>
      <c r="F124" s="25" t="str">
        <f>IF(E18="","",E18)</f>
        <v>Vyplň údaj</v>
      </c>
      <c r="G124" s="32"/>
      <c r="H124" s="32"/>
      <c r="I124" s="97" t="s">
        <v>30</v>
      </c>
      <c r="J124" s="30" t="str">
        <f>E24</f>
        <v xml:space="preserve"> 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0.35" customHeight="1">
      <c r="A125" s="32"/>
      <c r="B125" s="33"/>
      <c r="C125" s="32"/>
      <c r="D125" s="32"/>
      <c r="E125" s="32"/>
      <c r="F125" s="32"/>
      <c r="G125" s="32"/>
      <c r="H125" s="32"/>
      <c r="I125" s="96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11" customFormat="1" ht="29.25" customHeight="1">
      <c r="A126" s="136"/>
      <c r="B126" s="137"/>
      <c r="C126" s="138" t="s">
        <v>130</v>
      </c>
      <c r="D126" s="139" t="s">
        <v>57</v>
      </c>
      <c r="E126" s="139" t="s">
        <v>53</v>
      </c>
      <c r="F126" s="139" t="s">
        <v>54</v>
      </c>
      <c r="G126" s="139" t="s">
        <v>131</v>
      </c>
      <c r="H126" s="139" t="s">
        <v>132</v>
      </c>
      <c r="I126" s="140" t="s">
        <v>133</v>
      </c>
      <c r="J126" s="141" t="s">
        <v>103</v>
      </c>
      <c r="K126" s="142" t="s">
        <v>134</v>
      </c>
      <c r="L126" s="143"/>
      <c r="M126" s="62" t="s">
        <v>1</v>
      </c>
      <c r="N126" s="63" t="s">
        <v>36</v>
      </c>
      <c r="O126" s="63" t="s">
        <v>135</v>
      </c>
      <c r="P126" s="63" t="s">
        <v>136</v>
      </c>
      <c r="Q126" s="63" t="s">
        <v>137</v>
      </c>
      <c r="R126" s="63" t="s">
        <v>138</v>
      </c>
      <c r="S126" s="63" t="s">
        <v>139</v>
      </c>
      <c r="T126" s="64" t="s">
        <v>140</v>
      </c>
      <c r="U126" s="136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</row>
    <row r="127" spans="1:63" s="2" customFormat="1" ht="22.9" customHeight="1">
      <c r="A127" s="32"/>
      <c r="B127" s="33"/>
      <c r="C127" s="69" t="s">
        <v>141</v>
      </c>
      <c r="D127" s="32"/>
      <c r="E127" s="32"/>
      <c r="F127" s="32"/>
      <c r="G127" s="32"/>
      <c r="H127" s="32"/>
      <c r="I127" s="96"/>
      <c r="J127" s="144">
        <f>BK127</f>
        <v>0</v>
      </c>
      <c r="K127" s="32"/>
      <c r="L127" s="33"/>
      <c r="M127" s="65"/>
      <c r="N127" s="56"/>
      <c r="O127" s="66"/>
      <c r="P127" s="145">
        <f>P128+P132+P134+P142+P157+P164+P181+P189+P201+P209</f>
        <v>0</v>
      </c>
      <c r="Q127" s="66"/>
      <c r="R127" s="145">
        <f>R128+R132+R134+R142+R157+R164+R181+R189+R201+R209</f>
        <v>0</v>
      </c>
      <c r="S127" s="66"/>
      <c r="T127" s="146">
        <f>T128+T132+T134+T142+T157+T164+T181+T189+T201+T209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7" t="s">
        <v>71</v>
      </c>
      <c r="AU127" s="17" t="s">
        <v>105</v>
      </c>
      <c r="BK127" s="147">
        <f>BK128+BK132+BK134+BK142+BK157+BK164+BK181+BK189+BK201+BK209</f>
        <v>0</v>
      </c>
    </row>
    <row r="128" spans="1:63" s="12" customFormat="1" ht="25.9" customHeight="1">
      <c r="B128" s="148"/>
      <c r="D128" s="149" t="s">
        <v>71</v>
      </c>
      <c r="E128" s="150" t="s">
        <v>820</v>
      </c>
      <c r="F128" s="150" t="s">
        <v>821</v>
      </c>
      <c r="I128" s="151"/>
      <c r="J128" s="152">
        <f>BK128</f>
        <v>0</v>
      </c>
      <c r="L128" s="148"/>
      <c r="M128" s="153"/>
      <c r="N128" s="154"/>
      <c r="O128" s="154"/>
      <c r="P128" s="155">
        <f>SUM(P129:P131)</f>
        <v>0</v>
      </c>
      <c r="Q128" s="154"/>
      <c r="R128" s="155">
        <f>SUM(R129:R131)</f>
        <v>0</v>
      </c>
      <c r="S128" s="154"/>
      <c r="T128" s="156">
        <f>SUM(T129:T131)</f>
        <v>0</v>
      </c>
      <c r="AR128" s="149" t="s">
        <v>80</v>
      </c>
      <c r="AT128" s="157" t="s">
        <v>71</v>
      </c>
      <c r="AU128" s="157" t="s">
        <v>72</v>
      </c>
      <c r="AY128" s="149" t="s">
        <v>144</v>
      </c>
      <c r="BK128" s="158">
        <f>SUM(BK129:BK131)</f>
        <v>0</v>
      </c>
    </row>
    <row r="129" spans="1:65" s="2" customFormat="1" ht="16.5" customHeight="1">
      <c r="A129" s="32"/>
      <c r="B129" s="161"/>
      <c r="C129" s="162" t="s">
        <v>80</v>
      </c>
      <c r="D129" s="162" t="s">
        <v>146</v>
      </c>
      <c r="E129" s="163" t="s">
        <v>822</v>
      </c>
      <c r="F129" s="164" t="s">
        <v>823</v>
      </c>
      <c r="G129" s="165" t="s">
        <v>309</v>
      </c>
      <c r="H129" s="166">
        <v>1</v>
      </c>
      <c r="I129" s="167"/>
      <c r="J129" s="168">
        <f>ROUND(I129*H129,2)</f>
        <v>0</v>
      </c>
      <c r="K129" s="169"/>
      <c r="L129" s="33"/>
      <c r="M129" s="170" t="s">
        <v>1</v>
      </c>
      <c r="N129" s="171" t="s">
        <v>37</v>
      </c>
      <c r="O129" s="58"/>
      <c r="P129" s="172">
        <f>O129*H129</f>
        <v>0</v>
      </c>
      <c r="Q129" s="172">
        <v>0</v>
      </c>
      <c r="R129" s="172">
        <f>Q129*H129</f>
        <v>0</v>
      </c>
      <c r="S129" s="172">
        <v>0</v>
      </c>
      <c r="T129" s="173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74" t="s">
        <v>150</v>
      </c>
      <c r="AT129" s="174" t="s">
        <v>146</v>
      </c>
      <c r="AU129" s="174" t="s">
        <v>80</v>
      </c>
      <c r="AY129" s="17" t="s">
        <v>144</v>
      </c>
      <c r="BE129" s="175">
        <f>IF(N129="základní",J129,0)</f>
        <v>0</v>
      </c>
      <c r="BF129" s="175">
        <f>IF(N129="snížená",J129,0)</f>
        <v>0</v>
      </c>
      <c r="BG129" s="175">
        <f>IF(N129="zákl. přenesená",J129,0)</f>
        <v>0</v>
      </c>
      <c r="BH129" s="175">
        <f>IF(N129="sníž. přenesená",J129,0)</f>
        <v>0</v>
      </c>
      <c r="BI129" s="175">
        <f>IF(N129="nulová",J129,0)</f>
        <v>0</v>
      </c>
      <c r="BJ129" s="17" t="s">
        <v>80</v>
      </c>
      <c r="BK129" s="175">
        <f>ROUND(I129*H129,2)</f>
        <v>0</v>
      </c>
      <c r="BL129" s="17" t="s">
        <v>150</v>
      </c>
      <c r="BM129" s="174" t="s">
        <v>824</v>
      </c>
    </row>
    <row r="130" spans="1:65" s="2" customFormat="1" ht="16.5" customHeight="1">
      <c r="A130" s="32"/>
      <c r="B130" s="161"/>
      <c r="C130" s="162" t="s">
        <v>82</v>
      </c>
      <c r="D130" s="162" t="s">
        <v>146</v>
      </c>
      <c r="E130" s="163" t="s">
        <v>825</v>
      </c>
      <c r="F130" s="164" t="s">
        <v>826</v>
      </c>
      <c r="G130" s="165" t="s">
        <v>309</v>
      </c>
      <c r="H130" s="166">
        <v>1</v>
      </c>
      <c r="I130" s="167"/>
      <c r="J130" s="168">
        <f>ROUND(I130*H130,2)</f>
        <v>0</v>
      </c>
      <c r="K130" s="169"/>
      <c r="L130" s="33"/>
      <c r="M130" s="170" t="s">
        <v>1</v>
      </c>
      <c r="N130" s="171" t="s">
        <v>37</v>
      </c>
      <c r="O130" s="58"/>
      <c r="P130" s="172">
        <f>O130*H130</f>
        <v>0</v>
      </c>
      <c r="Q130" s="172">
        <v>0</v>
      </c>
      <c r="R130" s="172">
        <f>Q130*H130</f>
        <v>0</v>
      </c>
      <c r="S130" s="172">
        <v>0</v>
      </c>
      <c r="T130" s="173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74" t="s">
        <v>150</v>
      </c>
      <c r="AT130" s="174" t="s">
        <v>146</v>
      </c>
      <c r="AU130" s="174" t="s">
        <v>80</v>
      </c>
      <c r="AY130" s="17" t="s">
        <v>144</v>
      </c>
      <c r="BE130" s="175">
        <f>IF(N130="základní",J130,0)</f>
        <v>0</v>
      </c>
      <c r="BF130" s="175">
        <f>IF(N130="snížená",J130,0)</f>
        <v>0</v>
      </c>
      <c r="BG130" s="175">
        <f>IF(N130="zákl. přenesená",J130,0)</f>
        <v>0</v>
      </c>
      <c r="BH130" s="175">
        <f>IF(N130="sníž. přenesená",J130,0)</f>
        <v>0</v>
      </c>
      <c r="BI130" s="175">
        <f>IF(N130="nulová",J130,0)</f>
        <v>0</v>
      </c>
      <c r="BJ130" s="17" t="s">
        <v>80</v>
      </c>
      <c r="BK130" s="175">
        <f>ROUND(I130*H130,2)</f>
        <v>0</v>
      </c>
      <c r="BL130" s="17" t="s">
        <v>150</v>
      </c>
      <c r="BM130" s="174" t="s">
        <v>827</v>
      </c>
    </row>
    <row r="131" spans="1:65" s="2" customFormat="1" ht="21.75" customHeight="1">
      <c r="A131" s="32"/>
      <c r="B131" s="161"/>
      <c r="C131" s="162" t="s">
        <v>160</v>
      </c>
      <c r="D131" s="162" t="s">
        <v>146</v>
      </c>
      <c r="E131" s="163" t="s">
        <v>828</v>
      </c>
      <c r="F131" s="164" t="s">
        <v>829</v>
      </c>
      <c r="G131" s="165" t="s">
        <v>309</v>
      </c>
      <c r="H131" s="166">
        <v>1</v>
      </c>
      <c r="I131" s="167"/>
      <c r="J131" s="168">
        <f>ROUND(I131*H131,2)</f>
        <v>0</v>
      </c>
      <c r="K131" s="169"/>
      <c r="L131" s="33"/>
      <c r="M131" s="170" t="s">
        <v>1</v>
      </c>
      <c r="N131" s="171" t="s">
        <v>37</v>
      </c>
      <c r="O131" s="58"/>
      <c r="P131" s="172">
        <f>O131*H131</f>
        <v>0</v>
      </c>
      <c r="Q131" s="172">
        <v>0</v>
      </c>
      <c r="R131" s="172">
        <f>Q131*H131</f>
        <v>0</v>
      </c>
      <c r="S131" s="172">
        <v>0</v>
      </c>
      <c r="T131" s="173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74" t="s">
        <v>150</v>
      </c>
      <c r="AT131" s="174" t="s">
        <v>146</v>
      </c>
      <c r="AU131" s="174" t="s">
        <v>80</v>
      </c>
      <c r="AY131" s="17" t="s">
        <v>144</v>
      </c>
      <c r="BE131" s="175">
        <f>IF(N131="základní",J131,0)</f>
        <v>0</v>
      </c>
      <c r="BF131" s="175">
        <f>IF(N131="snížená",J131,0)</f>
        <v>0</v>
      </c>
      <c r="BG131" s="175">
        <f>IF(N131="zákl. přenesená",J131,0)</f>
        <v>0</v>
      </c>
      <c r="BH131" s="175">
        <f>IF(N131="sníž. přenesená",J131,0)</f>
        <v>0</v>
      </c>
      <c r="BI131" s="175">
        <f>IF(N131="nulová",J131,0)</f>
        <v>0</v>
      </c>
      <c r="BJ131" s="17" t="s">
        <v>80</v>
      </c>
      <c r="BK131" s="175">
        <f>ROUND(I131*H131,2)</f>
        <v>0</v>
      </c>
      <c r="BL131" s="17" t="s">
        <v>150</v>
      </c>
      <c r="BM131" s="174" t="s">
        <v>830</v>
      </c>
    </row>
    <row r="132" spans="1:65" s="12" customFormat="1" ht="25.9" customHeight="1">
      <c r="B132" s="148"/>
      <c r="D132" s="149" t="s">
        <v>71</v>
      </c>
      <c r="E132" s="150" t="s">
        <v>831</v>
      </c>
      <c r="F132" s="150" t="s">
        <v>832</v>
      </c>
      <c r="I132" s="151"/>
      <c r="J132" s="152">
        <f>BK132</f>
        <v>0</v>
      </c>
      <c r="L132" s="148"/>
      <c r="M132" s="153"/>
      <c r="N132" s="154"/>
      <c r="O132" s="154"/>
      <c r="P132" s="155">
        <f>P133</f>
        <v>0</v>
      </c>
      <c r="Q132" s="154"/>
      <c r="R132" s="155">
        <f>R133</f>
        <v>0</v>
      </c>
      <c r="S132" s="154"/>
      <c r="T132" s="156">
        <f>T133</f>
        <v>0</v>
      </c>
      <c r="AR132" s="149" t="s">
        <v>80</v>
      </c>
      <c r="AT132" s="157" t="s">
        <v>71</v>
      </c>
      <c r="AU132" s="157" t="s">
        <v>72</v>
      </c>
      <c r="AY132" s="149" t="s">
        <v>144</v>
      </c>
      <c r="BK132" s="158">
        <f>BK133</f>
        <v>0</v>
      </c>
    </row>
    <row r="133" spans="1:65" s="2" customFormat="1" ht="16.5" customHeight="1">
      <c r="A133" s="32"/>
      <c r="B133" s="161"/>
      <c r="C133" s="162" t="s">
        <v>150</v>
      </c>
      <c r="D133" s="162" t="s">
        <v>146</v>
      </c>
      <c r="E133" s="163" t="s">
        <v>833</v>
      </c>
      <c r="F133" s="164" t="s">
        <v>834</v>
      </c>
      <c r="G133" s="165" t="s">
        <v>309</v>
      </c>
      <c r="H133" s="166">
        <v>1</v>
      </c>
      <c r="I133" s="167"/>
      <c r="J133" s="168">
        <f>ROUND(I133*H133,2)</f>
        <v>0</v>
      </c>
      <c r="K133" s="169"/>
      <c r="L133" s="33"/>
      <c r="M133" s="170" t="s">
        <v>1</v>
      </c>
      <c r="N133" s="171" t="s">
        <v>37</v>
      </c>
      <c r="O133" s="58"/>
      <c r="P133" s="172">
        <f>O133*H133</f>
        <v>0</v>
      </c>
      <c r="Q133" s="172">
        <v>0</v>
      </c>
      <c r="R133" s="172">
        <f>Q133*H133</f>
        <v>0</v>
      </c>
      <c r="S133" s="172">
        <v>0</v>
      </c>
      <c r="T133" s="173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74" t="s">
        <v>150</v>
      </c>
      <c r="AT133" s="174" t="s">
        <v>146</v>
      </c>
      <c r="AU133" s="174" t="s">
        <v>80</v>
      </c>
      <c r="AY133" s="17" t="s">
        <v>144</v>
      </c>
      <c r="BE133" s="175">
        <f>IF(N133="základní",J133,0)</f>
        <v>0</v>
      </c>
      <c r="BF133" s="175">
        <f>IF(N133="snížená",J133,0)</f>
        <v>0</v>
      </c>
      <c r="BG133" s="175">
        <f>IF(N133="zákl. přenesená",J133,0)</f>
        <v>0</v>
      </c>
      <c r="BH133" s="175">
        <f>IF(N133="sníž. přenesená",J133,0)</f>
        <v>0</v>
      </c>
      <c r="BI133" s="175">
        <f>IF(N133="nulová",J133,0)</f>
        <v>0</v>
      </c>
      <c r="BJ133" s="17" t="s">
        <v>80</v>
      </c>
      <c r="BK133" s="175">
        <f>ROUND(I133*H133,2)</f>
        <v>0</v>
      </c>
      <c r="BL133" s="17" t="s">
        <v>150</v>
      </c>
      <c r="BM133" s="174" t="s">
        <v>150</v>
      </c>
    </row>
    <row r="134" spans="1:65" s="12" customFormat="1" ht="25.9" customHeight="1">
      <c r="B134" s="148"/>
      <c r="D134" s="149" t="s">
        <v>71</v>
      </c>
      <c r="E134" s="150" t="s">
        <v>835</v>
      </c>
      <c r="F134" s="150" t="s">
        <v>836</v>
      </c>
      <c r="I134" s="151"/>
      <c r="J134" s="152">
        <f>BK134</f>
        <v>0</v>
      </c>
      <c r="L134" s="148"/>
      <c r="M134" s="153"/>
      <c r="N134" s="154"/>
      <c r="O134" s="154"/>
      <c r="P134" s="155">
        <f>SUM(P135:P141)</f>
        <v>0</v>
      </c>
      <c r="Q134" s="154"/>
      <c r="R134" s="155">
        <f>SUM(R135:R141)</f>
        <v>0</v>
      </c>
      <c r="S134" s="154"/>
      <c r="T134" s="156">
        <f>SUM(T135:T141)</f>
        <v>0</v>
      </c>
      <c r="AR134" s="149" t="s">
        <v>80</v>
      </c>
      <c r="AT134" s="157" t="s">
        <v>71</v>
      </c>
      <c r="AU134" s="157" t="s">
        <v>72</v>
      </c>
      <c r="AY134" s="149" t="s">
        <v>144</v>
      </c>
      <c r="BK134" s="158">
        <f>SUM(BK135:BK141)</f>
        <v>0</v>
      </c>
    </row>
    <row r="135" spans="1:65" s="2" customFormat="1" ht="16.5" customHeight="1">
      <c r="A135" s="32"/>
      <c r="B135" s="161"/>
      <c r="C135" s="162" t="s">
        <v>170</v>
      </c>
      <c r="D135" s="162" t="s">
        <v>146</v>
      </c>
      <c r="E135" s="163" t="s">
        <v>837</v>
      </c>
      <c r="F135" s="164" t="s">
        <v>838</v>
      </c>
      <c r="G135" s="165" t="s">
        <v>839</v>
      </c>
      <c r="H135" s="166">
        <v>1</v>
      </c>
      <c r="I135" s="167"/>
      <c r="J135" s="168">
        <f t="shared" ref="J135:J140" si="0">ROUND(I135*H135,2)</f>
        <v>0</v>
      </c>
      <c r="K135" s="169"/>
      <c r="L135" s="33"/>
      <c r="M135" s="170" t="s">
        <v>1</v>
      </c>
      <c r="N135" s="171" t="s">
        <v>37</v>
      </c>
      <c r="O135" s="58"/>
      <c r="P135" s="172">
        <f t="shared" ref="P135:P140" si="1">O135*H135</f>
        <v>0</v>
      </c>
      <c r="Q135" s="172">
        <v>0</v>
      </c>
      <c r="R135" s="172">
        <f t="shared" ref="R135:R140" si="2">Q135*H135</f>
        <v>0</v>
      </c>
      <c r="S135" s="172">
        <v>0</v>
      </c>
      <c r="T135" s="173">
        <f t="shared" ref="T135:T140" si="3"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74" t="s">
        <v>150</v>
      </c>
      <c r="AT135" s="174" t="s">
        <v>146</v>
      </c>
      <c r="AU135" s="174" t="s">
        <v>80</v>
      </c>
      <c r="AY135" s="17" t="s">
        <v>144</v>
      </c>
      <c r="BE135" s="175">
        <f t="shared" ref="BE135:BE140" si="4">IF(N135="základní",J135,0)</f>
        <v>0</v>
      </c>
      <c r="BF135" s="175">
        <f t="shared" ref="BF135:BF140" si="5">IF(N135="snížená",J135,0)</f>
        <v>0</v>
      </c>
      <c r="BG135" s="175">
        <f t="shared" ref="BG135:BG140" si="6">IF(N135="zákl. přenesená",J135,0)</f>
        <v>0</v>
      </c>
      <c r="BH135" s="175">
        <f t="shared" ref="BH135:BH140" si="7">IF(N135="sníž. přenesená",J135,0)</f>
        <v>0</v>
      </c>
      <c r="BI135" s="175">
        <f t="shared" ref="BI135:BI140" si="8">IF(N135="nulová",J135,0)</f>
        <v>0</v>
      </c>
      <c r="BJ135" s="17" t="s">
        <v>80</v>
      </c>
      <c r="BK135" s="175">
        <f t="shared" ref="BK135:BK140" si="9">ROUND(I135*H135,2)</f>
        <v>0</v>
      </c>
      <c r="BL135" s="17" t="s">
        <v>150</v>
      </c>
      <c r="BM135" s="174" t="s">
        <v>175</v>
      </c>
    </row>
    <row r="136" spans="1:65" s="2" customFormat="1" ht="16.5" customHeight="1">
      <c r="A136" s="32"/>
      <c r="B136" s="161"/>
      <c r="C136" s="162" t="s">
        <v>175</v>
      </c>
      <c r="D136" s="162" t="s">
        <v>146</v>
      </c>
      <c r="E136" s="163" t="s">
        <v>840</v>
      </c>
      <c r="F136" s="164" t="s">
        <v>841</v>
      </c>
      <c r="G136" s="165" t="s">
        <v>839</v>
      </c>
      <c r="H136" s="166">
        <v>1</v>
      </c>
      <c r="I136" s="167"/>
      <c r="J136" s="168">
        <f t="shared" si="0"/>
        <v>0</v>
      </c>
      <c r="K136" s="169"/>
      <c r="L136" s="33"/>
      <c r="M136" s="170" t="s">
        <v>1</v>
      </c>
      <c r="N136" s="171" t="s">
        <v>37</v>
      </c>
      <c r="O136" s="58"/>
      <c r="P136" s="172">
        <f t="shared" si="1"/>
        <v>0</v>
      </c>
      <c r="Q136" s="172">
        <v>0</v>
      </c>
      <c r="R136" s="172">
        <f t="shared" si="2"/>
        <v>0</v>
      </c>
      <c r="S136" s="172">
        <v>0</v>
      </c>
      <c r="T136" s="173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74" t="s">
        <v>150</v>
      </c>
      <c r="AT136" s="174" t="s">
        <v>146</v>
      </c>
      <c r="AU136" s="174" t="s">
        <v>80</v>
      </c>
      <c r="AY136" s="17" t="s">
        <v>144</v>
      </c>
      <c r="BE136" s="175">
        <f t="shared" si="4"/>
        <v>0</v>
      </c>
      <c r="BF136" s="175">
        <f t="shared" si="5"/>
        <v>0</v>
      </c>
      <c r="BG136" s="175">
        <f t="shared" si="6"/>
        <v>0</v>
      </c>
      <c r="BH136" s="175">
        <f t="shared" si="7"/>
        <v>0</v>
      </c>
      <c r="BI136" s="175">
        <f t="shared" si="8"/>
        <v>0</v>
      </c>
      <c r="BJ136" s="17" t="s">
        <v>80</v>
      </c>
      <c r="BK136" s="175">
        <f t="shared" si="9"/>
        <v>0</v>
      </c>
      <c r="BL136" s="17" t="s">
        <v>150</v>
      </c>
      <c r="BM136" s="174" t="s">
        <v>186</v>
      </c>
    </row>
    <row r="137" spans="1:65" s="2" customFormat="1" ht="16.5" customHeight="1">
      <c r="A137" s="32"/>
      <c r="B137" s="161"/>
      <c r="C137" s="162" t="s">
        <v>181</v>
      </c>
      <c r="D137" s="162" t="s">
        <v>146</v>
      </c>
      <c r="E137" s="163" t="s">
        <v>842</v>
      </c>
      <c r="F137" s="164" t="s">
        <v>843</v>
      </c>
      <c r="G137" s="165" t="s">
        <v>839</v>
      </c>
      <c r="H137" s="166">
        <v>9</v>
      </c>
      <c r="I137" s="167"/>
      <c r="J137" s="168">
        <f t="shared" si="0"/>
        <v>0</v>
      </c>
      <c r="K137" s="169"/>
      <c r="L137" s="33"/>
      <c r="M137" s="170" t="s">
        <v>1</v>
      </c>
      <c r="N137" s="171" t="s">
        <v>37</v>
      </c>
      <c r="O137" s="58"/>
      <c r="P137" s="172">
        <f t="shared" si="1"/>
        <v>0</v>
      </c>
      <c r="Q137" s="172">
        <v>0</v>
      </c>
      <c r="R137" s="172">
        <f t="shared" si="2"/>
        <v>0</v>
      </c>
      <c r="S137" s="172">
        <v>0</v>
      </c>
      <c r="T137" s="173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74" t="s">
        <v>150</v>
      </c>
      <c r="AT137" s="174" t="s">
        <v>146</v>
      </c>
      <c r="AU137" s="174" t="s">
        <v>80</v>
      </c>
      <c r="AY137" s="17" t="s">
        <v>144</v>
      </c>
      <c r="BE137" s="175">
        <f t="shared" si="4"/>
        <v>0</v>
      </c>
      <c r="BF137" s="175">
        <f t="shared" si="5"/>
        <v>0</v>
      </c>
      <c r="BG137" s="175">
        <f t="shared" si="6"/>
        <v>0</v>
      </c>
      <c r="BH137" s="175">
        <f t="shared" si="7"/>
        <v>0</v>
      </c>
      <c r="BI137" s="175">
        <f t="shared" si="8"/>
        <v>0</v>
      </c>
      <c r="BJ137" s="17" t="s">
        <v>80</v>
      </c>
      <c r="BK137" s="175">
        <f t="shared" si="9"/>
        <v>0</v>
      </c>
      <c r="BL137" s="17" t="s">
        <v>150</v>
      </c>
      <c r="BM137" s="174" t="s">
        <v>199</v>
      </c>
    </row>
    <row r="138" spans="1:65" s="2" customFormat="1" ht="21.75" customHeight="1">
      <c r="A138" s="32"/>
      <c r="B138" s="161"/>
      <c r="C138" s="162" t="s">
        <v>186</v>
      </c>
      <c r="D138" s="162" t="s">
        <v>146</v>
      </c>
      <c r="E138" s="163" t="s">
        <v>844</v>
      </c>
      <c r="F138" s="164" t="s">
        <v>845</v>
      </c>
      <c r="G138" s="165" t="s">
        <v>839</v>
      </c>
      <c r="H138" s="166">
        <v>3</v>
      </c>
      <c r="I138" s="167"/>
      <c r="J138" s="168">
        <f t="shared" si="0"/>
        <v>0</v>
      </c>
      <c r="K138" s="169"/>
      <c r="L138" s="33"/>
      <c r="M138" s="170" t="s">
        <v>1</v>
      </c>
      <c r="N138" s="171" t="s">
        <v>37</v>
      </c>
      <c r="O138" s="58"/>
      <c r="P138" s="172">
        <f t="shared" si="1"/>
        <v>0</v>
      </c>
      <c r="Q138" s="172">
        <v>0</v>
      </c>
      <c r="R138" s="172">
        <f t="shared" si="2"/>
        <v>0</v>
      </c>
      <c r="S138" s="172">
        <v>0</v>
      </c>
      <c r="T138" s="173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74" t="s">
        <v>150</v>
      </c>
      <c r="AT138" s="174" t="s">
        <v>146</v>
      </c>
      <c r="AU138" s="174" t="s">
        <v>80</v>
      </c>
      <c r="AY138" s="17" t="s">
        <v>144</v>
      </c>
      <c r="BE138" s="175">
        <f t="shared" si="4"/>
        <v>0</v>
      </c>
      <c r="BF138" s="175">
        <f t="shared" si="5"/>
        <v>0</v>
      </c>
      <c r="BG138" s="175">
        <f t="shared" si="6"/>
        <v>0</v>
      </c>
      <c r="BH138" s="175">
        <f t="shared" si="7"/>
        <v>0</v>
      </c>
      <c r="BI138" s="175">
        <f t="shared" si="8"/>
        <v>0</v>
      </c>
      <c r="BJ138" s="17" t="s">
        <v>80</v>
      </c>
      <c r="BK138" s="175">
        <f t="shared" si="9"/>
        <v>0</v>
      </c>
      <c r="BL138" s="17" t="s">
        <v>150</v>
      </c>
      <c r="BM138" s="174" t="s">
        <v>210</v>
      </c>
    </row>
    <row r="139" spans="1:65" s="2" customFormat="1" ht="16.5" customHeight="1">
      <c r="A139" s="32"/>
      <c r="B139" s="161"/>
      <c r="C139" s="162" t="s">
        <v>193</v>
      </c>
      <c r="D139" s="162" t="s">
        <v>146</v>
      </c>
      <c r="E139" s="163" t="s">
        <v>846</v>
      </c>
      <c r="F139" s="164" t="s">
        <v>847</v>
      </c>
      <c r="G139" s="165" t="s">
        <v>839</v>
      </c>
      <c r="H139" s="166">
        <v>4</v>
      </c>
      <c r="I139" s="167"/>
      <c r="J139" s="168">
        <f t="shared" si="0"/>
        <v>0</v>
      </c>
      <c r="K139" s="169"/>
      <c r="L139" s="33"/>
      <c r="M139" s="170" t="s">
        <v>1</v>
      </c>
      <c r="N139" s="171" t="s">
        <v>37</v>
      </c>
      <c r="O139" s="58"/>
      <c r="P139" s="172">
        <f t="shared" si="1"/>
        <v>0</v>
      </c>
      <c r="Q139" s="172">
        <v>0</v>
      </c>
      <c r="R139" s="172">
        <f t="shared" si="2"/>
        <v>0</v>
      </c>
      <c r="S139" s="172">
        <v>0</v>
      </c>
      <c r="T139" s="173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74" t="s">
        <v>150</v>
      </c>
      <c r="AT139" s="174" t="s">
        <v>146</v>
      </c>
      <c r="AU139" s="174" t="s">
        <v>80</v>
      </c>
      <c r="AY139" s="17" t="s">
        <v>144</v>
      </c>
      <c r="BE139" s="175">
        <f t="shared" si="4"/>
        <v>0</v>
      </c>
      <c r="BF139" s="175">
        <f t="shared" si="5"/>
        <v>0</v>
      </c>
      <c r="BG139" s="175">
        <f t="shared" si="6"/>
        <v>0</v>
      </c>
      <c r="BH139" s="175">
        <f t="shared" si="7"/>
        <v>0</v>
      </c>
      <c r="BI139" s="175">
        <f t="shared" si="8"/>
        <v>0</v>
      </c>
      <c r="BJ139" s="17" t="s">
        <v>80</v>
      </c>
      <c r="BK139" s="175">
        <f t="shared" si="9"/>
        <v>0</v>
      </c>
      <c r="BL139" s="17" t="s">
        <v>150</v>
      </c>
      <c r="BM139" s="174" t="s">
        <v>219</v>
      </c>
    </row>
    <row r="140" spans="1:65" s="2" customFormat="1" ht="16.5" customHeight="1">
      <c r="A140" s="32"/>
      <c r="B140" s="161"/>
      <c r="C140" s="162" t="s">
        <v>199</v>
      </c>
      <c r="D140" s="162" t="s">
        <v>146</v>
      </c>
      <c r="E140" s="163" t="s">
        <v>848</v>
      </c>
      <c r="F140" s="164" t="s">
        <v>849</v>
      </c>
      <c r="G140" s="165" t="s">
        <v>839</v>
      </c>
      <c r="H140" s="166">
        <v>2</v>
      </c>
      <c r="I140" s="167"/>
      <c r="J140" s="168">
        <f t="shared" si="0"/>
        <v>0</v>
      </c>
      <c r="K140" s="169"/>
      <c r="L140" s="33"/>
      <c r="M140" s="170" t="s">
        <v>1</v>
      </c>
      <c r="N140" s="171" t="s">
        <v>37</v>
      </c>
      <c r="O140" s="58"/>
      <c r="P140" s="172">
        <f t="shared" si="1"/>
        <v>0</v>
      </c>
      <c r="Q140" s="172">
        <v>0</v>
      </c>
      <c r="R140" s="172">
        <f t="shared" si="2"/>
        <v>0</v>
      </c>
      <c r="S140" s="172">
        <v>0</v>
      </c>
      <c r="T140" s="173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74" t="s">
        <v>150</v>
      </c>
      <c r="AT140" s="174" t="s">
        <v>146</v>
      </c>
      <c r="AU140" s="174" t="s">
        <v>80</v>
      </c>
      <c r="AY140" s="17" t="s">
        <v>144</v>
      </c>
      <c r="BE140" s="175">
        <f t="shared" si="4"/>
        <v>0</v>
      </c>
      <c r="BF140" s="175">
        <f t="shared" si="5"/>
        <v>0</v>
      </c>
      <c r="BG140" s="175">
        <f t="shared" si="6"/>
        <v>0</v>
      </c>
      <c r="BH140" s="175">
        <f t="shared" si="7"/>
        <v>0</v>
      </c>
      <c r="BI140" s="175">
        <f t="shared" si="8"/>
        <v>0</v>
      </c>
      <c r="BJ140" s="17" t="s">
        <v>80</v>
      </c>
      <c r="BK140" s="175">
        <f t="shared" si="9"/>
        <v>0</v>
      </c>
      <c r="BL140" s="17" t="s">
        <v>150</v>
      </c>
      <c r="BM140" s="174" t="s">
        <v>850</v>
      </c>
    </row>
    <row r="141" spans="1:65" s="12" customFormat="1" ht="22.9" customHeight="1">
      <c r="B141" s="148"/>
      <c r="D141" s="149" t="s">
        <v>71</v>
      </c>
      <c r="E141" s="159" t="s">
        <v>851</v>
      </c>
      <c r="F141" s="159" t="s">
        <v>852</v>
      </c>
      <c r="I141" s="151"/>
      <c r="J141" s="160">
        <f>BK141</f>
        <v>0</v>
      </c>
      <c r="L141" s="148"/>
      <c r="M141" s="153"/>
      <c r="N141" s="154"/>
      <c r="O141" s="154"/>
      <c r="P141" s="155">
        <v>0</v>
      </c>
      <c r="Q141" s="154"/>
      <c r="R141" s="155">
        <v>0</v>
      </c>
      <c r="S141" s="154"/>
      <c r="T141" s="156">
        <v>0</v>
      </c>
      <c r="AR141" s="149" t="s">
        <v>80</v>
      </c>
      <c r="AT141" s="157" t="s">
        <v>71</v>
      </c>
      <c r="AU141" s="157" t="s">
        <v>80</v>
      </c>
      <c r="AY141" s="149" t="s">
        <v>144</v>
      </c>
      <c r="BK141" s="158">
        <v>0</v>
      </c>
    </row>
    <row r="142" spans="1:65" s="12" customFormat="1" ht="25.9" customHeight="1">
      <c r="B142" s="148"/>
      <c r="D142" s="149" t="s">
        <v>71</v>
      </c>
      <c r="E142" s="150" t="s">
        <v>853</v>
      </c>
      <c r="F142" s="150" t="s">
        <v>854</v>
      </c>
      <c r="I142" s="151"/>
      <c r="J142" s="152">
        <f>BK142</f>
        <v>0</v>
      </c>
      <c r="L142" s="148"/>
      <c r="M142" s="153"/>
      <c r="N142" s="154"/>
      <c r="O142" s="154"/>
      <c r="P142" s="155">
        <f>SUM(P143:P156)</f>
        <v>0</v>
      </c>
      <c r="Q142" s="154"/>
      <c r="R142" s="155">
        <f>SUM(R143:R156)</f>
        <v>0</v>
      </c>
      <c r="S142" s="154"/>
      <c r="T142" s="156">
        <f>SUM(T143:T156)</f>
        <v>0</v>
      </c>
      <c r="AR142" s="149" t="s">
        <v>80</v>
      </c>
      <c r="AT142" s="157" t="s">
        <v>71</v>
      </c>
      <c r="AU142" s="157" t="s">
        <v>72</v>
      </c>
      <c r="AY142" s="149" t="s">
        <v>144</v>
      </c>
      <c r="BK142" s="158">
        <f>SUM(BK143:BK156)</f>
        <v>0</v>
      </c>
    </row>
    <row r="143" spans="1:65" s="2" customFormat="1" ht="16.5" customHeight="1">
      <c r="A143" s="32"/>
      <c r="B143" s="161"/>
      <c r="C143" s="162" t="s">
        <v>205</v>
      </c>
      <c r="D143" s="162" t="s">
        <v>146</v>
      </c>
      <c r="E143" s="163" t="s">
        <v>855</v>
      </c>
      <c r="F143" s="164" t="s">
        <v>856</v>
      </c>
      <c r="G143" s="165" t="s">
        <v>839</v>
      </c>
      <c r="H143" s="166">
        <v>1</v>
      </c>
      <c r="I143" s="167"/>
      <c r="J143" s="168">
        <f t="shared" ref="J143:J156" si="10">ROUND(I143*H143,2)</f>
        <v>0</v>
      </c>
      <c r="K143" s="169"/>
      <c r="L143" s="33"/>
      <c r="M143" s="170" t="s">
        <v>1</v>
      </c>
      <c r="N143" s="171" t="s">
        <v>37</v>
      </c>
      <c r="O143" s="58"/>
      <c r="P143" s="172">
        <f t="shared" ref="P143:P156" si="11">O143*H143</f>
        <v>0</v>
      </c>
      <c r="Q143" s="172">
        <v>0</v>
      </c>
      <c r="R143" s="172">
        <f t="shared" ref="R143:R156" si="12">Q143*H143</f>
        <v>0</v>
      </c>
      <c r="S143" s="172">
        <v>0</v>
      </c>
      <c r="T143" s="173">
        <f t="shared" ref="T143:T156" si="13"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74" t="s">
        <v>150</v>
      </c>
      <c r="AT143" s="174" t="s">
        <v>146</v>
      </c>
      <c r="AU143" s="174" t="s">
        <v>80</v>
      </c>
      <c r="AY143" s="17" t="s">
        <v>144</v>
      </c>
      <c r="BE143" s="175">
        <f t="shared" ref="BE143:BE156" si="14">IF(N143="základní",J143,0)</f>
        <v>0</v>
      </c>
      <c r="BF143" s="175">
        <f t="shared" ref="BF143:BF156" si="15">IF(N143="snížená",J143,0)</f>
        <v>0</v>
      </c>
      <c r="BG143" s="175">
        <f t="shared" ref="BG143:BG156" si="16">IF(N143="zákl. přenesená",J143,0)</f>
        <v>0</v>
      </c>
      <c r="BH143" s="175">
        <f t="shared" ref="BH143:BH156" si="17">IF(N143="sníž. přenesená",J143,0)</f>
        <v>0</v>
      </c>
      <c r="BI143" s="175">
        <f t="shared" ref="BI143:BI156" si="18">IF(N143="nulová",J143,0)</f>
        <v>0</v>
      </c>
      <c r="BJ143" s="17" t="s">
        <v>80</v>
      </c>
      <c r="BK143" s="175">
        <f t="shared" ref="BK143:BK156" si="19">ROUND(I143*H143,2)</f>
        <v>0</v>
      </c>
      <c r="BL143" s="17" t="s">
        <v>150</v>
      </c>
      <c r="BM143" s="174" t="s">
        <v>230</v>
      </c>
    </row>
    <row r="144" spans="1:65" s="2" customFormat="1" ht="16.5" customHeight="1">
      <c r="A144" s="32"/>
      <c r="B144" s="161"/>
      <c r="C144" s="162" t="s">
        <v>210</v>
      </c>
      <c r="D144" s="162" t="s">
        <v>146</v>
      </c>
      <c r="E144" s="163" t="s">
        <v>857</v>
      </c>
      <c r="F144" s="164" t="s">
        <v>858</v>
      </c>
      <c r="G144" s="165" t="s">
        <v>839</v>
      </c>
      <c r="H144" s="166">
        <v>4</v>
      </c>
      <c r="I144" s="167"/>
      <c r="J144" s="168">
        <f t="shared" si="10"/>
        <v>0</v>
      </c>
      <c r="K144" s="169"/>
      <c r="L144" s="33"/>
      <c r="M144" s="170" t="s">
        <v>1</v>
      </c>
      <c r="N144" s="171" t="s">
        <v>37</v>
      </c>
      <c r="O144" s="58"/>
      <c r="P144" s="172">
        <f t="shared" si="11"/>
        <v>0</v>
      </c>
      <c r="Q144" s="172">
        <v>0</v>
      </c>
      <c r="R144" s="172">
        <f t="shared" si="12"/>
        <v>0</v>
      </c>
      <c r="S144" s="172">
        <v>0</v>
      </c>
      <c r="T144" s="173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74" t="s">
        <v>150</v>
      </c>
      <c r="AT144" s="174" t="s">
        <v>146</v>
      </c>
      <c r="AU144" s="174" t="s">
        <v>80</v>
      </c>
      <c r="AY144" s="17" t="s">
        <v>144</v>
      </c>
      <c r="BE144" s="175">
        <f t="shared" si="14"/>
        <v>0</v>
      </c>
      <c r="BF144" s="175">
        <f t="shared" si="15"/>
        <v>0</v>
      </c>
      <c r="BG144" s="175">
        <f t="shared" si="16"/>
        <v>0</v>
      </c>
      <c r="BH144" s="175">
        <f t="shared" si="17"/>
        <v>0</v>
      </c>
      <c r="BI144" s="175">
        <f t="shared" si="18"/>
        <v>0</v>
      </c>
      <c r="BJ144" s="17" t="s">
        <v>80</v>
      </c>
      <c r="BK144" s="175">
        <f t="shared" si="19"/>
        <v>0</v>
      </c>
      <c r="BL144" s="17" t="s">
        <v>150</v>
      </c>
      <c r="BM144" s="174" t="s">
        <v>240</v>
      </c>
    </row>
    <row r="145" spans="1:65" s="2" customFormat="1" ht="16.5" customHeight="1">
      <c r="A145" s="32"/>
      <c r="B145" s="161"/>
      <c r="C145" s="162" t="s">
        <v>215</v>
      </c>
      <c r="D145" s="162" t="s">
        <v>146</v>
      </c>
      <c r="E145" s="163" t="s">
        <v>859</v>
      </c>
      <c r="F145" s="164" t="s">
        <v>860</v>
      </c>
      <c r="G145" s="165" t="s">
        <v>839</v>
      </c>
      <c r="H145" s="166">
        <v>1</v>
      </c>
      <c r="I145" s="167"/>
      <c r="J145" s="168">
        <f t="shared" si="10"/>
        <v>0</v>
      </c>
      <c r="K145" s="169"/>
      <c r="L145" s="33"/>
      <c r="M145" s="170" t="s">
        <v>1</v>
      </c>
      <c r="N145" s="171" t="s">
        <v>37</v>
      </c>
      <c r="O145" s="58"/>
      <c r="P145" s="172">
        <f t="shared" si="11"/>
        <v>0</v>
      </c>
      <c r="Q145" s="172">
        <v>0</v>
      </c>
      <c r="R145" s="172">
        <f t="shared" si="12"/>
        <v>0</v>
      </c>
      <c r="S145" s="172">
        <v>0</v>
      </c>
      <c r="T145" s="173">
        <f t="shared" si="1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74" t="s">
        <v>150</v>
      </c>
      <c r="AT145" s="174" t="s">
        <v>146</v>
      </c>
      <c r="AU145" s="174" t="s">
        <v>80</v>
      </c>
      <c r="AY145" s="17" t="s">
        <v>144</v>
      </c>
      <c r="BE145" s="175">
        <f t="shared" si="14"/>
        <v>0</v>
      </c>
      <c r="BF145" s="175">
        <f t="shared" si="15"/>
        <v>0</v>
      </c>
      <c r="BG145" s="175">
        <f t="shared" si="16"/>
        <v>0</v>
      </c>
      <c r="BH145" s="175">
        <f t="shared" si="17"/>
        <v>0</v>
      </c>
      <c r="BI145" s="175">
        <f t="shared" si="18"/>
        <v>0</v>
      </c>
      <c r="BJ145" s="17" t="s">
        <v>80</v>
      </c>
      <c r="BK145" s="175">
        <f t="shared" si="19"/>
        <v>0</v>
      </c>
      <c r="BL145" s="17" t="s">
        <v>150</v>
      </c>
      <c r="BM145" s="174" t="s">
        <v>253</v>
      </c>
    </row>
    <row r="146" spans="1:65" s="2" customFormat="1" ht="16.5" customHeight="1">
      <c r="A146" s="32"/>
      <c r="B146" s="161"/>
      <c r="C146" s="162" t="s">
        <v>219</v>
      </c>
      <c r="D146" s="162" t="s">
        <v>146</v>
      </c>
      <c r="E146" s="163" t="s">
        <v>861</v>
      </c>
      <c r="F146" s="164" t="s">
        <v>862</v>
      </c>
      <c r="G146" s="165" t="s">
        <v>839</v>
      </c>
      <c r="H146" s="166">
        <v>1</v>
      </c>
      <c r="I146" s="167"/>
      <c r="J146" s="168">
        <f t="shared" si="10"/>
        <v>0</v>
      </c>
      <c r="K146" s="169"/>
      <c r="L146" s="33"/>
      <c r="M146" s="170" t="s">
        <v>1</v>
      </c>
      <c r="N146" s="171" t="s">
        <v>37</v>
      </c>
      <c r="O146" s="58"/>
      <c r="P146" s="172">
        <f t="shared" si="11"/>
        <v>0</v>
      </c>
      <c r="Q146" s="172">
        <v>0</v>
      </c>
      <c r="R146" s="172">
        <f t="shared" si="12"/>
        <v>0</v>
      </c>
      <c r="S146" s="172">
        <v>0</v>
      </c>
      <c r="T146" s="173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74" t="s">
        <v>150</v>
      </c>
      <c r="AT146" s="174" t="s">
        <v>146</v>
      </c>
      <c r="AU146" s="174" t="s">
        <v>80</v>
      </c>
      <c r="AY146" s="17" t="s">
        <v>144</v>
      </c>
      <c r="BE146" s="175">
        <f t="shared" si="14"/>
        <v>0</v>
      </c>
      <c r="BF146" s="175">
        <f t="shared" si="15"/>
        <v>0</v>
      </c>
      <c r="BG146" s="175">
        <f t="shared" si="16"/>
        <v>0</v>
      </c>
      <c r="BH146" s="175">
        <f t="shared" si="17"/>
        <v>0</v>
      </c>
      <c r="BI146" s="175">
        <f t="shared" si="18"/>
        <v>0</v>
      </c>
      <c r="BJ146" s="17" t="s">
        <v>80</v>
      </c>
      <c r="BK146" s="175">
        <f t="shared" si="19"/>
        <v>0</v>
      </c>
      <c r="BL146" s="17" t="s">
        <v>150</v>
      </c>
      <c r="BM146" s="174" t="s">
        <v>262</v>
      </c>
    </row>
    <row r="147" spans="1:65" s="2" customFormat="1" ht="16.5" customHeight="1">
      <c r="A147" s="32"/>
      <c r="B147" s="161"/>
      <c r="C147" s="162" t="s">
        <v>8</v>
      </c>
      <c r="D147" s="162" t="s">
        <v>146</v>
      </c>
      <c r="E147" s="163" t="s">
        <v>863</v>
      </c>
      <c r="F147" s="164" t="s">
        <v>864</v>
      </c>
      <c r="G147" s="165" t="s">
        <v>839</v>
      </c>
      <c r="H147" s="166">
        <v>4</v>
      </c>
      <c r="I147" s="167"/>
      <c r="J147" s="168">
        <f t="shared" si="10"/>
        <v>0</v>
      </c>
      <c r="K147" s="169"/>
      <c r="L147" s="33"/>
      <c r="M147" s="170" t="s">
        <v>1</v>
      </c>
      <c r="N147" s="171" t="s">
        <v>37</v>
      </c>
      <c r="O147" s="58"/>
      <c r="P147" s="172">
        <f t="shared" si="11"/>
        <v>0</v>
      </c>
      <c r="Q147" s="172">
        <v>0</v>
      </c>
      <c r="R147" s="172">
        <f t="shared" si="12"/>
        <v>0</v>
      </c>
      <c r="S147" s="172">
        <v>0</v>
      </c>
      <c r="T147" s="173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74" t="s">
        <v>150</v>
      </c>
      <c r="AT147" s="174" t="s">
        <v>146</v>
      </c>
      <c r="AU147" s="174" t="s">
        <v>80</v>
      </c>
      <c r="AY147" s="17" t="s">
        <v>144</v>
      </c>
      <c r="BE147" s="175">
        <f t="shared" si="14"/>
        <v>0</v>
      </c>
      <c r="BF147" s="175">
        <f t="shared" si="15"/>
        <v>0</v>
      </c>
      <c r="BG147" s="175">
        <f t="shared" si="16"/>
        <v>0</v>
      </c>
      <c r="BH147" s="175">
        <f t="shared" si="17"/>
        <v>0</v>
      </c>
      <c r="BI147" s="175">
        <f t="shared" si="18"/>
        <v>0</v>
      </c>
      <c r="BJ147" s="17" t="s">
        <v>80</v>
      </c>
      <c r="BK147" s="175">
        <f t="shared" si="19"/>
        <v>0</v>
      </c>
      <c r="BL147" s="17" t="s">
        <v>150</v>
      </c>
      <c r="BM147" s="174" t="s">
        <v>271</v>
      </c>
    </row>
    <row r="148" spans="1:65" s="2" customFormat="1" ht="16.5" customHeight="1">
      <c r="A148" s="32"/>
      <c r="B148" s="161"/>
      <c r="C148" s="162" t="s">
        <v>230</v>
      </c>
      <c r="D148" s="162" t="s">
        <v>146</v>
      </c>
      <c r="E148" s="163" t="s">
        <v>865</v>
      </c>
      <c r="F148" s="164" t="s">
        <v>866</v>
      </c>
      <c r="G148" s="165" t="s">
        <v>839</v>
      </c>
      <c r="H148" s="166">
        <v>6</v>
      </c>
      <c r="I148" s="167"/>
      <c r="J148" s="168">
        <f t="shared" si="10"/>
        <v>0</v>
      </c>
      <c r="K148" s="169"/>
      <c r="L148" s="33"/>
      <c r="M148" s="170" t="s">
        <v>1</v>
      </c>
      <c r="N148" s="171" t="s">
        <v>37</v>
      </c>
      <c r="O148" s="58"/>
      <c r="P148" s="172">
        <f t="shared" si="11"/>
        <v>0</v>
      </c>
      <c r="Q148" s="172">
        <v>0</v>
      </c>
      <c r="R148" s="172">
        <f t="shared" si="12"/>
        <v>0</v>
      </c>
      <c r="S148" s="172">
        <v>0</v>
      </c>
      <c r="T148" s="173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74" t="s">
        <v>150</v>
      </c>
      <c r="AT148" s="174" t="s">
        <v>146</v>
      </c>
      <c r="AU148" s="174" t="s">
        <v>80</v>
      </c>
      <c r="AY148" s="17" t="s">
        <v>144</v>
      </c>
      <c r="BE148" s="175">
        <f t="shared" si="14"/>
        <v>0</v>
      </c>
      <c r="BF148" s="175">
        <f t="shared" si="15"/>
        <v>0</v>
      </c>
      <c r="BG148" s="175">
        <f t="shared" si="16"/>
        <v>0</v>
      </c>
      <c r="BH148" s="175">
        <f t="shared" si="17"/>
        <v>0</v>
      </c>
      <c r="BI148" s="175">
        <f t="shared" si="18"/>
        <v>0</v>
      </c>
      <c r="BJ148" s="17" t="s">
        <v>80</v>
      </c>
      <c r="BK148" s="175">
        <f t="shared" si="19"/>
        <v>0</v>
      </c>
      <c r="BL148" s="17" t="s">
        <v>150</v>
      </c>
      <c r="BM148" s="174" t="s">
        <v>280</v>
      </c>
    </row>
    <row r="149" spans="1:65" s="2" customFormat="1" ht="16.5" customHeight="1">
      <c r="A149" s="32"/>
      <c r="B149" s="161"/>
      <c r="C149" s="162" t="s">
        <v>235</v>
      </c>
      <c r="D149" s="162" t="s">
        <v>146</v>
      </c>
      <c r="E149" s="163" t="s">
        <v>867</v>
      </c>
      <c r="F149" s="164" t="s">
        <v>868</v>
      </c>
      <c r="G149" s="165" t="s">
        <v>839</v>
      </c>
      <c r="H149" s="166">
        <v>1</v>
      </c>
      <c r="I149" s="167"/>
      <c r="J149" s="168">
        <f t="shared" si="10"/>
        <v>0</v>
      </c>
      <c r="K149" s="169"/>
      <c r="L149" s="33"/>
      <c r="M149" s="170" t="s">
        <v>1</v>
      </c>
      <c r="N149" s="171" t="s">
        <v>37</v>
      </c>
      <c r="O149" s="58"/>
      <c r="P149" s="172">
        <f t="shared" si="11"/>
        <v>0</v>
      </c>
      <c r="Q149" s="172">
        <v>0</v>
      </c>
      <c r="R149" s="172">
        <f t="shared" si="12"/>
        <v>0</v>
      </c>
      <c r="S149" s="172">
        <v>0</v>
      </c>
      <c r="T149" s="173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74" t="s">
        <v>150</v>
      </c>
      <c r="AT149" s="174" t="s">
        <v>146</v>
      </c>
      <c r="AU149" s="174" t="s">
        <v>80</v>
      </c>
      <c r="AY149" s="17" t="s">
        <v>144</v>
      </c>
      <c r="BE149" s="175">
        <f t="shared" si="14"/>
        <v>0</v>
      </c>
      <c r="BF149" s="175">
        <f t="shared" si="15"/>
        <v>0</v>
      </c>
      <c r="BG149" s="175">
        <f t="shared" si="16"/>
        <v>0</v>
      </c>
      <c r="BH149" s="175">
        <f t="shared" si="17"/>
        <v>0</v>
      </c>
      <c r="BI149" s="175">
        <f t="shared" si="18"/>
        <v>0</v>
      </c>
      <c r="BJ149" s="17" t="s">
        <v>80</v>
      </c>
      <c r="BK149" s="175">
        <f t="shared" si="19"/>
        <v>0</v>
      </c>
      <c r="BL149" s="17" t="s">
        <v>150</v>
      </c>
      <c r="BM149" s="174" t="s">
        <v>290</v>
      </c>
    </row>
    <row r="150" spans="1:65" s="2" customFormat="1" ht="16.5" customHeight="1">
      <c r="A150" s="32"/>
      <c r="B150" s="161"/>
      <c r="C150" s="162" t="s">
        <v>240</v>
      </c>
      <c r="D150" s="162" t="s">
        <v>146</v>
      </c>
      <c r="E150" s="163" t="s">
        <v>869</v>
      </c>
      <c r="F150" s="164" t="s">
        <v>870</v>
      </c>
      <c r="G150" s="165" t="s">
        <v>839</v>
      </c>
      <c r="H150" s="166">
        <v>19</v>
      </c>
      <c r="I150" s="167"/>
      <c r="J150" s="168">
        <f t="shared" si="10"/>
        <v>0</v>
      </c>
      <c r="K150" s="169"/>
      <c r="L150" s="33"/>
      <c r="M150" s="170" t="s">
        <v>1</v>
      </c>
      <c r="N150" s="171" t="s">
        <v>37</v>
      </c>
      <c r="O150" s="58"/>
      <c r="P150" s="172">
        <f t="shared" si="11"/>
        <v>0</v>
      </c>
      <c r="Q150" s="172">
        <v>0</v>
      </c>
      <c r="R150" s="172">
        <f t="shared" si="12"/>
        <v>0</v>
      </c>
      <c r="S150" s="172">
        <v>0</v>
      </c>
      <c r="T150" s="173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74" t="s">
        <v>150</v>
      </c>
      <c r="AT150" s="174" t="s">
        <v>146</v>
      </c>
      <c r="AU150" s="174" t="s">
        <v>80</v>
      </c>
      <c r="AY150" s="17" t="s">
        <v>144</v>
      </c>
      <c r="BE150" s="175">
        <f t="shared" si="14"/>
        <v>0</v>
      </c>
      <c r="BF150" s="175">
        <f t="shared" si="15"/>
        <v>0</v>
      </c>
      <c r="BG150" s="175">
        <f t="shared" si="16"/>
        <v>0</v>
      </c>
      <c r="BH150" s="175">
        <f t="shared" si="17"/>
        <v>0</v>
      </c>
      <c r="BI150" s="175">
        <f t="shared" si="18"/>
        <v>0</v>
      </c>
      <c r="BJ150" s="17" t="s">
        <v>80</v>
      </c>
      <c r="BK150" s="175">
        <f t="shared" si="19"/>
        <v>0</v>
      </c>
      <c r="BL150" s="17" t="s">
        <v>150</v>
      </c>
      <c r="BM150" s="174" t="s">
        <v>300</v>
      </c>
    </row>
    <row r="151" spans="1:65" s="2" customFormat="1" ht="16.5" customHeight="1">
      <c r="A151" s="32"/>
      <c r="B151" s="161"/>
      <c r="C151" s="162" t="s">
        <v>247</v>
      </c>
      <c r="D151" s="162" t="s">
        <v>146</v>
      </c>
      <c r="E151" s="163" t="s">
        <v>871</v>
      </c>
      <c r="F151" s="164" t="s">
        <v>872</v>
      </c>
      <c r="G151" s="165" t="s">
        <v>839</v>
      </c>
      <c r="H151" s="166">
        <v>8</v>
      </c>
      <c r="I151" s="167"/>
      <c r="J151" s="168">
        <f t="shared" si="10"/>
        <v>0</v>
      </c>
      <c r="K151" s="169"/>
      <c r="L151" s="33"/>
      <c r="M151" s="170" t="s">
        <v>1</v>
      </c>
      <c r="N151" s="171" t="s">
        <v>37</v>
      </c>
      <c r="O151" s="58"/>
      <c r="P151" s="172">
        <f t="shared" si="11"/>
        <v>0</v>
      </c>
      <c r="Q151" s="172">
        <v>0</v>
      </c>
      <c r="R151" s="172">
        <f t="shared" si="12"/>
        <v>0</v>
      </c>
      <c r="S151" s="172">
        <v>0</v>
      </c>
      <c r="T151" s="173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74" t="s">
        <v>150</v>
      </c>
      <c r="AT151" s="174" t="s">
        <v>146</v>
      </c>
      <c r="AU151" s="174" t="s">
        <v>80</v>
      </c>
      <c r="AY151" s="17" t="s">
        <v>144</v>
      </c>
      <c r="BE151" s="175">
        <f t="shared" si="14"/>
        <v>0</v>
      </c>
      <c r="BF151" s="175">
        <f t="shared" si="15"/>
        <v>0</v>
      </c>
      <c r="BG151" s="175">
        <f t="shared" si="16"/>
        <v>0</v>
      </c>
      <c r="BH151" s="175">
        <f t="shared" si="17"/>
        <v>0</v>
      </c>
      <c r="BI151" s="175">
        <f t="shared" si="18"/>
        <v>0</v>
      </c>
      <c r="BJ151" s="17" t="s">
        <v>80</v>
      </c>
      <c r="BK151" s="175">
        <f t="shared" si="19"/>
        <v>0</v>
      </c>
      <c r="BL151" s="17" t="s">
        <v>150</v>
      </c>
      <c r="BM151" s="174" t="s">
        <v>312</v>
      </c>
    </row>
    <row r="152" spans="1:65" s="2" customFormat="1" ht="16.5" customHeight="1">
      <c r="A152" s="32"/>
      <c r="B152" s="161"/>
      <c r="C152" s="162" t="s">
        <v>253</v>
      </c>
      <c r="D152" s="162" t="s">
        <v>146</v>
      </c>
      <c r="E152" s="163" t="s">
        <v>873</v>
      </c>
      <c r="F152" s="164" t="s">
        <v>874</v>
      </c>
      <c r="G152" s="165" t="s">
        <v>839</v>
      </c>
      <c r="H152" s="166">
        <v>1</v>
      </c>
      <c r="I152" s="167"/>
      <c r="J152" s="168">
        <f t="shared" si="10"/>
        <v>0</v>
      </c>
      <c r="K152" s="169"/>
      <c r="L152" s="33"/>
      <c r="M152" s="170" t="s">
        <v>1</v>
      </c>
      <c r="N152" s="171" t="s">
        <v>37</v>
      </c>
      <c r="O152" s="58"/>
      <c r="P152" s="172">
        <f t="shared" si="11"/>
        <v>0</v>
      </c>
      <c r="Q152" s="172">
        <v>0</v>
      </c>
      <c r="R152" s="172">
        <f t="shared" si="12"/>
        <v>0</v>
      </c>
      <c r="S152" s="172">
        <v>0</v>
      </c>
      <c r="T152" s="173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74" t="s">
        <v>150</v>
      </c>
      <c r="AT152" s="174" t="s">
        <v>146</v>
      </c>
      <c r="AU152" s="174" t="s">
        <v>80</v>
      </c>
      <c r="AY152" s="17" t="s">
        <v>144</v>
      </c>
      <c r="BE152" s="175">
        <f t="shared" si="14"/>
        <v>0</v>
      </c>
      <c r="BF152" s="175">
        <f t="shared" si="15"/>
        <v>0</v>
      </c>
      <c r="BG152" s="175">
        <f t="shared" si="16"/>
        <v>0</v>
      </c>
      <c r="BH152" s="175">
        <f t="shared" si="17"/>
        <v>0</v>
      </c>
      <c r="BI152" s="175">
        <f t="shared" si="18"/>
        <v>0</v>
      </c>
      <c r="BJ152" s="17" t="s">
        <v>80</v>
      </c>
      <c r="BK152" s="175">
        <f t="shared" si="19"/>
        <v>0</v>
      </c>
      <c r="BL152" s="17" t="s">
        <v>150</v>
      </c>
      <c r="BM152" s="174" t="s">
        <v>327</v>
      </c>
    </row>
    <row r="153" spans="1:65" s="2" customFormat="1" ht="16.5" customHeight="1">
      <c r="A153" s="32"/>
      <c r="B153" s="161"/>
      <c r="C153" s="162" t="s">
        <v>7</v>
      </c>
      <c r="D153" s="162" t="s">
        <v>146</v>
      </c>
      <c r="E153" s="163" t="s">
        <v>875</v>
      </c>
      <c r="F153" s="164" t="s">
        <v>876</v>
      </c>
      <c r="G153" s="165" t="s">
        <v>839</v>
      </c>
      <c r="H153" s="166">
        <v>1</v>
      </c>
      <c r="I153" s="167"/>
      <c r="J153" s="168">
        <f t="shared" si="10"/>
        <v>0</v>
      </c>
      <c r="K153" s="169"/>
      <c r="L153" s="33"/>
      <c r="M153" s="170" t="s">
        <v>1</v>
      </c>
      <c r="N153" s="171" t="s">
        <v>37</v>
      </c>
      <c r="O153" s="58"/>
      <c r="P153" s="172">
        <f t="shared" si="11"/>
        <v>0</v>
      </c>
      <c r="Q153" s="172">
        <v>0</v>
      </c>
      <c r="R153" s="172">
        <f t="shared" si="12"/>
        <v>0</v>
      </c>
      <c r="S153" s="172">
        <v>0</v>
      </c>
      <c r="T153" s="173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74" t="s">
        <v>150</v>
      </c>
      <c r="AT153" s="174" t="s">
        <v>146</v>
      </c>
      <c r="AU153" s="174" t="s">
        <v>80</v>
      </c>
      <c r="AY153" s="17" t="s">
        <v>144</v>
      </c>
      <c r="BE153" s="175">
        <f t="shared" si="14"/>
        <v>0</v>
      </c>
      <c r="BF153" s="175">
        <f t="shared" si="15"/>
        <v>0</v>
      </c>
      <c r="BG153" s="175">
        <f t="shared" si="16"/>
        <v>0</v>
      </c>
      <c r="BH153" s="175">
        <f t="shared" si="17"/>
        <v>0</v>
      </c>
      <c r="BI153" s="175">
        <f t="shared" si="18"/>
        <v>0</v>
      </c>
      <c r="BJ153" s="17" t="s">
        <v>80</v>
      </c>
      <c r="BK153" s="175">
        <f t="shared" si="19"/>
        <v>0</v>
      </c>
      <c r="BL153" s="17" t="s">
        <v>150</v>
      </c>
      <c r="BM153" s="174" t="s">
        <v>337</v>
      </c>
    </row>
    <row r="154" spans="1:65" s="2" customFormat="1" ht="16.5" customHeight="1">
      <c r="A154" s="32"/>
      <c r="B154" s="161"/>
      <c r="C154" s="162" t="s">
        <v>262</v>
      </c>
      <c r="D154" s="162" t="s">
        <v>146</v>
      </c>
      <c r="E154" s="163" t="s">
        <v>877</v>
      </c>
      <c r="F154" s="164" t="s">
        <v>878</v>
      </c>
      <c r="G154" s="165" t="s">
        <v>839</v>
      </c>
      <c r="H154" s="166">
        <v>11</v>
      </c>
      <c r="I154" s="167"/>
      <c r="J154" s="168">
        <f t="shared" si="10"/>
        <v>0</v>
      </c>
      <c r="K154" s="169"/>
      <c r="L154" s="33"/>
      <c r="M154" s="170" t="s">
        <v>1</v>
      </c>
      <c r="N154" s="171" t="s">
        <v>37</v>
      </c>
      <c r="O154" s="58"/>
      <c r="P154" s="172">
        <f t="shared" si="11"/>
        <v>0</v>
      </c>
      <c r="Q154" s="172">
        <v>0</v>
      </c>
      <c r="R154" s="172">
        <f t="shared" si="12"/>
        <v>0</v>
      </c>
      <c r="S154" s="172">
        <v>0</v>
      </c>
      <c r="T154" s="173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74" t="s">
        <v>150</v>
      </c>
      <c r="AT154" s="174" t="s">
        <v>146</v>
      </c>
      <c r="AU154" s="174" t="s">
        <v>80</v>
      </c>
      <c r="AY154" s="17" t="s">
        <v>144</v>
      </c>
      <c r="BE154" s="175">
        <f t="shared" si="14"/>
        <v>0</v>
      </c>
      <c r="BF154" s="175">
        <f t="shared" si="15"/>
        <v>0</v>
      </c>
      <c r="BG154" s="175">
        <f t="shared" si="16"/>
        <v>0</v>
      </c>
      <c r="BH154" s="175">
        <f t="shared" si="17"/>
        <v>0</v>
      </c>
      <c r="BI154" s="175">
        <f t="shared" si="18"/>
        <v>0</v>
      </c>
      <c r="BJ154" s="17" t="s">
        <v>80</v>
      </c>
      <c r="BK154" s="175">
        <f t="shared" si="19"/>
        <v>0</v>
      </c>
      <c r="BL154" s="17" t="s">
        <v>150</v>
      </c>
      <c r="BM154" s="174" t="s">
        <v>345</v>
      </c>
    </row>
    <row r="155" spans="1:65" s="2" customFormat="1" ht="16.5" customHeight="1">
      <c r="A155" s="32"/>
      <c r="B155" s="161"/>
      <c r="C155" s="162" t="s">
        <v>266</v>
      </c>
      <c r="D155" s="162" t="s">
        <v>146</v>
      </c>
      <c r="E155" s="163" t="s">
        <v>879</v>
      </c>
      <c r="F155" s="164" t="s">
        <v>880</v>
      </c>
      <c r="G155" s="165" t="s">
        <v>839</v>
      </c>
      <c r="H155" s="166">
        <v>4</v>
      </c>
      <c r="I155" s="167"/>
      <c r="J155" s="168">
        <f t="shared" si="10"/>
        <v>0</v>
      </c>
      <c r="K155" s="169"/>
      <c r="L155" s="33"/>
      <c r="M155" s="170" t="s">
        <v>1</v>
      </c>
      <c r="N155" s="171" t="s">
        <v>37</v>
      </c>
      <c r="O155" s="58"/>
      <c r="P155" s="172">
        <f t="shared" si="11"/>
        <v>0</v>
      </c>
      <c r="Q155" s="172">
        <v>0</v>
      </c>
      <c r="R155" s="172">
        <f t="shared" si="12"/>
        <v>0</v>
      </c>
      <c r="S155" s="172">
        <v>0</v>
      </c>
      <c r="T155" s="173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74" t="s">
        <v>150</v>
      </c>
      <c r="AT155" s="174" t="s">
        <v>146</v>
      </c>
      <c r="AU155" s="174" t="s">
        <v>80</v>
      </c>
      <c r="AY155" s="17" t="s">
        <v>144</v>
      </c>
      <c r="BE155" s="175">
        <f t="shared" si="14"/>
        <v>0</v>
      </c>
      <c r="BF155" s="175">
        <f t="shared" si="15"/>
        <v>0</v>
      </c>
      <c r="BG155" s="175">
        <f t="shared" si="16"/>
        <v>0</v>
      </c>
      <c r="BH155" s="175">
        <f t="shared" si="17"/>
        <v>0</v>
      </c>
      <c r="BI155" s="175">
        <f t="shared" si="18"/>
        <v>0</v>
      </c>
      <c r="BJ155" s="17" t="s">
        <v>80</v>
      </c>
      <c r="BK155" s="175">
        <f t="shared" si="19"/>
        <v>0</v>
      </c>
      <c r="BL155" s="17" t="s">
        <v>150</v>
      </c>
      <c r="BM155" s="174" t="s">
        <v>353</v>
      </c>
    </row>
    <row r="156" spans="1:65" s="2" customFormat="1" ht="21.75" customHeight="1">
      <c r="A156" s="32"/>
      <c r="B156" s="161"/>
      <c r="C156" s="162" t="s">
        <v>271</v>
      </c>
      <c r="D156" s="162" t="s">
        <v>146</v>
      </c>
      <c r="E156" s="163" t="s">
        <v>881</v>
      </c>
      <c r="F156" s="164" t="s">
        <v>882</v>
      </c>
      <c r="G156" s="165" t="s">
        <v>839</v>
      </c>
      <c r="H156" s="166">
        <v>1</v>
      </c>
      <c r="I156" s="167"/>
      <c r="J156" s="168">
        <f t="shared" si="10"/>
        <v>0</v>
      </c>
      <c r="K156" s="169"/>
      <c r="L156" s="33"/>
      <c r="M156" s="170" t="s">
        <v>1</v>
      </c>
      <c r="N156" s="171" t="s">
        <v>37</v>
      </c>
      <c r="O156" s="58"/>
      <c r="P156" s="172">
        <f t="shared" si="11"/>
        <v>0</v>
      </c>
      <c r="Q156" s="172">
        <v>0</v>
      </c>
      <c r="R156" s="172">
        <f t="shared" si="12"/>
        <v>0</v>
      </c>
      <c r="S156" s="172">
        <v>0</v>
      </c>
      <c r="T156" s="173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74" t="s">
        <v>150</v>
      </c>
      <c r="AT156" s="174" t="s">
        <v>146</v>
      </c>
      <c r="AU156" s="174" t="s">
        <v>80</v>
      </c>
      <c r="AY156" s="17" t="s">
        <v>144</v>
      </c>
      <c r="BE156" s="175">
        <f t="shared" si="14"/>
        <v>0</v>
      </c>
      <c r="BF156" s="175">
        <f t="shared" si="15"/>
        <v>0</v>
      </c>
      <c r="BG156" s="175">
        <f t="shared" si="16"/>
        <v>0</v>
      </c>
      <c r="BH156" s="175">
        <f t="shared" si="17"/>
        <v>0</v>
      </c>
      <c r="BI156" s="175">
        <f t="shared" si="18"/>
        <v>0</v>
      </c>
      <c r="BJ156" s="17" t="s">
        <v>80</v>
      </c>
      <c r="BK156" s="175">
        <f t="shared" si="19"/>
        <v>0</v>
      </c>
      <c r="BL156" s="17" t="s">
        <v>150</v>
      </c>
      <c r="BM156" s="174" t="s">
        <v>361</v>
      </c>
    </row>
    <row r="157" spans="1:65" s="12" customFormat="1" ht="25.9" customHeight="1">
      <c r="B157" s="148"/>
      <c r="D157" s="149" t="s">
        <v>71</v>
      </c>
      <c r="E157" s="150" t="s">
        <v>883</v>
      </c>
      <c r="F157" s="150" t="s">
        <v>884</v>
      </c>
      <c r="I157" s="151"/>
      <c r="J157" s="152">
        <f>BK157</f>
        <v>0</v>
      </c>
      <c r="L157" s="148"/>
      <c r="M157" s="153"/>
      <c r="N157" s="154"/>
      <c r="O157" s="154"/>
      <c r="P157" s="155">
        <f>SUM(P158:P163)</f>
        <v>0</v>
      </c>
      <c r="Q157" s="154"/>
      <c r="R157" s="155">
        <f>SUM(R158:R163)</f>
        <v>0</v>
      </c>
      <c r="S157" s="154"/>
      <c r="T157" s="156">
        <f>SUM(T158:T163)</f>
        <v>0</v>
      </c>
      <c r="AR157" s="149" t="s">
        <v>80</v>
      </c>
      <c r="AT157" s="157" t="s">
        <v>71</v>
      </c>
      <c r="AU157" s="157" t="s">
        <v>72</v>
      </c>
      <c r="AY157" s="149" t="s">
        <v>144</v>
      </c>
      <c r="BK157" s="158">
        <f>SUM(BK158:BK163)</f>
        <v>0</v>
      </c>
    </row>
    <row r="158" spans="1:65" s="2" customFormat="1" ht="16.5" customHeight="1">
      <c r="A158" s="32"/>
      <c r="B158" s="161"/>
      <c r="C158" s="162" t="s">
        <v>276</v>
      </c>
      <c r="D158" s="162" t="s">
        <v>146</v>
      </c>
      <c r="E158" s="163" t="s">
        <v>885</v>
      </c>
      <c r="F158" s="164" t="s">
        <v>886</v>
      </c>
      <c r="G158" s="165" t="s">
        <v>839</v>
      </c>
      <c r="H158" s="166">
        <v>1</v>
      </c>
      <c r="I158" s="167"/>
      <c r="J158" s="168">
        <f t="shared" ref="J158:J163" si="20">ROUND(I158*H158,2)</f>
        <v>0</v>
      </c>
      <c r="K158" s="169"/>
      <c r="L158" s="33"/>
      <c r="M158" s="170" t="s">
        <v>1</v>
      </c>
      <c r="N158" s="171" t="s">
        <v>37</v>
      </c>
      <c r="O158" s="58"/>
      <c r="P158" s="172">
        <f t="shared" ref="P158:P163" si="21">O158*H158</f>
        <v>0</v>
      </c>
      <c r="Q158" s="172">
        <v>0</v>
      </c>
      <c r="R158" s="172">
        <f t="shared" ref="R158:R163" si="22">Q158*H158</f>
        <v>0</v>
      </c>
      <c r="S158" s="172">
        <v>0</v>
      </c>
      <c r="T158" s="173">
        <f t="shared" ref="T158:T163" si="23"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74" t="s">
        <v>150</v>
      </c>
      <c r="AT158" s="174" t="s">
        <v>146</v>
      </c>
      <c r="AU158" s="174" t="s">
        <v>80</v>
      </c>
      <c r="AY158" s="17" t="s">
        <v>144</v>
      </c>
      <c r="BE158" s="175">
        <f t="shared" ref="BE158:BE163" si="24">IF(N158="základní",J158,0)</f>
        <v>0</v>
      </c>
      <c r="BF158" s="175">
        <f t="shared" ref="BF158:BF163" si="25">IF(N158="snížená",J158,0)</f>
        <v>0</v>
      </c>
      <c r="BG158" s="175">
        <f t="shared" ref="BG158:BG163" si="26">IF(N158="zákl. přenesená",J158,0)</f>
        <v>0</v>
      </c>
      <c r="BH158" s="175">
        <f t="shared" ref="BH158:BH163" si="27">IF(N158="sníž. přenesená",J158,0)</f>
        <v>0</v>
      </c>
      <c r="BI158" s="175">
        <f t="shared" ref="BI158:BI163" si="28">IF(N158="nulová",J158,0)</f>
        <v>0</v>
      </c>
      <c r="BJ158" s="17" t="s">
        <v>80</v>
      </c>
      <c r="BK158" s="175">
        <f t="shared" ref="BK158:BK163" si="29">ROUND(I158*H158,2)</f>
        <v>0</v>
      </c>
      <c r="BL158" s="17" t="s">
        <v>150</v>
      </c>
      <c r="BM158" s="174" t="s">
        <v>371</v>
      </c>
    </row>
    <row r="159" spans="1:65" s="2" customFormat="1" ht="16.5" customHeight="1">
      <c r="A159" s="32"/>
      <c r="B159" s="161"/>
      <c r="C159" s="162" t="s">
        <v>280</v>
      </c>
      <c r="D159" s="162" t="s">
        <v>146</v>
      </c>
      <c r="E159" s="163" t="s">
        <v>840</v>
      </c>
      <c r="F159" s="164" t="s">
        <v>841</v>
      </c>
      <c r="G159" s="165" t="s">
        <v>839</v>
      </c>
      <c r="H159" s="166">
        <v>1</v>
      </c>
      <c r="I159" s="167"/>
      <c r="J159" s="168">
        <f t="shared" si="20"/>
        <v>0</v>
      </c>
      <c r="K159" s="169"/>
      <c r="L159" s="33"/>
      <c r="M159" s="170" t="s">
        <v>1</v>
      </c>
      <c r="N159" s="171" t="s">
        <v>37</v>
      </c>
      <c r="O159" s="58"/>
      <c r="P159" s="172">
        <f t="shared" si="21"/>
        <v>0</v>
      </c>
      <c r="Q159" s="172">
        <v>0</v>
      </c>
      <c r="R159" s="172">
        <f t="shared" si="22"/>
        <v>0</v>
      </c>
      <c r="S159" s="172">
        <v>0</v>
      </c>
      <c r="T159" s="173">
        <f t="shared" si="2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74" t="s">
        <v>150</v>
      </c>
      <c r="AT159" s="174" t="s">
        <v>146</v>
      </c>
      <c r="AU159" s="174" t="s">
        <v>80</v>
      </c>
      <c r="AY159" s="17" t="s">
        <v>144</v>
      </c>
      <c r="BE159" s="175">
        <f t="shared" si="24"/>
        <v>0</v>
      </c>
      <c r="BF159" s="175">
        <f t="shared" si="25"/>
        <v>0</v>
      </c>
      <c r="BG159" s="175">
        <f t="shared" si="26"/>
        <v>0</v>
      </c>
      <c r="BH159" s="175">
        <f t="shared" si="27"/>
        <v>0</v>
      </c>
      <c r="BI159" s="175">
        <f t="shared" si="28"/>
        <v>0</v>
      </c>
      <c r="BJ159" s="17" t="s">
        <v>80</v>
      </c>
      <c r="BK159" s="175">
        <f t="shared" si="29"/>
        <v>0</v>
      </c>
      <c r="BL159" s="17" t="s">
        <v>150</v>
      </c>
      <c r="BM159" s="174" t="s">
        <v>381</v>
      </c>
    </row>
    <row r="160" spans="1:65" s="2" customFormat="1" ht="16.5" customHeight="1">
      <c r="A160" s="32"/>
      <c r="B160" s="161"/>
      <c r="C160" s="162" t="s">
        <v>285</v>
      </c>
      <c r="D160" s="162" t="s">
        <v>146</v>
      </c>
      <c r="E160" s="163" t="s">
        <v>842</v>
      </c>
      <c r="F160" s="164" t="s">
        <v>843</v>
      </c>
      <c r="G160" s="165" t="s">
        <v>839</v>
      </c>
      <c r="H160" s="166">
        <v>7</v>
      </c>
      <c r="I160" s="167"/>
      <c r="J160" s="168">
        <f t="shared" si="20"/>
        <v>0</v>
      </c>
      <c r="K160" s="169"/>
      <c r="L160" s="33"/>
      <c r="M160" s="170" t="s">
        <v>1</v>
      </c>
      <c r="N160" s="171" t="s">
        <v>37</v>
      </c>
      <c r="O160" s="58"/>
      <c r="P160" s="172">
        <f t="shared" si="21"/>
        <v>0</v>
      </c>
      <c r="Q160" s="172">
        <v>0</v>
      </c>
      <c r="R160" s="172">
        <f t="shared" si="22"/>
        <v>0</v>
      </c>
      <c r="S160" s="172">
        <v>0</v>
      </c>
      <c r="T160" s="173">
        <f t="shared" si="2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74" t="s">
        <v>150</v>
      </c>
      <c r="AT160" s="174" t="s">
        <v>146</v>
      </c>
      <c r="AU160" s="174" t="s">
        <v>80</v>
      </c>
      <c r="AY160" s="17" t="s">
        <v>144</v>
      </c>
      <c r="BE160" s="175">
        <f t="shared" si="24"/>
        <v>0</v>
      </c>
      <c r="BF160" s="175">
        <f t="shared" si="25"/>
        <v>0</v>
      </c>
      <c r="BG160" s="175">
        <f t="shared" si="26"/>
        <v>0</v>
      </c>
      <c r="BH160" s="175">
        <f t="shared" si="27"/>
        <v>0</v>
      </c>
      <c r="BI160" s="175">
        <f t="shared" si="28"/>
        <v>0</v>
      </c>
      <c r="BJ160" s="17" t="s">
        <v>80</v>
      </c>
      <c r="BK160" s="175">
        <f t="shared" si="29"/>
        <v>0</v>
      </c>
      <c r="BL160" s="17" t="s">
        <v>150</v>
      </c>
      <c r="BM160" s="174" t="s">
        <v>392</v>
      </c>
    </row>
    <row r="161" spans="1:65" s="2" customFormat="1" ht="21.75" customHeight="1">
      <c r="A161" s="32"/>
      <c r="B161" s="161"/>
      <c r="C161" s="162" t="s">
        <v>290</v>
      </c>
      <c r="D161" s="162" t="s">
        <v>146</v>
      </c>
      <c r="E161" s="163" t="s">
        <v>844</v>
      </c>
      <c r="F161" s="164" t="s">
        <v>845</v>
      </c>
      <c r="G161" s="165" t="s">
        <v>839</v>
      </c>
      <c r="H161" s="166">
        <v>2</v>
      </c>
      <c r="I161" s="167"/>
      <c r="J161" s="168">
        <f t="shared" si="20"/>
        <v>0</v>
      </c>
      <c r="K161" s="169"/>
      <c r="L161" s="33"/>
      <c r="M161" s="170" t="s">
        <v>1</v>
      </c>
      <c r="N161" s="171" t="s">
        <v>37</v>
      </c>
      <c r="O161" s="58"/>
      <c r="P161" s="172">
        <f t="shared" si="21"/>
        <v>0</v>
      </c>
      <c r="Q161" s="172">
        <v>0</v>
      </c>
      <c r="R161" s="172">
        <f t="shared" si="22"/>
        <v>0</v>
      </c>
      <c r="S161" s="172">
        <v>0</v>
      </c>
      <c r="T161" s="173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74" t="s">
        <v>150</v>
      </c>
      <c r="AT161" s="174" t="s">
        <v>146</v>
      </c>
      <c r="AU161" s="174" t="s">
        <v>80</v>
      </c>
      <c r="AY161" s="17" t="s">
        <v>144</v>
      </c>
      <c r="BE161" s="175">
        <f t="shared" si="24"/>
        <v>0</v>
      </c>
      <c r="BF161" s="175">
        <f t="shared" si="25"/>
        <v>0</v>
      </c>
      <c r="BG161" s="175">
        <f t="shared" si="26"/>
        <v>0</v>
      </c>
      <c r="BH161" s="175">
        <f t="shared" si="27"/>
        <v>0</v>
      </c>
      <c r="BI161" s="175">
        <f t="shared" si="28"/>
        <v>0</v>
      </c>
      <c r="BJ161" s="17" t="s">
        <v>80</v>
      </c>
      <c r="BK161" s="175">
        <f t="shared" si="29"/>
        <v>0</v>
      </c>
      <c r="BL161" s="17" t="s">
        <v>150</v>
      </c>
      <c r="BM161" s="174" t="s">
        <v>403</v>
      </c>
    </row>
    <row r="162" spans="1:65" s="2" customFormat="1" ht="21.75" customHeight="1">
      <c r="A162" s="32"/>
      <c r="B162" s="161"/>
      <c r="C162" s="162" t="s">
        <v>295</v>
      </c>
      <c r="D162" s="162" t="s">
        <v>146</v>
      </c>
      <c r="E162" s="163" t="s">
        <v>887</v>
      </c>
      <c r="F162" s="164" t="s">
        <v>888</v>
      </c>
      <c r="G162" s="165" t="s">
        <v>309</v>
      </c>
      <c r="H162" s="166">
        <v>27</v>
      </c>
      <c r="I162" s="167"/>
      <c r="J162" s="168">
        <f t="shared" si="20"/>
        <v>0</v>
      </c>
      <c r="K162" s="169"/>
      <c r="L162" s="33"/>
      <c r="M162" s="170" t="s">
        <v>1</v>
      </c>
      <c r="N162" s="171" t="s">
        <v>37</v>
      </c>
      <c r="O162" s="58"/>
      <c r="P162" s="172">
        <f t="shared" si="21"/>
        <v>0</v>
      </c>
      <c r="Q162" s="172">
        <v>0</v>
      </c>
      <c r="R162" s="172">
        <f t="shared" si="22"/>
        <v>0</v>
      </c>
      <c r="S162" s="172">
        <v>0</v>
      </c>
      <c r="T162" s="173">
        <f t="shared" si="2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74" t="s">
        <v>150</v>
      </c>
      <c r="AT162" s="174" t="s">
        <v>146</v>
      </c>
      <c r="AU162" s="174" t="s">
        <v>80</v>
      </c>
      <c r="AY162" s="17" t="s">
        <v>144</v>
      </c>
      <c r="BE162" s="175">
        <f t="shared" si="24"/>
        <v>0</v>
      </c>
      <c r="BF162" s="175">
        <f t="shared" si="25"/>
        <v>0</v>
      </c>
      <c r="BG162" s="175">
        <f t="shared" si="26"/>
        <v>0</v>
      </c>
      <c r="BH162" s="175">
        <f t="shared" si="27"/>
        <v>0</v>
      </c>
      <c r="BI162" s="175">
        <f t="shared" si="28"/>
        <v>0</v>
      </c>
      <c r="BJ162" s="17" t="s">
        <v>80</v>
      </c>
      <c r="BK162" s="175">
        <f t="shared" si="29"/>
        <v>0</v>
      </c>
      <c r="BL162" s="17" t="s">
        <v>150</v>
      </c>
      <c r="BM162" s="174" t="s">
        <v>412</v>
      </c>
    </row>
    <row r="163" spans="1:65" s="2" customFormat="1" ht="21.75" customHeight="1">
      <c r="A163" s="32"/>
      <c r="B163" s="161"/>
      <c r="C163" s="162" t="s">
        <v>300</v>
      </c>
      <c r="D163" s="162" t="s">
        <v>146</v>
      </c>
      <c r="E163" s="163" t="s">
        <v>889</v>
      </c>
      <c r="F163" s="164" t="s">
        <v>890</v>
      </c>
      <c r="G163" s="165" t="s">
        <v>309</v>
      </c>
      <c r="H163" s="166">
        <v>11</v>
      </c>
      <c r="I163" s="167"/>
      <c r="J163" s="168">
        <f t="shared" si="20"/>
        <v>0</v>
      </c>
      <c r="K163" s="169"/>
      <c r="L163" s="33"/>
      <c r="M163" s="170" t="s">
        <v>1</v>
      </c>
      <c r="N163" s="171" t="s">
        <v>37</v>
      </c>
      <c r="O163" s="58"/>
      <c r="P163" s="172">
        <f t="shared" si="21"/>
        <v>0</v>
      </c>
      <c r="Q163" s="172">
        <v>0</v>
      </c>
      <c r="R163" s="172">
        <f t="shared" si="22"/>
        <v>0</v>
      </c>
      <c r="S163" s="172">
        <v>0</v>
      </c>
      <c r="T163" s="173">
        <f t="shared" si="2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74" t="s">
        <v>150</v>
      </c>
      <c r="AT163" s="174" t="s">
        <v>146</v>
      </c>
      <c r="AU163" s="174" t="s">
        <v>80</v>
      </c>
      <c r="AY163" s="17" t="s">
        <v>144</v>
      </c>
      <c r="BE163" s="175">
        <f t="shared" si="24"/>
        <v>0</v>
      </c>
      <c r="BF163" s="175">
        <f t="shared" si="25"/>
        <v>0</v>
      </c>
      <c r="BG163" s="175">
        <f t="shared" si="26"/>
        <v>0</v>
      </c>
      <c r="BH163" s="175">
        <f t="shared" si="27"/>
        <v>0</v>
      </c>
      <c r="BI163" s="175">
        <f t="shared" si="28"/>
        <v>0</v>
      </c>
      <c r="BJ163" s="17" t="s">
        <v>80</v>
      </c>
      <c r="BK163" s="175">
        <f t="shared" si="29"/>
        <v>0</v>
      </c>
      <c r="BL163" s="17" t="s">
        <v>150</v>
      </c>
      <c r="BM163" s="174" t="s">
        <v>420</v>
      </c>
    </row>
    <row r="164" spans="1:65" s="12" customFormat="1" ht="25.9" customHeight="1">
      <c r="B164" s="148"/>
      <c r="D164" s="149" t="s">
        <v>71</v>
      </c>
      <c r="E164" s="150" t="s">
        <v>891</v>
      </c>
      <c r="F164" s="150" t="s">
        <v>892</v>
      </c>
      <c r="I164" s="151"/>
      <c r="J164" s="152">
        <f>BK164</f>
        <v>0</v>
      </c>
      <c r="L164" s="148"/>
      <c r="M164" s="153"/>
      <c r="N164" s="154"/>
      <c r="O164" s="154"/>
      <c r="P164" s="155">
        <f>SUM(P165:P180)</f>
        <v>0</v>
      </c>
      <c r="Q164" s="154"/>
      <c r="R164" s="155">
        <f>SUM(R165:R180)</f>
        <v>0</v>
      </c>
      <c r="S164" s="154"/>
      <c r="T164" s="156">
        <f>SUM(T165:T180)</f>
        <v>0</v>
      </c>
      <c r="AR164" s="149" t="s">
        <v>80</v>
      </c>
      <c r="AT164" s="157" t="s">
        <v>71</v>
      </c>
      <c r="AU164" s="157" t="s">
        <v>72</v>
      </c>
      <c r="AY164" s="149" t="s">
        <v>144</v>
      </c>
      <c r="BK164" s="158">
        <f>SUM(BK165:BK180)</f>
        <v>0</v>
      </c>
    </row>
    <row r="165" spans="1:65" s="2" customFormat="1" ht="16.5" customHeight="1">
      <c r="A165" s="32"/>
      <c r="B165" s="161"/>
      <c r="C165" s="162" t="s">
        <v>306</v>
      </c>
      <c r="D165" s="162" t="s">
        <v>146</v>
      </c>
      <c r="E165" s="163" t="s">
        <v>893</v>
      </c>
      <c r="F165" s="164" t="s">
        <v>894</v>
      </c>
      <c r="G165" s="165" t="s">
        <v>839</v>
      </c>
      <c r="H165" s="166">
        <v>17</v>
      </c>
      <c r="I165" s="167"/>
      <c r="J165" s="168">
        <f t="shared" ref="J165:J180" si="30">ROUND(I165*H165,2)</f>
        <v>0</v>
      </c>
      <c r="K165" s="169"/>
      <c r="L165" s="33"/>
      <c r="M165" s="170" t="s">
        <v>1</v>
      </c>
      <c r="N165" s="171" t="s">
        <v>37</v>
      </c>
      <c r="O165" s="58"/>
      <c r="P165" s="172">
        <f t="shared" ref="P165:P180" si="31">O165*H165</f>
        <v>0</v>
      </c>
      <c r="Q165" s="172">
        <v>0</v>
      </c>
      <c r="R165" s="172">
        <f t="shared" ref="R165:R180" si="32">Q165*H165</f>
        <v>0</v>
      </c>
      <c r="S165" s="172">
        <v>0</v>
      </c>
      <c r="T165" s="173">
        <f t="shared" ref="T165:T180" si="33"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74" t="s">
        <v>150</v>
      </c>
      <c r="AT165" s="174" t="s">
        <v>146</v>
      </c>
      <c r="AU165" s="174" t="s">
        <v>80</v>
      </c>
      <c r="AY165" s="17" t="s">
        <v>144</v>
      </c>
      <c r="BE165" s="175">
        <f t="shared" ref="BE165:BE180" si="34">IF(N165="základní",J165,0)</f>
        <v>0</v>
      </c>
      <c r="BF165" s="175">
        <f t="shared" ref="BF165:BF180" si="35">IF(N165="snížená",J165,0)</f>
        <v>0</v>
      </c>
      <c r="BG165" s="175">
        <f t="shared" ref="BG165:BG180" si="36">IF(N165="zákl. přenesená",J165,0)</f>
        <v>0</v>
      </c>
      <c r="BH165" s="175">
        <f t="shared" ref="BH165:BH180" si="37">IF(N165="sníž. přenesená",J165,0)</f>
        <v>0</v>
      </c>
      <c r="BI165" s="175">
        <f t="shared" ref="BI165:BI180" si="38">IF(N165="nulová",J165,0)</f>
        <v>0</v>
      </c>
      <c r="BJ165" s="17" t="s">
        <v>80</v>
      </c>
      <c r="BK165" s="175">
        <f t="shared" ref="BK165:BK180" si="39">ROUND(I165*H165,2)</f>
        <v>0</v>
      </c>
      <c r="BL165" s="17" t="s">
        <v>150</v>
      </c>
      <c r="BM165" s="174" t="s">
        <v>428</v>
      </c>
    </row>
    <row r="166" spans="1:65" s="2" customFormat="1" ht="16.5" customHeight="1">
      <c r="A166" s="32"/>
      <c r="B166" s="161"/>
      <c r="C166" s="162" t="s">
        <v>312</v>
      </c>
      <c r="D166" s="162" t="s">
        <v>146</v>
      </c>
      <c r="E166" s="163" t="s">
        <v>895</v>
      </c>
      <c r="F166" s="164" t="s">
        <v>896</v>
      </c>
      <c r="G166" s="165" t="s">
        <v>839</v>
      </c>
      <c r="H166" s="166">
        <v>5</v>
      </c>
      <c r="I166" s="167"/>
      <c r="J166" s="168">
        <f t="shared" si="30"/>
        <v>0</v>
      </c>
      <c r="K166" s="169"/>
      <c r="L166" s="33"/>
      <c r="M166" s="170" t="s">
        <v>1</v>
      </c>
      <c r="N166" s="171" t="s">
        <v>37</v>
      </c>
      <c r="O166" s="58"/>
      <c r="P166" s="172">
        <f t="shared" si="31"/>
        <v>0</v>
      </c>
      <c r="Q166" s="172">
        <v>0</v>
      </c>
      <c r="R166" s="172">
        <f t="shared" si="32"/>
        <v>0</v>
      </c>
      <c r="S166" s="172">
        <v>0</v>
      </c>
      <c r="T166" s="173">
        <f t="shared" si="3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74" t="s">
        <v>150</v>
      </c>
      <c r="AT166" s="174" t="s">
        <v>146</v>
      </c>
      <c r="AU166" s="174" t="s">
        <v>80</v>
      </c>
      <c r="AY166" s="17" t="s">
        <v>144</v>
      </c>
      <c r="BE166" s="175">
        <f t="shared" si="34"/>
        <v>0</v>
      </c>
      <c r="BF166" s="175">
        <f t="shared" si="35"/>
        <v>0</v>
      </c>
      <c r="BG166" s="175">
        <f t="shared" si="36"/>
        <v>0</v>
      </c>
      <c r="BH166" s="175">
        <f t="shared" si="37"/>
        <v>0</v>
      </c>
      <c r="BI166" s="175">
        <f t="shared" si="38"/>
        <v>0</v>
      </c>
      <c r="BJ166" s="17" t="s">
        <v>80</v>
      </c>
      <c r="BK166" s="175">
        <f t="shared" si="39"/>
        <v>0</v>
      </c>
      <c r="BL166" s="17" t="s">
        <v>150</v>
      </c>
      <c r="BM166" s="174" t="s">
        <v>440</v>
      </c>
    </row>
    <row r="167" spans="1:65" s="2" customFormat="1" ht="16.5" customHeight="1">
      <c r="A167" s="32"/>
      <c r="B167" s="161"/>
      <c r="C167" s="162" t="s">
        <v>322</v>
      </c>
      <c r="D167" s="162" t="s">
        <v>146</v>
      </c>
      <c r="E167" s="163" t="s">
        <v>897</v>
      </c>
      <c r="F167" s="164" t="s">
        <v>898</v>
      </c>
      <c r="G167" s="165" t="s">
        <v>839</v>
      </c>
      <c r="H167" s="166">
        <v>11</v>
      </c>
      <c r="I167" s="167"/>
      <c r="J167" s="168">
        <f t="shared" si="30"/>
        <v>0</v>
      </c>
      <c r="K167" s="169"/>
      <c r="L167" s="33"/>
      <c r="M167" s="170" t="s">
        <v>1</v>
      </c>
      <c r="N167" s="171" t="s">
        <v>37</v>
      </c>
      <c r="O167" s="58"/>
      <c r="P167" s="172">
        <f t="shared" si="31"/>
        <v>0</v>
      </c>
      <c r="Q167" s="172">
        <v>0</v>
      </c>
      <c r="R167" s="172">
        <f t="shared" si="32"/>
        <v>0</v>
      </c>
      <c r="S167" s="172">
        <v>0</v>
      </c>
      <c r="T167" s="173">
        <f t="shared" si="3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74" t="s">
        <v>150</v>
      </c>
      <c r="AT167" s="174" t="s">
        <v>146</v>
      </c>
      <c r="AU167" s="174" t="s">
        <v>80</v>
      </c>
      <c r="AY167" s="17" t="s">
        <v>144</v>
      </c>
      <c r="BE167" s="175">
        <f t="shared" si="34"/>
        <v>0</v>
      </c>
      <c r="BF167" s="175">
        <f t="shared" si="35"/>
        <v>0</v>
      </c>
      <c r="BG167" s="175">
        <f t="shared" si="36"/>
        <v>0</v>
      </c>
      <c r="BH167" s="175">
        <f t="shared" si="37"/>
        <v>0</v>
      </c>
      <c r="BI167" s="175">
        <f t="shared" si="38"/>
        <v>0</v>
      </c>
      <c r="BJ167" s="17" t="s">
        <v>80</v>
      </c>
      <c r="BK167" s="175">
        <f t="shared" si="39"/>
        <v>0</v>
      </c>
      <c r="BL167" s="17" t="s">
        <v>150</v>
      </c>
      <c r="BM167" s="174" t="s">
        <v>451</v>
      </c>
    </row>
    <row r="168" spans="1:65" s="2" customFormat="1" ht="16.5" customHeight="1">
      <c r="A168" s="32"/>
      <c r="B168" s="161"/>
      <c r="C168" s="162" t="s">
        <v>327</v>
      </c>
      <c r="D168" s="162" t="s">
        <v>146</v>
      </c>
      <c r="E168" s="163" t="s">
        <v>899</v>
      </c>
      <c r="F168" s="164" t="s">
        <v>900</v>
      </c>
      <c r="G168" s="165" t="s">
        <v>839</v>
      </c>
      <c r="H168" s="166">
        <v>17</v>
      </c>
      <c r="I168" s="167"/>
      <c r="J168" s="168">
        <f t="shared" si="30"/>
        <v>0</v>
      </c>
      <c r="K168" s="169"/>
      <c r="L168" s="33"/>
      <c r="M168" s="170" t="s">
        <v>1</v>
      </c>
      <c r="N168" s="171" t="s">
        <v>37</v>
      </c>
      <c r="O168" s="58"/>
      <c r="P168" s="172">
        <f t="shared" si="31"/>
        <v>0</v>
      </c>
      <c r="Q168" s="172">
        <v>0</v>
      </c>
      <c r="R168" s="172">
        <f t="shared" si="32"/>
        <v>0</v>
      </c>
      <c r="S168" s="172">
        <v>0</v>
      </c>
      <c r="T168" s="173">
        <f t="shared" si="3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74" t="s">
        <v>150</v>
      </c>
      <c r="AT168" s="174" t="s">
        <v>146</v>
      </c>
      <c r="AU168" s="174" t="s">
        <v>80</v>
      </c>
      <c r="AY168" s="17" t="s">
        <v>144</v>
      </c>
      <c r="BE168" s="175">
        <f t="shared" si="34"/>
        <v>0</v>
      </c>
      <c r="BF168" s="175">
        <f t="shared" si="35"/>
        <v>0</v>
      </c>
      <c r="BG168" s="175">
        <f t="shared" si="36"/>
        <v>0</v>
      </c>
      <c r="BH168" s="175">
        <f t="shared" si="37"/>
        <v>0</v>
      </c>
      <c r="BI168" s="175">
        <f t="shared" si="38"/>
        <v>0</v>
      </c>
      <c r="BJ168" s="17" t="s">
        <v>80</v>
      </c>
      <c r="BK168" s="175">
        <f t="shared" si="39"/>
        <v>0</v>
      </c>
      <c r="BL168" s="17" t="s">
        <v>150</v>
      </c>
      <c r="BM168" s="174" t="s">
        <v>460</v>
      </c>
    </row>
    <row r="169" spans="1:65" s="2" customFormat="1" ht="16.5" customHeight="1">
      <c r="A169" s="32"/>
      <c r="B169" s="161"/>
      <c r="C169" s="162" t="s">
        <v>332</v>
      </c>
      <c r="D169" s="162" t="s">
        <v>146</v>
      </c>
      <c r="E169" s="163" t="s">
        <v>901</v>
      </c>
      <c r="F169" s="164" t="s">
        <v>902</v>
      </c>
      <c r="G169" s="165" t="s">
        <v>839</v>
      </c>
      <c r="H169" s="166">
        <v>3</v>
      </c>
      <c r="I169" s="167"/>
      <c r="J169" s="168">
        <f t="shared" si="30"/>
        <v>0</v>
      </c>
      <c r="K169" s="169"/>
      <c r="L169" s="33"/>
      <c r="M169" s="170" t="s">
        <v>1</v>
      </c>
      <c r="N169" s="171" t="s">
        <v>37</v>
      </c>
      <c r="O169" s="58"/>
      <c r="P169" s="172">
        <f t="shared" si="31"/>
        <v>0</v>
      </c>
      <c r="Q169" s="172">
        <v>0</v>
      </c>
      <c r="R169" s="172">
        <f t="shared" si="32"/>
        <v>0</v>
      </c>
      <c r="S169" s="172">
        <v>0</v>
      </c>
      <c r="T169" s="173">
        <f t="shared" si="3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74" t="s">
        <v>150</v>
      </c>
      <c r="AT169" s="174" t="s">
        <v>146</v>
      </c>
      <c r="AU169" s="174" t="s">
        <v>80</v>
      </c>
      <c r="AY169" s="17" t="s">
        <v>144</v>
      </c>
      <c r="BE169" s="175">
        <f t="shared" si="34"/>
        <v>0</v>
      </c>
      <c r="BF169" s="175">
        <f t="shared" si="35"/>
        <v>0</v>
      </c>
      <c r="BG169" s="175">
        <f t="shared" si="36"/>
        <v>0</v>
      </c>
      <c r="BH169" s="175">
        <f t="shared" si="37"/>
        <v>0</v>
      </c>
      <c r="BI169" s="175">
        <f t="shared" si="38"/>
        <v>0</v>
      </c>
      <c r="BJ169" s="17" t="s">
        <v>80</v>
      </c>
      <c r="BK169" s="175">
        <f t="shared" si="39"/>
        <v>0</v>
      </c>
      <c r="BL169" s="17" t="s">
        <v>150</v>
      </c>
      <c r="BM169" s="174" t="s">
        <v>470</v>
      </c>
    </row>
    <row r="170" spans="1:65" s="2" customFormat="1" ht="16.5" customHeight="1">
      <c r="A170" s="32"/>
      <c r="B170" s="161"/>
      <c r="C170" s="162" t="s">
        <v>337</v>
      </c>
      <c r="D170" s="162" t="s">
        <v>146</v>
      </c>
      <c r="E170" s="163" t="s">
        <v>903</v>
      </c>
      <c r="F170" s="164" t="s">
        <v>904</v>
      </c>
      <c r="G170" s="165" t="s">
        <v>839</v>
      </c>
      <c r="H170" s="166">
        <v>9</v>
      </c>
      <c r="I170" s="167"/>
      <c r="J170" s="168">
        <f t="shared" si="30"/>
        <v>0</v>
      </c>
      <c r="K170" s="169"/>
      <c r="L170" s="33"/>
      <c r="M170" s="170" t="s">
        <v>1</v>
      </c>
      <c r="N170" s="171" t="s">
        <v>37</v>
      </c>
      <c r="O170" s="58"/>
      <c r="P170" s="172">
        <f t="shared" si="31"/>
        <v>0</v>
      </c>
      <c r="Q170" s="172">
        <v>0</v>
      </c>
      <c r="R170" s="172">
        <f t="shared" si="32"/>
        <v>0</v>
      </c>
      <c r="S170" s="172">
        <v>0</v>
      </c>
      <c r="T170" s="173">
        <f t="shared" si="3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74" t="s">
        <v>150</v>
      </c>
      <c r="AT170" s="174" t="s">
        <v>146</v>
      </c>
      <c r="AU170" s="174" t="s">
        <v>80</v>
      </c>
      <c r="AY170" s="17" t="s">
        <v>144</v>
      </c>
      <c r="BE170" s="175">
        <f t="shared" si="34"/>
        <v>0</v>
      </c>
      <c r="BF170" s="175">
        <f t="shared" si="35"/>
        <v>0</v>
      </c>
      <c r="BG170" s="175">
        <f t="shared" si="36"/>
        <v>0</v>
      </c>
      <c r="BH170" s="175">
        <f t="shared" si="37"/>
        <v>0</v>
      </c>
      <c r="BI170" s="175">
        <f t="shared" si="38"/>
        <v>0</v>
      </c>
      <c r="BJ170" s="17" t="s">
        <v>80</v>
      </c>
      <c r="BK170" s="175">
        <f t="shared" si="39"/>
        <v>0</v>
      </c>
      <c r="BL170" s="17" t="s">
        <v>150</v>
      </c>
      <c r="BM170" s="174" t="s">
        <v>482</v>
      </c>
    </row>
    <row r="171" spans="1:65" s="2" customFormat="1" ht="16.5" customHeight="1">
      <c r="A171" s="32"/>
      <c r="B171" s="161"/>
      <c r="C171" s="162" t="s">
        <v>341</v>
      </c>
      <c r="D171" s="162" t="s">
        <v>146</v>
      </c>
      <c r="E171" s="163" t="s">
        <v>905</v>
      </c>
      <c r="F171" s="164" t="s">
        <v>906</v>
      </c>
      <c r="G171" s="165" t="s">
        <v>839</v>
      </c>
      <c r="H171" s="166">
        <v>1</v>
      </c>
      <c r="I171" s="167"/>
      <c r="J171" s="168">
        <f t="shared" si="30"/>
        <v>0</v>
      </c>
      <c r="K171" s="169"/>
      <c r="L171" s="33"/>
      <c r="M171" s="170" t="s">
        <v>1</v>
      </c>
      <c r="N171" s="171" t="s">
        <v>37</v>
      </c>
      <c r="O171" s="58"/>
      <c r="P171" s="172">
        <f t="shared" si="31"/>
        <v>0</v>
      </c>
      <c r="Q171" s="172">
        <v>0</v>
      </c>
      <c r="R171" s="172">
        <f t="shared" si="32"/>
        <v>0</v>
      </c>
      <c r="S171" s="172">
        <v>0</v>
      </c>
      <c r="T171" s="173">
        <f t="shared" si="3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74" t="s">
        <v>150</v>
      </c>
      <c r="AT171" s="174" t="s">
        <v>146</v>
      </c>
      <c r="AU171" s="174" t="s">
        <v>80</v>
      </c>
      <c r="AY171" s="17" t="s">
        <v>144</v>
      </c>
      <c r="BE171" s="175">
        <f t="shared" si="34"/>
        <v>0</v>
      </c>
      <c r="BF171" s="175">
        <f t="shared" si="35"/>
        <v>0</v>
      </c>
      <c r="BG171" s="175">
        <f t="shared" si="36"/>
        <v>0</v>
      </c>
      <c r="BH171" s="175">
        <f t="shared" si="37"/>
        <v>0</v>
      </c>
      <c r="BI171" s="175">
        <f t="shared" si="38"/>
        <v>0</v>
      </c>
      <c r="BJ171" s="17" t="s">
        <v>80</v>
      </c>
      <c r="BK171" s="175">
        <f t="shared" si="39"/>
        <v>0</v>
      </c>
      <c r="BL171" s="17" t="s">
        <v>150</v>
      </c>
      <c r="BM171" s="174" t="s">
        <v>494</v>
      </c>
    </row>
    <row r="172" spans="1:65" s="2" customFormat="1" ht="16.5" customHeight="1">
      <c r="A172" s="32"/>
      <c r="B172" s="161"/>
      <c r="C172" s="162" t="s">
        <v>345</v>
      </c>
      <c r="D172" s="162" t="s">
        <v>146</v>
      </c>
      <c r="E172" s="163" t="s">
        <v>907</v>
      </c>
      <c r="F172" s="164" t="s">
        <v>908</v>
      </c>
      <c r="G172" s="165" t="s">
        <v>839</v>
      </c>
      <c r="H172" s="166">
        <v>4</v>
      </c>
      <c r="I172" s="167"/>
      <c r="J172" s="168">
        <f t="shared" si="30"/>
        <v>0</v>
      </c>
      <c r="K172" s="169"/>
      <c r="L172" s="33"/>
      <c r="M172" s="170" t="s">
        <v>1</v>
      </c>
      <c r="N172" s="171" t="s">
        <v>37</v>
      </c>
      <c r="O172" s="58"/>
      <c r="P172" s="172">
        <f t="shared" si="31"/>
        <v>0</v>
      </c>
      <c r="Q172" s="172">
        <v>0</v>
      </c>
      <c r="R172" s="172">
        <f t="shared" si="32"/>
        <v>0</v>
      </c>
      <c r="S172" s="172">
        <v>0</v>
      </c>
      <c r="T172" s="173">
        <f t="shared" si="3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74" t="s">
        <v>150</v>
      </c>
      <c r="AT172" s="174" t="s">
        <v>146</v>
      </c>
      <c r="AU172" s="174" t="s">
        <v>80</v>
      </c>
      <c r="AY172" s="17" t="s">
        <v>144</v>
      </c>
      <c r="BE172" s="175">
        <f t="shared" si="34"/>
        <v>0</v>
      </c>
      <c r="BF172" s="175">
        <f t="shared" si="35"/>
        <v>0</v>
      </c>
      <c r="BG172" s="175">
        <f t="shared" si="36"/>
        <v>0</v>
      </c>
      <c r="BH172" s="175">
        <f t="shared" si="37"/>
        <v>0</v>
      </c>
      <c r="BI172" s="175">
        <f t="shared" si="38"/>
        <v>0</v>
      </c>
      <c r="BJ172" s="17" t="s">
        <v>80</v>
      </c>
      <c r="BK172" s="175">
        <f t="shared" si="39"/>
        <v>0</v>
      </c>
      <c r="BL172" s="17" t="s">
        <v>150</v>
      </c>
      <c r="BM172" s="174" t="s">
        <v>508</v>
      </c>
    </row>
    <row r="173" spans="1:65" s="2" customFormat="1" ht="16.5" customHeight="1">
      <c r="A173" s="32"/>
      <c r="B173" s="161"/>
      <c r="C173" s="162" t="s">
        <v>349</v>
      </c>
      <c r="D173" s="162" t="s">
        <v>146</v>
      </c>
      <c r="E173" s="163" t="s">
        <v>909</v>
      </c>
      <c r="F173" s="164" t="s">
        <v>910</v>
      </c>
      <c r="G173" s="165" t="s">
        <v>839</v>
      </c>
      <c r="H173" s="166">
        <v>9</v>
      </c>
      <c r="I173" s="167"/>
      <c r="J173" s="168">
        <f t="shared" si="30"/>
        <v>0</v>
      </c>
      <c r="K173" s="169"/>
      <c r="L173" s="33"/>
      <c r="M173" s="170" t="s">
        <v>1</v>
      </c>
      <c r="N173" s="171" t="s">
        <v>37</v>
      </c>
      <c r="O173" s="58"/>
      <c r="P173" s="172">
        <f t="shared" si="31"/>
        <v>0</v>
      </c>
      <c r="Q173" s="172">
        <v>0</v>
      </c>
      <c r="R173" s="172">
        <f t="shared" si="32"/>
        <v>0</v>
      </c>
      <c r="S173" s="172">
        <v>0</v>
      </c>
      <c r="T173" s="173">
        <f t="shared" si="3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74" t="s">
        <v>150</v>
      </c>
      <c r="AT173" s="174" t="s">
        <v>146</v>
      </c>
      <c r="AU173" s="174" t="s">
        <v>80</v>
      </c>
      <c r="AY173" s="17" t="s">
        <v>144</v>
      </c>
      <c r="BE173" s="175">
        <f t="shared" si="34"/>
        <v>0</v>
      </c>
      <c r="BF173" s="175">
        <f t="shared" si="35"/>
        <v>0</v>
      </c>
      <c r="BG173" s="175">
        <f t="shared" si="36"/>
        <v>0</v>
      </c>
      <c r="BH173" s="175">
        <f t="shared" si="37"/>
        <v>0</v>
      </c>
      <c r="BI173" s="175">
        <f t="shared" si="38"/>
        <v>0</v>
      </c>
      <c r="BJ173" s="17" t="s">
        <v>80</v>
      </c>
      <c r="BK173" s="175">
        <f t="shared" si="39"/>
        <v>0</v>
      </c>
      <c r="BL173" s="17" t="s">
        <v>150</v>
      </c>
      <c r="BM173" s="174" t="s">
        <v>519</v>
      </c>
    </row>
    <row r="174" spans="1:65" s="2" customFormat="1" ht="16.5" customHeight="1">
      <c r="A174" s="32"/>
      <c r="B174" s="161"/>
      <c r="C174" s="162" t="s">
        <v>353</v>
      </c>
      <c r="D174" s="162" t="s">
        <v>146</v>
      </c>
      <c r="E174" s="163" t="s">
        <v>911</v>
      </c>
      <c r="F174" s="164" t="s">
        <v>912</v>
      </c>
      <c r="G174" s="165" t="s">
        <v>839</v>
      </c>
      <c r="H174" s="166">
        <v>4</v>
      </c>
      <c r="I174" s="167"/>
      <c r="J174" s="168">
        <f t="shared" si="30"/>
        <v>0</v>
      </c>
      <c r="K174" s="169"/>
      <c r="L174" s="33"/>
      <c r="M174" s="170" t="s">
        <v>1</v>
      </c>
      <c r="N174" s="171" t="s">
        <v>37</v>
      </c>
      <c r="O174" s="58"/>
      <c r="P174" s="172">
        <f t="shared" si="31"/>
        <v>0</v>
      </c>
      <c r="Q174" s="172">
        <v>0</v>
      </c>
      <c r="R174" s="172">
        <f t="shared" si="32"/>
        <v>0</v>
      </c>
      <c r="S174" s="172">
        <v>0</v>
      </c>
      <c r="T174" s="173">
        <f t="shared" si="3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74" t="s">
        <v>150</v>
      </c>
      <c r="AT174" s="174" t="s">
        <v>146</v>
      </c>
      <c r="AU174" s="174" t="s">
        <v>80</v>
      </c>
      <c r="AY174" s="17" t="s">
        <v>144</v>
      </c>
      <c r="BE174" s="175">
        <f t="shared" si="34"/>
        <v>0</v>
      </c>
      <c r="BF174" s="175">
        <f t="shared" si="35"/>
        <v>0</v>
      </c>
      <c r="BG174" s="175">
        <f t="shared" si="36"/>
        <v>0</v>
      </c>
      <c r="BH174" s="175">
        <f t="shared" si="37"/>
        <v>0</v>
      </c>
      <c r="BI174" s="175">
        <f t="shared" si="38"/>
        <v>0</v>
      </c>
      <c r="BJ174" s="17" t="s">
        <v>80</v>
      </c>
      <c r="BK174" s="175">
        <f t="shared" si="39"/>
        <v>0</v>
      </c>
      <c r="BL174" s="17" t="s">
        <v>150</v>
      </c>
      <c r="BM174" s="174" t="s">
        <v>528</v>
      </c>
    </row>
    <row r="175" spans="1:65" s="2" customFormat="1" ht="16.5" customHeight="1">
      <c r="A175" s="32"/>
      <c r="B175" s="161"/>
      <c r="C175" s="162" t="s">
        <v>357</v>
      </c>
      <c r="D175" s="162" t="s">
        <v>146</v>
      </c>
      <c r="E175" s="163" t="s">
        <v>913</v>
      </c>
      <c r="F175" s="164" t="s">
        <v>914</v>
      </c>
      <c r="G175" s="165" t="s">
        <v>839</v>
      </c>
      <c r="H175" s="166">
        <v>8</v>
      </c>
      <c r="I175" s="167"/>
      <c r="J175" s="168">
        <f t="shared" si="30"/>
        <v>0</v>
      </c>
      <c r="K175" s="169"/>
      <c r="L175" s="33"/>
      <c r="M175" s="170" t="s">
        <v>1</v>
      </c>
      <c r="N175" s="171" t="s">
        <v>37</v>
      </c>
      <c r="O175" s="58"/>
      <c r="P175" s="172">
        <f t="shared" si="31"/>
        <v>0</v>
      </c>
      <c r="Q175" s="172">
        <v>0</v>
      </c>
      <c r="R175" s="172">
        <f t="shared" si="32"/>
        <v>0</v>
      </c>
      <c r="S175" s="172">
        <v>0</v>
      </c>
      <c r="T175" s="173">
        <f t="shared" si="3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74" t="s">
        <v>150</v>
      </c>
      <c r="AT175" s="174" t="s">
        <v>146</v>
      </c>
      <c r="AU175" s="174" t="s">
        <v>80</v>
      </c>
      <c r="AY175" s="17" t="s">
        <v>144</v>
      </c>
      <c r="BE175" s="175">
        <f t="shared" si="34"/>
        <v>0</v>
      </c>
      <c r="BF175" s="175">
        <f t="shared" si="35"/>
        <v>0</v>
      </c>
      <c r="BG175" s="175">
        <f t="shared" si="36"/>
        <v>0</v>
      </c>
      <c r="BH175" s="175">
        <f t="shared" si="37"/>
        <v>0</v>
      </c>
      <c r="BI175" s="175">
        <f t="shared" si="38"/>
        <v>0</v>
      </c>
      <c r="BJ175" s="17" t="s">
        <v>80</v>
      </c>
      <c r="BK175" s="175">
        <f t="shared" si="39"/>
        <v>0</v>
      </c>
      <c r="BL175" s="17" t="s">
        <v>150</v>
      </c>
      <c r="BM175" s="174" t="s">
        <v>541</v>
      </c>
    </row>
    <row r="176" spans="1:65" s="2" customFormat="1" ht="16.5" customHeight="1">
      <c r="A176" s="32"/>
      <c r="B176" s="161"/>
      <c r="C176" s="162" t="s">
        <v>361</v>
      </c>
      <c r="D176" s="162" t="s">
        <v>146</v>
      </c>
      <c r="E176" s="163" t="s">
        <v>915</v>
      </c>
      <c r="F176" s="164" t="s">
        <v>916</v>
      </c>
      <c r="G176" s="165" t="s">
        <v>839</v>
      </c>
      <c r="H176" s="166">
        <v>34</v>
      </c>
      <c r="I176" s="167"/>
      <c r="J176" s="168">
        <f t="shared" si="30"/>
        <v>0</v>
      </c>
      <c r="K176" s="169"/>
      <c r="L176" s="33"/>
      <c r="M176" s="170" t="s">
        <v>1</v>
      </c>
      <c r="N176" s="171" t="s">
        <v>37</v>
      </c>
      <c r="O176" s="58"/>
      <c r="P176" s="172">
        <f t="shared" si="31"/>
        <v>0</v>
      </c>
      <c r="Q176" s="172">
        <v>0</v>
      </c>
      <c r="R176" s="172">
        <f t="shared" si="32"/>
        <v>0</v>
      </c>
      <c r="S176" s="172">
        <v>0</v>
      </c>
      <c r="T176" s="173">
        <f t="shared" si="3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74" t="s">
        <v>150</v>
      </c>
      <c r="AT176" s="174" t="s">
        <v>146</v>
      </c>
      <c r="AU176" s="174" t="s">
        <v>80</v>
      </c>
      <c r="AY176" s="17" t="s">
        <v>144</v>
      </c>
      <c r="BE176" s="175">
        <f t="shared" si="34"/>
        <v>0</v>
      </c>
      <c r="BF176" s="175">
        <f t="shared" si="35"/>
        <v>0</v>
      </c>
      <c r="BG176" s="175">
        <f t="shared" si="36"/>
        <v>0</v>
      </c>
      <c r="BH176" s="175">
        <f t="shared" si="37"/>
        <v>0</v>
      </c>
      <c r="BI176" s="175">
        <f t="shared" si="38"/>
        <v>0</v>
      </c>
      <c r="BJ176" s="17" t="s">
        <v>80</v>
      </c>
      <c r="BK176" s="175">
        <f t="shared" si="39"/>
        <v>0</v>
      </c>
      <c r="BL176" s="17" t="s">
        <v>150</v>
      </c>
      <c r="BM176" s="174" t="s">
        <v>552</v>
      </c>
    </row>
    <row r="177" spans="1:65" s="2" customFormat="1" ht="21.75" customHeight="1">
      <c r="A177" s="32"/>
      <c r="B177" s="161"/>
      <c r="C177" s="162" t="s">
        <v>366</v>
      </c>
      <c r="D177" s="162" t="s">
        <v>146</v>
      </c>
      <c r="E177" s="163" t="s">
        <v>917</v>
      </c>
      <c r="F177" s="164" t="s">
        <v>918</v>
      </c>
      <c r="G177" s="165" t="s">
        <v>839</v>
      </c>
      <c r="H177" s="166">
        <v>16</v>
      </c>
      <c r="I177" s="167"/>
      <c r="J177" s="168">
        <f t="shared" si="30"/>
        <v>0</v>
      </c>
      <c r="K177" s="169"/>
      <c r="L177" s="33"/>
      <c r="M177" s="170" t="s">
        <v>1</v>
      </c>
      <c r="N177" s="171" t="s">
        <v>37</v>
      </c>
      <c r="O177" s="58"/>
      <c r="P177" s="172">
        <f t="shared" si="31"/>
        <v>0</v>
      </c>
      <c r="Q177" s="172">
        <v>0</v>
      </c>
      <c r="R177" s="172">
        <f t="shared" si="32"/>
        <v>0</v>
      </c>
      <c r="S177" s="172">
        <v>0</v>
      </c>
      <c r="T177" s="173">
        <f t="shared" si="3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74" t="s">
        <v>150</v>
      </c>
      <c r="AT177" s="174" t="s">
        <v>146</v>
      </c>
      <c r="AU177" s="174" t="s">
        <v>80</v>
      </c>
      <c r="AY177" s="17" t="s">
        <v>144</v>
      </c>
      <c r="BE177" s="175">
        <f t="shared" si="34"/>
        <v>0</v>
      </c>
      <c r="BF177" s="175">
        <f t="shared" si="35"/>
        <v>0</v>
      </c>
      <c r="BG177" s="175">
        <f t="shared" si="36"/>
        <v>0</v>
      </c>
      <c r="BH177" s="175">
        <f t="shared" si="37"/>
        <v>0</v>
      </c>
      <c r="BI177" s="175">
        <f t="shared" si="38"/>
        <v>0</v>
      </c>
      <c r="BJ177" s="17" t="s">
        <v>80</v>
      </c>
      <c r="BK177" s="175">
        <f t="shared" si="39"/>
        <v>0</v>
      </c>
      <c r="BL177" s="17" t="s">
        <v>150</v>
      </c>
      <c r="BM177" s="174" t="s">
        <v>563</v>
      </c>
    </row>
    <row r="178" spans="1:65" s="2" customFormat="1" ht="16.5" customHeight="1">
      <c r="A178" s="32"/>
      <c r="B178" s="161"/>
      <c r="C178" s="162" t="s">
        <v>371</v>
      </c>
      <c r="D178" s="162" t="s">
        <v>146</v>
      </c>
      <c r="E178" s="163" t="s">
        <v>919</v>
      </c>
      <c r="F178" s="164" t="s">
        <v>920</v>
      </c>
      <c r="G178" s="165" t="s">
        <v>839</v>
      </c>
      <c r="H178" s="166">
        <v>60</v>
      </c>
      <c r="I178" s="167"/>
      <c r="J178" s="168">
        <f t="shared" si="30"/>
        <v>0</v>
      </c>
      <c r="K178" s="169"/>
      <c r="L178" s="33"/>
      <c r="M178" s="170" t="s">
        <v>1</v>
      </c>
      <c r="N178" s="171" t="s">
        <v>37</v>
      </c>
      <c r="O178" s="58"/>
      <c r="P178" s="172">
        <f t="shared" si="31"/>
        <v>0</v>
      </c>
      <c r="Q178" s="172">
        <v>0</v>
      </c>
      <c r="R178" s="172">
        <f t="shared" si="32"/>
        <v>0</v>
      </c>
      <c r="S178" s="172">
        <v>0</v>
      </c>
      <c r="T178" s="173">
        <f t="shared" si="3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74" t="s">
        <v>150</v>
      </c>
      <c r="AT178" s="174" t="s">
        <v>146</v>
      </c>
      <c r="AU178" s="174" t="s">
        <v>80</v>
      </c>
      <c r="AY178" s="17" t="s">
        <v>144</v>
      </c>
      <c r="BE178" s="175">
        <f t="shared" si="34"/>
        <v>0</v>
      </c>
      <c r="BF178" s="175">
        <f t="shared" si="35"/>
        <v>0</v>
      </c>
      <c r="BG178" s="175">
        <f t="shared" si="36"/>
        <v>0</v>
      </c>
      <c r="BH178" s="175">
        <f t="shared" si="37"/>
        <v>0</v>
      </c>
      <c r="BI178" s="175">
        <f t="shared" si="38"/>
        <v>0</v>
      </c>
      <c r="BJ178" s="17" t="s">
        <v>80</v>
      </c>
      <c r="BK178" s="175">
        <f t="shared" si="39"/>
        <v>0</v>
      </c>
      <c r="BL178" s="17" t="s">
        <v>150</v>
      </c>
      <c r="BM178" s="174" t="s">
        <v>581</v>
      </c>
    </row>
    <row r="179" spans="1:65" s="2" customFormat="1" ht="16.5" customHeight="1">
      <c r="A179" s="32"/>
      <c r="B179" s="161"/>
      <c r="C179" s="162" t="s">
        <v>376</v>
      </c>
      <c r="D179" s="162" t="s">
        <v>146</v>
      </c>
      <c r="E179" s="163" t="s">
        <v>921</v>
      </c>
      <c r="F179" s="164" t="s">
        <v>922</v>
      </c>
      <c r="G179" s="165" t="s">
        <v>839</v>
      </c>
      <c r="H179" s="166">
        <v>30</v>
      </c>
      <c r="I179" s="167"/>
      <c r="J179" s="168">
        <f t="shared" si="30"/>
        <v>0</v>
      </c>
      <c r="K179" s="169"/>
      <c r="L179" s="33"/>
      <c r="M179" s="170" t="s">
        <v>1</v>
      </c>
      <c r="N179" s="171" t="s">
        <v>37</v>
      </c>
      <c r="O179" s="58"/>
      <c r="P179" s="172">
        <f t="shared" si="31"/>
        <v>0</v>
      </c>
      <c r="Q179" s="172">
        <v>0</v>
      </c>
      <c r="R179" s="172">
        <f t="shared" si="32"/>
        <v>0</v>
      </c>
      <c r="S179" s="172">
        <v>0</v>
      </c>
      <c r="T179" s="173">
        <f t="shared" si="33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74" t="s">
        <v>150</v>
      </c>
      <c r="AT179" s="174" t="s">
        <v>146</v>
      </c>
      <c r="AU179" s="174" t="s">
        <v>80</v>
      </c>
      <c r="AY179" s="17" t="s">
        <v>144</v>
      </c>
      <c r="BE179" s="175">
        <f t="shared" si="34"/>
        <v>0</v>
      </c>
      <c r="BF179" s="175">
        <f t="shared" si="35"/>
        <v>0</v>
      </c>
      <c r="BG179" s="175">
        <f t="shared" si="36"/>
        <v>0</v>
      </c>
      <c r="BH179" s="175">
        <f t="shared" si="37"/>
        <v>0</v>
      </c>
      <c r="BI179" s="175">
        <f t="shared" si="38"/>
        <v>0</v>
      </c>
      <c r="BJ179" s="17" t="s">
        <v>80</v>
      </c>
      <c r="BK179" s="175">
        <f t="shared" si="39"/>
        <v>0</v>
      </c>
      <c r="BL179" s="17" t="s">
        <v>150</v>
      </c>
      <c r="BM179" s="174" t="s">
        <v>591</v>
      </c>
    </row>
    <row r="180" spans="1:65" s="2" customFormat="1" ht="16.5" customHeight="1">
      <c r="A180" s="32"/>
      <c r="B180" s="161"/>
      <c r="C180" s="162" t="s">
        <v>381</v>
      </c>
      <c r="D180" s="162" t="s">
        <v>146</v>
      </c>
      <c r="E180" s="163" t="s">
        <v>923</v>
      </c>
      <c r="F180" s="164" t="s">
        <v>924</v>
      </c>
      <c r="G180" s="165" t="s">
        <v>839</v>
      </c>
      <c r="H180" s="166">
        <v>150</v>
      </c>
      <c r="I180" s="167"/>
      <c r="J180" s="168">
        <f t="shared" si="30"/>
        <v>0</v>
      </c>
      <c r="K180" s="169"/>
      <c r="L180" s="33"/>
      <c r="M180" s="170" t="s">
        <v>1</v>
      </c>
      <c r="N180" s="171" t="s">
        <v>37</v>
      </c>
      <c r="O180" s="58"/>
      <c r="P180" s="172">
        <f t="shared" si="31"/>
        <v>0</v>
      </c>
      <c r="Q180" s="172">
        <v>0</v>
      </c>
      <c r="R180" s="172">
        <f t="shared" si="32"/>
        <v>0</v>
      </c>
      <c r="S180" s="172">
        <v>0</v>
      </c>
      <c r="T180" s="173">
        <f t="shared" si="3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74" t="s">
        <v>150</v>
      </c>
      <c r="AT180" s="174" t="s">
        <v>146</v>
      </c>
      <c r="AU180" s="174" t="s">
        <v>80</v>
      </c>
      <c r="AY180" s="17" t="s">
        <v>144</v>
      </c>
      <c r="BE180" s="175">
        <f t="shared" si="34"/>
        <v>0</v>
      </c>
      <c r="BF180" s="175">
        <f t="shared" si="35"/>
        <v>0</v>
      </c>
      <c r="BG180" s="175">
        <f t="shared" si="36"/>
        <v>0</v>
      </c>
      <c r="BH180" s="175">
        <f t="shared" si="37"/>
        <v>0</v>
      </c>
      <c r="BI180" s="175">
        <f t="shared" si="38"/>
        <v>0</v>
      </c>
      <c r="BJ180" s="17" t="s">
        <v>80</v>
      </c>
      <c r="BK180" s="175">
        <f t="shared" si="39"/>
        <v>0</v>
      </c>
      <c r="BL180" s="17" t="s">
        <v>150</v>
      </c>
      <c r="BM180" s="174" t="s">
        <v>600</v>
      </c>
    </row>
    <row r="181" spans="1:65" s="12" customFormat="1" ht="25.9" customHeight="1">
      <c r="B181" s="148"/>
      <c r="D181" s="149" t="s">
        <v>71</v>
      </c>
      <c r="E181" s="150" t="s">
        <v>925</v>
      </c>
      <c r="F181" s="150" t="s">
        <v>926</v>
      </c>
      <c r="I181" s="151"/>
      <c r="J181" s="152">
        <f>BK181</f>
        <v>0</v>
      </c>
      <c r="L181" s="148"/>
      <c r="M181" s="153"/>
      <c r="N181" s="154"/>
      <c r="O181" s="154"/>
      <c r="P181" s="155">
        <f>SUM(P182:P188)</f>
        <v>0</v>
      </c>
      <c r="Q181" s="154"/>
      <c r="R181" s="155">
        <f>SUM(R182:R188)</f>
        <v>0</v>
      </c>
      <c r="S181" s="154"/>
      <c r="T181" s="156">
        <f>SUM(T182:T188)</f>
        <v>0</v>
      </c>
      <c r="AR181" s="149" t="s">
        <v>80</v>
      </c>
      <c r="AT181" s="157" t="s">
        <v>71</v>
      </c>
      <c r="AU181" s="157" t="s">
        <v>72</v>
      </c>
      <c r="AY181" s="149" t="s">
        <v>144</v>
      </c>
      <c r="BK181" s="158">
        <f>SUM(BK182:BK188)</f>
        <v>0</v>
      </c>
    </row>
    <row r="182" spans="1:65" s="2" customFormat="1" ht="16.5" customHeight="1">
      <c r="A182" s="32"/>
      <c r="B182" s="161"/>
      <c r="C182" s="162" t="s">
        <v>387</v>
      </c>
      <c r="D182" s="162" t="s">
        <v>146</v>
      </c>
      <c r="E182" s="163" t="s">
        <v>927</v>
      </c>
      <c r="F182" s="164" t="s">
        <v>928</v>
      </c>
      <c r="G182" s="165" t="s">
        <v>537</v>
      </c>
      <c r="H182" s="166">
        <v>10</v>
      </c>
      <c r="I182" s="167"/>
      <c r="J182" s="168">
        <f t="shared" ref="J182:J188" si="40">ROUND(I182*H182,2)</f>
        <v>0</v>
      </c>
      <c r="K182" s="169"/>
      <c r="L182" s="33"/>
      <c r="M182" s="170" t="s">
        <v>1</v>
      </c>
      <c r="N182" s="171" t="s">
        <v>37</v>
      </c>
      <c r="O182" s="58"/>
      <c r="P182" s="172">
        <f t="shared" ref="P182:P188" si="41">O182*H182</f>
        <v>0</v>
      </c>
      <c r="Q182" s="172">
        <v>0</v>
      </c>
      <c r="R182" s="172">
        <f t="shared" ref="R182:R188" si="42">Q182*H182</f>
        <v>0</v>
      </c>
      <c r="S182" s="172">
        <v>0</v>
      </c>
      <c r="T182" s="173">
        <f t="shared" ref="T182:T188" si="43"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74" t="s">
        <v>150</v>
      </c>
      <c r="AT182" s="174" t="s">
        <v>146</v>
      </c>
      <c r="AU182" s="174" t="s">
        <v>80</v>
      </c>
      <c r="AY182" s="17" t="s">
        <v>144</v>
      </c>
      <c r="BE182" s="175">
        <f t="shared" ref="BE182:BE188" si="44">IF(N182="základní",J182,0)</f>
        <v>0</v>
      </c>
      <c r="BF182" s="175">
        <f t="shared" ref="BF182:BF188" si="45">IF(N182="snížená",J182,0)</f>
        <v>0</v>
      </c>
      <c r="BG182" s="175">
        <f t="shared" ref="BG182:BG188" si="46">IF(N182="zákl. přenesená",J182,0)</f>
        <v>0</v>
      </c>
      <c r="BH182" s="175">
        <f t="shared" ref="BH182:BH188" si="47">IF(N182="sníž. přenesená",J182,0)</f>
        <v>0</v>
      </c>
      <c r="BI182" s="175">
        <f t="shared" ref="BI182:BI188" si="48">IF(N182="nulová",J182,0)</f>
        <v>0</v>
      </c>
      <c r="BJ182" s="17" t="s">
        <v>80</v>
      </c>
      <c r="BK182" s="175">
        <f t="shared" ref="BK182:BK188" si="49">ROUND(I182*H182,2)</f>
        <v>0</v>
      </c>
      <c r="BL182" s="17" t="s">
        <v>150</v>
      </c>
      <c r="BM182" s="174" t="s">
        <v>608</v>
      </c>
    </row>
    <row r="183" spans="1:65" s="2" customFormat="1" ht="16.5" customHeight="1">
      <c r="A183" s="32"/>
      <c r="B183" s="161"/>
      <c r="C183" s="162" t="s">
        <v>392</v>
      </c>
      <c r="D183" s="162" t="s">
        <v>146</v>
      </c>
      <c r="E183" s="163" t="s">
        <v>929</v>
      </c>
      <c r="F183" s="164" t="s">
        <v>930</v>
      </c>
      <c r="G183" s="165" t="s">
        <v>537</v>
      </c>
      <c r="H183" s="166">
        <v>40</v>
      </c>
      <c r="I183" s="167"/>
      <c r="J183" s="168">
        <f t="shared" si="40"/>
        <v>0</v>
      </c>
      <c r="K183" s="169"/>
      <c r="L183" s="33"/>
      <c r="M183" s="170" t="s">
        <v>1</v>
      </c>
      <c r="N183" s="171" t="s">
        <v>37</v>
      </c>
      <c r="O183" s="58"/>
      <c r="P183" s="172">
        <f t="shared" si="41"/>
        <v>0</v>
      </c>
      <c r="Q183" s="172">
        <v>0</v>
      </c>
      <c r="R183" s="172">
        <f t="shared" si="42"/>
        <v>0</v>
      </c>
      <c r="S183" s="172">
        <v>0</v>
      </c>
      <c r="T183" s="173">
        <f t="shared" si="4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74" t="s">
        <v>150</v>
      </c>
      <c r="AT183" s="174" t="s">
        <v>146</v>
      </c>
      <c r="AU183" s="174" t="s">
        <v>80</v>
      </c>
      <c r="AY183" s="17" t="s">
        <v>144</v>
      </c>
      <c r="BE183" s="175">
        <f t="shared" si="44"/>
        <v>0</v>
      </c>
      <c r="BF183" s="175">
        <f t="shared" si="45"/>
        <v>0</v>
      </c>
      <c r="BG183" s="175">
        <f t="shared" si="46"/>
        <v>0</v>
      </c>
      <c r="BH183" s="175">
        <f t="shared" si="47"/>
        <v>0</v>
      </c>
      <c r="BI183" s="175">
        <f t="shared" si="48"/>
        <v>0</v>
      </c>
      <c r="BJ183" s="17" t="s">
        <v>80</v>
      </c>
      <c r="BK183" s="175">
        <f t="shared" si="49"/>
        <v>0</v>
      </c>
      <c r="BL183" s="17" t="s">
        <v>150</v>
      </c>
      <c r="BM183" s="174" t="s">
        <v>617</v>
      </c>
    </row>
    <row r="184" spans="1:65" s="2" customFormat="1" ht="16.5" customHeight="1">
      <c r="A184" s="32"/>
      <c r="B184" s="161"/>
      <c r="C184" s="162" t="s">
        <v>398</v>
      </c>
      <c r="D184" s="162" t="s">
        <v>146</v>
      </c>
      <c r="E184" s="163" t="s">
        <v>931</v>
      </c>
      <c r="F184" s="164" t="s">
        <v>932</v>
      </c>
      <c r="G184" s="165" t="s">
        <v>537</v>
      </c>
      <c r="H184" s="166">
        <v>400</v>
      </c>
      <c r="I184" s="167"/>
      <c r="J184" s="168">
        <f t="shared" si="40"/>
        <v>0</v>
      </c>
      <c r="K184" s="169"/>
      <c r="L184" s="33"/>
      <c r="M184" s="170" t="s">
        <v>1</v>
      </c>
      <c r="N184" s="171" t="s">
        <v>37</v>
      </c>
      <c r="O184" s="58"/>
      <c r="P184" s="172">
        <f t="shared" si="41"/>
        <v>0</v>
      </c>
      <c r="Q184" s="172">
        <v>0</v>
      </c>
      <c r="R184" s="172">
        <f t="shared" si="42"/>
        <v>0</v>
      </c>
      <c r="S184" s="172">
        <v>0</v>
      </c>
      <c r="T184" s="173">
        <f t="shared" si="4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74" t="s">
        <v>150</v>
      </c>
      <c r="AT184" s="174" t="s">
        <v>146</v>
      </c>
      <c r="AU184" s="174" t="s">
        <v>80</v>
      </c>
      <c r="AY184" s="17" t="s">
        <v>144</v>
      </c>
      <c r="BE184" s="175">
        <f t="shared" si="44"/>
        <v>0</v>
      </c>
      <c r="BF184" s="175">
        <f t="shared" si="45"/>
        <v>0</v>
      </c>
      <c r="BG184" s="175">
        <f t="shared" si="46"/>
        <v>0</v>
      </c>
      <c r="BH184" s="175">
        <f t="shared" si="47"/>
        <v>0</v>
      </c>
      <c r="BI184" s="175">
        <f t="shared" si="48"/>
        <v>0</v>
      </c>
      <c r="BJ184" s="17" t="s">
        <v>80</v>
      </c>
      <c r="BK184" s="175">
        <f t="shared" si="49"/>
        <v>0</v>
      </c>
      <c r="BL184" s="17" t="s">
        <v>150</v>
      </c>
      <c r="BM184" s="174" t="s">
        <v>628</v>
      </c>
    </row>
    <row r="185" spans="1:65" s="2" customFormat="1" ht="16.5" customHeight="1">
      <c r="A185" s="32"/>
      <c r="B185" s="161"/>
      <c r="C185" s="162" t="s">
        <v>403</v>
      </c>
      <c r="D185" s="162" t="s">
        <v>146</v>
      </c>
      <c r="E185" s="163" t="s">
        <v>933</v>
      </c>
      <c r="F185" s="164" t="s">
        <v>934</v>
      </c>
      <c r="G185" s="165" t="s">
        <v>537</v>
      </c>
      <c r="H185" s="166">
        <v>200</v>
      </c>
      <c r="I185" s="167"/>
      <c r="J185" s="168">
        <f t="shared" si="40"/>
        <v>0</v>
      </c>
      <c r="K185" s="169"/>
      <c r="L185" s="33"/>
      <c r="M185" s="170" t="s">
        <v>1</v>
      </c>
      <c r="N185" s="171" t="s">
        <v>37</v>
      </c>
      <c r="O185" s="58"/>
      <c r="P185" s="172">
        <f t="shared" si="41"/>
        <v>0</v>
      </c>
      <c r="Q185" s="172">
        <v>0</v>
      </c>
      <c r="R185" s="172">
        <f t="shared" si="42"/>
        <v>0</v>
      </c>
      <c r="S185" s="172">
        <v>0</v>
      </c>
      <c r="T185" s="173">
        <f t="shared" si="4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74" t="s">
        <v>150</v>
      </c>
      <c r="AT185" s="174" t="s">
        <v>146</v>
      </c>
      <c r="AU185" s="174" t="s">
        <v>80</v>
      </c>
      <c r="AY185" s="17" t="s">
        <v>144</v>
      </c>
      <c r="BE185" s="175">
        <f t="shared" si="44"/>
        <v>0</v>
      </c>
      <c r="BF185" s="175">
        <f t="shared" si="45"/>
        <v>0</v>
      </c>
      <c r="BG185" s="175">
        <f t="shared" si="46"/>
        <v>0</v>
      </c>
      <c r="BH185" s="175">
        <f t="shared" si="47"/>
        <v>0</v>
      </c>
      <c r="BI185" s="175">
        <f t="shared" si="48"/>
        <v>0</v>
      </c>
      <c r="BJ185" s="17" t="s">
        <v>80</v>
      </c>
      <c r="BK185" s="175">
        <f t="shared" si="49"/>
        <v>0</v>
      </c>
      <c r="BL185" s="17" t="s">
        <v>150</v>
      </c>
      <c r="BM185" s="174" t="s">
        <v>639</v>
      </c>
    </row>
    <row r="186" spans="1:65" s="2" customFormat="1" ht="16.5" customHeight="1">
      <c r="A186" s="32"/>
      <c r="B186" s="161"/>
      <c r="C186" s="162" t="s">
        <v>408</v>
      </c>
      <c r="D186" s="162" t="s">
        <v>146</v>
      </c>
      <c r="E186" s="163" t="s">
        <v>935</v>
      </c>
      <c r="F186" s="164" t="s">
        <v>936</v>
      </c>
      <c r="G186" s="165" t="s">
        <v>537</v>
      </c>
      <c r="H186" s="166">
        <v>100</v>
      </c>
      <c r="I186" s="167"/>
      <c r="J186" s="168">
        <f t="shared" si="40"/>
        <v>0</v>
      </c>
      <c r="K186" s="169"/>
      <c r="L186" s="33"/>
      <c r="M186" s="170" t="s">
        <v>1</v>
      </c>
      <c r="N186" s="171" t="s">
        <v>37</v>
      </c>
      <c r="O186" s="58"/>
      <c r="P186" s="172">
        <f t="shared" si="41"/>
        <v>0</v>
      </c>
      <c r="Q186" s="172">
        <v>0</v>
      </c>
      <c r="R186" s="172">
        <f t="shared" si="42"/>
        <v>0</v>
      </c>
      <c r="S186" s="172">
        <v>0</v>
      </c>
      <c r="T186" s="173">
        <f t="shared" si="4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74" t="s">
        <v>150</v>
      </c>
      <c r="AT186" s="174" t="s">
        <v>146</v>
      </c>
      <c r="AU186" s="174" t="s">
        <v>80</v>
      </c>
      <c r="AY186" s="17" t="s">
        <v>144</v>
      </c>
      <c r="BE186" s="175">
        <f t="shared" si="44"/>
        <v>0</v>
      </c>
      <c r="BF186" s="175">
        <f t="shared" si="45"/>
        <v>0</v>
      </c>
      <c r="BG186" s="175">
        <f t="shared" si="46"/>
        <v>0</v>
      </c>
      <c r="BH186" s="175">
        <f t="shared" si="47"/>
        <v>0</v>
      </c>
      <c r="BI186" s="175">
        <f t="shared" si="48"/>
        <v>0</v>
      </c>
      <c r="BJ186" s="17" t="s">
        <v>80</v>
      </c>
      <c r="BK186" s="175">
        <f t="shared" si="49"/>
        <v>0</v>
      </c>
      <c r="BL186" s="17" t="s">
        <v>150</v>
      </c>
      <c r="BM186" s="174" t="s">
        <v>650</v>
      </c>
    </row>
    <row r="187" spans="1:65" s="2" customFormat="1" ht="16.5" customHeight="1">
      <c r="A187" s="32"/>
      <c r="B187" s="161"/>
      <c r="C187" s="162" t="s">
        <v>412</v>
      </c>
      <c r="D187" s="162" t="s">
        <v>146</v>
      </c>
      <c r="E187" s="163" t="s">
        <v>937</v>
      </c>
      <c r="F187" s="164" t="s">
        <v>938</v>
      </c>
      <c r="G187" s="165" t="s">
        <v>537</v>
      </c>
      <c r="H187" s="166">
        <v>400</v>
      </c>
      <c r="I187" s="167"/>
      <c r="J187" s="168">
        <f t="shared" si="40"/>
        <v>0</v>
      </c>
      <c r="K187" s="169"/>
      <c r="L187" s="33"/>
      <c r="M187" s="170" t="s">
        <v>1</v>
      </c>
      <c r="N187" s="171" t="s">
        <v>37</v>
      </c>
      <c r="O187" s="58"/>
      <c r="P187" s="172">
        <f t="shared" si="41"/>
        <v>0</v>
      </c>
      <c r="Q187" s="172">
        <v>0</v>
      </c>
      <c r="R187" s="172">
        <f t="shared" si="42"/>
        <v>0</v>
      </c>
      <c r="S187" s="172">
        <v>0</v>
      </c>
      <c r="T187" s="173">
        <f t="shared" si="4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74" t="s">
        <v>150</v>
      </c>
      <c r="AT187" s="174" t="s">
        <v>146</v>
      </c>
      <c r="AU187" s="174" t="s">
        <v>80</v>
      </c>
      <c r="AY187" s="17" t="s">
        <v>144</v>
      </c>
      <c r="BE187" s="175">
        <f t="shared" si="44"/>
        <v>0</v>
      </c>
      <c r="BF187" s="175">
        <f t="shared" si="45"/>
        <v>0</v>
      </c>
      <c r="BG187" s="175">
        <f t="shared" si="46"/>
        <v>0</v>
      </c>
      <c r="BH187" s="175">
        <f t="shared" si="47"/>
        <v>0</v>
      </c>
      <c r="BI187" s="175">
        <f t="shared" si="48"/>
        <v>0</v>
      </c>
      <c r="BJ187" s="17" t="s">
        <v>80</v>
      </c>
      <c r="BK187" s="175">
        <f t="shared" si="49"/>
        <v>0</v>
      </c>
      <c r="BL187" s="17" t="s">
        <v>150</v>
      </c>
      <c r="BM187" s="174" t="s">
        <v>660</v>
      </c>
    </row>
    <row r="188" spans="1:65" s="2" customFormat="1" ht="16.5" customHeight="1">
      <c r="A188" s="32"/>
      <c r="B188" s="161"/>
      <c r="C188" s="162" t="s">
        <v>416</v>
      </c>
      <c r="D188" s="162" t="s">
        <v>146</v>
      </c>
      <c r="E188" s="163" t="s">
        <v>939</v>
      </c>
      <c r="F188" s="164" t="s">
        <v>940</v>
      </c>
      <c r="G188" s="165" t="s">
        <v>537</v>
      </c>
      <c r="H188" s="166">
        <v>100</v>
      </c>
      <c r="I188" s="167"/>
      <c r="J188" s="168">
        <f t="shared" si="40"/>
        <v>0</v>
      </c>
      <c r="K188" s="169"/>
      <c r="L188" s="33"/>
      <c r="M188" s="170" t="s">
        <v>1</v>
      </c>
      <c r="N188" s="171" t="s">
        <v>37</v>
      </c>
      <c r="O188" s="58"/>
      <c r="P188" s="172">
        <f t="shared" si="41"/>
        <v>0</v>
      </c>
      <c r="Q188" s="172">
        <v>0</v>
      </c>
      <c r="R188" s="172">
        <f t="shared" si="42"/>
        <v>0</v>
      </c>
      <c r="S188" s="172">
        <v>0</v>
      </c>
      <c r="T188" s="173">
        <f t="shared" si="4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74" t="s">
        <v>150</v>
      </c>
      <c r="AT188" s="174" t="s">
        <v>146</v>
      </c>
      <c r="AU188" s="174" t="s">
        <v>80</v>
      </c>
      <c r="AY188" s="17" t="s">
        <v>144</v>
      </c>
      <c r="BE188" s="175">
        <f t="shared" si="44"/>
        <v>0</v>
      </c>
      <c r="BF188" s="175">
        <f t="shared" si="45"/>
        <v>0</v>
      </c>
      <c r="BG188" s="175">
        <f t="shared" si="46"/>
        <v>0</v>
      </c>
      <c r="BH188" s="175">
        <f t="shared" si="47"/>
        <v>0</v>
      </c>
      <c r="BI188" s="175">
        <f t="shared" si="48"/>
        <v>0</v>
      </c>
      <c r="BJ188" s="17" t="s">
        <v>80</v>
      </c>
      <c r="BK188" s="175">
        <f t="shared" si="49"/>
        <v>0</v>
      </c>
      <c r="BL188" s="17" t="s">
        <v>150</v>
      </c>
      <c r="BM188" s="174" t="s">
        <v>670</v>
      </c>
    </row>
    <row r="189" spans="1:65" s="12" customFormat="1" ht="25.9" customHeight="1">
      <c r="B189" s="148"/>
      <c r="D189" s="149" t="s">
        <v>71</v>
      </c>
      <c r="E189" s="150" t="s">
        <v>941</v>
      </c>
      <c r="F189" s="150" t="s">
        <v>942</v>
      </c>
      <c r="I189" s="151"/>
      <c r="J189" s="152">
        <f>BK189</f>
        <v>0</v>
      </c>
      <c r="L189" s="148"/>
      <c r="M189" s="153"/>
      <c r="N189" s="154"/>
      <c r="O189" s="154"/>
      <c r="P189" s="155">
        <f>SUM(P190:P200)</f>
        <v>0</v>
      </c>
      <c r="Q189" s="154"/>
      <c r="R189" s="155">
        <f>SUM(R190:R200)</f>
        <v>0</v>
      </c>
      <c r="S189" s="154"/>
      <c r="T189" s="156">
        <f>SUM(T190:T200)</f>
        <v>0</v>
      </c>
      <c r="AR189" s="149" t="s">
        <v>80</v>
      </c>
      <c r="AT189" s="157" t="s">
        <v>71</v>
      </c>
      <c r="AU189" s="157" t="s">
        <v>72</v>
      </c>
      <c r="AY189" s="149" t="s">
        <v>144</v>
      </c>
      <c r="BK189" s="158">
        <f>SUM(BK190:BK200)</f>
        <v>0</v>
      </c>
    </row>
    <row r="190" spans="1:65" s="2" customFormat="1" ht="21.75" customHeight="1">
      <c r="A190" s="32"/>
      <c r="B190" s="161"/>
      <c r="C190" s="162" t="s">
        <v>420</v>
      </c>
      <c r="D190" s="162" t="s">
        <v>146</v>
      </c>
      <c r="E190" s="163" t="s">
        <v>943</v>
      </c>
      <c r="F190" s="164" t="s">
        <v>944</v>
      </c>
      <c r="G190" s="165" t="s">
        <v>839</v>
      </c>
      <c r="H190" s="166">
        <v>20</v>
      </c>
      <c r="I190" s="167"/>
      <c r="J190" s="168">
        <f t="shared" ref="J190:J200" si="50">ROUND(I190*H190,2)</f>
        <v>0</v>
      </c>
      <c r="K190" s="169"/>
      <c r="L190" s="33"/>
      <c r="M190" s="170" t="s">
        <v>1</v>
      </c>
      <c r="N190" s="171" t="s">
        <v>37</v>
      </c>
      <c r="O190" s="58"/>
      <c r="P190" s="172">
        <f t="shared" ref="P190:P200" si="51">O190*H190</f>
        <v>0</v>
      </c>
      <c r="Q190" s="172">
        <v>0</v>
      </c>
      <c r="R190" s="172">
        <f t="shared" ref="R190:R200" si="52">Q190*H190</f>
        <v>0</v>
      </c>
      <c r="S190" s="172">
        <v>0</v>
      </c>
      <c r="T190" s="173">
        <f t="shared" ref="T190:T200" si="53"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74" t="s">
        <v>150</v>
      </c>
      <c r="AT190" s="174" t="s">
        <v>146</v>
      </c>
      <c r="AU190" s="174" t="s">
        <v>80</v>
      </c>
      <c r="AY190" s="17" t="s">
        <v>144</v>
      </c>
      <c r="BE190" s="175">
        <f t="shared" ref="BE190:BE200" si="54">IF(N190="základní",J190,0)</f>
        <v>0</v>
      </c>
      <c r="BF190" s="175">
        <f t="shared" ref="BF190:BF200" si="55">IF(N190="snížená",J190,0)</f>
        <v>0</v>
      </c>
      <c r="BG190" s="175">
        <f t="shared" ref="BG190:BG200" si="56">IF(N190="zákl. přenesená",J190,0)</f>
        <v>0</v>
      </c>
      <c r="BH190" s="175">
        <f t="shared" ref="BH190:BH200" si="57">IF(N190="sníž. přenesená",J190,0)</f>
        <v>0</v>
      </c>
      <c r="BI190" s="175">
        <f t="shared" ref="BI190:BI200" si="58">IF(N190="nulová",J190,0)</f>
        <v>0</v>
      </c>
      <c r="BJ190" s="17" t="s">
        <v>80</v>
      </c>
      <c r="BK190" s="175">
        <f t="shared" ref="BK190:BK200" si="59">ROUND(I190*H190,2)</f>
        <v>0</v>
      </c>
      <c r="BL190" s="17" t="s">
        <v>150</v>
      </c>
      <c r="BM190" s="174" t="s">
        <v>679</v>
      </c>
    </row>
    <row r="191" spans="1:65" s="2" customFormat="1" ht="16.5" customHeight="1">
      <c r="A191" s="32"/>
      <c r="B191" s="161"/>
      <c r="C191" s="162" t="s">
        <v>424</v>
      </c>
      <c r="D191" s="162" t="s">
        <v>146</v>
      </c>
      <c r="E191" s="163" t="s">
        <v>945</v>
      </c>
      <c r="F191" s="164" t="s">
        <v>946</v>
      </c>
      <c r="G191" s="165" t="s">
        <v>839</v>
      </c>
      <c r="H191" s="166">
        <v>3</v>
      </c>
      <c r="I191" s="167"/>
      <c r="J191" s="168">
        <f t="shared" si="50"/>
        <v>0</v>
      </c>
      <c r="K191" s="169"/>
      <c r="L191" s="33"/>
      <c r="M191" s="170" t="s">
        <v>1</v>
      </c>
      <c r="N191" s="171" t="s">
        <v>37</v>
      </c>
      <c r="O191" s="58"/>
      <c r="P191" s="172">
        <f t="shared" si="51"/>
        <v>0</v>
      </c>
      <c r="Q191" s="172">
        <v>0</v>
      </c>
      <c r="R191" s="172">
        <f t="shared" si="52"/>
        <v>0</v>
      </c>
      <c r="S191" s="172">
        <v>0</v>
      </c>
      <c r="T191" s="173">
        <f t="shared" si="5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74" t="s">
        <v>150</v>
      </c>
      <c r="AT191" s="174" t="s">
        <v>146</v>
      </c>
      <c r="AU191" s="174" t="s">
        <v>80</v>
      </c>
      <c r="AY191" s="17" t="s">
        <v>144</v>
      </c>
      <c r="BE191" s="175">
        <f t="shared" si="54"/>
        <v>0</v>
      </c>
      <c r="BF191" s="175">
        <f t="shared" si="55"/>
        <v>0</v>
      </c>
      <c r="BG191" s="175">
        <f t="shared" si="56"/>
        <v>0</v>
      </c>
      <c r="BH191" s="175">
        <f t="shared" si="57"/>
        <v>0</v>
      </c>
      <c r="BI191" s="175">
        <f t="shared" si="58"/>
        <v>0</v>
      </c>
      <c r="BJ191" s="17" t="s">
        <v>80</v>
      </c>
      <c r="BK191" s="175">
        <f t="shared" si="59"/>
        <v>0</v>
      </c>
      <c r="BL191" s="17" t="s">
        <v>150</v>
      </c>
      <c r="BM191" s="174" t="s">
        <v>689</v>
      </c>
    </row>
    <row r="192" spans="1:65" s="2" customFormat="1" ht="16.5" customHeight="1">
      <c r="A192" s="32"/>
      <c r="B192" s="161"/>
      <c r="C192" s="162" t="s">
        <v>428</v>
      </c>
      <c r="D192" s="162" t="s">
        <v>146</v>
      </c>
      <c r="E192" s="163" t="s">
        <v>947</v>
      </c>
      <c r="F192" s="164" t="s">
        <v>904</v>
      </c>
      <c r="G192" s="165" t="s">
        <v>839</v>
      </c>
      <c r="H192" s="166">
        <v>4</v>
      </c>
      <c r="I192" s="167"/>
      <c r="J192" s="168">
        <f t="shared" si="50"/>
        <v>0</v>
      </c>
      <c r="K192" s="169"/>
      <c r="L192" s="33"/>
      <c r="M192" s="170" t="s">
        <v>1</v>
      </c>
      <c r="N192" s="171" t="s">
        <v>37</v>
      </c>
      <c r="O192" s="58"/>
      <c r="P192" s="172">
        <f t="shared" si="51"/>
        <v>0</v>
      </c>
      <c r="Q192" s="172">
        <v>0</v>
      </c>
      <c r="R192" s="172">
        <f t="shared" si="52"/>
        <v>0</v>
      </c>
      <c r="S192" s="172">
        <v>0</v>
      </c>
      <c r="T192" s="173">
        <f t="shared" si="5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74" t="s">
        <v>150</v>
      </c>
      <c r="AT192" s="174" t="s">
        <v>146</v>
      </c>
      <c r="AU192" s="174" t="s">
        <v>80</v>
      </c>
      <c r="AY192" s="17" t="s">
        <v>144</v>
      </c>
      <c r="BE192" s="175">
        <f t="shared" si="54"/>
        <v>0</v>
      </c>
      <c r="BF192" s="175">
        <f t="shared" si="55"/>
        <v>0</v>
      </c>
      <c r="BG192" s="175">
        <f t="shared" si="56"/>
        <v>0</v>
      </c>
      <c r="BH192" s="175">
        <f t="shared" si="57"/>
        <v>0</v>
      </c>
      <c r="BI192" s="175">
        <f t="shared" si="58"/>
        <v>0</v>
      </c>
      <c r="BJ192" s="17" t="s">
        <v>80</v>
      </c>
      <c r="BK192" s="175">
        <f t="shared" si="59"/>
        <v>0</v>
      </c>
      <c r="BL192" s="17" t="s">
        <v>150</v>
      </c>
      <c r="BM192" s="174" t="s">
        <v>699</v>
      </c>
    </row>
    <row r="193" spans="1:65" s="2" customFormat="1" ht="16.5" customHeight="1">
      <c r="A193" s="32"/>
      <c r="B193" s="161"/>
      <c r="C193" s="162" t="s">
        <v>434</v>
      </c>
      <c r="D193" s="162" t="s">
        <v>146</v>
      </c>
      <c r="E193" s="163" t="s">
        <v>907</v>
      </c>
      <c r="F193" s="164" t="s">
        <v>908</v>
      </c>
      <c r="G193" s="165" t="s">
        <v>839</v>
      </c>
      <c r="H193" s="166">
        <v>2</v>
      </c>
      <c r="I193" s="167"/>
      <c r="J193" s="168">
        <f t="shared" si="50"/>
        <v>0</v>
      </c>
      <c r="K193" s="169"/>
      <c r="L193" s="33"/>
      <c r="M193" s="170" t="s">
        <v>1</v>
      </c>
      <c r="N193" s="171" t="s">
        <v>37</v>
      </c>
      <c r="O193" s="58"/>
      <c r="P193" s="172">
        <f t="shared" si="51"/>
        <v>0</v>
      </c>
      <c r="Q193" s="172">
        <v>0</v>
      </c>
      <c r="R193" s="172">
        <f t="shared" si="52"/>
        <v>0</v>
      </c>
      <c r="S193" s="172">
        <v>0</v>
      </c>
      <c r="T193" s="173">
        <f t="shared" si="5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74" t="s">
        <v>150</v>
      </c>
      <c r="AT193" s="174" t="s">
        <v>146</v>
      </c>
      <c r="AU193" s="174" t="s">
        <v>80</v>
      </c>
      <c r="AY193" s="17" t="s">
        <v>144</v>
      </c>
      <c r="BE193" s="175">
        <f t="shared" si="54"/>
        <v>0</v>
      </c>
      <c r="BF193" s="175">
        <f t="shared" si="55"/>
        <v>0</v>
      </c>
      <c r="BG193" s="175">
        <f t="shared" si="56"/>
        <v>0</v>
      </c>
      <c r="BH193" s="175">
        <f t="shared" si="57"/>
        <v>0</v>
      </c>
      <c r="BI193" s="175">
        <f t="shared" si="58"/>
        <v>0</v>
      </c>
      <c r="BJ193" s="17" t="s">
        <v>80</v>
      </c>
      <c r="BK193" s="175">
        <f t="shared" si="59"/>
        <v>0</v>
      </c>
      <c r="BL193" s="17" t="s">
        <v>150</v>
      </c>
      <c r="BM193" s="174" t="s">
        <v>708</v>
      </c>
    </row>
    <row r="194" spans="1:65" s="2" customFormat="1" ht="16.5" customHeight="1">
      <c r="A194" s="32"/>
      <c r="B194" s="161"/>
      <c r="C194" s="162" t="s">
        <v>440</v>
      </c>
      <c r="D194" s="162" t="s">
        <v>146</v>
      </c>
      <c r="E194" s="163" t="s">
        <v>909</v>
      </c>
      <c r="F194" s="164" t="s">
        <v>910</v>
      </c>
      <c r="G194" s="165" t="s">
        <v>839</v>
      </c>
      <c r="H194" s="166">
        <v>4</v>
      </c>
      <c r="I194" s="167"/>
      <c r="J194" s="168">
        <f t="shared" si="50"/>
        <v>0</v>
      </c>
      <c r="K194" s="169"/>
      <c r="L194" s="33"/>
      <c r="M194" s="170" t="s">
        <v>1</v>
      </c>
      <c r="N194" s="171" t="s">
        <v>37</v>
      </c>
      <c r="O194" s="58"/>
      <c r="P194" s="172">
        <f t="shared" si="51"/>
        <v>0</v>
      </c>
      <c r="Q194" s="172">
        <v>0</v>
      </c>
      <c r="R194" s="172">
        <f t="shared" si="52"/>
        <v>0</v>
      </c>
      <c r="S194" s="172">
        <v>0</v>
      </c>
      <c r="T194" s="173">
        <f t="shared" si="5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74" t="s">
        <v>150</v>
      </c>
      <c r="AT194" s="174" t="s">
        <v>146</v>
      </c>
      <c r="AU194" s="174" t="s">
        <v>80</v>
      </c>
      <c r="AY194" s="17" t="s">
        <v>144</v>
      </c>
      <c r="BE194" s="175">
        <f t="shared" si="54"/>
        <v>0</v>
      </c>
      <c r="BF194" s="175">
        <f t="shared" si="55"/>
        <v>0</v>
      </c>
      <c r="BG194" s="175">
        <f t="shared" si="56"/>
        <v>0</v>
      </c>
      <c r="BH194" s="175">
        <f t="shared" si="57"/>
        <v>0</v>
      </c>
      <c r="BI194" s="175">
        <f t="shared" si="58"/>
        <v>0</v>
      </c>
      <c r="BJ194" s="17" t="s">
        <v>80</v>
      </c>
      <c r="BK194" s="175">
        <f t="shared" si="59"/>
        <v>0</v>
      </c>
      <c r="BL194" s="17" t="s">
        <v>150</v>
      </c>
      <c r="BM194" s="174" t="s">
        <v>717</v>
      </c>
    </row>
    <row r="195" spans="1:65" s="2" customFormat="1" ht="16.5" customHeight="1">
      <c r="A195" s="32"/>
      <c r="B195" s="161"/>
      <c r="C195" s="162" t="s">
        <v>447</v>
      </c>
      <c r="D195" s="162" t="s">
        <v>146</v>
      </c>
      <c r="E195" s="163" t="s">
        <v>911</v>
      </c>
      <c r="F195" s="164" t="s">
        <v>912</v>
      </c>
      <c r="G195" s="165" t="s">
        <v>839</v>
      </c>
      <c r="H195" s="166">
        <v>2</v>
      </c>
      <c r="I195" s="167"/>
      <c r="J195" s="168">
        <f t="shared" si="50"/>
        <v>0</v>
      </c>
      <c r="K195" s="169"/>
      <c r="L195" s="33"/>
      <c r="M195" s="170" t="s">
        <v>1</v>
      </c>
      <c r="N195" s="171" t="s">
        <v>37</v>
      </c>
      <c r="O195" s="58"/>
      <c r="P195" s="172">
        <f t="shared" si="51"/>
        <v>0</v>
      </c>
      <c r="Q195" s="172">
        <v>0</v>
      </c>
      <c r="R195" s="172">
        <f t="shared" si="52"/>
        <v>0</v>
      </c>
      <c r="S195" s="172">
        <v>0</v>
      </c>
      <c r="T195" s="173">
        <f t="shared" si="53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74" t="s">
        <v>150</v>
      </c>
      <c r="AT195" s="174" t="s">
        <v>146</v>
      </c>
      <c r="AU195" s="174" t="s">
        <v>80</v>
      </c>
      <c r="AY195" s="17" t="s">
        <v>144</v>
      </c>
      <c r="BE195" s="175">
        <f t="shared" si="54"/>
        <v>0</v>
      </c>
      <c r="BF195" s="175">
        <f t="shared" si="55"/>
        <v>0</v>
      </c>
      <c r="BG195" s="175">
        <f t="shared" si="56"/>
        <v>0</v>
      </c>
      <c r="BH195" s="175">
        <f t="shared" si="57"/>
        <v>0</v>
      </c>
      <c r="BI195" s="175">
        <f t="shared" si="58"/>
        <v>0</v>
      </c>
      <c r="BJ195" s="17" t="s">
        <v>80</v>
      </c>
      <c r="BK195" s="175">
        <f t="shared" si="59"/>
        <v>0</v>
      </c>
      <c r="BL195" s="17" t="s">
        <v>150</v>
      </c>
      <c r="BM195" s="174" t="s">
        <v>725</v>
      </c>
    </row>
    <row r="196" spans="1:65" s="2" customFormat="1" ht="16.5" customHeight="1">
      <c r="A196" s="32"/>
      <c r="B196" s="161"/>
      <c r="C196" s="162" t="s">
        <v>451</v>
      </c>
      <c r="D196" s="162" t="s">
        <v>146</v>
      </c>
      <c r="E196" s="163" t="s">
        <v>913</v>
      </c>
      <c r="F196" s="164" t="s">
        <v>914</v>
      </c>
      <c r="G196" s="165" t="s">
        <v>839</v>
      </c>
      <c r="H196" s="166">
        <v>2</v>
      </c>
      <c r="I196" s="167"/>
      <c r="J196" s="168">
        <f t="shared" si="50"/>
        <v>0</v>
      </c>
      <c r="K196" s="169"/>
      <c r="L196" s="33"/>
      <c r="M196" s="170" t="s">
        <v>1</v>
      </c>
      <c r="N196" s="171" t="s">
        <v>37</v>
      </c>
      <c r="O196" s="58"/>
      <c r="P196" s="172">
        <f t="shared" si="51"/>
        <v>0</v>
      </c>
      <c r="Q196" s="172">
        <v>0</v>
      </c>
      <c r="R196" s="172">
        <f t="shared" si="52"/>
        <v>0</v>
      </c>
      <c r="S196" s="172">
        <v>0</v>
      </c>
      <c r="T196" s="173">
        <f t="shared" si="5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74" t="s">
        <v>150</v>
      </c>
      <c r="AT196" s="174" t="s">
        <v>146</v>
      </c>
      <c r="AU196" s="174" t="s">
        <v>80</v>
      </c>
      <c r="AY196" s="17" t="s">
        <v>144</v>
      </c>
      <c r="BE196" s="175">
        <f t="shared" si="54"/>
        <v>0</v>
      </c>
      <c r="BF196" s="175">
        <f t="shared" si="55"/>
        <v>0</v>
      </c>
      <c r="BG196" s="175">
        <f t="shared" si="56"/>
        <v>0</v>
      </c>
      <c r="BH196" s="175">
        <f t="shared" si="57"/>
        <v>0</v>
      </c>
      <c r="BI196" s="175">
        <f t="shared" si="58"/>
        <v>0</v>
      </c>
      <c r="BJ196" s="17" t="s">
        <v>80</v>
      </c>
      <c r="BK196" s="175">
        <f t="shared" si="59"/>
        <v>0</v>
      </c>
      <c r="BL196" s="17" t="s">
        <v>150</v>
      </c>
      <c r="BM196" s="174" t="s">
        <v>735</v>
      </c>
    </row>
    <row r="197" spans="1:65" s="2" customFormat="1" ht="16.5" customHeight="1">
      <c r="A197" s="32"/>
      <c r="B197" s="161"/>
      <c r="C197" s="162" t="s">
        <v>455</v>
      </c>
      <c r="D197" s="162" t="s">
        <v>146</v>
      </c>
      <c r="E197" s="163" t="s">
        <v>915</v>
      </c>
      <c r="F197" s="164" t="s">
        <v>916</v>
      </c>
      <c r="G197" s="165" t="s">
        <v>839</v>
      </c>
      <c r="H197" s="166">
        <v>14</v>
      </c>
      <c r="I197" s="167"/>
      <c r="J197" s="168">
        <f t="shared" si="50"/>
        <v>0</v>
      </c>
      <c r="K197" s="169"/>
      <c r="L197" s="33"/>
      <c r="M197" s="170" t="s">
        <v>1</v>
      </c>
      <c r="N197" s="171" t="s">
        <v>37</v>
      </c>
      <c r="O197" s="58"/>
      <c r="P197" s="172">
        <f t="shared" si="51"/>
        <v>0</v>
      </c>
      <c r="Q197" s="172">
        <v>0</v>
      </c>
      <c r="R197" s="172">
        <f t="shared" si="52"/>
        <v>0</v>
      </c>
      <c r="S197" s="172">
        <v>0</v>
      </c>
      <c r="T197" s="173">
        <f t="shared" si="53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74" t="s">
        <v>150</v>
      </c>
      <c r="AT197" s="174" t="s">
        <v>146</v>
      </c>
      <c r="AU197" s="174" t="s">
        <v>80</v>
      </c>
      <c r="AY197" s="17" t="s">
        <v>144</v>
      </c>
      <c r="BE197" s="175">
        <f t="shared" si="54"/>
        <v>0</v>
      </c>
      <c r="BF197" s="175">
        <f t="shared" si="55"/>
        <v>0</v>
      </c>
      <c r="BG197" s="175">
        <f t="shared" si="56"/>
        <v>0</v>
      </c>
      <c r="BH197" s="175">
        <f t="shared" si="57"/>
        <v>0</v>
      </c>
      <c r="BI197" s="175">
        <f t="shared" si="58"/>
        <v>0</v>
      </c>
      <c r="BJ197" s="17" t="s">
        <v>80</v>
      </c>
      <c r="BK197" s="175">
        <f t="shared" si="59"/>
        <v>0</v>
      </c>
      <c r="BL197" s="17" t="s">
        <v>150</v>
      </c>
      <c r="BM197" s="174" t="s">
        <v>746</v>
      </c>
    </row>
    <row r="198" spans="1:65" s="2" customFormat="1" ht="16.5" customHeight="1">
      <c r="A198" s="32"/>
      <c r="B198" s="161"/>
      <c r="C198" s="162" t="s">
        <v>460</v>
      </c>
      <c r="D198" s="162" t="s">
        <v>146</v>
      </c>
      <c r="E198" s="163" t="s">
        <v>919</v>
      </c>
      <c r="F198" s="164" t="s">
        <v>920</v>
      </c>
      <c r="G198" s="165" t="s">
        <v>839</v>
      </c>
      <c r="H198" s="166">
        <v>24</v>
      </c>
      <c r="I198" s="167"/>
      <c r="J198" s="168">
        <f t="shared" si="50"/>
        <v>0</v>
      </c>
      <c r="K198" s="169"/>
      <c r="L198" s="33"/>
      <c r="M198" s="170" t="s">
        <v>1</v>
      </c>
      <c r="N198" s="171" t="s">
        <v>37</v>
      </c>
      <c r="O198" s="58"/>
      <c r="P198" s="172">
        <f t="shared" si="51"/>
        <v>0</v>
      </c>
      <c r="Q198" s="172">
        <v>0</v>
      </c>
      <c r="R198" s="172">
        <f t="shared" si="52"/>
        <v>0</v>
      </c>
      <c r="S198" s="172">
        <v>0</v>
      </c>
      <c r="T198" s="173">
        <f t="shared" si="53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74" t="s">
        <v>150</v>
      </c>
      <c r="AT198" s="174" t="s">
        <v>146</v>
      </c>
      <c r="AU198" s="174" t="s">
        <v>80</v>
      </c>
      <c r="AY198" s="17" t="s">
        <v>144</v>
      </c>
      <c r="BE198" s="175">
        <f t="shared" si="54"/>
        <v>0</v>
      </c>
      <c r="BF198" s="175">
        <f t="shared" si="55"/>
        <v>0</v>
      </c>
      <c r="BG198" s="175">
        <f t="shared" si="56"/>
        <v>0</v>
      </c>
      <c r="BH198" s="175">
        <f t="shared" si="57"/>
        <v>0</v>
      </c>
      <c r="BI198" s="175">
        <f t="shared" si="58"/>
        <v>0</v>
      </c>
      <c r="BJ198" s="17" t="s">
        <v>80</v>
      </c>
      <c r="BK198" s="175">
        <f t="shared" si="59"/>
        <v>0</v>
      </c>
      <c r="BL198" s="17" t="s">
        <v>150</v>
      </c>
      <c r="BM198" s="174" t="s">
        <v>763</v>
      </c>
    </row>
    <row r="199" spans="1:65" s="2" customFormat="1" ht="16.5" customHeight="1">
      <c r="A199" s="32"/>
      <c r="B199" s="161"/>
      <c r="C199" s="162" t="s">
        <v>465</v>
      </c>
      <c r="D199" s="162" t="s">
        <v>146</v>
      </c>
      <c r="E199" s="163" t="s">
        <v>921</v>
      </c>
      <c r="F199" s="164" t="s">
        <v>922</v>
      </c>
      <c r="G199" s="165" t="s">
        <v>839</v>
      </c>
      <c r="H199" s="166">
        <v>30</v>
      </c>
      <c r="I199" s="167"/>
      <c r="J199" s="168">
        <f t="shared" si="50"/>
        <v>0</v>
      </c>
      <c r="K199" s="169"/>
      <c r="L199" s="33"/>
      <c r="M199" s="170" t="s">
        <v>1</v>
      </c>
      <c r="N199" s="171" t="s">
        <v>37</v>
      </c>
      <c r="O199" s="58"/>
      <c r="P199" s="172">
        <f t="shared" si="51"/>
        <v>0</v>
      </c>
      <c r="Q199" s="172">
        <v>0</v>
      </c>
      <c r="R199" s="172">
        <f t="shared" si="52"/>
        <v>0</v>
      </c>
      <c r="S199" s="172">
        <v>0</v>
      </c>
      <c r="T199" s="173">
        <f t="shared" si="53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74" t="s">
        <v>150</v>
      </c>
      <c r="AT199" s="174" t="s">
        <v>146</v>
      </c>
      <c r="AU199" s="174" t="s">
        <v>80</v>
      </c>
      <c r="AY199" s="17" t="s">
        <v>144</v>
      </c>
      <c r="BE199" s="175">
        <f t="shared" si="54"/>
        <v>0</v>
      </c>
      <c r="BF199" s="175">
        <f t="shared" si="55"/>
        <v>0</v>
      </c>
      <c r="BG199" s="175">
        <f t="shared" si="56"/>
        <v>0</v>
      </c>
      <c r="BH199" s="175">
        <f t="shared" si="57"/>
        <v>0</v>
      </c>
      <c r="BI199" s="175">
        <f t="shared" si="58"/>
        <v>0</v>
      </c>
      <c r="BJ199" s="17" t="s">
        <v>80</v>
      </c>
      <c r="BK199" s="175">
        <f t="shared" si="59"/>
        <v>0</v>
      </c>
      <c r="BL199" s="17" t="s">
        <v>150</v>
      </c>
      <c r="BM199" s="174" t="s">
        <v>773</v>
      </c>
    </row>
    <row r="200" spans="1:65" s="2" customFormat="1" ht="16.5" customHeight="1">
      <c r="A200" s="32"/>
      <c r="B200" s="161"/>
      <c r="C200" s="162" t="s">
        <v>470</v>
      </c>
      <c r="D200" s="162" t="s">
        <v>146</v>
      </c>
      <c r="E200" s="163" t="s">
        <v>923</v>
      </c>
      <c r="F200" s="164" t="s">
        <v>924</v>
      </c>
      <c r="G200" s="165" t="s">
        <v>839</v>
      </c>
      <c r="H200" s="166">
        <v>150</v>
      </c>
      <c r="I200" s="167"/>
      <c r="J200" s="168">
        <f t="shared" si="50"/>
        <v>0</v>
      </c>
      <c r="K200" s="169"/>
      <c r="L200" s="33"/>
      <c r="M200" s="170" t="s">
        <v>1</v>
      </c>
      <c r="N200" s="171" t="s">
        <v>37</v>
      </c>
      <c r="O200" s="58"/>
      <c r="P200" s="172">
        <f t="shared" si="51"/>
        <v>0</v>
      </c>
      <c r="Q200" s="172">
        <v>0</v>
      </c>
      <c r="R200" s="172">
        <f t="shared" si="52"/>
        <v>0</v>
      </c>
      <c r="S200" s="172">
        <v>0</v>
      </c>
      <c r="T200" s="173">
        <f t="shared" si="53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74" t="s">
        <v>150</v>
      </c>
      <c r="AT200" s="174" t="s">
        <v>146</v>
      </c>
      <c r="AU200" s="174" t="s">
        <v>80</v>
      </c>
      <c r="AY200" s="17" t="s">
        <v>144</v>
      </c>
      <c r="BE200" s="175">
        <f t="shared" si="54"/>
        <v>0</v>
      </c>
      <c r="BF200" s="175">
        <f t="shared" si="55"/>
        <v>0</v>
      </c>
      <c r="BG200" s="175">
        <f t="shared" si="56"/>
        <v>0</v>
      </c>
      <c r="BH200" s="175">
        <f t="shared" si="57"/>
        <v>0</v>
      </c>
      <c r="BI200" s="175">
        <f t="shared" si="58"/>
        <v>0</v>
      </c>
      <c r="BJ200" s="17" t="s">
        <v>80</v>
      </c>
      <c r="BK200" s="175">
        <f t="shared" si="59"/>
        <v>0</v>
      </c>
      <c r="BL200" s="17" t="s">
        <v>150</v>
      </c>
      <c r="BM200" s="174" t="s">
        <v>786</v>
      </c>
    </row>
    <row r="201" spans="1:65" s="12" customFormat="1" ht="25.9" customHeight="1">
      <c r="B201" s="148"/>
      <c r="D201" s="149" t="s">
        <v>71</v>
      </c>
      <c r="E201" s="150" t="s">
        <v>925</v>
      </c>
      <c r="F201" s="150" t="s">
        <v>926</v>
      </c>
      <c r="I201" s="151"/>
      <c r="J201" s="152">
        <f>BK201</f>
        <v>0</v>
      </c>
      <c r="L201" s="148"/>
      <c r="M201" s="153"/>
      <c r="N201" s="154"/>
      <c r="O201" s="154"/>
      <c r="P201" s="155">
        <f>SUM(P202:P208)</f>
        <v>0</v>
      </c>
      <c r="Q201" s="154"/>
      <c r="R201" s="155">
        <f>SUM(R202:R208)</f>
        <v>0</v>
      </c>
      <c r="S201" s="154"/>
      <c r="T201" s="156">
        <f>SUM(T202:T208)</f>
        <v>0</v>
      </c>
      <c r="AR201" s="149" t="s">
        <v>80</v>
      </c>
      <c r="AT201" s="157" t="s">
        <v>71</v>
      </c>
      <c r="AU201" s="157" t="s">
        <v>72</v>
      </c>
      <c r="AY201" s="149" t="s">
        <v>144</v>
      </c>
      <c r="BK201" s="158">
        <f>SUM(BK202:BK208)</f>
        <v>0</v>
      </c>
    </row>
    <row r="202" spans="1:65" s="2" customFormat="1" ht="16.5" customHeight="1">
      <c r="A202" s="32"/>
      <c r="B202" s="161"/>
      <c r="C202" s="162" t="s">
        <v>475</v>
      </c>
      <c r="D202" s="162" t="s">
        <v>146</v>
      </c>
      <c r="E202" s="163" t="s">
        <v>927</v>
      </c>
      <c r="F202" s="164" t="s">
        <v>928</v>
      </c>
      <c r="G202" s="165" t="s">
        <v>537</v>
      </c>
      <c r="H202" s="166">
        <v>25</v>
      </c>
      <c r="I202" s="167"/>
      <c r="J202" s="168">
        <f t="shared" ref="J202:J208" si="60">ROUND(I202*H202,2)</f>
        <v>0</v>
      </c>
      <c r="K202" s="169"/>
      <c r="L202" s="33"/>
      <c r="M202" s="170" t="s">
        <v>1</v>
      </c>
      <c r="N202" s="171" t="s">
        <v>37</v>
      </c>
      <c r="O202" s="58"/>
      <c r="P202" s="172">
        <f t="shared" ref="P202:P208" si="61">O202*H202</f>
        <v>0</v>
      </c>
      <c r="Q202" s="172">
        <v>0</v>
      </c>
      <c r="R202" s="172">
        <f t="shared" ref="R202:R208" si="62">Q202*H202</f>
        <v>0</v>
      </c>
      <c r="S202" s="172">
        <v>0</v>
      </c>
      <c r="T202" s="173">
        <f t="shared" ref="T202:T208" si="63"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74" t="s">
        <v>150</v>
      </c>
      <c r="AT202" s="174" t="s">
        <v>146</v>
      </c>
      <c r="AU202" s="174" t="s">
        <v>80</v>
      </c>
      <c r="AY202" s="17" t="s">
        <v>144</v>
      </c>
      <c r="BE202" s="175">
        <f t="shared" ref="BE202:BE208" si="64">IF(N202="základní",J202,0)</f>
        <v>0</v>
      </c>
      <c r="BF202" s="175">
        <f t="shared" ref="BF202:BF208" si="65">IF(N202="snížená",J202,0)</f>
        <v>0</v>
      </c>
      <c r="BG202" s="175">
        <f t="shared" ref="BG202:BG208" si="66">IF(N202="zákl. přenesená",J202,0)</f>
        <v>0</v>
      </c>
      <c r="BH202" s="175">
        <f t="shared" ref="BH202:BH208" si="67">IF(N202="sníž. přenesená",J202,0)</f>
        <v>0</v>
      </c>
      <c r="BI202" s="175">
        <f t="shared" ref="BI202:BI208" si="68">IF(N202="nulová",J202,0)</f>
        <v>0</v>
      </c>
      <c r="BJ202" s="17" t="s">
        <v>80</v>
      </c>
      <c r="BK202" s="175">
        <f t="shared" ref="BK202:BK208" si="69">ROUND(I202*H202,2)</f>
        <v>0</v>
      </c>
      <c r="BL202" s="17" t="s">
        <v>150</v>
      </c>
      <c r="BM202" s="174" t="s">
        <v>796</v>
      </c>
    </row>
    <row r="203" spans="1:65" s="2" customFormat="1" ht="16.5" customHeight="1">
      <c r="A203" s="32"/>
      <c r="B203" s="161"/>
      <c r="C203" s="162" t="s">
        <v>482</v>
      </c>
      <c r="D203" s="162" t="s">
        <v>146</v>
      </c>
      <c r="E203" s="163" t="s">
        <v>929</v>
      </c>
      <c r="F203" s="164" t="s">
        <v>930</v>
      </c>
      <c r="G203" s="165" t="s">
        <v>537</v>
      </c>
      <c r="H203" s="166">
        <v>10</v>
      </c>
      <c r="I203" s="167"/>
      <c r="J203" s="168">
        <f t="shared" si="60"/>
        <v>0</v>
      </c>
      <c r="K203" s="169"/>
      <c r="L203" s="33"/>
      <c r="M203" s="170" t="s">
        <v>1</v>
      </c>
      <c r="N203" s="171" t="s">
        <v>37</v>
      </c>
      <c r="O203" s="58"/>
      <c r="P203" s="172">
        <f t="shared" si="61"/>
        <v>0</v>
      </c>
      <c r="Q203" s="172">
        <v>0</v>
      </c>
      <c r="R203" s="172">
        <f t="shared" si="62"/>
        <v>0</v>
      </c>
      <c r="S203" s="172">
        <v>0</v>
      </c>
      <c r="T203" s="173">
        <f t="shared" si="63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74" t="s">
        <v>150</v>
      </c>
      <c r="AT203" s="174" t="s">
        <v>146</v>
      </c>
      <c r="AU203" s="174" t="s">
        <v>80</v>
      </c>
      <c r="AY203" s="17" t="s">
        <v>144</v>
      </c>
      <c r="BE203" s="175">
        <f t="shared" si="64"/>
        <v>0</v>
      </c>
      <c r="BF203" s="175">
        <f t="shared" si="65"/>
        <v>0</v>
      </c>
      <c r="BG203" s="175">
        <f t="shared" si="66"/>
        <v>0</v>
      </c>
      <c r="BH203" s="175">
        <f t="shared" si="67"/>
        <v>0</v>
      </c>
      <c r="BI203" s="175">
        <f t="shared" si="68"/>
        <v>0</v>
      </c>
      <c r="BJ203" s="17" t="s">
        <v>80</v>
      </c>
      <c r="BK203" s="175">
        <f t="shared" si="69"/>
        <v>0</v>
      </c>
      <c r="BL203" s="17" t="s">
        <v>150</v>
      </c>
      <c r="BM203" s="174" t="s">
        <v>805</v>
      </c>
    </row>
    <row r="204" spans="1:65" s="2" customFormat="1" ht="16.5" customHeight="1">
      <c r="A204" s="32"/>
      <c r="B204" s="161"/>
      <c r="C204" s="162" t="s">
        <v>490</v>
      </c>
      <c r="D204" s="162" t="s">
        <v>146</v>
      </c>
      <c r="E204" s="163" t="s">
        <v>931</v>
      </c>
      <c r="F204" s="164" t="s">
        <v>932</v>
      </c>
      <c r="G204" s="165" t="s">
        <v>537</v>
      </c>
      <c r="H204" s="166">
        <v>150</v>
      </c>
      <c r="I204" s="167"/>
      <c r="J204" s="168">
        <f t="shared" si="60"/>
        <v>0</v>
      </c>
      <c r="K204" s="169"/>
      <c r="L204" s="33"/>
      <c r="M204" s="170" t="s">
        <v>1</v>
      </c>
      <c r="N204" s="171" t="s">
        <v>37</v>
      </c>
      <c r="O204" s="58"/>
      <c r="P204" s="172">
        <f t="shared" si="61"/>
        <v>0</v>
      </c>
      <c r="Q204" s="172">
        <v>0</v>
      </c>
      <c r="R204" s="172">
        <f t="shared" si="62"/>
        <v>0</v>
      </c>
      <c r="S204" s="172">
        <v>0</v>
      </c>
      <c r="T204" s="173">
        <f t="shared" si="63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74" t="s">
        <v>150</v>
      </c>
      <c r="AT204" s="174" t="s">
        <v>146</v>
      </c>
      <c r="AU204" s="174" t="s">
        <v>80</v>
      </c>
      <c r="AY204" s="17" t="s">
        <v>144</v>
      </c>
      <c r="BE204" s="175">
        <f t="shared" si="64"/>
        <v>0</v>
      </c>
      <c r="BF204" s="175">
        <f t="shared" si="65"/>
        <v>0</v>
      </c>
      <c r="BG204" s="175">
        <f t="shared" si="66"/>
        <v>0</v>
      </c>
      <c r="BH204" s="175">
        <f t="shared" si="67"/>
        <v>0</v>
      </c>
      <c r="BI204" s="175">
        <f t="shared" si="68"/>
        <v>0</v>
      </c>
      <c r="BJ204" s="17" t="s">
        <v>80</v>
      </c>
      <c r="BK204" s="175">
        <f t="shared" si="69"/>
        <v>0</v>
      </c>
      <c r="BL204" s="17" t="s">
        <v>150</v>
      </c>
      <c r="BM204" s="174" t="s">
        <v>948</v>
      </c>
    </row>
    <row r="205" spans="1:65" s="2" customFormat="1" ht="16.5" customHeight="1">
      <c r="A205" s="32"/>
      <c r="B205" s="161"/>
      <c r="C205" s="162" t="s">
        <v>494</v>
      </c>
      <c r="D205" s="162" t="s">
        <v>146</v>
      </c>
      <c r="E205" s="163" t="s">
        <v>933</v>
      </c>
      <c r="F205" s="164" t="s">
        <v>934</v>
      </c>
      <c r="G205" s="165" t="s">
        <v>537</v>
      </c>
      <c r="H205" s="166">
        <v>100</v>
      </c>
      <c r="I205" s="167"/>
      <c r="J205" s="168">
        <f t="shared" si="60"/>
        <v>0</v>
      </c>
      <c r="K205" s="169"/>
      <c r="L205" s="33"/>
      <c r="M205" s="170" t="s">
        <v>1</v>
      </c>
      <c r="N205" s="171" t="s">
        <v>37</v>
      </c>
      <c r="O205" s="58"/>
      <c r="P205" s="172">
        <f t="shared" si="61"/>
        <v>0</v>
      </c>
      <c r="Q205" s="172">
        <v>0</v>
      </c>
      <c r="R205" s="172">
        <f t="shared" si="62"/>
        <v>0</v>
      </c>
      <c r="S205" s="172">
        <v>0</v>
      </c>
      <c r="T205" s="173">
        <f t="shared" si="63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74" t="s">
        <v>150</v>
      </c>
      <c r="AT205" s="174" t="s">
        <v>146</v>
      </c>
      <c r="AU205" s="174" t="s">
        <v>80</v>
      </c>
      <c r="AY205" s="17" t="s">
        <v>144</v>
      </c>
      <c r="BE205" s="175">
        <f t="shared" si="64"/>
        <v>0</v>
      </c>
      <c r="BF205" s="175">
        <f t="shared" si="65"/>
        <v>0</v>
      </c>
      <c r="BG205" s="175">
        <f t="shared" si="66"/>
        <v>0</v>
      </c>
      <c r="BH205" s="175">
        <f t="shared" si="67"/>
        <v>0</v>
      </c>
      <c r="BI205" s="175">
        <f t="shared" si="68"/>
        <v>0</v>
      </c>
      <c r="BJ205" s="17" t="s">
        <v>80</v>
      </c>
      <c r="BK205" s="175">
        <f t="shared" si="69"/>
        <v>0</v>
      </c>
      <c r="BL205" s="17" t="s">
        <v>150</v>
      </c>
      <c r="BM205" s="174" t="s">
        <v>949</v>
      </c>
    </row>
    <row r="206" spans="1:65" s="2" customFormat="1" ht="16.5" customHeight="1">
      <c r="A206" s="32"/>
      <c r="B206" s="161"/>
      <c r="C206" s="162" t="s">
        <v>503</v>
      </c>
      <c r="D206" s="162" t="s">
        <v>146</v>
      </c>
      <c r="E206" s="163" t="s">
        <v>935</v>
      </c>
      <c r="F206" s="164" t="s">
        <v>936</v>
      </c>
      <c r="G206" s="165" t="s">
        <v>537</v>
      </c>
      <c r="H206" s="166">
        <v>50</v>
      </c>
      <c r="I206" s="167"/>
      <c r="J206" s="168">
        <f t="shared" si="60"/>
        <v>0</v>
      </c>
      <c r="K206" s="169"/>
      <c r="L206" s="33"/>
      <c r="M206" s="170" t="s">
        <v>1</v>
      </c>
      <c r="N206" s="171" t="s">
        <v>37</v>
      </c>
      <c r="O206" s="58"/>
      <c r="P206" s="172">
        <f t="shared" si="61"/>
        <v>0</v>
      </c>
      <c r="Q206" s="172">
        <v>0</v>
      </c>
      <c r="R206" s="172">
        <f t="shared" si="62"/>
        <v>0</v>
      </c>
      <c r="S206" s="172">
        <v>0</v>
      </c>
      <c r="T206" s="173">
        <f t="shared" si="63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74" t="s">
        <v>150</v>
      </c>
      <c r="AT206" s="174" t="s">
        <v>146</v>
      </c>
      <c r="AU206" s="174" t="s">
        <v>80</v>
      </c>
      <c r="AY206" s="17" t="s">
        <v>144</v>
      </c>
      <c r="BE206" s="175">
        <f t="shared" si="64"/>
        <v>0</v>
      </c>
      <c r="BF206" s="175">
        <f t="shared" si="65"/>
        <v>0</v>
      </c>
      <c r="BG206" s="175">
        <f t="shared" si="66"/>
        <v>0</v>
      </c>
      <c r="BH206" s="175">
        <f t="shared" si="67"/>
        <v>0</v>
      </c>
      <c r="BI206" s="175">
        <f t="shared" si="68"/>
        <v>0</v>
      </c>
      <c r="BJ206" s="17" t="s">
        <v>80</v>
      </c>
      <c r="BK206" s="175">
        <f t="shared" si="69"/>
        <v>0</v>
      </c>
      <c r="BL206" s="17" t="s">
        <v>150</v>
      </c>
      <c r="BM206" s="174" t="s">
        <v>950</v>
      </c>
    </row>
    <row r="207" spans="1:65" s="2" customFormat="1" ht="16.5" customHeight="1">
      <c r="A207" s="32"/>
      <c r="B207" s="161"/>
      <c r="C207" s="162" t="s">
        <v>508</v>
      </c>
      <c r="D207" s="162" t="s">
        <v>146</v>
      </c>
      <c r="E207" s="163" t="s">
        <v>937</v>
      </c>
      <c r="F207" s="164" t="s">
        <v>938</v>
      </c>
      <c r="G207" s="165" t="s">
        <v>537</v>
      </c>
      <c r="H207" s="166">
        <v>200</v>
      </c>
      <c r="I207" s="167"/>
      <c r="J207" s="168">
        <f t="shared" si="60"/>
        <v>0</v>
      </c>
      <c r="K207" s="169"/>
      <c r="L207" s="33"/>
      <c r="M207" s="170" t="s">
        <v>1</v>
      </c>
      <c r="N207" s="171" t="s">
        <v>37</v>
      </c>
      <c r="O207" s="58"/>
      <c r="P207" s="172">
        <f t="shared" si="61"/>
        <v>0</v>
      </c>
      <c r="Q207" s="172">
        <v>0</v>
      </c>
      <c r="R207" s="172">
        <f t="shared" si="62"/>
        <v>0</v>
      </c>
      <c r="S207" s="172">
        <v>0</v>
      </c>
      <c r="T207" s="173">
        <f t="shared" si="63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74" t="s">
        <v>150</v>
      </c>
      <c r="AT207" s="174" t="s">
        <v>146</v>
      </c>
      <c r="AU207" s="174" t="s">
        <v>80</v>
      </c>
      <c r="AY207" s="17" t="s">
        <v>144</v>
      </c>
      <c r="BE207" s="175">
        <f t="shared" si="64"/>
        <v>0</v>
      </c>
      <c r="BF207" s="175">
        <f t="shared" si="65"/>
        <v>0</v>
      </c>
      <c r="BG207" s="175">
        <f t="shared" si="66"/>
        <v>0</v>
      </c>
      <c r="BH207" s="175">
        <f t="shared" si="67"/>
        <v>0</v>
      </c>
      <c r="BI207" s="175">
        <f t="shared" si="68"/>
        <v>0</v>
      </c>
      <c r="BJ207" s="17" t="s">
        <v>80</v>
      </c>
      <c r="BK207" s="175">
        <f t="shared" si="69"/>
        <v>0</v>
      </c>
      <c r="BL207" s="17" t="s">
        <v>150</v>
      </c>
      <c r="BM207" s="174" t="s">
        <v>951</v>
      </c>
    </row>
    <row r="208" spans="1:65" s="2" customFormat="1" ht="16.5" customHeight="1">
      <c r="A208" s="32"/>
      <c r="B208" s="161"/>
      <c r="C208" s="162" t="s">
        <v>515</v>
      </c>
      <c r="D208" s="162" t="s">
        <v>146</v>
      </c>
      <c r="E208" s="163" t="s">
        <v>939</v>
      </c>
      <c r="F208" s="164" t="s">
        <v>940</v>
      </c>
      <c r="G208" s="165" t="s">
        <v>537</v>
      </c>
      <c r="H208" s="166">
        <v>5</v>
      </c>
      <c r="I208" s="167"/>
      <c r="J208" s="168">
        <f t="shared" si="60"/>
        <v>0</v>
      </c>
      <c r="K208" s="169"/>
      <c r="L208" s="33"/>
      <c r="M208" s="170" t="s">
        <v>1</v>
      </c>
      <c r="N208" s="171" t="s">
        <v>37</v>
      </c>
      <c r="O208" s="58"/>
      <c r="P208" s="172">
        <f t="shared" si="61"/>
        <v>0</v>
      </c>
      <c r="Q208" s="172">
        <v>0</v>
      </c>
      <c r="R208" s="172">
        <f t="shared" si="62"/>
        <v>0</v>
      </c>
      <c r="S208" s="172">
        <v>0</v>
      </c>
      <c r="T208" s="173">
        <f t="shared" si="63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74" t="s">
        <v>150</v>
      </c>
      <c r="AT208" s="174" t="s">
        <v>146</v>
      </c>
      <c r="AU208" s="174" t="s">
        <v>80</v>
      </c>
      <c r="AY208" s="17" t="s">
        <v>144</v>
      </c>
      <c r="BE208" s="175">
        <f t="shared" si="64"/>
        <v>0</v>
      </c>
      <c r="BF208" s="175">
        <f t="shared" si="65"/>
        <v>0</v>
      </c>
      <c r="BG208" s="175">
        <f t="shared" si="66"/>
        <v>0</v>
      </c>
      <c r="BH208" s="175">
        <f t="shared" si="67"/>
        <v>0</v>
      </c>
      <c r="BI208" s="175">
        <f t="shared" si="68"/>
        <v>0</v>
      </c>
      <c r="BJ208" s="17" t="s">
        <v>80</v>
      </c>
      <c r="BK208" s="175">
        <f t="shared" si="69"/>
        <v>0</v>
      </c>
      <c r="BL208" s="17" t="s">
        <v>150</v>
      </c>
      <c r="BM208" s="174" t="s">
        <v>952</v>
      </c>
    </row>
    <row r="209" spans="1:65" s="12" customFormat="1" ht="25.9" customHeight="1">
      <c r="B209" s="148"/>
      <c r="D209" s="149" t="s">
        <v>71</v>
      </c>
      <c r="E209" s="150" t="s">
        <v>953</v>
      </c>
      <c r="F209" s="150" t="s">
        <v>954</v>
      </c>
      <c r="I209" s="151"/>
      <c r="J209" s="152">
        <f>BK209</f>
        <v>0</v>
      </c>
      <c r="L209" s="148"/>
      <c r="M209" s="153"/>
      <c r="N209" s="154"/>
      <c r="O209" s="154"/>
      <c r="P209" s="155">
        <f>SUM(P210:P214)</f>
        <v>0</v>
      </c>
      <c r="Q209" s="154"/>
      <c r="R209" s="155">
        <f>SUM(R210:R214)</f>
        <v>0</v>
      </c>
      <c r="S209" s="154"/>
      <c r="T209" s="156">
        <f>SUM(T210:T214)</f>
        <v>0</v>
      </c>
      <c r="AR209" s="149" t="s">
        <v>80</v>
      </c>
      <c r="AT209" s="157" t="s">
        <v>71</v>
      </c>
      <c r="AU209" s="157" t="s">
        <v>72</v>
      </c>
      <c r="AY209" s="149" t="s">
        <v>144</v>
      </c>
      <c r="BK209" s="158">
        <f>SUM(BK210:BK214)</f>
        <v>0</v>
      </c>
    </row>
    <row r="210" spans="1:65" s="2" customFormat="1" ht="16.5" customHeight="1">
      <c r="A210" s="32"/>
      <c r="B210" s="161"/>
      <c r="C210" s="162" t="s">
        <v>519</v>
      </c>
      <c r="D210" s="162" t="s">
        <v>146</v>
      </c>
      <c r="E210" s="163" t="s">
        <v>955</v>
      </c>
      <c r="F210" s="164" t="s">
        <v>956</v>
      </c>
      <c r="G210" s="165" t="s">
        <v>309</v>
      </c>
      <c r="H210" s="166">
        <v>1</v>
      </c>
      <c r="I210" s="167"/>
      <c r="J210" s="168">
        <f>ROUND(I210*H210,2)</f>
        <v>0</v>
      </c>
      <c r="K210" s="169"/>
      <c r="L210" s="33"/>
      <c r="M210" s="170" t="s">
        <v>1</v>
      </c>
      <c r="N210" s="171" t="s">
        <v>37</v>
      </c>
      <c r="O210" s="58"/>
      <c r="P210" s="172">
        <f>O210*H210</f>
        <v>0</v>
      </c>
      <c r="Q210" s="172">
        <v>0</v>
      </c>
      <c r="R210" s="172">
        <f>Q210*H210</f>
        <v>0</v>
      </c>
      <c r="S210" s="172">
        <v>0</v>
      </c>
      <c r="T210" s="173">
        <f>S210*H210</f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74" t="s">
        <v>150</v>
      </c>
      <c r="AT210" s="174" t="s">
        <v>146</v>
      </c>
      <c r="AU210" s="174" t="s">
        <v>80</v>
      </c>
      <c r="AY210" s="17" t="s">
        <v>144</v>
      </c>
      <c r="BE210" s="175">
        <f>IF(N210="základní",J210,0)</f>
        <v>0</v>
      </c>
      <c r="BF210" s="175">
        <f>IF(N210="snížená",J210,0)</f>
        <v>0</v>
      </c>
      <c r="BG210" s="175">
        <f>IF(N210="zákl. přenesená",J210,0)</f>
        <v>0</v>
      </c>
      <c r="BH210" s="175">
        <f>IF(N210="sníž. přenesená",J210,0)</f>
        <v>0</v>
      </c>
      <c r="BI210" s="175">
        <f>IF(N210="nulová",J210,0)</f>
        <v>0</v>
      </c>
      <c r="BJ210" s="17" t="s">
        <v>80</v>
      </c>
      <c r="BK210" s="175">
        <f>ROUND(I210*H210,2)</f>
        <v>0</v>
      </c>
      <c r="BL210" s="17" t="s">
        <v>150</v>
      </c>
      <c r="BM210" s="174" t="s">
        <v>957</v>
      </c>
    </row>
    <row r="211" spans="1:65" s="2" customFormat="1" ht="16.5" customHeight="1">
      <c r="A211" s="32"/>
      <c r="B211" s="161"/>
      <c r="C211" s="162" t="s">
        <v>523</v>
      </c>
      <c r="D211" s="162" t="s">
        <v>146</v>
      </c>
      <c r="E211" s="163" t="s">
        <v>958</v>
      </c>
      <c r="F211" s="164" t="s">
        <v>959</v>
      </c>
      <c r="G211" s="165" t="s">
        <v>309</v>
      </c>
      <c r="H211" s="166">
        <v>1</v>
      </c>
      <c r="I211" s="167"/>
      <c r="J211" s="168">
        <f>ROUND(I211*H211,2)</f>
        <v>0</v>
      </c>
      <c r="K211" s="169"/>
      <c r="L211" s="33"/>
      <c r="M211" s="170" t="s">
        <v>1</v>
      </c>
      <c r="N211" s="171" t="s">
        <v>37</v>
      </c>
      <c r="O211" s="58"/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74" t="s">
        <v>150</v>
      </c>
      <c r="AT211" s="174" t="s">
        <v>146</v>
      </c>
      <c r="AU211" s="174" t="s">
        <v>80</v>
      </c>
      <c r="AY211" s="17" t="s">
        <v>144</v>
      </c>
      <c r="BE211" s="175">
        <f>IF(N211="základní",J211,0)</f>
        <v>0</v>
      </c>
      <c r="BF211" s="175">
        <f>IF(N211="snížená",J211,0)</f>
        <v>0</v>
      </c>
      <c r="BG211" s="175">
        <f>IF(N211="zákl. přenesená",J211,0)</f>
        <v>0</v>
      </c>
      <c r="BH211" s="175">
        <f>IF(N211="sníž. přenesená",J211,0)</f>
        <v>0</v>
      </c>
      <c r="BI211" s="175">
        <f>IF(N211="nulová",J211,0)</f>
        <v>0</v>
      </c>
      <c r="BJ211" s="17" t="s">
        <v>80</v>
      </c>
      <c r="BK211" s="175">
        <f>ROUND(I211*H211,2)</f>
        <v>0</v>
      </c>
      <c r="BL211" s="17" t="s">
        <v>150</v>
      </c>
      <c r="BM211" s="174" t="s">
        <v>960</v>
      </c>
    </row>
    <row r="212" spans="1:65" s="2" customFormat="1" ht="16.5" customHeight="1">
      <c r="A212" s="32"/>
      <c r="B212" s="161"/>
      <c r="C212" s="162" t="s">
        <v>528</v>
      </c>
      <c r="D212" s="162" t="s">
        <v>146</v>
      </c>
      <c r="E212" s="163" t="s">
        <v>961</v>
      </c>
      <c r="F212" s="164" t="s">
        <v>962</v>
      </c>
      <c r="G212" s="165" t="s">
        <v>309</v>
      </c>
      <c r="H212" s="166">
        <v>1</v>
      </c>
      <c r="I212" s="167"/>
      <c r="J212" s="168">
        <f>ROUND(I212*H212,2)</f>
        <v>0</v>
      </c>
      <c r="K212" s="169"/>
      <c r="L212" s="33"/>
      <c r="M212" s="170" t="s">
        <v>1</v>
      </c>
      <c r="N212" s="171" t="s">
        <v>37</v>
      </c>
      <c r="O212" s="58"/>
      <c r="P212" s="172">
        <f>O212*H212</f>
        <v>0</v>
      </c>
      <c r="Q212" s="172">
        <v>0</v>
      </c>
      <c r="R212" s="172">
        <f>Q212*H212</f>
        <v>0</v>
      </c>
      <c r="S212" s="172">
        <v>0</v>
      </c>
      <c r="T212" s="173">
        <f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74" t="s">
        <v>150</v>
      </c>
      <c r="AT212" s="174" t="s">
        <v>146</v>
      </c>
      <c r="AU212" s="174" t="s">
        <v>80</v>
      </c>
      <c r="AY212" s="17" t="s">
        <v>144</v>
      </c>
      <c r="BE212" s="175">
        <f>IF(N212="základní",J212,0)</f>
        <v>0</v>
      </c>
      <c r="BF212" s="175">
        <f>IF(N212="snížená",J212,0)</f>
        <v>0</v>
      </c>
      <c r="BG212" s="175">
        <f>IF(N212="zákl. přenesená",J212,0)</f>
        <v>0</v>
      </c>
      <c r="BH212" s="175">
        <f>IF(N212="sníž. přenesená",J212,0)</f>
        <v>0</v>
      </c>
      <c r="BI212" s="175">
        <f>IF(N212="nulová",J212,0)</f>
        <v>0</v>
      </c>
      <c r="BJ212" s="17" t="s">
        <v>80</v>
      </c>
      <c r="BK212" s="175">
        <f>ROUND(I212*H212,2)</f>
        <v>0</v>
      </c>
      <c r="BL212" s="17" t="s">
        <v>150</v>
      </c>
      <c r="BM212" s="174" t="s">
        <v>963</v>
      </c>
    </row>
    <row r="213" spans="1:65" s="2" customFormat="1" ht="16.5" customHeight="1">
      <c r="A213" s="32"/>
      <c r="B213" s="161"/>
      <c r="C213" s="162" t="s">
        <v>534</v>
      </c>
      <c r="D213" s="162" t="s">
        <v>146</v>
      </c>
      <c r="E213" s="163" t="s">
        <v>964</v>
      </c>
      <c r="F213" s="164" t="s">
        <v>965</v>
      </c>
      <c r="G213" s="165" t="s">
        <v>309</v>
      </c>
      <c r="H213" s="166">
        <v>1</v>
      </c>
      <c r="I213" s="167"/>
      <c r="J213" s="168">
        <f>ROUND(I213*H213,2)</f>
        <v>0</v>
      </c>
      <c r="K213" s="169"/>
      <c r="L213" s="33"/>
      <c r="M213" s="170" t="s">
        <v>1</v>
      </c>
      <c r="N213" s="171" t="s">
        <v>37</v>
      </c>
      <c r="O213" s="58"/>
      <c r="P213" s="172">
        <f>O213*H213</f>
        <v>0</v>
      </c>
      <c r="Q213" s="172">
        <v>0</v>
      </c>
      <c r="R213" s="172">
        <f>Q213*H213</f>
        <v>0</v>
      </c>
      <c r="S213" s="172">
        <v>0</v>
      </c>
      <c r="T213" s="173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74" t="s">
        <v>150</v>
      </c>
      <c r="AT213" s="174" t="s">
        <v>146</v>
      </c>
      <c r="AU213" s="174" t="s">
        <v>80</v>
      </c>
      <c r="AY213" s="17" t="s">
        <v>144</v>
      </c>
      <c r="BE213" s="175">
        <f>IF(N213="základní",J213,0)</f>
        <v>0</v>
      </c>
      <c r="BF213" s="175">
        <f>IF(N213="snížená",J213,0)</f>
        <v>0</v>
      </c>
      <c r="BG213" s="175">
        <f>IF(N213="zákl. přenesená",J213,0)</f>
        <v>0</v>
      </c>
      <c r="BH213" s="175">
        <f>IF(N213="sníž. přenesená",J213,0)</f>
        <v>0</v>
      </c>
      <c r="BI213" s="175">
        <f>IF(N213="nulová",J213,0)</f>
        <v>0</v>
      </c>
      <c r="BJ213" s="17" t="s">
        <v>80</v>
      </c>
      <c r="BK213" s="175">
        <f>ROUND(I213*H213,2)</f>
        <v>0</v>
      </c>
      <c r="BL213" s="17" t="s">
        <v>150</v>
      </c>
      <c r="BM213" s="174" t="s">
        <v>966</v>
      </c>
    </row>
    <row r="214" spans="1:65" s="2" customFormat="1" ht="16.5" customHeight="1">
      <c r="A214" s="32"/>
      <c r="B214" s="161"/>
      <c r="C214" s="162" t="s">
        <v>541</v>
      </c>
      <c r="D214" s="162" t="s">
        <v>146</v>
      </c>
      <c r="E214" s="163" t="s">
        <v>967</v>
      </c>
      <c r="F214" s="164" t="s">
        <v>968</v>
      </c>
      <c r="G214" s="165" t="s">
        <v>309</v>
      </c>
      <c r="H214" s="166">
        <v>1</v>
      </c>
      <c r="I214" s="167"/>
      <c r="J214" s="168">
        <f>ROUND(I214*H214,2)</f>
        <v>0</v>
      </c>
      <c r="K214" s="169"/>
      <c r="L214" s="33"/>
      <c r="M214" s="215" t="s">
        <v>1</v>
      </c>
      <c r="N214" s="216" t="s">
        <v>37</v>
      </c>
      <c r="O214" s="217"/>
      <c r="P214" s="218">
        <f>O214*H214</f>
        <v>0</v>
      </c>
      <c r="Q214" s="218">
        <v>0</v>
      </c>
      <c r="R214" s="218">
        <f>Q214*H214</f>
        <v>0</v>
      </c>
      <c r="S214" s="218">
        <v>0</v>
      </c>
      <c r="T214" s="219">
        <f>S214*H214</f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74" t="s">
        <v>150</v>
      </c>
      <c r="AT214" s="174" t="s">
        <v>146</v>
      </c>
      <c r="AU214" s="174" t="s">
        <v>80</v>
      </c>
      <c r="AY214" s="17" t="s">
        <v>144</v>
      </c>
      <c r="BE214" s="175">
        <f>IF(N214="základní",J214,0)</f>
        <v>0</v>
      </c>
      <c r="BF214" s="175">
        <f>IF(N214="snížená",J214,0)</f>
        <v>0</v>
      </c>
      <c r="BG214" s="175">
        <f>IF(N214="zákl. přenesená",J214,0)</f>
        <v>0</v>
      </c>
      <c r="BH214" s="175">
        <f>IF(N214="sníž. přenesená",J214,0)</f>
        <v>0</v>
      </c>
      <c r="BI214" s="175">
        <f>IF(N214="nulová",J214,0)</f>
        <v>0</v>
      </c>
      <c r="BJ214" s="17" t="s">
        <v>80</v>
      </c>
      <c r="BK214" s="175">
        <f>ROUND(I214*H214,2)</f>
        <v>0</v>
      </c>
      <c r="BL214" s="17" t="s">
        <v>150</v>
      </c>
      <c r="BM214" s="174" t="s">
        <v>969</v>
      </c>
    </row>
    <row r="215" spans="1:65" s="2" customFormat="1" ht="6.95" customHeight="1">
      <c r="A215" s="32"/>
      <c r="B215" s="47"/>
      <c r="C215" s="48"/>
      <c r="D215" s="48"/>
      <c r="E215" s="48"/>
      <c r="F215" s="48"/>
      <c r="G215" s="48"/>
      <c r="H215" s="48"/>
      <c r="I215" s="120"/>
      <c r="J215" s="48"/>
      <c r="K215" s="48"/>
      <c r="L215" s="33"/>
      <c r="M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</row>
  </sheetData>
  <autoFilter ref="C126:K214" xr:uid="{00000000-0009-0000-0000-000002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72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3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3"/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88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82</v>
      </c>
    </row>
    <row r="4" spans="1:46" s="1" customFormat="1" ht="24.95" customHeight="1">
      <c r="B4" s="20"/>
      <c r="D4" s="21" t="s">
        <v>98</v>
      </c>
      <c r="I4" s="93"/>
      <c r="L4" s="20"/>
      <c r="M4" s="95" t="s">
        <v>10</v>
      </c>
      <c r="AT4" s="17" t="s">
        <v>3</v>
      </c>
    </row>
    <row r="5" spans="1:46" s="1" customFormat="1" ht="6.95" customHeight="1">
      <c r="B5" s="20"/>
      <c r="I5" s="93"/>
      <c r="L5" s="20"/>
    </row>
    <row r="6" spans="1:46" s="1" customFormat="1" ht="12" customHeight="1">
      <c r="B6" s="20"/>
      <c r="D6" s="27" t="s">
        <v>16</v>
      </c>
      <c r="I6" s="93"/>
      <c r="L6" s="20"/>
    </row>
    <row r="7" spans="1:46" s="1" customFormat="1" ht="16.5" customHeight="1">
      <c r="B7" s="20"/>
      <c r="E7" s="261" t="str">
        <f>'Rekapitulace stavby'!K6</f>
        <v>Rozšíření kapacity DDM v hospodářském pavilonu MŠ Ratibořická</v>
      </c>
      <c r="F7" s="262"/>
      <c r="G7" s="262"/>
      <c r="H7" s="262"/>
      <c r="I7" s="93"/>
      <c r="L7" s="20"/>
    </row>
    <row r="8" spans="1:46" s="2" customFormat="1" ht="12" customHeight="1">
      <c r="A8" s="32"/>
      <c r="B8" s="33"/>
      <c r="C8" s="32"/>
      <c r="D8" s="27" t="s">
        <v>99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40" t="s">
        <v>970</v>
      </c>
      <c r="F9" s="260"/>
      <c r="G9" s="260"/>
      <c r="H9" s="260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9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97" t="s">
        <v>22</v>
      </c>
      <c r="J12" s="55">
        <f>'Rekapitulace stavby'!AN8</f>
        <v>43829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97" t="s">
        <v>24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97" t="s">
        <v>25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97" t="s">
        <v>24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63" t="str">
        <f>'Rekapitulace stavby'!E14</f>
        <v>Vyplň údaj</v>
      </c>
      <c r="F18" s="255"/>
      <c r="G18" s="255"/>
      <c r="H18" s="255"/>
      <c r="I18" s="97" t="s">
        <v>25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97" t="s">
        <v>24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97" t="s">
        <v>25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30</v>
      </c>
      <c r="E23" s="32"/>
      <c r="F23" s="32"/>
      <c r="G23" s="32"/>
      <c r="H23" s="32"/>
      <c r="I23" s="97" t="s">
        <v>24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97" t="s">
        <v>25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31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8"/>
      <c r="B27" s="99"/>
      <c r="C27" s="98"/>
      <c r="D27" s="98"/>
      <c r="E27" s="259" t="s">
        <v>1</v>
      </c>
      <c r="F27" s="259"/>
      <c r="G27" s="259"/>
      <c r="H27" s="259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3" t="s">
        <v>32</v>
      </c>
      <c r="E30" s="32"/>
      <c r="F30" s="32"/>
      <c r="G30" s="32"/>
      <c r="H30" s="32"/>
      <c r="I30" s="96"/>
      <c r="J30" s="71">
        <f>ROUND(J121,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34</v>
      </c>
      <c r="G32" s="32"/>
      <c r="H32" s="32"/>
      <c r="I32" s="104" t="s">
        <v>33</v>
      </c>
      <c r="J32" s="36" t="s">
        <v>35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5" t="s">
        <v>36</v>
      </c>
      <c r="E33" s="27" t="s">
        <v>37</v>
      </c>
      <c r="F33" s="106">
        <f>ROUND((SUM(BE121:BE171)),  2)</f>
        <v>0</v>
      </c>
      <c r="G33" s="32"/>
      <c r="H33" s="32"/>
      <c r="I33" s="107">
        <v>0.21</v>
      </c>
      <c r="J33" s="106">
        <f>ROUND(((SUM(BE121:BE171))*I33),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38</v>
      </c>
      <c r="F34" s="106">
        <f>ROUND((SUM(BF121:BF171)),  2)</f>
        <v>0</v>
      </c>
      <c r="G34" s="32"/>
      <c r="H34" s="32"/>
      <c r="I34" s="107">
        <v>0.15</v>
      </c>
      <c r="J34" s="106">
        <f>ROUND(((SUM(BF121:BF171))*I34),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39</v>
      </c>
      <c r="F35" s="106">
        <f>ROUND((SUM(BG121:BG171)),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40</v>
      </c>
      <c r="F36" s="106">
        <f>ROUND((SUM(BH121:BH171)),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06">
        <f>ROUND((SUM(BI121:BI171)),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8"/>
      <c r="D39" s="109" t="s">
        <v>42</v>
      </c>
      <c r="E39" s="60"/>
      <c r="F39" s="60"/>
      <c r="G39" s="110" t="s">
        <v>43</v>
      </c>
      <c r="H39" s="111" t="s">
        <v>44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I41" s="93"/>
      <c r="L41" s="20"/>
    </row>
    <row r="42" spans="1:31" s="1" customFormat="1" ht="14.45" customHeight="1">
      <c r="B42" s="20"/>
      <c r="I42" s="93"/>
      <c r="L42" s="20"/>
    </row>
    <row r="43" spans="1:31" s="1" customFormat="1" ht="14.45" customHeight="1">
      <c r="B43" s="20"/>
      <c r="I43" s="93"/>
      <c r="L43" s="20"/>
    </row>
    <row r="44" spans="1:31" s="1" customFormat="1" ht="14.45" customHeight="1">
      <c r="B44" s="20"/>
      <c r="I44" s="93"/>
      <c r="L44" s="20"/>
    </row>
    <row r="45" spans="1:31" s="1" customFormat="1" ht="14.45" customHeight="1">
      <c r="B45" s="20"/>
      <c r="I45" s="93"/>
      <c r="L45" s="20"/>
    </row>
    <row r="46" spans="1:31" s="1" customFormat="1" ht="14.45" customHeight="1">
      <c r="B46" s="20"/>
      <c r="I46" s="93"/>
      <c r="L46" s="20"/>
    </row>
    <row r="47" spans="1:31" s="1" customFormat="1" ht="14.45" customHeight="1">
      <c r="B47" s="20"/>
      <c r="I47" s="93"/>
      <c r="L47" s="20"/>
    </row>
    <row r="48" spans="1:31" s="1" customFormat="1" ht="14.45" customHeight="1">
      <c r="B48" s="20"/>
      <c r="I48" s="93"/>
      <c r="L48" s="20"/>
    </row>
    <row r="49" spans="1:31" s="1" customFormat="1" ht="14.45" customHeight="1">
      <c r="B49" s="20"/>
      <c r="I49" s="93"/>
      <c r="L49" s="20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115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47</v>
      </c>
      <c r="E61" s="35"/>
      <c r="F61" s="116" t="s">
        <v>48</v>
      </c>
      <c r="G61" s="45" t="s">
        <v>47</v>
      </c>
      <c r="H61" s="35"/>
      <c r="I61" s="117"/>
      <c r="J61" s="118" t="s">
        <v>48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49</v>
      </c>
      <c r="E65" s="46"/>
      <c r="F65" s="46"/>
      <c r="G65" s="43" t="s">
        <v>50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47</v>
      </c>
      <c r="E76" s="35"/>
      <c r="F76" s="116" t="s">
        <v>48</v>
      </c>
      <c r="G76" s="45" t="s">
        <v>47</v>
      </c>
      <c r="H76" s="35"/>
      <c r="I76" s="117"/>
      <c r="J76" s="118" t="s">
        <v>48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101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61" t="str">
        <f>E7</f>
        <v>Rozšíření kapacity DDM v hospodářském pavilonu MŠ Ratibořická</v>
      </c>
      <c r="F85" s="262"/>
      <c r="G85" s="262"/>
      <c r="H85" s="262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99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40" t="str">
        <f>E9</f>
        <v>01.3 - SO 01.3 Vytápění</v>
      </c>
      <c r="F87" s="260"/>
      <c r="G87" s="260"/>
      <c r="H87" s="260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97" t="s">
        <v>22</v>
      </c>
      <c r="J89" s="55">
        <f>IF(J12="","",J12)</f>
        <v>43829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23</v>
      </c>
      <c r="D91" s="32"/>
      <c r="E91" s="32"/>
      <c r="F91" s="25" t="str">
        <f>E15</f>
        <v xml:space="preserve"> </v>
      </c>
      <c r="G91" s="32"/>
      <c r="H91" s="32"/>
      <c r="I91" s="97" t="s">
        <v>28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97" t="s">
        <v>30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22" t="s">
        <v>102</v>
      </c>
      <c r="D94" s="108"/>
      <c r="E94" s="108"/>
      <c r="F94" s="108"/>
      <c r="G94" s="108"/>
      <c r="H94" s="108"/>
      <c r="I94" s="123"/>
      <c r="J94" s="124" t="s">
        <v>103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25" t="s">
        <v>104</v>
      </c>
      <c r="D96" s="32"/>
      <c r="E96" s="32"/>
      <c r="F96" s="32"/>
      <c r="G96" s="32"/>
      <c r="H96" s="32"/>
      <c r="I96" s="96"/>
      <c r="J96" s="71">
        <f>J121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105</v>
      </c>
    </row>
    <row r="97" spans="1:31" s="9" customFormat="1" ht="24.95" customHeight="1">
      <c r="B97" s="126"/>
      <c r="D97" s="127" t="s">
        <v>971</v>
      </c>
      <c r="E97" s="128"/>
      <c r="F97" s="128"/>
      <c r="G97" s="128"/>
      <c r="H97" s="128"/>
      <c r="I97" s="129"/>
      <c r="J97" s="130">
        <f>J122</f>
        <v>0</v>
      </c>
      <c r="L97" s="126"/>
    </row>
    <row r="98" spans="1:31" s="9" customFormat="1" ht="24.95" customHeight="1">
      <c r="B98" s="126"/>
      <c r="D98" s="127" t="s">
        <v>972</v>
      </c>
      <c r="E98" s="128"/>
      <c r="F98" s="128"/>
      <c r="G98" s="128"/>
      <c r="H98" s="128"/>
      <c r="I98" s="129"/>
      <c r="J98" s="130">
        <f>J133</f>
        <v>0</v>
      </c>
      <c r="L98" s="126"/>
    </row>
    <row r="99" spans="1:31" s="9" customFormat="1" ht="24.95" customHeight="1">
      <c r="B99" s="126"/>
      <c r="D99" s="127" t="s">
        <v>973</v>
      </c>
      <c r="E99" s="128"/>
      <c r="F99" s="128"/>
      <c r="G99" s="128"/>
      <c r="H99" s="128"/>
      <c r="I99" s="129"/>
      <c r="J99" s="130">
        <f>J147</f>
        <v>0</v>
      </c>
      <c r="L99" s="126"/>
    </row>
    <row r="100" spans="1:31" s="9" customFormat="1" ht="24.95" customHeight="1">
      <c r="B100" s="126"/>
      <c r="D100" s="127" t="s">
        <v>974</v>
      </c>
      <c r="E100" s="128"/>
      <c r="F100" s="128"/>
      <c r="G100" s="128"/>
      <c r="H100" s="128"/>
      <c r="I100" s="129"/>
      <c r="J100" s="130">
        <f>J162</f>
        <v>0</v>
      </c>
      <c r="L100" s="126"/>
    </row>
    <row r="101" spans="1:31" s="9" customFormat="1" ht="24.95" customHeight="1">
      <c r="B101" s="126"/>
      <c r="D101" s="127" t="s">
        <v>975</v>
      </c>
      <c r="E101" s="128"/>
      <c r="F101" s="128"/>
      <c r="G101" s="128"/>
      <c r="H101" s="128"/>
      <c r="I101" s="129"/>
      <c r="J101" s="130">
        <f>J170</f>
        <v>0</v>
      </c>
      <c r="L101" s="126"/>
    </row>
    <row r="102" spans="1:31" s="2" customFormat="1" ht="21.75" customHeight="1">
      <c r="A102" s="32"/>
      <c r="B102" s="33"/>
      <c r="C102" s="32"/>
      <c r="D102" s="32"/>
      <c r="E102" s="32"/>
      <c r="F102" s="32"/>
      <c r="G102" s="32"/>
      <c r="H102" s="32"/>
      <c r="I102" s="96"/>
      <c r="J102" s="32"/>
      <c r="K102" s="32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s="2" customFormat="1" ht="6.95" customHeight="1">
      <c r="A103" s="32"/>
      <c r="B103" s="47"/>
      <c r="C103" s="48"/>
      <c r="D103" s="48"/>
      <c r="E103" s="48"/>
      <c r="F103" s="48"/>
      <c r="G103" s="48"/>
      <c r="H103" s="48"/>
      <c r="I103" s="120"/>
      <c r="J103" s="48"/>
      <c r="K103" s="48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7" spans="1:31" s="2" customFormat="1" ht="6.95" customHeight="1">
      <c r="A107" s="32"/>
      <c r="B107" s="49"/>
      <c r="C107" s="50"/>
      <c r="D107" s="50"/>
      <c r="E107" s="50"/>
      <c r="F107" s="50"/>
      <c r="G107" s="50"/>
      <c r="H107" s="50"/>
      <c r="I107" s="121"/>
      <c r="J107" s="50"/>
      <c r="K107" s="50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24.95" customHeight="1">
      <c r="A108" s="32"/>
      <c r="B108" s="33"/>
      <c r="C108" s="21" t="s">
        <v>129</v>
      </c>
      <c r="D108" s="32"/>
      <c r="E108" s="32"/>
      <c r="F108" s="32"/>
      <c r="G108" s="32"/>
      <c r="H108" s="32"/>
      <c r="I108" s="96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6.95" customHeight="1">
      <c r="A109" s="32"/>
      <c r="B109" s="33"/>
      <c r="C109" s="32"/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>
      <c r="A110" s="32"/>
      <c r="B110" s="33"/>
      <c r="C110" s="27" t="s">
        <v>16</v>
      </c>
      <c r="D110" s="32"/>
      <c r="E110" s="32"/>
      <c r="F110" s="32"/>
      <c r="G110" s="32"/>
      <c r="H110" s="32"/>
      <c r="I110" s="96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6.5" customHeight="1">
      <c r="A111" s="32"/>
      <c r="B111" s="33"/>
      <c r="C111" s="32"/>
      <c r="D111" s="32"/>
      <c r="E111" s="261" t="str">
        <f>E7</f>
        <v>Rozšíření kapacity DDM v hospodářském pavilonu MŠ Ratibořická</v>
      </c>
      <c r="F111" s="262"/>
      <c r="G111" s="262"/>
      <c r="H111" s="262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99</v>
      </c>
      <c r="D112" s="32"/>
      <c r="E112" s="32"/>
      <c r="F112" s="32"/>
      <c r="G112" s="32"/>
      <c r="H112" s="32"/>
      <c r="I112" s="96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240" t="str">
        <f>E9</f>
        <v>01.3 - SO 01.3 Vytápění</v>
      </c>
      <c r="F113" s="260"/>
      <c r="G113" s="260"/>
      <c r="H113" s="260"/>
      <c r="I113" s="9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9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>
      <c r="A115" s="32"/>
      <c r="B115" s="33"/>
      <c r="C115" s="27" t="s">
        <v>20</v>
      </c>
      <c r="D115" s="32"/>
      <c r="E115" s="32"/>
      <c r="F115" s="25" t="str">
        <f>F12</f>
        <v xml:space="preserve"> </v>
      </c>
      <c r="G115" s="32"/>
      <c r="H115" s="32"/>
      <c r="I115" s="97" t="s">
        <v>22</v>
      </c>
      <c r="J115" s="55">
        <f>IF(J12="","",J12)</f>
        <v>43829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96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5.2" customHeight="1">
      <c r="A117" s="32"/>
      <c r="B117" s="33"/>
      <c r="C117" s="27" t="s">
        <v>23</v>
      </c>
      <c r="D117" s="32"/>
      <c r="E117" s="32"/>
      <c r="F117" s="25" t="str">
        <f>E15</f>
        <v xml:space="preserve"> </v>
      </c>
      <c r="G117" s="32"/>
      <c r="H117" s="32"/>
      <c r="I117" s="97" t="s">
        <v>28</v>
      </c>
      <c r="J117" s="30" t="str">
        <f>E21</f>
        <v xml:space="preserve"> 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26</v>
      </c>
      <c r="D118" s="32"/>
      <c r="E118" s="32"/>
      <c r="F118" s="25" t="str">
        <f>IF(E18="","",E18)</f>
        <v>Vyplň údaj</v>
      </c>
      <c r="G118" s="32"/>
      <c r="H118" s="32"/>
      <c r="I118" s="97" t="s">
        <v>30</v>
      </c>
      <c r="J118" s="30" t="str">
        <f>E24</f>
        <v xml:space="preserve"> 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0.35" customHeight="1">
      <c r="A119" s="32"/>
      <c r="B119" s="33"/>
      <c r="C119" s="32"/>
      <c r="D119" s="32"/>
      <c r="E119" s="32"/>
      <c r="F119" s="32"/>
      <c r="G119" s="32"/>
      <c r="H119" s="32"/>
      <c r="I119" s="96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11" customFormat="1" ht="29.25" customHeight="1">
      <c r="A120" s="136"/>
      <c r="B120" s="137"/>
      <c r="C120" s="138" t="s">
        <v>130</v>
      </c>
      <c r="D120" s="139" t="s">
        <v>57</v>
      </c>
      <c r="E120" s="139" t="s">
        <v>53</v>
      </c>
      <c r="F120" s="139" t="s">
        <v>54</v>
      </c>
      <c r="G120" s="139" t="s">
        <v>131</v>
      </c>
      <c r="H120" s="139" t="s">
        <v>132</v>
      </c>
      <c r="I120" s="140" t="s">
        <v>133</v>
      </c>
      <c r="J120" s="141" t="s">
        <v>103</v>
      </c>
      <c r="K120" s="142" t="s">
        <v>134</v>
      </c>
      <c r="L120" s="143"/>
      <c r="M120" s="62" t="s">
        <v>1</v>
      </c>
      <c r="N120" s="63" t="s">
        <v>36</v>
      </c>
      <c r="O120" s="63" t="s">
        <v>135</v>
      </c>
      <c r="P120" s="63" t="s">
        <v>136</v>
      </c>
      <c r="Q120" s="63" t="s">
        <v>137</v>
      </c>
      <c r="R120" s="63" t="s">
        <v>138</v>
      </c>
      <c r="S120" s="63" t="s">
        <v>139</v>
      </c>
      <c r="T120" s="64" t="s">
        <v>140</v>
      </c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</row>
    <row r="121" spans="1:65" s="2" customFormat="1" ht="22.9" customHeight="1">
      <c r="A121" s="32"/>
      <c r="B121" s="33"/>
      <c r="C121" s="69" t="s">
        <v>141</v>
      </c>
      <c r="D121" s="32"/>
      <c r="E121" s="32"/>
      <c r="F121" s="32"/>
      <c r="G121" s="32"/>
      <c r="H121" s="32"/>
      <c r="I121" s="96"/>
      <c r="J121" s="144">
        <f>BK121</f>
        <v>0</v>
      </c>
      <c r="K121" s="32"/>
      <c r="L121" s="33"/>
      <c r="M121" s="65"/>
      <c r="N121" s="56"/>
      <c r="O121" s="66"/>
      <c r="P121" s="145">
        <f>P122+P133+P147+P162+P170</f>
        <v>0</v>
      </c>
      <c r="Q121" s="66"/>
      <c r="R121" s="145">
        <f>R122+R133+R147+R162+R170</f>
        <v>0</v>
      </c>
      <c r="S121" s="66"/>
      <c r="T121" s="146">
        <f>T122+T133+T147+T162+T170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T121" s="17" t="s">
        <v>71</v>
      </c>
      <c r="AU121" s="17" t="s">
        <v>105</v>
      </c>
      <c r="BK121" s="147">
        <f>BK122+BK133+BK147+BK162+BK170</f>
        <v>0</v>
      </c>
    </row>
    <row r="122" spans="1:65" s="12" customFormat="1" ht="25.9" customHeight="1">
      <c r="B122" s="148"/>
      <c r="D122" s="149" t="s">
        <v>71</v>
      </c>
      <c r="E122" s="150" t="s">
        <v>976</v>
      </c>
      <c r="F122" s="150" t="s">
        <v>977</v>
      </c>
      <c r="I122" s="151"/>
      <c r="J122" s="152">
        <f>BK122</f>
        <v>0</v>
      </c>
      <c r="L122" s="148"/>
      <c r="M122" s="153"/>
      <c r="N122" s="154"/>
      <c r="O122" s="154"/>
      <c r="P122" s="155">
        <f>SUM(P123:P132)</f>
        <v>0</v>
      </c>
      <c r="Q122" s="154"/>
      <c r="R122" s="155">
        <f>SUM(R123:R132)</f>
        <v>0</v>
      </c>
      <c r="S122" s="154"/>
      <c r="T122" s="156">
        <f>SUM(T123:T132)</f>
        <v>0</v>
      </c>
      <c r="AR122" s="149" t="s">
        <v>80</v>
      </c>
      <c r="AT122" s="157" t="s">
        <v>71</v>
      </c>
      <c r="AU122" s="157" t="s">
        <v>72</v>
      </c>
      <c r="AY122" s="149" t="s">
        <v>144</v>
      </c>
      <c r="BK122" s="158">
        <f>SUM(BK123:BK132)</f>
        <v>0</v>
      </c>
    </row>
    <row r="123" spans="1:65" s="2" customFormat="1" ht="16.5" customHeight="1">
      <c r="A123" s="32"/>
      <c r="B123" s="161"/>
      <c r="C123" s="162" t="s">
        <v>80</v>
      </c>
      <c r="D123" s="162" t="s">
        <v>146</v>
      </c>
      <c r="E123" s="163" t="s">
        <v>978</v>
      </c>
      <c r="F123" s="164" t="s">
        <v>979</v>
      </c>
      <c r="G123" s="165" t="s">
        <v>537</v>
      </c>
      <c r="H123" s="166">
        <v>316</v>
      </c>
      <c r="I123" s="167"/>
      <c r="J123" s="168">
        <f t="shared" ref="J123:J132" si="0">ROUND(I123*H123,2)</f>
        <v>0</v>
      </c>
      <c r="K123" s="169"/>
      <c r="L123" s="33"/>
      <c r="M123" s="170" t="s">
        <v>1</v>
      </c>
      <c r="N123" s="171" t="s">
        <v>37</v>
      </c>
      <c r="O123" s="58"/>
      <c r="P123" s="172">
        <f t="shared" ref="P123:P132" si="1">O123*H123</f>
        <v>0</v>
      </c>
      <c r="Q123" s="172">
        <v>0</v>
      </c>
      <c r="R123" s="172">
        <f t="shared" ref="R123:R132" si="2">Q123*H123</f>
        <v>0</v>
      </c>
      <c r="S123" s="172">
        <v>0</v>
      </c>
      <c r="T123" s="173">
        <f t="shared" ref="T123:T132" si="3">S123*H123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74" t="s">
        <v>150</v>
      </c>
      <c r="AT123" s="174" t="s">
        <v>146</v>
      </c>
      <c r="AU123" s="174" t="s">
        <v>80</v>
      </c>
      <c r="AY123" s="17" t="s">
        <v>144</v>
      </c>
      <c r="BE123" s="175">
        <f t="shared" ref="BE123:BE132" si="4">IF(N123="základní",J123,0)</f>
        <v>0</v>
      </c>
      <c r="BF123" s="175">
        <f t="shared" ref="BF123:BF132" si="5">IF(N123="snížená",J123,0)</f>
        <v>0</v>
      </c>
      <c r="BG123" s="175">
        <f t="shared" ref="BG123:BG132" si="6">IF(N123="zákl. přenesená",J123,0)</f>
        <v>0</v>
      </c>
      <c r="BH123" s="175">
        <f t="shared" ref="BH123:BH132" si="7">IF(N123="sníž. přenesená",J123,0)</f>
        <v>0</v>
      </c>
      <c r="BI123" s="175">
        <f t="shared" ref="BI123:BI132" si="8">IF(N123="nulová",J123,0)</f>
        <v>0</v>
      </c>
      <c r="BJ123" s="17" t="s">
        <v>80</v>
      </c>
      <c r="BK123" s="175">
        <f t="shared" ref="BK123:BK132" si="9">ROUND(I123*H123,2)</f>
        <v>0</v>
      </c>
      <c r="BL123" s="17" t="s">
        <v>150</v>
      </c>
      <c r="BM123" s="174" t="s">
        <v>82</v>
      </c>
    </row>
    <row r="124" spans="1:65" s="2" customFormat="1" ht="16.5" customHeight="1">
      <c r="A124" s="32"/>
      <c r="B124" s="161"/>
      <c r="C124" s="162" t="s">
        <v>82</v>
      </c>
      <c r="D124" s="162" t="s">
        <v>146</v>
      </c>
      <c r="E124" s="163" t="s">
        <v>980</v>
      </c>
      <c r="F124" s="164" t="s">
        <v>981</v>
      </c>
      <c r="G124" s="165" t="s">
        <v>537</v>
      </c>
      <c r="H124" s="166">
        <v>99</v>
      </c>
      <c r="I124" s="167"/>
      <c r="J124" s="168">
        <f t="shared" si="0"/>
        <v>0</v>
      </c>
      <c r="K124" s="169"/>
      <c r="L124" s="33"/>
      <c r="M124" s="170" t="s">
        <v>1</v>
      </c>
      <c r="N124" s="171" t="s">
        <v>37</v>
      </c>
      <c r="O124" s="58"/>
      <c r="P124" s="172">
        <f t="shared" si="1"/>
        <v>0</v>
      </c>
      <c r="Q124" s="172">
        <v>0</v>
      </c>
      <c r="R124" s="172">
        <f t="shared" si="2"/>
        <v>0</v>
      </c>
      <c r="S124" s="172">
        <v>0</v>
      </c>
      <c r="T124" s="173">
        <f t="shared" si="3"/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74" t="s">
        <v>150</v>
      </c>
      <c r="AT124" s="174" t="s">
        <v>146</v>
      </c>
      <c r="AU124" s="174" t="s">
        <v>80</v>
      </c>
      <c r="AY124" s="17" t="s">
        <v>144</v>
      </c>
      <c r="BE124" s="175">
        <f t="shared" si="4"/>
        <v>0</v>
      </c>
      <c r="BF124" s="175">
        <f t="shared" si="5"/>
        <v>0</v>
      </c>
      <c r="BG124" s="175">
        <f t="shared" si="6"/>
        <v>0</v>
      </c>
      <c r="BH124" s="175">
        <f t="shared" si="7"/>
        <v>0</v>
      </c>
      <c r="BI124" s="175">
        <f t="shared" si="8"/>
        <v>0</v>
      </c>
      <c r="BJ124" s="17" t="s">
        <v>80</v>
      </c>
      <c r="BK124" s="175">
        <f t="shared" si="9"/>
        <v>0</v>
      </c>
      <c r="BL124" s="17" t="s">
        <v>150</v>
      </c>
      <c r="BM124" s="174" t="s">
        <v>150</v>
      </c>
    </row>
    <row r="125" spans="1:65" s="2" customFormat="1" ht="16.5" customHeight="1">
      <c r="A125" s="32"/>
      <c r="B125" s="161"/>
      <c r="C125" s="162" t="s">
        <v>160</v>
      </c>
      <c r="D125" s="162" t="s">
        <v>146</v>
      </c>
      <c r="E125" s="163" t="s">
        <v>982</v>
      </c>
      <c r="F125" s="164" t="s">
        <v>983</v>
      </c>
      <c r="G125" s="165" t="s">
        <v>537</v>
      </c>
      <c r="H125" s="166">
        <v>9</v>
      </c>
      <c r="I125" s="167"/>
      <c r="J125" s="168">
        <f t="shared" si="0"/>
        <v>0</v>
      </c>
      <c r="K125" s="169"/>
      <c r="L125" s="33"/>
      <c r="M125" s="170" t="s">
        <v>1</v>
      </c>
      <c r="N125" s="171" t="s">
        <v>37</v>
      </c>
      <c r="O125" s="58"/>
      <c r="P125" s="172">
        <f t="shared" si="1"/>
        <v>0</v>
      </c>
      <c r="Q125" s="172">
        <v>0</v>
      </c>
      <c r="R125" s="172">
        <f t="shared" si="2"/>
        <v>0</v>
      </c>
      <c r="S125" s="172">
        <v>0</v>
      </c>
      <c r="T125" s="173">
        <f t="shared" si="3"/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74" t="s">
        <v>150</v>
      </c>
      <c r="AT125" s="174" t="s">
        <v>146</v>
      </c>
      <c r="AU125" s="174" t="s">
        <v>80</v>
      </c>
      <c r="AY125" s="17" t="s">
        <v>144</v>
      </c>
      <c r="BE125" s="175">
        <f t="shared" si="4"/>
        <v>0</v>
      </c>
      <c r="BF125" s="175">
        <f t="shared" si="5"/>
        <v>0</v>
      </c>
      <c r="BG125" s="175">
        <f t="shared" si="6"/>
        <v>0</v>
      </c>
      <c r="BH125" s="175">
        <f t="shared" si="7"/>
        <v>0</v>
      </c>
      <c r="BI125" s="175">
        <f t="shared" si="8"/>
        <v>0</v>
      </c>
      <c r="BJ125" s="17" t="s">
        <v>80</v>
      </c>
      <c r="BK125" s="175">
        <f t="shared" si="9"/>
        <v>0</v>
      </c>
      <c r="BL125" s="17" t="s">
        <v>150</v>
      </c>
      <c r="BM125" s="174" t="s">
        <v>175</v>
      </c>
    </row>
    <row r="126" spans="1:65" s="2" customFormat="1" ht="16.5" customHeight="1">
      <c r="A126" s="32"/>
      <c r="B126" s="161"/>
      <c r="C126" s="162" t="s">
        <v>150</v>
      </c>
      <c r="D126" s="162" t="s">
        <v>146</v>
      </c>
      <c r="E126" s="163" t="s">
        <v>984</v>
      </c>
      <c r="F126" s="164" t="s">
        <v>985</v>
      </c>
      <c r="G126" s="165" t="s">
        <v>537</v>
      </c>
      <c r="H126" s="166">
        <v>58</v>
      </c>
      <c r="I126" s="167"/>
      <c r="J126" s="168">
        <f t="shared" si="0"/>
        <v>0</v>
      </c>
      <c r="K126" s="169"/>
      <c r="L126" s="33"/>
      <c r="M126" s="170" t="s">
        <v>1</v>
      </c>
      <c r="N126" s="171" t="s">
        <v>37</v>
      </c>
      <c r="O126" s="58"/>
      <c r="P126" s="172">
        <f t="shared" si="1"/>
        <v>0</v>
      </c>
      <c r="Q126" s="172">
        <v>0</v>
      </c>
      <c r="R126" s="172">
        <f t="shared" si="2"/>
        <v>0</v>
      </c>
      <c r="S126" s="172">
        <v>0</v>
      </c>
      <c r="T126" s="173">
        <f t="shared" si="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74" t="s">
        <v>150</v>
      </c>
      <c r="AT126" s="174" t="s">
        <v>146</v>
      </c>
      <c r="AU126" s="174" t="s">
        <v>80</v>
      </c>
      <c r="AY126" s="17" t="s">
        <v>144</v>
      </c>
      <c r="BE126" s="175">
        <f t="shared" si="4"/>
        <v>0</v>
      </c>
      <c r="BF126" s="175">
        <f t="shared" si="5"/>
        <v>0</v>
      </c>
      <c r="BG126" s="175">
        <f t="shared" si="6"/>
        <v>0</v>
      </c>
      <c r="BH126" s="175">
        <f t="shared" si="7"/>
        <v>0</v>
      </c>
      <c r="BI126" s="175">
        <f t="shared" si="8"/>
        <v>0</v>
      </c>
      <c r="BJ126" s="17" t="s">
        <v>80</v>
      </c>
      <c r="BK126" s="175">
        <f t="shared" si="9"/>
        <v>0</v>
      </c>
      <c r="BL126" s="17" t="s">
        <v>150</v>
      </c>
      <c r="BM126" s="174" t="s">
        <v>186</v>
      </c>
    </row>
    <row r="127" spans="1:65" s="2" customFormat="1" ht="16.5" customHeight="1">
      <c r="A127" s="32"/>
      <c r="B127" s="161"/>
      <c r="C127" s="162" t="s">
        <v>170</v>
      </c>
      <c r="D127" s="162" t="s">
        <v>146</v>
      </c>
      <c r="E127" s="163" t="s">
        <v>986</v>
      </c>
      <c r="F127" s="164" t="s">
        <v>987</v>
      </c>
      <c r="G127" s="165" t="s">
        <v>537</v>
      </c>
      <c r="H127" s="166">
        <v>4</v>
      </c>
      <c r="I127" s="167"/>
      <c r="J127" s="168">
        <f t="shared" si="0"/>
        <v>0</v>
      </c>
      <c r="K127" s="169"/>
      <c r="L127" s="33"/>
      <c r="M127" s="170" t="s">
        <v>1</v>
      </c>
      <c r="N127" s="171" t="s">
        <v>37</v>
      </c>
      <c r="O127" s="58"/>
      <c r="P127" s="172">
        <f t="shared" si="1"/>
        <v>0</v>
      </c>
      <c r="Q127" s="172">
        <v>0</v>
      </c>
      <c r="R127" s="172">
        <f t="shared" si="2"/>
        <v>0</v>
      </c>
      <c r="S127" s="172">
        <v>0</v>
      </c>
      <c r="T127" s="173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74" t="s">
        <v>150</v>
      </c>
      <c r="AT127" s="174" t="s">
        <v>146</v>
      </c>
      <c r="AU127" s="174" t="s">
        <v>80</v>
      </c>
      <c r="AY127" s="17" t="s">
        <v>144</v>
      </c>
      <c r="BE127" s="175">
        <f t="shared" si="4"/>
        <v>0</v>
      </c>
      <c r="BF127" s="175">
        <f t="shared" si="5"/>
        <v>0</v>
      </c>
      <c r="BG127" s="175">
        <f t="shared" si="6"/>
        <v>0</v>
      </c>
      <c r="BH127" s="175">
        <f t="shared" si="7"/>
        <v>0</v>
      </c>
      <c r="BI127" s="175">
        <f t="shared" si="8"/>
        <v>0</v>
      </c>
      <c r="BJ127" s="17" t="s">
        <v>80</v>
      </c>
      <c r="BK127" s="175">
        <f t="shared" si="9"/>
        <v>0</v>
      </c>
      <c r="BL127" s="17" t="s">
        <v>150</v>
      </c>
      <c r="BM127" s="174" t="s">
        <v>199</v>
      </c>
    </row>
    <row r="128" spans="1:65" s="2" customFormat="1" ht="16.5" customHeight="1">
      <c r="A128" s="32"/>
      <c r="B128" s="161"/>
      <c r="C128" s="162" t="s">
        <v>175</v>
      </c>
      <c r="D128" s="162" t="s">
        <v>146</v>
      </c>
      <c r="E128" s="163" t="s">
        <v>988</v>
      </c>
      <c r="F128" s="164" t="s">
        <v>989</v>
      </c>
      <c r="G128" s="165" t="s">
        <v>839</v>
      </c>
      <c r="H128" s="166">
        <v>29</v>
      </c>
      <c r="I128" s="167"/>
      <c r="J128" s="168">
        <f t="shared" si="0"/>
        <v>0</v>
      </c>
      <c r="K128" s="169"/>
      <c r="L128" s="33"/>
      <c r="M128" s="170" t="s">
        <v>1</v>
      </c>
      <c r="N128" s="171" t="s">
        <v>37</v>
      </c>
      <c r="O128" s="58"/>
      <c r="P128" s="172">
        <f t="shared" si="1"/>
        <v>0</v>
      </c>
      <c r="Q128" s="172">
        <v>0</v>
      </c>
      <c r="R128" s="172">
        <f t="shared" si="2"/>
        <v>0</v>
      </c>
      <c r="S128" s="172">
        <v>0</v>
      </c>
      <c r="T128" s="173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74" t="s">
        <v>150</v>
      </c>
      <c r="AT128" s="174" t="s">
        <v>146</v>
      </c>
      <c r="AU128" s="174" t="s">
        <v>80</v>
      </c>
      <c r="AY128" s="17" t="s">
        <v>144</v>
      </c>
      <c r="BE128" s="175">
        <f t="shared" si="4"/>
        <v>0</v>
      </c>
      <c r="BF128" s="175">
        <f t="shared" si="5"/>
        <v>0</v>
      </c>
      <c r="BG128" s="175">
        <f t="shared" si="6"/>
        <v>0</v>
      </c>
      <c r="BH128" s="175">
        <f t="shared" si="7"/>
        <v>0</v>
      </c>
      <c r="BI128" s="175">
        <f t="shared" si="8"/>
        <v>0</v>
      </c>
      <c r="BJ128" s="17" t="s">
        <v>80</v>
      </c>
      <c r="BK128" s="175">
        <f t="shared" si="9"/>
        <v>0</v>
      </c>
      <c r="BL128" s="17" t="s">
        <v>150</v>
      </c>
      <c r="BM128" s="174" t="s">
        <v>210</v>
      </c>
    </row>
    <row r="129" spans="1:65" s="2" customFormat="1" ht="16.5" customHeight="1">
      <c r="A129" s="32"/>
      <c r="B129" s="161"/>
      <c r="C129" s="162" t="s">
        <v>181</v>
      </c>
      <c r="D129" s="162" t="s">
        <v>146</v>
      </c>
      <c r="E129" s="163" t="s">
        <v>990</v>
      </c>
      <c r="F129" s="164" t="s">
        <v>991</v>
      </c>
      <c r="G129" s="165" t="s">
        <v>537</v>
      </c>
      <c r="H129" s="166">
        <v>486</v>
      </c>
      <c r="I129" s="167"/>
      <c r="J129" s="168">
        <f t="shared" si="0"/>
        <v>0</v>
      </c>
      <c r="K129" s="169"/>
      <c r="L129" s="33"/>
      <c r="M129" s="170" t="s">
        <v>1</v>
      </c>
      <c r="N129" s="171" t="s">
        <v>37</v>
      </c>
      <c r="O129" s="58"/>
      <c r="P129" s="172">
        <f t="shared" si="1"/>
        <v>0</v>
      </c>
      <c r="Q129" s="172">
        <v>0</v>
      </c>
      <c r="R129" s="172">
        <f t="shared" si="2"/>
        <v>0</v>
      </c>
      <c r="S129" s="172">
        <v>0</v>
      </c>
      <c r="T129" s="173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74" t="s">
        <v>150</v>
      </c>
      <c r="AT129" s="174" t="s">
        <v>146</v>
      </c>
      <c r="AU129" s="174" t="s">
        <v>80</v>
      </c>
      <c r="AY129" s="17" t="s">
        <v>144</v>
      </c>
      <c r="BE129" s="175">
        <f t="shared" si="4"/>
        <v>0</v>
      </c>
      <c r="BF129" s="175">
        <f t="shared" si="5"/>
        <v>0</v>
      </c>
      <c r="BG129" s="175">
        <f t="shared" si="6"/>
        <v>0</v>
      </c>
      <c r="BH129" s="175">
        <f t="shared" si="7"/>
        <v>0</v>
      </c>
      <c r="BI129" s="175">
        <f t="shared" si="8"/>
        <v>0</v>
      </c>
      <c r="BJ129" s="17" t="s">
        <v>80</v>
      </c>
      <c r="BK129" s="175">
        <f t="shared" si="9"/>
        <v>0</v>
      </c>
      <c r="BL129" s="17" t="s">
        <v>150</v>
      </c>
      <c r="BM129" s="174" t="s">
        <v>219</v>
      </c>
    </row>
    <row r="130" spans="1:65" s="2" customFormat="1" ht="16.5" customHeight="1">
      <c r="A130" s="32"/>
      <c r="B130" s="161"/>
      <c r="C130" s="162" t="s">
        <v>186</v>
      </c>
      <c r="D130" s="162" t="s">
        <v>146</v>
      </c>
      <c r="E130" s="163" t="s">
        <v>992</v>
      </c>
      <c r="F130" s="164" t="s">
        <v>993</v>
      </c>
      <c r="G130" s="165" t="s">
        <v>839</v>
      </c>
      <c r="H130" s="166">
        <v>2</v>
      </c>
      <c r="I130" s="167"/>
      <c r="J130" s="168">
        <f t="shared" si="0"/>
        <v>0</v>
      </c>
      <c r="K130" s="169"/>
      <c r="L130" s="33"/>
      <c r="M130" s="170" t="s">
        <v>1</v>
      </c>
      <c r="N130" s="171" t="s">
        <v>37</v>
      </c>
      <c r="O130" s="58"/>
      <c r="P130" s="172">
        <f t="shared" si="1"/>
        <v>0</v>
      </c>
      <c r="Q130" s="172">
        <v>0</v>
      </c>
      <c r="R130" s="172">
        <f t="shared" si="2"/>
        <v>0</v>
      </c>
      <c r="S130" s="172">
        <v>0</v>
      </c>
      <c r="T130" s="173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74" t="s">
        <v>150</v>
      </c>
      <c r="AT130" s="174" t="s">
        <v>146</v>
      </c>
      <c r="AU130" s="174" t="s">
        <v>80</v>
      </c>
      <c r="AY130" s="17" t="s">
        <v>144</v>
      </c>
      <c r="BE130" s="175">
        <f t="shared" si="4"/>
        <v>0</v>
      </c>
      <c r="BF130" s="175">
        <f t="shared" si="5"/>
        <v>0</v>
      </c>
      <c r="BG130" s="175">
        <f t="shared" si="6"/>
        <v>0</v>
      </c>
      <c r="BH130" s="175">
        <f t="shared" si="7"/>
        <v>0</v>
      </c>
      <c r="BI130" s="175">
        <f t="shared" si="8"/>
        <v>0</v>
      </c>
      <c r="BJ130" s="17" t="s">
        <v>80</v>
      </c>
      <c r="BK130" s="175">
        <f t="shared" si="9"/>
        <v>0</v>
      </c>
      <c r="BL130" s="17" t="s">
        <v>150</v>
      </c>
      <c r="BM130" s="174" t="s">
        <v>230</v>
      </c>
    </row>
    <row r="131" spans="1:65" s="2" customFormat="1" ht="16.5" customHeight="1">
      <c r="A131" s="32"/>
      <c r="B131" s="161"/>
      <c r="C131" s="162" t="s">
        <v>193</v>
      </c>
      <c r="D131" s="162" t="s">
        <v>146</v>
      </c>
      <c r="E131" s="163" t="s">
        <v>994</v>
      </c>
      <c r="F131" s="164" t="s">
        <v>995</v>
      </c>
      <c r="G131" s="165" t="s">
        <v>178</v>
      </c>
      <c r="H131" s="166">
        <v>0.3</v>
      </c>
      <c r="I131" s="167"/>
      <c r="J131" s="168">
        <f t="shared" si="0"/>
        <v>0</v>
      </c>
      <c r="K131" s="169"/>
      <c r="L131" s="33"/>
      <c r="M131" s="170" t="s">
        <v>1</v>
      </c>
      <c r="N131" s="171" t="s">
        <v>37</v>
      </c>
      <c r="O131" s="58"/>
      <c r="P131" s="172">
        <f t="shared" si="1"/>
        <v>0</v>
      </c>
      <c r="Q131" s="172">
        <v>0</v>
      </c>
      <c r="R131" s="172">
        <f t="shared" si="2"/>
        <v>0</v>
      </c>
      <c r="S131" s="172">
        <v>0</v>
      </c>
      <c r="T131" s="173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74" t="s">
        <v>150</v>
      </c>
      <c r="AT131" s="174" t="s">
        <v>146</v>
      </c>
      <c r="AU131" s="174" t="s">
        <v>80</v>
      </c>
      <c r="AY131" s="17" t="s">
        <v>144</v>
      </c>
      <c r="BE131" s="175">
        <f t="shared" si="4"/>
        <v>0</v>
      </c>
      <c r="BF131" s="175">
        <f t="shared" si="5"/>
        <v>0</v>
      </c>
      <c r="BG131" s="175">
        <f t="shared" si="6"/>
        <v>0</v>
      </c>
      <c r="BH131" s="175">
        <f t="shared" si="7"/>
        <v>0</v>
      </c>
      <c r="BI131" s="175">
        <f t="shared" si="8"/>
        <v>0</v>
      </c>
      <c r="BJ131" s="17" t="s">
        <v>80</v>
      </c>
      <c r="BK131" s="175">
        <f t="shared" si="9"/>
        <v>0</v>
      </c>
      <c r="BL131" s="17" t="s">
        <v>150</v>
      </c>
      <c r="BM131" s="174" t="s">
        <v>240</v>
      </c>
    </row>
    <row r="132" spans="1:65" s="2" customFormat="1" ht="16.5" customHeight="1">
      <c r="A132" s="32"/>
      <c r="B132" s="161"/>
      <c r="C132" s="162" t="s">
        <v>199</v>
      </c>
      <c r="D132" s="162" t="s">
        <v>146</v>
      </c>
      <c r="E132" s="163" t="s">
        <v>996</v>
      </c>
      <c r="F132" s="164" t="s">
        <v>997</v>
      </c>
      <c r="G132" s="165" t="s">
        <v>178</v>
      </c>
      <c r="H132" s="166">
        <v>0.3</v>
      </c>
      <c r="I132" s="167"/>
      <c r="J132" s="168">
        <f t="shared" si="0"/>
        <v>0</v>
      </c>
      <c r="K132" s="169"/>
      <c r="L132" s="33"/>
      <c r="M132" s="170" t="s">
        <v>1</v>
      </c>
      <c r="N132" s="171" t="s">
        <v>37</v>
      </c>
      <c r="O132" s="58"/>
      <c r="P132" s="172">
        <f t="shared" si="1"/>
        <v>0</v>
      </c>
      <c r="Q132" s="172">
        <v>0</v>
      </c>
      <c r="R132" s="172">
        <f t="shared" si="2"/>
        <v>0</v>
      </c>
      <c r="S132" s="172">
        <v>0</v>
      </c>
      <c r="T132" s="173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74" t="s">
        <v>150</v>
      </c>
      <c r="AT132" s="174" t="s">
        <v>146</v>
      </c>
      <c r="AU132" s="174" t="s">
        <v>80</v>
      </c>
      <c r="AY132" s="17" t="s">
        <v>144</v>
      </c>
      <c r="BE132" s="175">
        <f t="shared" si="4"/>
        <v>0</v>
      </c>
      <c r="BF132" s="175">
        <f t="shared" si="5"/>
        <v>0</v>
      </c>
      <c r="BG132" s="175">
        <f t="shared" si="6"/>
        <v>0</v>
      </c>
      <c r="BH132" s="175">
        <f t="shared" si="7"/>
        <v>0</v>
      </c>
      <c r="BI132" s="175">
        <f t="shared" si="8"/>
        <v>0</v>
      </c>
      <c r="BJ132" s="17" t="s">
        <v>80</v>
      </c>
      <c r="BK132" s="175">
        <f t="shared" si="9"/>
        <v>0</v>
      </c>
      <c r="BL132" s="17" t="s">
        <v>150</v>
      </c>
      <c r="BM132" s="174" t="s">
        <v>253</v>
      </c>
    </row>
    <row r="133" spans="1:65" s="12" customFormat="1" ht="25.9" customHeight="1">
      <c r="B133" s="148"/>
      <c r="D133" s="149" t="s">
        <v>71</v>
      </c>
      <c r="E133" s="150" t="s">
        <v>820</v>
      </c>
      <c r="F133" s="150" t="s">
        <v>998</v>
      </c>
      <c r="I133" s="151"/>
      <c r="J133" s="152">
        <f>BK133</f>
        <v>0</v>
      </c>
      <c r="L133" s="148"/>
      <c r="M133" s="153"/>
      <c r="N133" s="154"/>
      <c r="O133" s="154"/>
      <c r="P133" s="155">
        <f>SUM(P134:P146)</f>
        <v>0</v>
      </c>
      <c r="Q133" s="154"/>
      <c r="R133" s="155">
        <f>SUM(R134:R146)</f>
        <v>0</v>
      </c>
      <c r="S133" s="154"/>
      <c r="T133" s="156">
        <f>SUM(T134:T146)</f>
        <v>0</v>
      </c>
      <c r="AR133" s="149" t="s">
        <v>80</v>
      </c>
      <c r="AT133" s="157" t="s">
        <v>71</v>
      </c>
      <c r="AU133" s="157" t="s">
        <v>72</v>
      </c>
      <c r="AY133" s="149" t="s">
        <v>144</v>
      </c>
      <c r="BK133" s="158">
        <f>SUM(BK134:BK146)</f>
        <v>0</v>
      </c>
    </row>
    <row r="134" spans="1:65" s="2" customFormat="1" ht="16.5" customHeight="1">
      <c r="A134" s="32"/>
      <c r="B134" s="161"/>
      <c r="C134" s="162" t="s">
        <v>205</v>
      </c>
      <c r="D134" s="162" t="s">
        <v>146</v>
      </c>
      <c r="E134" s="163" t="s">
        <v>999</v>
      </c>
      <c r="F134" s="164" t="s">
        <v>1000</v>
      </c>
      <c r="G134" s="165" t="s">
        <v>839</v>
      </c>
      <c r="H134" s="166">
        <v>8</v>
      </c>
      <c r="I134" s="167"/>
      <c r="J134" s="168">
        <f t="shared" ref="J134:J146" si="10">ROUND(I134*H134,2)</f>
        <v>0</v>
      </c>
      <c r="K134" s="169"/>
      <c r="L134" s="33"/>
      <c r="M134" s="170" t="s">
        <v>1</v>
      </c>
      <c r="N134" s="171" t="s">
        <v>37</v>
      </c>
      <c r="O134" s="58"/>
      <c r="P134" s="172">
        <f t="shared" ref="P134:P146" si="11">O134*H134</f>
        <v>0</v>
      </c>
      <c r="Q134" s="172">
        <v>0</v>
      </c>
      <c r="R134" s="172">
        <f t="shared" ref="R134:R146" si="12">Q134*H134</f>
        <v>0</v>
      </c>
      <c r="S134" s="172">
        <v>0</v>
      </c>
      <c r="T134" s="173">
        <f t="shared" ref="T134:T146" si="13"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74" t="s">
        <v>150</v>
      </c>
      <c r="AT134" s="174" t="s">
        <v>146</v>
      </c>
      <c r="AU134" s="174" t="s">
        <v>80</v>
      </c>
      <c r="AY134" s="17" t="s">
        <v>144</v>
      </c>
      <c r="BE134" s="175">
        <f t="shared" ref="BE134:BE146" si="14">IF(N134="základní",J134,0)</f>
        <v>0</v>
      </c>
      <c r="BF134" s="175">
        <f t="shared" ref="BF134:BF146" si="15">IF(N134="snížená",J134,0)</f>
        <v>0</v>
      </c>
      <c r="BG134" s="175">
        <f t="shared" ref="BG134:BG146" si="16">IF(N134="zákl. přenesená",J134,0)</f>
        <v>0</v>
      </c>
      <c r="BH134" s="175">
        <f t="shared" ref="BH134:BH146" si="17">IF(N134="sníž. přenesená",J134,0)</f>
        <v>0</v>
      </c>
      <c r="BI134" s="175">
        <f t="shared" ref="BI134:BI146" si="18">IF(N134="nulová",J134,0)</f>
        <v>0</v>
      </c>
      <c r="BJ134" s="17" t="s">
        <v>80</v>
      </c>
      <c r="BK134" s="175">
        <f t="shared" ref="BK134:BK146" si="19">ROUND(I134*H134,2)</f>
        <v>0</v>
      </c>
      <c r="BL134" s="17" t="s">
        <v>150</v>
      </c>
      <c r="BM134" s="174" t="s">
        <v>262</v>
      </c>
    </row>
    <row r="135" spans="1:65" s="2" customFormat="1" ht="16.5" customHeight="1">
      <c r="A135" s="32"/>
      <c r="B135" s="161"/>
      <c r="C135" s="162" t="s">
        <v>210</v>
      </c>
      <c r="D135" s="162" t="s">
        <v>146</v>
      </c>
      <c r="E135" s="163" t="s">
        <v>1001</v>
      </c>
      <c r="F135" s="164" t="s">
        <v>1002</v>
      </c>
      <c r="G135" s="165" t="s">
        <v>839</v>
      </c>
      <c r="H135" s="166">
        <v>3</v>
      </c>
      <c r="I135" s="167"/>
      <c r="J135" s="168">
        <f t="shared" si="10"/>
        <v>0</v>
      </c>
      <c r="K135" s="169"/>
      <c r="L135" s="33"/>
      <c r="M135" s="170" t="s">
        <v>1</v>
      </c>
      <c r="N135" s="171" t="s">
        <v>37</v>
      </c>
      <c r="O135" s="58"/>
      <c r="P135" s="172">
        <f t="shared" si="11"/>
        <v>0</v>
      </c>
      <c r="Q135" s="172">
        <v>0</v>
      </c>
      <c r="R135" s="172">
        <f t="shared" si="12"/>
        <v>0</v>
      </c>
      <c r="S135" s="172">
        <v>0</v>
      </c>
      <c r="T135" s="173">
        <f t="shared" si="1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74" t="s">
        <v>150</v>
      </c>
      <c r="AT135" s="174" t="s">
        <v>146</v>
      </c>
      <c r="AU135" s="174" t="s">
        <v>80</v>
      </c>
      <c r="AY135" s="17" t="s">
        <v>144</v>
      </c>
      <c r="BE135" s="175">
        <f t="shared" si="14"/>
        <v>0</v>
      </c>
      <c r="BF135" s="175">
        <f t="shared" si="15"/>
        <v>0</v>
      </c>
      <c r="BG135" s="175">
        <f t="shared" si="16"/>
        <v>0</v>
      </c>
      <c r="BH135" s="175">
        <f t="shared" si="17"/>
        <v>0</v>
      </c>
      <c r="BI135" s="175">
        <f t="shared" si="18"/>
        <v>0</v>
      </c>
      <c r="BJ135" s="17" t="s">
        <v>80</v>
      </c>
      <c r="BK135" s="175">
        <f t="shared" si="19"/>
        <v>0</v>
      </c>
      <c r="BL135" s="17" t="s">
        <v>150</v>
      </c>
      <c r="BM135" s="174" t="s">
        <v>271</v>
      </c>
    </row>
    <row r="136" spans="1:65" s="2" customFormat="1" ht="16.5" customHeight="1">
      <c r="A136" s="32"/>
      <c r="B136" s="161"/>
      <c r="C136" s="162" t="s">
        <v>215</v>
      </c>
      <c r="D136" s="162" t="s">
        <v>146</v>
      </c>
      <c r="E136" s="163" t="s">
        <v>1003</v>
      </c>
      <c r="F136" s="164" t="s">
        <v>1004</v>
      </c>
      <c r="G136" s="165" t="s">
        <v>839</v>
      </c>
      <c r="H136" s="166">
        <v>6</v>
      </c>
      <c r="I136" s="167"/>
      <c r="J136" s="168">
        <f t="shared" si="10"/>
        <v>0</v>
      </c>
      <c r="K136" s="169"/>
      <c r="L136" s="33"/>
      <c r="M136" s="170" t="s">
        <v>1</v>
      </c>
      <c r="N136" s="171" t="s">
        <v>37</v>
      </c>
      <c r="O136" s="58"/>
      <c r="P136" s="172">
        <f t="shared" si="11"/>
        <v>0</v>
      </c>
      <c r="Q136" s="172">
        <v>0</v>
      </c>
      <c r="R136" s="172">
        <f t="shared" si="12"/>
        <v>0</v>
      </c>
      <c r="S136" s="172">
        <v>0</v>
      </c>
      <c r="T136" s="173">
        <f t="shared" si="1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74" t="s">
        <v>150</v>
      </c>
      <c r="AT136" s="174" t="s">
        <v>146</v>
      </c>
      <c r="AU136" s="174" t="s">
        <v>80</v>
      </c>
      <c r="AY136" s="17" t="s">
        <v>144</v>
      </c>
      <c r="BE136" s="175">
        <f t="shared" si="14"/>
        <v>0</v>
      </c>
      <c r="BF136" s="175">
        <f t="shared" si="15"/>
        <v>0</v>
      </c>
      <c r="BG136" s="175">
        <f t="shared" si="16"/>
        <v>0</v>
      </c>
      <c r="BH136" s="175">
        <f t="shared" si="17"/>
        <v>0</v>
      </c>
      <c r="BI136" s="175">
        <f t="shared" si="18"/>
        <v>0</v>
      </c>
      <c r="BJ136" s="17" t="s">
        <v>80</v>
      </c>
      <c r="BK136" s="175">
        <f t="shared" si="19"/>
        <v>0</v>
      </c>
      <c r="BL136" s="17" t="s">
        <v>150</v>
      </c>
      <c r="BM136" s="174" t="s">
        <v>280</v>
      </c>
    </row>
    <row r="137" spans="1:65" s="2" customFormat="1" ht="16.5" customHeight="1">
      <c r="A137" s="32"/>
      <c r="B137" s="161"/>
      <c r="C137" s="162" t="s">
        <v>219</v>
      </c>
      <c r="D137" s="162" t="s">
        <v>146</v>
      </c>
      <c r="E137" s="163" t="s">
        <v>1005</v>
      </c>
      <c r="F137" s="164" t="s">
        <v>1006</v>
      </c>
      <c r="G137" s="165" t="s">
        <v>839</v>
      </c>
      <c r="H137" s="166">
        <v>29</v>
      </c>
      <c r="I137" s="167"/>
      <c r="J137" s="168">
        <f t="shared" si="10"/>
        <v>0</v>
      </c>
      <c r="K137" s="169"/>
      <c r="L137" s="33"/>
      <c r="M137" s="170" t="s">
        <v>1</v>
      </c>
      <c r="N137" s="171" t="s">
        <v>37</v>
      </c>
      <c r="O137" s="58"/>
      <c r="P137" s="172">
        <f t="shared" si="11"/>
        <v>0</v>
      </c>
      <c r="Q137" s="172">
        <v>0</v>
      </c>
      <c r="R137" s="172">
        <f t="shared" si="12"/>
        <v>0</v>
      </c>
      <c r="S137" s="172">
        <v>0</v>
      </c>
      <c r="T137" s="173">
        <f t="shared" si="1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74" t="s">
        <v>150</v>
      </c>
      <c r="AT137" s="174" t="s">
        <v>146</v>
      </c>
      <c r="AU137" s="174" t="s">
        <v>80</v>
      </c>
      <c r="AY137" s="17" t="s">
        <v>144</v>
      </c>
      <c r="BE137" s="175">
        <f t="shared" si="14"/>
        <v>0</v>
      </c>
      <c r="BF137" s="175">
        <f t="shared" si="15"/>
        <v>0</v>
      </c>
      <c r="BG137" s="175">
        <f t="shared" si="16"/>
        <v>0</v>
      </c>
      <c r="BH137" s="175">
        <f t="shared" si="17"/>
        <v>0</v>
      </c>
      <c r="BI137" s="175">
        <f t="shared" si="18"/>
        <v>0</v>
      </c>
      <c r="BJ137" s="17" t="s">
        <v>80</v>
      </c>
      <c r="BK137" s="175">
        <f t="shared" si="19"/>
        <v>0</v>
      </c>
      <c r="BL137" s="17" t="s">
        <v>150</v>
      </c>
      <c r="BM137" s="174" t="s">
        <v>290</v>
      </c>
    </row>
    <row r="138" spans="1:65" s="2" customFormat="1" ht="16.5" customHeight="1">
      <c r="A138" s="32"/>
      <c r="B138" s="161"/>
      <c r="C138" s="162" t="s">
        <v>8</v>
      </c>
      <c r="D138" s="162" t="s">
        <v>146</v>
      </c>
      <c r="E138" s="163" t="s">
        <v>1007</v>
      </c>
      <c r="F138" s="164" t="s">
        <v>1008</v>
      </c>
      <c r="G138" s="165" t="s">
        <v>839</v>
      </c>
      <c r="H138" s="166">
        <v>3</v>
      </c>
      <c r="I138" s="167"/>
      <c r="J138" s="168">
        <f t="shared" si="10"/>
        <v>0</v>
      </c>
      <c r="K138" s="169"/>
      <c r="L138" s="33"/>
      <c r="M138" s="170" t="s">
        <v>1</v>
      </c>
      <c r="N138" s="171" t="s">
        <v>37</v>
      </c>
      <c r="O138" s="58"/>
      <c r="P138" s="172">
        <f t="shared" si="11"/>
        <v>0</v>
      </c>
      <c r="Q138" s="172">
        <v>0</v>
      </c>
      <c r="R138" s="172">
        <f t="shared" si="12"/>
        <v>0</v>
      </c>
      <c r="S138" s="172">
        <v>0</v>
      </c>
      <c r="T138" s="173">
        <f t="shared" si="1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74" t="s">
        <v>150</v>
      </c>
      <c r="AT138" s="174" t="s">
        <v>146</v>
      </c>
      <c r="AU138" s="174" t="s">
        <v>80</v>
      </c>
      <c r="AY138" s="17" t="s">
        <v>144</v>
      </c>
      <c r="BE138" s="175">
        <f t="shared" si="14"/>
        <v>0</v>
      </c>
      <c r="BF138" s="175">
        <f t="shared" si="15"/>
        <v>0</v>
      </c>
      <c r="BG138" s="175">
        <f t="shared" si="16"/>
        <v>0</v>
      </c>
      <c r="BH138" s="175">
        <f t="shared" si="17"/>
        <v>0</v>
      </c>
      <c r="BI138" s="175">
        <f t="shared" si="18"/>
        <v>0</v>
      </c>
      <c r="BJ138" s="17" t="s">
        <v>80</v>
      </c>
      <c r="BK138" s="175">
        <f t="shared" si="19"/>
        <v>0</v>
      </c>
      <c r="BL138" s="17" t="s">
        <v>150</v>
      </c>
      <c r="BM138" s="174" t="s">
        <v>300</v>
      </c>
    </row>
    <row r="139" spans="1:65" s="2" customFormat="1" ht="16.5" customHeight="1">
      <c r="A139" s="32"/>
      <c r="B139" s="161"/>
      <c r="C139" s="162" t="s">
        <v>230</v>
      </c>
      <c r="D139" s="162" t="s">
        <v>146</v>
      </c>
      <c r="E139" s="163" t="s">
        <v>1009</v>
      </c>
      <c r="F139" s="164" t="s">
        <v>1010</v>
      </c>
      <c r="G139" s="165" t="s">
        <v>839</v>
      </c>
      <c r="H139" s="166">
        <v>29</v>
      </c>
      <c r="I139" s="167"/>
      <c r="J139" s="168">
        <f t="shared" si="10"/>
        <v>0</v>
      </c>
      <c r="K139" s="169"/>
      <c r="L139" s="33"/>
      <c r="M139" s="170" t="s">
        <v>1</v>
      </c>
      <c r="N139" s="171" t="s">
        <v>37</v>
      </c>
      <c r="O139" s="58"/>
      <c r="P139" s="172">
        <f t="shared" si="11"/>
        <v>0</v>
      </c>
      <c r="Q139" s="172">
        <v>0</v>
      </c>
      <c r="R139" s="172">
        <f t="shared" si="12"/>
        <v>0</v>
      </c>
      <c r="S139" s="172">
        <v>0</v>
      </c>
      <c r="T139" s="173">
        <f t="shared" si="1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74" t="s">
        <v>150</v>
      </c>
      <c r="AT139" s="174" t="s">
        <v>146</v>
      </c>
      <c r="AU139" s="174" t="s">
        <v>80</v>
      </c>
      <c r="AY139" s="17" t="s">
        <v>144</v>
      </c>
      <c r="BE139" s="175">
        <f t="shared" si="14"/>
        <v>0</v>
      </c>
      <c r="BF139" s="175">
        <f t="shared" si="15"/>
        <v>0</v>
      </c>
      <c r="BG139" s="175">
        <f t="shared" si="16"/>
        <v>0</v>
      </c>
      <c r="BH139" s="175">
        <f t="shared" si="17"/>
        <v>0</v>
      </c>
      <c r="BI139" s="175">
        <f t="shared" si="18"/>
        <v>0</v>
      </c>
      <c r="BJ139" s="17" t="s">
        <v>80</v>
      </c>
      <c r="BK139" s="175">
        <f t="shared" si="19"/>
        <v>0</v>
      </c>
      <c r="BL139" s="17" t="s">
        <v>150</v>
      </c>
      <c r="BM139" s="174" t="s">
        <v>312</v>
      </c>
    </row>
    <row r="140" spans="1:65" s="2" customFormat="1" ht="16.5" customHeight="1">
      <c r="A140" s="32"/>
      <c r="B140" s="161"/>
      <c r="C140" s="162" t="s">
        <v>235</v>
      </c>
      <c r="D140" s="162" t="s">
        <v>146</v>
      </c>
      <c r="E140" s="163" t="s">
        <v>1011</v>
      </c>
      <c r="F140" s="164" t="s">
        <v>1012</v>
      </c>
      <c r="G140" s="165" t="s">
        <v>839</v>
      </c>
      <c r="H140" s="166">
        <v>2</v>
      </c>
      <c r="I140" s="167"/>
      <c r="J140" s="168">
        <f t="shared" si="10"/>
        <v>0</v>
      </c>
      <c r="K140" s="169"/>
      <c r="L140" s="33"/>
      <c r="M140" s="170" t="s">
        <v>1</v>
      </c>
      <c r="N140" s="171" t="s">
        <v>37</v>
      </c>
      <c r="O140" s="58"/>
      <c r="P140" s="172">
        <f t="shared" si="11"/>
        <v>0</v>
      </c>
      <c r="Q140" s="172">
        <v>0</v>
      </c>
      <c r="R140" s="172">
        <f t="shared" si="12"/>
        <v>0</v>
      </c>
      <c r="S140" s="172">
        <v>0</v>
      </c>
      <c r="T140" s="173">
        <f t="shared" si="1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74" t="s">
        <v>150</v>
      </c>
      <c r="AT140" s="174" t="s">
        <v>146</v>
      </c>
      <c r="AU140" s="174" t="s">
        <v>80</v>
      </c>
      <c r="AY140" s="17" t="s">
        <v>144</v>
      </c>
      <c r="BE140" s="175">
        <f t="shared" si="14"/>
        <v>0</v>
      </c>
      <c r="BF140" s="175">
        <f t="shared" si="15"/>
        <v>0</v>
      </c>
      <c r="BG140" s="175">
        <f t="shared" si="16"/>
        <v>0</v>
      </c>
      <c r="BH140" s="175">
        <f t="shared" si="17"/>
        <v>0</v>
      </c>
      <c r="BI140" s="175">
        <f t="shared" si="18"/>
        <v>0</v>
      </c>
      <c r="BJ140" s="17" t="s">
        <v>80</v>
      </c>
      <c r="BK140" s="175">
        <f t="shared" si="19"/>
        <v>0</v>
      </c>
      <c r="BL140" s="17" t="s">
        <v>150</v>
      </c>
      <c r="BM140" s="174" t="s">
        <v>327</v>
      </c>
    </row>
    <row r="141" spans="1:65" s="2" customFormat="1" ht="16.5" customHeight="1">
      <c r="A141" s="32"/>
      <c r="B141" s="161"/>
      <c r="C141" s="162" t="s">
        <v>240</v>
      </c>
      <c r="D141" s="162" t="s">
        <v>146</v>
      </c>
      <c r="E141" s="163" t="s">
        <v>1013</v>
      </c>
      <c r="F141" s="164" t="s">
        <v>1014</v>
      </c>
      <c r="G141" s="165" t="s">
        <v>839</v>
      </c>
      <c r="H141" s="166">
        <v>43</v>
      </c>
      <c r="I141" s="167"/>
      <c r="J141" s="168">
        <f t="shared" si="10"/>
        <v>0</v>
      </c>
      <c r="K141" s="169"/>
      <c r="L141" s="33"/>
      <c r="M141" s="170" t="s">
        <v>1</v>
      </c>
      <c r="N141" s="171" t="s">
        <v>37</v>
      </c>
      <c r="O141" s="58"/>
      <c r="P141" s="172">
        <f t="shared" si="11"/>
        <v>0</v>
      </c>
      <c r="Q141" s="172">
        <v>0</v>
      </c>
      <c r="R141" s="172">
        <f t="shared" si="12"/>
        <v>0</v>
      </c>
      <c r="S141" s="172">
        <v>0</v>
      </c>
      <c r="T141" s="173">
        <f t="shared" si="1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74" t="s">
        <v>150</v>
      </c>
      <c r="AT141" s="174" t="s">
        <v>146</v>
      </c>
      <c r="AU141" s="174" t="s">
        <v>80</v>
      </c>
      <c r="AY141" s="17" t="s">
        <v>144</v>
      </c>
      <c r="BE141" s="175">
        <f t="shared" si="14"/>
        <v>0</v>
      </c>
      <c r="BF141" s="175">
        <f t="shared" si="15"/>
        <v>0</v>
      </c>
      <c r="BG141" s="175">
        <f t="shared" si="16"/>
        <v>0</v>
      </c>
      <c r="BH141" s="175">
        <f t="shared" si="17"/>
        <v>0</v>
      </c>
      <c r="BI141" s="175">
        <f t="shared" si="18"/>
        <v>0</v>
      </c>
      <c r="BJ141" s="17" t="s">
        <v>80</v>
      </c>
      <c r="BK141" s="175">
        <f t="shared" si="19"/>
        <v>0</v>
      </c>
      <c r="BL141" s="17" t="s">
        <v>150</v>
      </c>
      <c r="BM141" s="174" t="s">
        <v>337</v>
      </c>
    </row>
    <row r="142" spans="1:65" s="2" customFormat="1" ht="16.5" customHeight="1">
      <c r="A142" s="32"/>
      <c r="B142" s="161"/>
      <c r="C142" s="162" t="s">
        <v>247</v>
      </c>
      <c r="D142" s="162" t="s">
        <v>146</v>
      </c>
      <c r="E142" s="163" t="s">
        <v>1015</v>
      </c>
      <c r="F142" s="164" t="s">
        <v>1016</v>
      </c>
      <c r="G142" s="165" t="s">
        <v>839</v>
      </c>
      <c r="H142" s="166">
        <v>31</v>
      </c>
      <c r="I142" s="167"/>
      <c r="J142" s="168">
        <f t="shared" si="10"/>
        <v>0</v>
      </c>
      <c r="K142" s="169"/>
      <c r="L142" s="33"/>
      <c r="M142" s="170" t="s">
        <v>1</v>
      </c>
      <c r="N142" s="171" t="s">
        <v>37</v>
      </c>
      <c r="O142" s="58"/>
      <c r="P142" s="172">
        <f t="shared" si="11"/>
        <v>0</v>
      </c>
      <c r="Q142" s="172">
        <v>0</v>
      </c>
      <c r="R142" s="172">
        <f t="shared" si="12"/>
        <v>0</v>
      </c>
      <c r="S142" s="172">
        <v>0</v>
      </c>
      <c r="T142" s="173">
        <f t="shared" si="1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74" t="s">
        <v>150</v>
      </c>
      <c r="AT142" s="174" t="s">
        <v>146</v>
      </c>
      <c r="AU142" s="174" t="s">
        <v>80</v>
      </c>
      <c r="AY142" s="17" t="s">
        <v>144</v>
      </c>
      <c r="BE142" s="175">
        <f t="shared" si="14"/>
        <v>0</v>
      </c>
      <c r="BF142" s="175">
        <f t="shared" si="15"/>
        <v>0</v>
      </c>
      <c r="BG142" s="175">
        <f t="shared" si="16"/>
        <v>0</v>
      </c>
      <c r="BH142" s="175">
        <f t="shared" si="17"/>
        <v>0</v>
      </c>
      <c r="BI142" s="175">
        <f t="shared" si="18"/>
        <v>0</v>
      </c>
      <c r="BJ142" s="17" t="s">
        <v>80</v>
      </c>
      <c r="BK142" s="175">
        <f t="shared" si="19"/>
        <v>0</v>
      </c>
      <c r="BL142" s="17" t="s">
        <v>150</v>
      </c>
      <c r="BM142" s="174" t="s">
        <v>345</v>
      </c>
    </row>
    <row r="143" spans="1:65" s="2" customFormat="1" ht="16.5" customHeight="1">
      <c r="A143" s="32"/>
      <c r="B143" s="161"/>
      <c r="C143" s="162" t="s">
        <v>253</v>
      </c>
      <c r="D143" s="162" t="s">
        <v>146</v>
      </c>
      <c r="E143" s="163" t="s">
        <v>1017</v>
      </c>
      <c r="F143" s="164" t="s">
        <v>1018</v>
      </c>
      <c r="G143" s="165" t="s">
        <v>839</v>
      </c>
      <c r="H143" s="166">
        <v>3</v>
      </c>
      <c r="I143" s="167"/>
      <c r="J143" s="168">
        <f t="shared" si="10"/>
        <v>0</v>
      </c>
      <c r="K143" s="169"/>
      <c r="L143" s="33"/>
      <c r="M143" s="170" t="s">
        <v>1</v>
      </c>
      <c r="N143" s="171" t="s">
        <v>37</v>
      </c>
      <c r="O143" s="58"/>
      <c r="P143" s="172">
        <f t="shared" si="11"/>
        <v>0</v>
      </c>
      <c r="Q143" s="172">
        <v>0</v>
      </c>
      <c r="R143" s="172">
        <f t="shared" si="12"/>
        <v>0</v>
      </c>
      <c r="S143" s="172">
        <v>0</v>
      </c>
      <c r="T143" s="173">
        <f t="shared" si="1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74" t="s">
        <v>150</v>
      </c>
      <c r="AT143" s="174" t="s">
        <v>146</v>
      </c>
      <c r="AU143" s="174" t="s">
        <v>80</v>
      </c>
      <c r="AY143" s="17" t="s">
        <v>144</v>
      </c>
      <c r="BE143" s="175">
        <f t="shared" si="14"/>
        <v>0</v>
      </c>
      <c r="BF143" s="175">
        <f t="shared" si="15"/>
        <v>0</v>
      </c>
      <c r="BG143" s="175">
        <f t="shared" si="16"/>
        <v>0</v>
      </c>
      <c r="BH143" s="175">
        <f t="shared" si="17"/>
        <v>0</v>
      </c>
      <c r="BI143" s="175">
        <f t="shared" si="18"/>
        <v>0</v>
      </c>
      <c r="BJ143" s="17" t="s">
        <v>80</v>
      </c>
      <c r="BK143" s="175">
        <f t="shared" si="19"/>
        <v>0</v>
      </c>
      <c r="BL143" s="17" t="s">
        <v>150</v>
      </c>
      <c r="BM143" s="174" t="s">
        <v>353</v>
      </c>
    </row>
    <row r="144" spans="1:65" s="2" customFormat="1" ht="16.5" customHeight="1">
      <c r="A144" s="32"/>
      <c r="B144" s="161"/>
      <c r="C144" s="162" t="s">
        <v>7</v>
      </c>
      <c r="D144" s="162" t="s">
        <v>146</v>
      </c>
      <c r="E144" s="163" t="s">
        <v>1019</v>
      </c>
      <c r="F144" s="164" t="s">
        <v>1020</v>
      </c>
      <c r="G144" s="165" t="s">
        <v>839</v>
      </c>
      <c r="H144" s="166">
        <v>3</v>
      </c>
      <c r="I144" s="167"/>
      <c r="J144" s="168">
        <f t="shared" si="10"/>
        <v>0</v>
      </c>
      <c r="K144" s="169"/>
      <c r="L144" s="33"/>
      <c r="M144" s="170" t="s">
        <v>1</v>
      </c>
      <c r="N144" s="171" t="s">
        <v>37</v>
      </c>
      <c r="O144" s="58"/>
      <c r="P144" s="172">
        <f t="shared" si="11"/>
        <v>0</v>
      </c>
      <c r="Q144" s="172">
        <v>0</v>
      </c>
      <c r="R144" s="172">
        <f t="shared" si="12"/>
        <v>0</v>
      </c>
      <c r="S144" s="172">
        <v>0</v>
      </c>
      <c r="T144" s="173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74" t="s">
        <v>150</v>
      </c>
      <c r="AT144" s="174" t="s">
        <v>146</v>
      </c>
      <c r="AU144" s="174" t="s">
        <v>80</v>
      </c>
      <c r="AY144" s="17" t="s">
        <v>144</v>
      </c>
      <c r="BE144" s="175">
        <f t="shared" si="14"/>
        <v>0</v>
      </c>
      <c r="BF144" s="175">
        <f t="shared" si="15"/>
        <v>0</v>
      </c>
      <c r="BG144" s="175">
        <f t="shared" si="16"/>
        <v>0</v>
      </c>
      <c r="BH144" s="175">
        <f t="shared" si="17"/>
        <v>0</v>
      </c>
      <c r="BI144" s="175">
        <f t="shared" si="18"/>
        <v>0</v>
      </c>
      <c r="BJ144" s="17" t="s">
        <v>80</v>
      </c>
      <c r="BK144" s="175">
        <f t="shared" si="19"/>
        <v>0</v>
      </c>
      <c r="BL144" s="17" t="s">
        <v>150</v>
      </c>
      <c r="BM144" s="174" t="s">
        <v>361</v>
      </c>
    </row>
    <row r="145" spans="1:65" s="2" customFormat="1" ht="16.5" customHeight="1">
      <c r="A145" s="32"/>
      <c r="B145" s="161"/>
      <c r="C145" s="162" t="s">
        <v>262</v>
      </c>
      <c r="D145" s="162" t="s">
        <v>146</v>
      </c>
      <c r="E145" s="163" t="s">
        <v>1021</v>
      </c>
      <c r="F145" s="164" t="s">
        <v>995</v>
      </c>
      <c r="G145" s="165" t="s">
        <v>178</v>
      </c>
      <c r="H145" s="166">
        <v>0.05</v>
      </c>
      <c r="I145" s="167"/>
      <c r="J145" s="168">
        <f t="shared" si="10"/>
        <v>0</v>
      </c>
      <c r="K145" s="169"/>
      <c r="L145" s="33"/>
      <c r="M145" s="170" t="s">
        <v>1</v>
      </c>
      <c r="N145" s="171" t="s">
        <v>37</v>
      </c>
      <c r="O145" s="58"/>
      <c r="P145" s="172">
        <f t="shared" si="11"/>
        <v>0</v>
      </c>
      <c r="Q145" s="172">
        <v>0</v>
      </c>
      <c r="R145" s="172">
        <f t="shared" si="12"/>
        <v>0</v>
      </c>
      <c r="S145" s="172">
        <v>0</v>
      </c>
      <c r="T145" s="173">
        <f t="shared" si="1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74" t="s">
        <v>150</v>
      </c>
      <c r="AT145" s="174" t="s">
        <v>146</v>
      </c>
      <c r="AU145" s="174" t="s">
        <v>80</v>
      </c>
      <c r="AY145" s="17" t="s">
        <v>144</v>
      </c>
      <c r="BE145" s="175">
        <f t="shared" si="14"/>
        <v>0</v>
      </c>
      <c r="BF145" s="175">
        <f t="shared" si="15"/>
        <v>0</v>
      </c>
      <c r="BG145" s="175">
        <f t="shared" si="16"/>
        <v>0</v>
      </c>
      <c r="BH145" s="175">
        <f t="shared" si="17"/>
        <v>0</v>
      </c>
      <c r="BI145" s="175">
        <f t="shared" si="18"/>
        <v>0</v>
      </c>
      <c r="BJ145" s="17" t="s">
        <v>80</v>
      </c>
      <c r="BK145" s="175">
        <f t="shared" si="19"/>
        <v>0</v>
      </c>
      <c r="BL145" s="17" t="s">
        <v>150</v>
      </c>
      <c r="BM145" s="174" t="s">
        <v>371</v>
      </c>
    </row>
    <row r="146" spans="1:65" s="2" customFormat="1" ht="16.5" customHeight="1">
      <c r="A146" s="32"/>
      <c r="B146" s="161"/>
      <c r="C146" s="162" t="s">
        <v>266</v>
      </c>
      <c r="D146" s="162" t="s">
        <v>146</v>
      </c>
      <c r="E146" s="163" t="s">
        <v>1022</v>
      </c>
      <c r="F146" s="164" t="s">
        <v>997</v>
      </c>
      <c r="G146" s="165" t="s">
        <v>178</v>
      </c>
      <c r="H146" s="166">
        <v>0.05</v>
      </c>
      <c r="I146" s="167"/>
      <c r="J146" s="168">
        <f t="shared" si="10"/>
        <v>0</v>
      </c>
      <c r="K146" s="169"/>
      <c r="L146" s="33"/>
      <c r="M146" s="170" t="s">
        <v>1</v>
      </c>
      <c r="N146" s="171" t="s">
        <v>37</v>
      </c>
      <c r="O146" s="58"/>
      <c r="P146" s="172">
        <f t="shared" si="11"/>
        <v>0</v>
      </c>
      <c r="Q146" s="172">
        <v>0</v>
      </c>
      <c r="R146" s="172">
        <f t="shared" si="12"/>
        <v>0</v>
      </c>
      <c r="S146" s="172">
        <v>0</v>
      </c>
      <c r="T146" s="173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74" t="s">
        <v>150</v>
      </c>
      <c r="AT146" s="174" t="s">
        <v>146</v>
      </c>
      <c r="AU146" s="174" t="s">
        <v>80</v>
      </c>
      <c r="AY146" s="17" t="s">
        <v>144</v>
      </c>
      <c r="BE146" s="175">
        <f t="shared" si="14"/>
        <v>0</v>
      </c>
      <c r="BF146" s="175">
        <f t="shared" si="15"/>
        <v>0</v>
      </c>
      <c r="BG146" s="175">
        <f t="shared" si="16"/>
        <v>0</v>
      </c>
      <c r="BH146" s="175">
        <f t="shared" si="17"/>
        <v>0</v>
      </c>
      <c r="BI146" s="175">
        <f t="shared" si="18"/>
        <v>0</v>
      </c>
      <c r="BJ146" s="17" t="s">
        <v>80</v>
      </c>
      <c r="BK146" s="175">
        <f t="shared" si="19"/>
        <v>0</v>
      </c>
      <c r="BL146" s="17" t="s">
        <v>150</v>
      </c>
      <c r="BM146" s="174" t="s">
        <v>381</v>
      </c>
    </row>
    <row r="147" spans="1:65" s="12" customFormat="1" ht="25.9" customHeight="1">
      <c r="B147" s="148"/>
      <c r="D147" s="149" t="s">
        <v>71</v>
      </c>
      <c r="E147" s="150" t="s">
        <v>831</v>
      </c>
      <c r="F147" s="150" t="s">
        <v>1023</v>
      </c>
      <c r="I147" s="151"/>
      <c r="J147" s="152">
        <f>BK147</f>
        <v>0</v>
      </c>
      <c r="L147" s="148"/>
      <c r="M147" s="153"/>
      <c r="N147" s="154"/>
      <c r="O147" s="154"/>
      <c r="P147" s="155">
        <f>SUM(P148:P161)</f>
        <v>0</v>
      </c>
      <c r="Q147" s="154"/>
      <c r="R147" s="155">
        <f>SUM(R148:R161)</f>
        <v>0</v>
      </c>
      <c r="S147" s="154"/>
      <c r="T147" s="156">
        <f>SUM(T148:T161)</f>
        <v>0</v>
      </c>
      <c r="AR147" s="149" t="s">
        <v>80</v>
      </c>
      <c r="AT147" s="157" t="s">
        <v>71</v>
      </c>
      <c r="AU147" s="157" t="s">
        <v>72</v>
      </c>
      <c r="AY147" s="149" t="s">
        <v>144</v>
      </c>
      <c r="BK147" s="158">
        <f>SUM(BK148:BK161)</f>
        <v>0</v>
      </c>
    </row>
    <row r="148" spans="1:65" s="2" customFormat="1" ht="16.5" customHeight="1">
      <c r="A148" s="32"/>
      <c r="B148" s="161"/>
      <c r="C148" s="162" t="s">
        <v>271</v>
      </c>
      <c r="D148" s="162" t="s">
        <v>146</v>
      </c>
      <c r="E148" s="163" t="s">
        <v>1024</v>
      </c>
      <c r="F148" s="164" t="s">
        <v>1025</v>
      </c>
      <c r="G148" s="165" t="s">
        <v>839</v>
      </c>
      <c r="H148" s="166">
        <v>2</v>
      </c>
      <c r="I148" s="167"/>
      <c r="J148" s="168">
        <f t="shared" ref="J148:J161" si="20">ROUND(I148*H148,2)</f>
        <v>0</v>
      </c>
      <c r="K148" s="169"/>
      <c r="L148" s="33"/>
      <c r="M148" s="170" t="s">
        <v>1</v>
      </c>
      <c r="N148" s="171" t="s">
        <v>37</v>
      </c>
      <c r="O148" s="58"/>
      <c r="P148" s="172">
        <f t="shared" ref="P148:P161" si="21">O148*H148</f>
        <v>0</v>
      </c>
      <c r="Q148" s="172">
        <v>0</v>
      </c>
      <c r="R148" s="172">
        <f t="shared" ref="R148:R161" si="22">Q148*H148</f>
        <v>0</v>
      </c>
      <c r="S148" s="172">
        <v>0</v>
      </c>
      <c r="T148" s="173">
        <f t="shared" ref="T148:T161" si="23"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74" t="s">
        <v>150</v>
      </c>
      <c r="AT148" s="174" t="s">
        <v>146</v>
      </c>
      <c r="AU148" s="174" t="s">
        <v>80</v>
      </c>
      <c r="AY148" s="17" t="s">
        <v>144</v>
      </c>
      <c r="BE148" s="175">
        <f t="shared" ref="BE148:BE161" si="24">IF(N148="základní",J148,0)</f>
        <v>0</v>
      </c>
      <c r="BF148" s="175">
        <f t="shared" ref="BF148:BF161" si="25">IF(N148="snížená",J148,0)</f>
        <v>0</v>
      </c>
      <c r="BG148" s="175">
        <f t="shared" ref="BG148:BG161" si="26">IF(N148="zákl. přenesená",J148,0)</f>
        <v>0</v>
      </c>
      <c r="BH148" s="175">
        <f t="shared" ref="BH148:BH161" si="27">IF(N148="sníž. přenesená",J148,0)</f>
        <v>0</v>
      </c>
      <c r="BI148" s="175">
        <f t="shared" ref="BI148:BI161" si="28">IF(N148="nulová",J148,0)</f>
        <v>0</v>
      </c>
      <c r="BJ148" s="17" t="s">
        <v>80</v>
      </c>
      <c r="BK148" s="175">
        <f t="shared" ref="BK148:BK161" si="29">ROUND(I148*H148,2)</f>
        <v>0</v>
      </c>
      <c r="BL148" s="17" t="s">
        <v>150</v>
      </c>
      <c r="BM148" s="174" t="s">
        <v>392</v>
      </c>
    </row>
    <row r="149" spans="1:65" s="2" customFormat="1" ht="16.5" customHeight="1">
      <c r="A149" s="32"/>
      <c r="B149" s="161"/>
      <c r="C149" s="162" t="s">
        <v>276</v>
      </c>
      <c r="D149" s="162" t="s">
        <v>146</v>
      </c>
      <c r="E149" s="163" t="s">
        <v>1026</v>
      </c>
      <c r="F149" s="164" t="s">
        <v>1027</v>
      </c>
      <c r="G149" s="165" t="s">
        <v>839</v>
      </c>
      <c r="H149" s="166">
        <v>2</v>
      </c>
      <c r="I149" s="167"/>
      <c r="J149" s="168">
        <f t="shared" si="20"/>
        <v>0</v>
      </c>
      <c r="K149" s="169"/>
      <c r="L149" s="33"/>
      <c r="M149" s="170" t="s">
        <v>1</v>
      </c>
      <c r="N149" s="171" t="s">
        <v>37</v>
      </c>
      <c r="O149" s="58"/>
      <c r="P149" s="172">
        <f t="shared" si="21"/>
        <v>0</v>
      </c>
      <c r="Q149" s="172">
        <v>0</v>
      </c>
      <c r="R149" s="172">
        <f t="shared" si="22"/>
        <v>0</v>
      </c>
      <c r="S149" s="172">
        <v>0</v>
      </c>
      <c r="T149" s="173">
        <f t="shared" si="2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74" t="s">
        <v>150</v>
      </c>
      <c r="AT149" s="174" t="s">
        <v>146</v>
      </c>
      <c r="AU149" s="174" t="s">
        <v>80</v>
      </c>
      <c r="AY149" s="17" t="s">
        <v>144</v>
      </c>
      <c r="BE149" s="175">
        <f t="shared" si="24"/>
        <v>0</v>
      </c>
      <c r="BF149" s="175">
        <f t="shared" si="25"/>
        <v>0</v>
      </c>
      <c r="BG149" s="175">
        <f t="shared" si="26"/>
        <v>0</v>
      </c>
      <c r="BH149" s="175">
        <f t="shared" si="27"/>
        <v>0</v>
      </c>
      <c r="BI149" s="175">
        <f t="shared" si="28"/>
        <v>0</v>
      </c>
      <c r="BJ149" s="17" t="s">
        <v>80</v>
      </c>
      <c r="BK149" s="175">
        <f t="shared" si="29"/>
        <v>0</v>
      </c>
      <c r="BL149" s="17" t="s">
        <v>150</v>
      </c>
      <c r="BM149" s="174" t="s">
        <v>403</v>
      </c>
    </row>
    <row r="150" spans="1:65" s="2" customFormat="1" ht="16.5" customHeight="1">
      <c r="A150" s="32"/>
      <c r="B150" s="161"/>
      <c r="C150" s="162" t="s">
        <v>280</v>
      </c>
      <c r="D150" s="162" t="s">
        <v>146</v>
      </c>
      <c r="E150" s="163" t="s">
        <v>1028</v>
      </c>
      <c r="F150" s="164" t="s">
        <v>1029</v>
      </c>
      <c r="G150" s="165" t="s">
        <v>839</v>
      </c>
      <c r="H150" s="166">
        <v>2</v>
      </c>
      <c r="I150" s="167"/>
      <c r="J150" s="168">
        <f t="shared" si="20"/>
        <v>0</v>
      </c>
      <c r="K150" s="169"/>
      <c r="L150" s="33"/>
      <c r="M150" s="170" t="s">
        <v>1</v>
      </c>
      <c r="N150" s="171" t="s">
        <v>37</v>
      </c>
      <c r="O150" s="58"/>
      <c r="P150" s="172">
        <f t="shared" si="21"/>
        <v>0</v>
      </c>
      <c r="Q150" s="172">
        <v>0</v>
      </c>
      <c r="R150" s="172">
        <f t="shared" si="22"/>
        <v>0</v>
      </c>
      <c r="S150" s="172">
        <v>0</v>
      </c>
      <c r="T150" s="173">
        <f t="shared" si="2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74" t="s">
        <v>150</v>
      </c>
      <c r="AT150" s="174" t="s">
        <v>146</v>
      </c>
      <c r="AU150" s="174" t="s">
        <v>80</v>
      </c>
      <c r="AY150" s="17" t="s">
        <v>144</v>
      </c>
      <c r="BE150" s="175">
        <f t="shared" si="24"/>
        <v>0</v>
      </c>
      <c r="BF150" s="175">
        <f t="shared" si="25"/>
        <v>0</v>
      </c>
      <c r="BG150" s="175">
        <f t="shared" si="26"/>
        <v>0</v>
      </c>
      <c r="BH150" s="175">
        <f t="shared" si="27"/>
        <v>0</v>
      </c>
      <c r="BI150" s="175">
        <f t="shared" si="28"/>
        <v>0</v>
      </c>
      <c r="BJ150" s="17" t="s">
        <v>80</v>
      </c>
      <c r="BK150" s="175">
        <f t="shared" si="29"/>
        <v>0</v>
      </c>
      <c r="BL150" s="17" t="s">
        <v>150</v>
      </c>
      <c r="BM150" s="174" t="s">
        <v>412</v>
      </c>
    </row>
    <row r="151" spans="1:65" s="2" customFormat="1" ht="16.5" customHeight="1">
      <c r="A151" s="32"/>
      <c r="B151" s="161"/>
      <c r="C151" s="162" t="s">
        <v>285</v>
      </c>
      <c r="D151" s="162" t="s">
        <v>146</v>
      </c>
      <c r="E151" s="163" t="s">
        <v>1030</v>
      </c>
      <c r="F151" s="164" t="s">
        <v>1031</v>
      </c>
      <c r="G151" s="165" t="s">
        <v>839</v>
      </c>
      <c r="H151" s="166">
        <v>6</v>
      </c>
      <c r="I151" s="167"/>
      <c r="J151" s="168">
        <f t="shared" si="20"/>
        <v>0</v>
      </c>
      <c r="K151" s="169"/>
      <c r="L151" s="33"/>
      <c r="M151" s="170" t="s">
        <v>1</v>
      </c>
      <c r="N151" s="171" t="s">
        <v>37</v>
      </c>
      <c r="O151" s="58"/>
      <c r="P151" s="172">
        <f t="shared" si="21"/>
        <v>0</v>
      </c>
      <c r="Q151" s="172">
        <v>0</v>
      </c>
      <c r="R151" s="172">
        <f t="shared" si="22"/>
        <v>0</v>
      </c>
      <c r="S151" s="172">
        <v>0</v>
      </c>
      <c r="T151" s="173">
        <f t="shared" si="2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74" t="s">
        <v>150</v>
      </c>
      <c r="AT151" s="174" t="s">
        <v>146</v>
      </c>
      <c r="AU151" s="174" t="s">
        <v>80</v>
      </c>
      <c r="AY151" s="17" t="s">
        <v>144</v>
      </c>
      <c r="BE151" s="175">
        <f t="shared" si="24"/>
        <v>0</v>
      </c>
      <c r="BF151" s="175">
        <f t="shared" si="25"/>
        <v>0</v>
      </c>
      <c r="BG151" s="175">
        <f t="shared" si="26"/>
        <v>0</v>
      </c>
      <c r="BH151" s="175">
        <f t="shared" si="27"/>
        <v>0</v>
      </c>
      <c r="BI151" s="175">
        <f t="shared" si="28"/>
        <v>0</v>
      </c>
      <c r="BJ151" s="17" t="s">
        <v>80</v>
      </c>
      <c r="BK151" s="175">
        <f t="shared" si="29"/>
        <v>0</v>
      </c>
      <c r="BL151" s="17" t="s">
        <v>150</v>
      </c>
      <c r="BM151" s="174" t="s">
        <v>420</v>
      </c>
    </row>
    <row r="152" spans="1:65" s="2" customFormat="1" ht="16.5" customHeight="1">
      <c r="A152" s="32"/>
      <c r="B152" s="161"/>
      <c r="C152" s="162" t="s">
        <v>290</v>
      </c>
      <c r="D152" s="162" t="s">
        <v>146</v>
      </c>
      <c r="E152" s="163" t="s">
        <v>1032</v>
      </c>
      <c r="F152" s="164" t="s">
        <v>1033</v>
      </c>
      <c r="G152" s="165" t="s">
        <v>839</v>
      </c>
      <c r="H152" s="166">
        <v>1</v>
      </c>
      <c r="I152" s="167"/>
      <c r="J152" s="168">
        <f t="shared" si="20"/>
        <v>0</v>
      </c>
      <c r="K152" s="169"/>
      <c r="L152" s="33"/>
      <c r="M152" s="170" t="s">
        <v>1</v>
      </c>
      <c r="N152" s="171" t="s">
        <v>37</v>
      </c>
      <c r="O152" s="58"/>
      <c r="P152" s="172">
        <f t="shared" si="21"/>
        <v>0</v>
      </c>
      <c r="Q152" s="172">
        <v>0</v>
      </c>
      <c r="R152" s="172">
        <f t="shared" si="22"/>
        <v>0</v>
      </c>
      <c r="S152" s="172">
        <v>0</v>
      </c>
      <c r="T152" s="173">
        <f t="shared" si="2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74" t="s">
        <v>150</v>
      </c>
      <c r="AT152" s="174" t="s">
        <v>146</v>
      </c>
      <c r="AU152" s="174" t="s">
        <v>80</v>
      </c>
      <c r="AY152" s="17" t="s">
        <v>144</v>
      </c>
      <c r="BE152" s="175">
        <f t="shared" si="24"/>
        <v>0</v>
      </c>
      <c r="BF152" s="175">
        <f t="shared" si="25"/>
        <v>0</v>
      </c>
      <c r="BG152" s="175">
        <f t="shared" si="26"/>
        <v>0</v>
      </c>
      <c r="BH152" s="175">
        <f t="shared" si="27"/>
        <v>0</v>
      </c>
      <c r="BI152" s="175">
        <f t="shared" si="28"/>
        <v>0</v>
      </c>
      <c r="BJ152" s="17" t="s">
        <v>80</v>
      </c>
      <c r="BK152" s="175">
        <f t="shared" si="29"/>
        <v>0</v>
      </c>
      <c r="BL152" s="17" t="s">
        <v>150</v>
      </c>
      <c r="BM152" s="174" t="s">
        <v>428</v>
      </c>
    </row>
    <row r="153" spans="1:65" s="2" customFormat="1" ht="16.5" customHeight="1">
      <c r="A153" s="32"/>
      <c r="B153" s="161"/>
      <c r="C153" s="162" t="s">
        <v>295</v>
      </c>
      <c r="D153" s="162" t="s">
        <v>146</v>
      </c>
      <c r="E153" s="163" t="s">
        <v>1034</v>
      </c>
      <c r="F153" s="164" t="s">
        <v>1035</v>
      </c>
      <c r="G153" s="165" t="s">
        <v>839</v>
      </c>
      <c r="H153" s="166">
        <v>8</v>
      </c>
      <c r="I153" s="167"/>
      <c r="J153" s="168">
        <f t="shared" si="20"/>
        <v>0</v>
      </c>
      <c r="K153" s="169"/>
      <c r="L153" s="33"/>
      <c r="M153" s="170" t="s">
        <v>1</v>
      </c>
      <c r="N153" s="171" t="s">
        <v>37</v>
      </c>
      <c r="O153" s="58"/>
      <c r="P153" s="172">
        <f t="shared" si="21"/>
        <v>0</v>
      </c>
      <c r="Q153" s="172">
        <v>0</v>
      </c>
      <c r="R153" s="172">
        <f t="shared" si="22"/>
        <v>0</v>
      </c>
      <c r="S153" s="172">
        <v>0</v>
      </c>
      <c r="T153" s="173">
        <f t="shared" si="2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74" t="s">
        <v>150</v>
      </c>
      <c r="AT153" s="174" t="s">
        <v>146</v>
      </c>
      <c r="AU153" s="174" t="s">
        <v>80</v>
      </c>
      <c r="AY153" s="17" t="s">
        <v>144</v>
      </c>
      <c r="BE153" s="175">
        <f t="shared" si="24"/>
        <v>0</v>
      </c>
      <c r="BF153" s="175">
        <f t="shared" si="25"/>
        <v>0</v>
      </c>
      <c r="BG153" s="175">
        <f t="shared" si="26"/>
        <v>0</v>
      </c>
      <c r="BH153" s="175">
        <f t="shared" si="27"/>
        <v>0</v>
      </c>
      <c r="BI153" s="175">
        <f t="shared" si="28"/>
        <v>0</v>
      </c>
      <c r="BJ153" s="17" t="s">
        <v>80</v>
      </c>
      <c r="BK153" s="175">
        <f t="shared" si="29"/>
        <v>0</v>
      </c>
      <c r="BL153" s="17" t="s">
        <v>150</v>
      </c>
      <c r="BM153" s="174" t="s">
        <v>440</v>
      </c>
    </row>
    <row r="154" spans="1:65" s="2" customFormat="1" ht="16.5" customHeight="1">
      <c r="A154" s="32"/>
      <c r="B154" s="161"/>
      <c r="C154" s="162" t="s">
        <v>300</v>
      </c>
      <c r="D154" s="162" t="s">
        <v>146</v>
      </c>
      <c r="E154" s="163" t="s">
        <v>1036</v>
      </c>
      <c r="F154" s="164" t="s">
        <v>1037</v>
      </c>
      <c r="G154" s="165" t="s">
        <v>839</v>
      </c>
      <c r="H154" s="166">
        <v>1</v>
      </c>
      <c r="I154" s="167"/>
      <c r="J154" s="168">
        <f t="shared" si="20"/>
        <v>0</v>
      </c>
      <c r="K154" s="169"/>
      <c r="L154" s="33"/>
      <c r="M154" s="170" t="s">
        <v>1</v>
      </c>
      <c r="N154" s="171" t="s">
        <v>37</v>
      </c>
      <c r="O154" s="58"/>
      <c r="P154" s="172">
        <f t="shared" si="21"/>
        <v>0</v>
      </c>
      <c r="Q154" s="172">
        <v>0</v>
      </c>
      <c r="R154" s="172">
        <f t="shared" si="22"/>
        <v>0</v>
      </c>
      <c r="S154" s="172">
        <v>0</v>
      </c>
      <c r="T154" s="173">
        <f t="shared" si="2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74" t="s">
        <v>150</v>
      </c>
      <c r="AT154" s="174" t="s">
        <v>146</v>
      </c>
      <c r="AU154" s="174" t="s">
        <v>80</v>
      </c>
      <c r="AY154" s="17" t="s">
        <v>144</v>
      </c>
      <c r="BE154" s="175">
        <f t="shared" si="24"/>
        <v>0</v>
      </c>
      <c r="BF154" s="175">
        <f t="shared" si="25"/>
        <v>0</v>
      </c>
      <c r="BG154" s="175">
        <f t="shared" si="26"/>
        <v>0</v>
      </c>
      <c r="BH154" s="175">
        <f t="shared" si="27"/>
        <v>0</v>
      </c>
      <c r="BI154" s="175">
        <f t="shared" si="28"/>
        <v>0</v>
      </c>
      <c r="BJ154" s="17" t="s">
        <v>80</v>
      </c>
      <c r="BK154" s="175">
        <f t="shared" si="29"/>
        <v>0</v>
      </c>
      <c r="BL154" s="17" t="s">
        <v>150</v>
      </c>
      <c r="BM154" s="174" t="s">
        <v>451</v>
      </c>
    </row>
    <row r="155" spans="1:65" s="2" customFormat="1" ht="16.5" customHeight="1">
      <c r="A155" s="32"/>
      <c r="B155" s="161"/>
      <c r="C155" s="162" t="s">
        <v>306</v>
      </c>
      <c r="D155" s="162" t="s">
        <v>146</v>
      </c>
      <c r="E155" s="163" t="s">
        <v>1038</v>
      </c>
      <c r="F155" s="164" t="s">
        <v>1039</v>
      </c>
      <c r="G155" s="165" t="s">
        <v>839</v>
      </c>
      <c r="H155" s="166">
        <v>2</v>
      </c>
      <c r="I155" s="167"/>
      <c r="J155" s="168">
        <f t="shared" si="20"/>
        <v>0</v>
      </c>
      <c r="K155" s="169"/>
      <c r="L155" s="33"/>
      <c r="M155" s="170" t="s">
        <v>1</v>
      </c>
      <c r="N155" s="171" t="s">
        <v>37</v>
      </c>
      <c r="O155" s="58"/>
      <c r="P155" s="172">
        <f t="shared" si="21"/>
        <v>0</v>
      </c>
      <c r="Q155" s="172">
        <v>0</v>
      </c>
      <c r="R155" s="172">
        <f t="shared" si="22"/>
        <v>0</v>
      </c>
      <c r="S155" s="172">
        <v>0</v>
      </c>
      <c r="T155" s="173">
        <f t="shared" si="2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74" t="s">
        <v>150</v>
      </c>
      <c r="AT155" s="174" t="s">
        <v>146</v>
      </c>
      <c r="AU155" s="174" t="s">
        <v>80</v>
      </c>
      <c r="AY155" s="17" t="s">
        <v>144</v>
      </c>
      <c r="BE155" s="175">
        <f t="shared" si="24"/>
        <v>0</v>
      </c>
      <c r="BF155" s="175">
        <f t="shared" si="25"/>
        <v>0</v>
      </c>
      <c r="BG155" s="175">
        <f t="shared" si="26"/>
        <v>0</v>
      </c>
      <c r="BH155" s="175">
        <f t="shared" si="27"/>
        <v>0</v>
      </c>
      <c r="BI155" s="175">
        <f t="shared" si="28"/>
        <v>0</v>
      </c>
      <c r="BJ155" s="17" t="s">
        <v>80</v>
      </c>
      <c r="BK155" s="175">
        <f t="shared" si="29"/>
        <v>0</v>
      </c>
      <c r="BL155" s="17" t="s">
        <v>150</v>
      </c>
      <c r="BM155" s="174" t="s">
        <v>460</v>
      </c>
    </row>
    <row r="156" spans="1:65" s="2" customFormat="1" ht="16.5" customHeight="1">
      <c r="A156" s="32"/>
      <c r="B156" s="161"/>
      <c r="C156" s="162" t="s">
        <v>312</v>
      </c>
      <c r="D156" s="162" t="s">
        <v>146</v>
      </c>
      <c r="E156" s="163" t="s">
        <v>1040</v>
      </c>
      <c r="F156" s="164" t="s">
        <v>1041</v>
      </c>
      <c r="G156" s="165" t="s">
        <v>839</v>
      </c>
      <c r="H156" s="166">
        <v>2</v>
      </c>
      <c r="I156" s="167"/>
      <c r="J156" s="168">
        <f t="shared" si="20"/>
        <v>0</v>
      </c>
      <c r="K156" s="169"/>
      <c r="L156" s="33"/>
      <c r="M156" s="170" t="s">
        <v>1</v>
      </c>
      <c r="N156" s="171" t="s">
        <v>37</v>
      </c>
      <c r="O156" s="58"/>
      <c r="P156" s="172">
        <f t="shared" si="21"/>
        <v>0</v>
      </c>
      <c r="Q156" s="172">
        <v>0</v>
      </c>
      <c r="R156" s="172">
        <f t="shared" si="22"/>
        <v>0</v>
      </c>
      <c r="S156" s="172">
        <v>0</v>
      </c>
      <c r="T156" s="173">
        <f t="shared" si="2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74" t="s">
        <v>150</v>
      </c>
      <c r="AT156" s="174" t="s">
        <v>146</v>
      </c>
      <c r="AU156" s="174" t="s">
        <v>80</v>
      </c>
      <c r="AY156" s="17" t="s">
        <v>144</v>
      </c>
      <c r="BE156" s="175">
        <f t="shared" si="24"/>
        <v>0</v>
      </c>
      <c r="BF156" s="175">
        <f t="shared" si="25"/>
        <v>0</v>
      </c>
      <c r="BG156" s="175">
        <f t="shared" si="26"/>
        <v>0</v>
      </c>
      <c r="BH156" s="175">
        <f t="shared" si="27"/>
        <v>0</v>
      </c>
      <c r="BI156" s="175">
        <f t="shared" si="28"/>
        <v>0</v>
      </c>
      <c r="BJ156" s="17" t="s">
        <v>80</v>
      </c>
      <c r="BK156" s="175">
        <f t="shared" si="29"/>
        <v>0</v>
      </c>
      <c r="BL156" s="17" t="s">
        <v>150</v>
      </c>
      <c r="BM156" s="174" t="s">
        <v>470</v>
      </c>
    </row>
    <row r="157" spans="1:65" s="2" customFormat="1" ht="16.5" customHeight="1">
      <c r="A157" s="32"/>
      <c r="B157" s="161"/>
      <c r="C157" s="162" t="s">
        <v>322</v>
      </c>
      <c r="D157" s="162" t="s">
        <v>146</v>
      </c>
      <c r="E157" s="163" t="s">
        <v>1042</v>
      </c>
      <c r="F157" s="164" t="s">
        <v>1043</v>
      </c>
      <c r="G157" s="165" t="s">
        <v>839</v>
      </c>
      <c r="H157" s="166">
        <v>3</v>
      </c>
      <c r="I157" s="167"/>
      <c r="J157" s="168">
        <f t="shared" si="20"/>
        <v>0</v>
      </c>
      <c r="K157" s="169"/>
      <c r="L157" s="33"/>
      <c r="M157" s="170" t="s">
        <v>1</v>
      </c>
      <c r="N157" s="171" t="s">
        <v>37</v>
      </c>
      <c r="O157" s="58"/>
      <c r="P157" s="172">
        <f t="shared" si="21"/>
        <v>0</v>
      </c>
      <c r="Q157" s="172">
        <v>0</v>
      </c>
      <c r="R157" s="172">
        <f t="shared" si="22"/>
        <v>0</v>
      </c>
      <c r="S157" s="172">
        <v>0</v>
      </c>
      <c r="T157" s="173">
        <f t="shared" si="2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74" t="s">
        <v>150</v>
      </c>
      <c r="AT157" s="174" t="s">
        <v>146</v>
      </c>
      <c r="AU157" s="174" t="s">
        <v>80</v>
      </c>
      <c r="AY157" s="17" t="s">
        <v>144</v>
      </c>
      <c r="BE157" s="175">
        <f t="shared" si="24"/>
        <v>0</v>
      </c>
      <c r="BF157" s="175">
        <f t="shared" si="25"/>
        <v>0</v>
      </c>
      <c r="BG157" s="175">
        <f t="shared" si="26"/>
        <v>0</v>
      </c>
      <c r="BH157" s="175">
        <f t="shared" si="27"/>
        <v>0</v>
      </c>
      <c r="BI157" s="175">
        <f t="shared" si="28"/>
        <v>0</v>
      </c>
      <c r="BJ157" s="17" t="s">
        <v>80</v>
      </c>
      <c r="BK157" s="175">
        <f t="shared" si="29"/>
        <v>0</v>
      </c>
      <c r="BL157" s="17" t="s">
        <v>150</v>
      </c>
      <c r="BM157" s="174" t="s">
        <v>482</v>
      </c>
    </row>
    <row r="158" spans="1:65" s="2" customFormat="1" ht="16.5" customHeight="1">
      <c r="A158" s="32"/>
      <c r="B158" s="161"/>
      <c r="C158" s="162" t="s">
        <v>327</v>
      </c>
      <c r="D158" s="162" t="s">
        <v>146</v>
      </c>
      <c r="E158" s="163" t="s">
        <v>1044</v>
      </c>
      <c r="F158" s="164" t="s">
        <v>1045</v>
      </c>
      <c r="G158" s="165" t="s">
        <v>839</v>
      </c>
      <c r="H158" s="166">
        <v>2</v>
      </c>
      <c r="I158" s="167"/>
      <c r="J158" s="168">
        <f t="shared" si="20"/>
        <v>0</v>
      </c>
      <c r="K158" s="169"/>
      <c r="L158" s="33"/>
      <c r="M158" s="170" t="s">
        <v>1</v>
      </c>
      <c r="N158" s="171" t="s">
        <v>37</v>
      </c>
      <c r="O158" s="58"/>
      <c r="P158" s="172">
        <f t="shared" si="21"/>
        <v>0</v>
      </c>
      <c r="Q158" s="172">
        <v>0</v>
      </c>
      <c r="R158" s="172">
        <f t="shared" si="22"/>
        <v>0</v>
      </c>
      <c r="S158" s="172">
        <v>0</v>
      </c>
      <c r="T158" s="173">
        <f t="shared" si="2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74" t="s">
        <v>150</v>
      </c>
      <c r="AT158" s="174" t="s">
        <v>146</v>
      </c>
      <c r="AU158" s="174" t="s">
        <v>80</v>
      </c>
      <c r="AY158" s="17" t="s">
        <v>144</v>
      </c>
      <c r="BE158" s="175">
        <f t="shared" si="24"/>
        <v>0</v>
      </c>
      <c r="BF158" s="175">
        <f t="shared" si="25"/>
        <v>0</v>
      </c>
      <c r="BG158" s="175">
        <f t="shared" si="26"/>
        <v>0</v>
      </c>
      <c r="BH158" s="175">
        <f t="shared" si="27"/>
        <v>0</v>
      </c>
      <c r="BI158" s="175">
        <f t="shared" si="28"/>
        <v>0</v>
      </c>
      <c r="BJ158" s="17" t="s">
        <v>80</v>
      </c>
      <c r="BK158" s="175">
        <f t="shared" si="29"/>
        <v>0</v>
      </c>
      <c r="BL158" s="17" t="s">
        <v>150</v>
      </c>
      <c r="BM158" s="174" t="s">
        <v>494</v>
      </c>
    </row>
    <row r="159" spans="1:65" s="2" customFormat="1" ht="16.5" customHeight="1">
      <c r="A159" s="32"/>
      <c r="B159" s="161"/>
      <c r="C159" s="162" t="s">
        <v>332</v>
      </c>
      <c r="D159" s="162" t="s">
        <v>146</v>
      </c>
      <c r="E159" s="163" t="s">
        <v>1046</v>
      </c>
      <c r="F159" s="164" t="s">
        <v>1047</v>
      </c>
      <c r="G159" s="165" t="s">
        <v>839</v>
      </c>
      <c r="H159" s="166">
        <v>27</v>
      </c>
      <c r="I159" s="167"/>
      <c r="J159" s="168">
        <f t="shared" si="20"/>
        <v>0</v>
      </c>
      <c r="K159" s="169"/>
      <c r="L159" s="33"/>
      <c r="M159" s="170" t="s">
        <v>1</v>
      </c>
      <c r="N159" s="171" t="s">
        <v>37</v>
      </c>
      <c r="O159" s="58"/>
      <c r="P159" s="172">
        <f t="shared" si="21"/>
        <v>0</v>
      </c>
      <c r="Q159" s="172">
        <v>0</v>
      </c>
      <c r="R159" s="172">
        <f t="shared" si="22"/>
        <v>0</v>
      </c>
      <c r="S159" s="172">
        <v>0</v>
      </c>
      <c r="T159" s="173">
        <f t="shared" si="2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74" t="s">
        <v>150</v>
      </c>
      <c r="AT159" s="174" t="s">
        <v>146</v>
      </c>
      <c r="AU159" s="174" t="s">
        <v>80</v>
      </c>
      <c r="AY159" s="17" t="s">
        <v>144</v>
      </c>
      <c r="BE159" s="175">
        <f t="shared" si="24"/>
        <v>0</v>
      </c>
      <c r="BF159" s="175">
        <f t="shared" si="25"/>
        <v>0</v>
      </c>
      <c r="BG159" s="175">
        <f t="shared" si="26"/>
        <v>0</v>
      </c>
      <c r="BH159" s="175">
        <f t="shared" si="27"/>
        <v>0</v>
      </c>
      <c r="BI159" s="175">
        <f t="shared" si="28"/>
        <v>0</v>
      </c>
      <c r="BJ159" s="17" t="s">
        <v>80</v>
      </c>
      <c r="BK159" s="175">
        <f t="shared" si="29"/>
        <v>0</v>
      </c>
      <c r="BL159" s="17" t="s">
        <v>150</v>
      </c>
      <c r="BM159" s="174" t="s">
        <v>508</v>
      </c>
    </row>
    <row r="160" spans="1:65" s="2" customFormat="1" ht="16.5" customHeight="1">
      <c r="A160" s="32"/>
      <c r="B160" s="161"/>
      <c r="C160" s="162" t="s">
        <v>337</v>
      </c>
      <c r="D160" s="162" t="s">
        <v>146</v>
      </c>
      <c r="E160" s="163" t="s">
        <v>1048</v>
      </c>
      <c r="F160" s="164" t="s">
        <v>995</v>
      </c>
      <c r="G160" s="165" t="s">
        <v>178</v>
      </c>
      <c r="H160" s="166">
        <v>0.7</v>
      </c>
      <c r="I160" s="167"/>
      <c r="J160" s="168">
        <f t="shared" si="20"/>
        <v>0</v>
      </c>
      <c r="K160" s="169"/>
      <c r="L160" s="33"/>
      <c r="M160" s="170" t="s">
        <v>1</v>
      </c>
      <c r="N160" s="171" t="s">
        <v>37</v>
      </c>
      <c r="O160" s="58"/>
      <c r="P160" s="172">
        <f t="shared" si="21"/>
        <v>0</v>
      </c>
      <c r="Q160" s="172">
        <v>0</v>
      </c>
      <c r="R160" s="172">
        <f t="shared" si="22"/>
        <v>0</v>
      </c>
      <c r="S160" s="172">
        <v>0</v>
      </c>
      <c r="T160" s="173">
        <f t="shared" si="2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74" t="s">
        <v>150</v>
      </c>
      <c r="AT160" s="174" t="s">
        <v>146</v>
      </c>
      <c r="AU160" s="174" t="s">
        <v>80</v>
      </c>
      <c r="AY160" s="17" t="s">
        <v>144</v>
      </c>
      <c r="BE160" s="175">
        <f t="shared" si="24"/>
        <v>0</v>
      </c>
      <c r="BF160" s="175">
        <f t="shared" si="25"/>
        <v>0</v>
      </c>
      <c r="BG160" s="175">
        <f t="shared" si="26"/>
        <v>0</v>
      </c>
      <c r="BH160" s="175">
        <f t="shared" si="27"/>
        <v>0</v>
      </c>
      <c r="BI160" s="175">
        <f t="shared" si="28"/>
        <v>0</v>
      </c>
      <c r="BJ160" s="17" t="s">
        <v>80</v>
      </c>
      <c r="BK160" s="175">
        <f t="shared" si="29"/>
        <v>0</v>
      </c>
      <c r="BL160" s="17" t="s">
        <v>150</v>
      </c>
      <c r="BM160" s="174" t="s">
        <v>519</v>
      </c>
    </row>
    <row r="161" spans="1:65" s="2" customFormat="1" ht="16.5" customHeight="1">
      <c r="A161" s="32"/>
      <c r="B161" s="161"/>
      <c r="C161" s="162" t="s">
        <v>341</v>
      </c>
      <c r="D161" s="162" t="s">
        <v>146</v>
      </c>
      <c r="E161" s="163" t="s">
        <v>1049</v>
      </c>
      <c r="F161" s="164" t="s">
        <v>997</v>
      </c>
      <c r="G161" s="165" t="s">
        <v>178</v>
      </c>
      <c r="H161" s="166">
        <v>0.7</v>
      </c>
      <c r="I161" s="167"/>
      <c r="J161" s="168">
        <f t="shared" si="20"/>
        <v>0</v>
      </c>
      <c r="K161" s="169"/>
      <c r="L161" s="33"/>
      <c r="M161" s="170" t="s">
        <v>1</v>
      </c>
      <c r="N161" s="171" t="s">
        <v>37</v>
      </c>
      <c r="O161" s="58"/>
      <c r="P161" s="172">
        <f t="shared" si="21"/>
        <v>0</v>
      </c>
      <c r="Q161" s="172">
        <v>0</v>
      </c>
      <c r="R161" s="172">
        <f t="shared" si="22"/>
        <v>0</v>
      </c>
      <c r="S161" s="172">
        <v>0</v>
      </c>
      <c r="T161" s="173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74" t="s">
        <v>150</v>
      </c>
      <c r="AT161" s="174" t="s">
        <v>146</v>
      </c>
      <c r="AU161" s="174" t="s">
        <v>80</v>
      </c>
      <c r="AY161" s="17" t="s">
        <v>144</v>
      </c>
      <c r="BE161" s="175">
        <f t="shared" si="24"/>
        <v>0</v>
      </c>
      <c r="BF161" s="175">
        <f t="shared" si="25"/>
        <v>0</v>
      </c>
      <c r="BG161" s="175">
        <f t="shared" si="26"/>
        <v>0</v>
      </c>
      <c r="BH161" s="175">
        <f t="shared" si="27"/>
        <v>0</v>
      </c>
      <c r="BI161" s="175">
        <f t="shared" si="28"/>
        <v>0</v>
      </c>
      <c r="BJ161" s="17" t="s">
        <v>80</v>
      </c>
      <c r="BK161" s="175">
        <f t="shared" si="29"/>
        <v>0</v>
      </c>
      <c r="BL161" s="17" t="s">
        <v>150</v>
      </c>
      <c r="BM161" s="174" t="s">
        <v>528</v>
      </c>
    </row>
    <row r="162" spans="1:65" s="12" customFormat="1" ht="25.9" customHeight="1">
      <c r="B162" s="148"/>
      <c r="D162" s="149" t="s">
        <v>71</v>
      </c>
      <c r="E162" s="150" t="s">
        <v>851</v>
      </c>
      <c r="F162" s="150" t="s">
        <v>1050</v>
      </c>
      <c r="I162" s="151"/>
      <c r="J162" s="152">
        <f>BK162</f>
        <v>0</v>
      </c>
      <c r="L162" s="148"/>
      <c r="M162" s="153"/>
      <c r="N162" s="154"/>
      <c r="O162" s="154"/>
      <c r="P162" s="155">
        <f>SUM(P163:P169)</f>
        <v>0</v>
      </c>
      <c r="Q162" s="154"/>
      <c r="R162" s="155">
        <f>SUM(R163:R169)</f>
        <v>0</v>
      </c>
      <c r="S162" s="154"/>
      <c r="T162" s="156">
        <f>SUM(T163:T169)</f>
        <v>0</v>
      </c>
      <c r="AR162" s="149" t="s">
        <v>80</v>
      </c>
      <c r="AT162" s="157" t="s">
        <v>71</v>
      </c>
      <c r="AU162" s="157" t="s">
        <v>72</v>
      </c>
      <c r="AY162" s="149" t="s">
        <v>144</v>
      </c>
      <c r="BK162" s="158">
        <f>SUM(BK163:BK169)</f>
        <v>0</v>
      </c>
    </row>
    <row r="163" spans="1:65" s="2" customFormat="1" ht="16.5" customHeight="1">
      <c r="A163" s="32"/>
      <c r="B163" s="161"/>
      <c r="C163" s="162" t="s">
        <v>345</v>
      </c>
      <c r="D163" s="162" t="s">
        <v>146</v>
      </c>
      <c r="E163" s="163" t="s">
        <v>1051</v>
      </c>
      <c r="F163" s="164" t="s">
        <v>1052</v>
      </c>
      <c r="G163" s="165" t="s">
        <v>537</v>
      </c>
      <c r="H163" s="166">
        <v>316</v>
      </c>
      <c r="I163" s="167"/>
      <c r="J163" s="168">
        <f t="shared" ref="J163:J169" si="30">ROUND(I163*H163,2)</f>
        <v>0</v>
      </c>
      <c r="K163" s="169"/>
      <c r="L163" s="33"/>
      <c r="M163" s="170" t="s">
        <v>1</v>
      </c>
      <c r="N163" s="171" t="s">
        <v>37</v>
      </c>
      <c r="O163" s="58"/>
      <c r="P163" s="172">
        <f t="shared" ref="P163:P169" si="31">O163*H163</f>
        <v>0</v>
      </c>
      <c r="Q163" s="172">
        <v>0</v>
      </c>
      <c r="R163" s="172">
        <f t="shared" ref="R163:R169" si="32">Q163*H163</f>
        <v>0</v>
      </c>
      <c r="S163" s="172">
        <v>0</v>
      </c>
      <c r="T163" s="173">
        <f t="shared" ref="T163:T169" si="33"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74" t="s">
        <v>150</v>
      </c>
      <c r="AT163" s="174" t="s">
        <v>146</v>
      </c>
      <c r="AU163" s="174" t="s">
        <v>80</v>
      </c>
      <c r="AY163" s="17" t="s">
        <v>144</v>
      </c>
      <c r="BE163" s="175">
        <f t="shared" ref="BE163:BE169" si="34">IF(N163="základní",J163,0)</f>
        <v>0</v>
      </c>
      <c r="BF163" s="175">
        <f t="shared" ref="BF163:BF169" si="35">IF(N163="snížená",J163,0)</f>
        <v>0</v>
      </c>
      <c r="BG163" s="175">
        <f t="shared" ref="BG163:BG169" si="36">IF(N163="zákl. přenesená",J163,0)</f>
        <v>0</v>
      </c>
      <c r="BH163" s="175">
        <f t="shared" ref="BH163:BH169" si="37">IF(N163="sníž. přenesená",J163,0)</f>
        <v>0</v>
      </c>
      <c r="BI163" s="175">
        <f t="shared" ref="BI163:BI169" si="38">IF(N163="nulová",J163,0)</f>
        <v>0</v>
      </c>
      <c r="BJ163" s="17" t="s">
        <v>80</v>
      </c>
      <c r="BK163" s="175">
        <f t="shared" ref="BK163:BK169" si="39">ROUND(I163*H163,2)</f>
        <v>0</v>
      </c>
      <c r="BL163" s="17" t="s">
        <v>150</v>
      </c>
      <c r="BM163" s="174" t="s">
        <v>541</v>
      </c>
    </row>
    <row r="164" spans="1:65" s="2" customFormat="1" ht="16.5" customHeight="1">
      <c r="A164" s="32"/>
      <c r="B164" s="161"/>
      <c r="C164" s="162" t="s">
        <v>349</v>
      </c>
      <c r="D164" s="162" t="s">
        <v>146</v>
      </c>
      <c r="E164" s="163" t="s">
        <v>1053</v>
      </c>
      <c r="F164" s="164" t="s">
        <v>1054</v>
      </c>
      <c r="G164" s="165" t="s">
        <v>537</v>
      </c>
      <c r="H164" s="166">
        <v>99</v>
      </c>
      <c r="I164" s="167"/>
      <c r="J164" s="168">
        <f t="shared" si="30"/>
        <v>0</v>
      </c>
      <c r="K164" s="169"/>
      <c r="L164" s="33"/>
      <c r="M164" s="170" t="s">
        <v>1</v>
      </c>
      <c r="N164" s="171" t="s">
        <v>37</v>
      </c>
      <c r="O164" s="58"/>
      <c r="P164" s="172">
        <f t="shared" si="31"/>
        <v>0</v>
      </c>
      <c r="Q164" s="172">
        <v>0</v>
      </c>
      <c r="R164" s="172">
        <f t="shared" si="32"/>
        <v>0</v>
      </c>
      <c r="S164" s="172">
        <v>0</v>
      </c>
      <c r="T164" s="173">
        <f t="shared" si="3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74" t="s">
        <v>150</v>
      </c>
      <c r="AT164" s="174" t="s">
        <v>146</v>
      </c>
      <c r="AU164" s="174" t="s">
        <v>80</v>
      </c>
      <c r="AY164" s="17" t="s">
        <v>144</v>
      </c>
      <c r="BE164" s="175">
        <f t="shared" si="34"/>
        <v>0</v>
      </c>
      <c r="BF164" s="175">
        <f t="shared" si="35"/>
        <v>0</v>
      </c>
      <c r="BG164" s="175">
        <f t="shared" si="36"/>
        <v>0</v>
      </c>
      <c r="BH164" s="175">
        <f t="shared" si="37"/>
        <v>0</v>
      </c>
      <c r="BI164" s="175">
        <f t="shared" si="38"/>
        <v>0</v>
      </c>
      <c r="BJ164" s="17" t="s">
        <v>80</v>
      </c>
      <c r="BK164" s="175">
        <f t="shared" si="39"/>
        <v>0</v>
      </c>
      <c r="BL164" s="17" t="s">
        <v>150</v>
      </c>
      <c r="BM164" s="174" t="s">
        <v>552</v>
      </c>
    </row>
    <row r="165" spans="1:65" s="2" customFormat="1" ht="16.5" customHeight="1">
      <c r="A165" s="32"/>
      <c r="B165" s="161"/>
      <c r="C165" s="162" t="s">
        <v>353</v>
      </c>
      <c r="D165" s="162" t="s">
        <v>146</v>
      </c>
      <c r="E165" s="163" t="s">
        <v>1055</v>
      </c>
      <c r="F165" s="164" t="s">
        <v>1056</v>
      </c>
      <c r="G165" s="165" t="s">
        <v>537</v>
      </c>
      <c r="H165" s="166">
        <v>9</v>
      </c>
      <c r="I165" s="167"/>
      <c r="J165" s="168">
        <f t="shared" si="30"/>
        <v>0</v>
      </c>
      <c r="K165" s="169"/>
      <c r="L165" s="33"/>
      <c r="M165" s="170" t="s">
        <v>1</v>
      </c>
      <c r="N165" s="171" t="s">
        <v>37</v>
      </c>
      <c r="O165" s="58"/>
      <c r="P165" s="172">
        <f t="shared" si="31"/>
        <v>0</v>
      </c>
      <c r="Q165" s="172">
        <v>0</v>
      </c>
      <c r="R165" s="172">
        <f t="shared" si="32"/>
        <v>0</v>
      </c>
      <c r="S165" s="172">
        <v>0</v>
      </c>
      <c r="T165" s="173">
        <f t="shared" si="3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74" t="s">
        <v>150</v>
      </c>
      <c r="AT165" s="174" t="s">
        <v>146</v>
      </c>
      <c r="AU165" s="174" t="s">
        <v>80</v>
      </c>
      <c r="AY165" s="17" t="s">
        <v>144</v>
      </c>
      <c r="BE165" s="175">
        <f t="shared" si="34"/>
        <v>0</v>
      </c>
      <c r="BF165" s="175">
        <f t="shared" si="35"/>
        <v>0</v>
      </c>
      <c r="BG165" s="175">
        <f t="shared" si="36"/>
        <v>0</v>
      </c>
      <c r="BH165" s="175">
        <f t="shared" si="37"/>
        <v>0</v>
      </c>
      <c r="BI165" s="175">
        <f t="shared" si="38"/>
        <v>0</v>
      </c>
      <c r="BJ165" s="17" t="s">
        <v>80</v>
      </c>
      <c r="BK165" s="175">
        <f t="shared" si="39"/>
        <v>0</v>
      </c>
      <c r="BL165" s="17" t="s">
        <v>150</v>
      </c>
      <c r="BM165" s="174" t="s">
        <v>563</v>
      </c>
    </row>
    <row r="166" spans="1:65" s="2" customFormat="1" ht="16.5" customHeight="1">
      <c r="A166" s="32"/>
      <c r="B166" s="161"/>
      <c r="C166" s="162" t="s">
        <v>357</v>
      </c>
      <c r="D166" s="162" t="s">
        <v>146</v>
      </c>
      <c r="E166" s="163" t="s">
        <v>1057</v>
      </c>
      <c r="F166" s="164" t="s">
        <v>1058</v>
      </c>
      <c r="G166" s="165" t="s">
        <v>537</v>
      </c>
      <c r="H166" s="166">
        <v>58</v>
      </c>
      <c r="I166" s="167"/>
      <c r="J166" s="168">
        <f t="shared" si="30"/>
        <v>0</v>
      </c>
      <c r="K166" s="169"/>
      <c r="L166" s="33"/>
      <c r="M166" s="170" t="s">
        <v>1</v>
      </c>
      <c r="N166" s="171" t="s">
        <v>37</v>
      </c>
      <c r="O166" s="58"/>
      <c r="P166" s="172">
        <f t="shared" si="31"/>
        <v>0</v>
      </c>
      <c r="Q166" s="172">
        <v>0</v>
      </c>
      <c r="R166" s="172">
        <f t="shared" si="32"/>
        <v>0</v>
      </c>
      <c r="S166" s="172">
        <v>0</v>
      </c>
      <c r="T166" s="173">
        <f t="shared" si="3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74" t="s">
        <v>150</v>
      </c>
      <c r="AT166" s="174" t="s">
        <v>146</v>
      </c>
      <c r="AU166" s="174" t="s">
        <v>80</v>
      </c>
      <c r="AY166" s="17" t="s">
        <v>144</v>
      </c>
      <c r="BE166" s="175">
        <f t="shared" si="34"/>
        <v>0</v>
      </c>
      <c r="BF166" s="175">
        <f t="shared" si="35"/>
        <v>0</v>
      </c>
      <c r="BG166" s="175">
        <f t="shared" si="36"/>
        <v>0</v>
      </c>
      <c r="BH166" s="175">
        <f t="shared" si="37"/>
        <v>0</v>
      </c>
      <c r="BI166" s="175">
        <f t="shared" si="38"/>
        <v>0</v>
      </c>
      <c r="BJ166" s="17" t="s">
        <v>80</v>
      </c>
      <c r="BK166" s="175">
        <f t="shared" si="39"/>
        <v>0</v>
      </c>
      <c r="BL166" s="17" t="s">
        <v>150</v>
      </c>
      <c r="BM166" s="174" t="s">
        <v>571</v>
      </c>
    </row>
    <row r="167" spans="1:65" s="2" customFormat="1" ht="16.5" customHeight="1">
      <c r="A167" s="32"/>
      <c r="B167" s="161"/>
      <c r="C167" s="162" t="s">
        <v>361</v>
      </c>
      <c r="D167" s="162" t="s">
        <v>146</v>
      </c>
      <c r="E167" s="163" t="s">
        <v>1059</v>
      </c>
      <c r="F167" s="164" t="s">
        <v>1060</v>
      </c>
      <c r="G167" s="165" t="s">
        <v>537</v>
      </c>
      <c r="H167" s="166">
        <v>4</v>
      </c>
      <c r="I167" s="167"/>
      <c r="J167" s="168">
        <f t="shared" si="30"/>
        <v>0</v>
      </c>
      <c r="K167" s="169"/>
      <c r="L167" s="33"/>
      <c r="M167" s="170" t="s">
        <v>1</v>
      </c>
      <c r="N167" s="171" t="s">
        <v>37</v>
      </c>
      <c r="O167" s="58"/>
      <c r="P167" s="172">
        <f t="shared" si="31"/>
        <v>0</v>
      </c>
      <c r="Q167" s="172">
        <v>0</v>
      </c>
      <c r="R167" s="172">
        <f t="shared" si="32"/>
        <v>0</v>
      </c>
      <c r="S167" s="172">
        <v>0</v>
      </c>
      <c r="T167" s="173">
        <f t="shared" si="3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74" t="s">
        <v>150</v>
      </c>
      <c r="AT167" s="174" t="s">
        <v>146</v>
      </c>
      <c r="AU167" s="174" t="s">
        <v>80</v>
      </c>
      <c r="AY167" s="17" t="s">
        <v>144</v>
      </c>
      <c r="BE167" s="175">
        <f t="shared" si="34"/>
        <v>0</v>
      </c>
      <c r="BF167" s="175">
        <f t="shared" si="35"/>
        <v>0</v>
      </c>
      <c r="BG167" s="175">
        <f t="shared" si="36"/>
        <v>0</v>
      </c>
      <c r="BH167" s="175">
        <f t="shared" si="37"/>
        <v>0</v>
      </c>
      <c r="BI167" s="175">
        <f t="shared" si="38"/>
        <v>0</v>
      </c>
      <c r="BJ167" s="17" t="s">
        <v>80</v>
      </c>
      <c r="BK167" s="175">
        <f t="shared" si="39"/>
        <v>0</v>
      </c>
      <c r="BL167" s="17" t="s">
        <v>150</v>
      </c>
      <c r="BM167" s="174" t="s">
        <v>581</v>
      </c>
    </row>
    <row r="168" spans="1:65" s="2" customFormat="1" ht="16.5" customHeight="1">
      <c r="A168" s="32"/>
      <c r="B168" s="161"/>
      <c r="C168" s="162" t="s">
        <v>366</v>
      </c>
      <c r="D168" s="162" t="s">
        <v>146</v>
      </c>
      <c r="E168" s="163" t="s">
        <v>1061</v>
      </c>
      <c r="F168" s="164" t="s">
        <v>1062</v>
      </c>
      <c r="G168" s="165" t="s">
        <v>537</v>
      </c>
      <c r="H168" s="166">
        <v>486</v>
      </c>
      <c r="I168" s="167"/>
      <c r="J168" s="168">
        <f t="shared" si="30"/>
        <v>0</v>
      </c>
      <c r="K168" s="169"/>
      <c r="L168" s="33"/>
      <c r="M168" s="170" t="s">
        <v>1</v>
      </c>
      <c r="N168" s="171" t="s">
        <v>37</v>
      </c>
      <c r="O168" s="58"/>
      <c r="P168" s="172">
        <f t="shared" si="31"/>
        <v>0</v>
      </c>
      <c r="Q168" s="172">
        <v>0</v>
      </c>
      <c r="R168" s="172">
        <f t="shared" si="32"/>
        <v>0</v>
      </c>
      <c r="S168" s="172">
        <v>0</v>
      </c>
      <c r="T168" s="173">
        <f t="shared" si="3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74" t="s">
        <v>150</v>
      </c>
      <c r="AT168" s="174" t="s">
        <v>146</v>
      </c>
      <c r="AU168" s="174" t="s">
        <v>80</v>
      </c>
      <c r="AY168" s="17" t="s">
        <v>144</v>
      </c>
      <c r="BE168" s="175">
        <f t="shared" si="34"/>
        <v>0</v>
      </c>
      <c r="BF168" s="175">
        <f t="shared" si="35"/>
        <v>0</v>
      </c>
      <c r="BG168" s="175">
        <f t="shared" si="36"/>
        <v>0</v>
      </c>
      <c r="BH168" s="175">
        <f t="shared" si="37"/>
        <v>0</v>
      </c>
      <c r="BI168" s="175">
        <f t="shared" si="38"/>
        <v>0</v>
      </c>
      <c r="BJ168" s="17" t="s">
        <v>80</v>
      </c>
      <c r="BK168" s="175">
        <f t="shared" si="39"/>
        <v>0</v>
      </c>
      <c r="BL168" s="17" t="s">
        <v>150</v>
      </c>
      <c r="BM168" s="174" t="s">
        <v>591</v>
      </c>
    </row>
    <row r="169" spans="1:65" s="2" customFormat="1" ht="16.5" customHeight="1">
      <c r="A169" s="32"/>
      <c r="B169" s="161"/>
      <c r="C169" s="162" t="s">
        <v>371</v>
      </c>
      <c r="D169" s="162" t="s">
        <v>146</v>
      </c>
      <c r="E169" s="163" t="s">
        <v>1063</v>
      </c>
      <c r="F169" s="164" t="s">
        <v>481</v>
      </c>
      <c r="G169" s="165" t="s">
        <v>178</v>
      </c>
      <c r="H169" s="166">
        <v>0.01</v>
      </c>
      <c r="I169" s="167"/>
      <c r="J169" s="168">
        <f t="shared" si="30"/>
        <v>0</v>
      </c>
      <c r="K169" s="169"/>
      <c r="L169" s="33"/>
      <c r="M169" s="170" t="s">
        <v>1</v>
      </c>
      <c r="N169" s="171" t="s">
        <v>37</v>
      </c>
      <c r="O169" s="58"/>
      <c r="P169" s="172">
        <f t="shared" si="31"/>
        <v>0</v>
      </c>
      <c r="Q169" s="172">
        <v>0</v>
      </c>
      <c r="R169" s="172">
        <f t="shared" si="32"/>
        <v>0</v>
      </c>
      <c r="S169" s="172">
        <v>0</v>
      </c>
      <c r="T169" s="173">
        <f t="shared" si="3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74" t="s">
        <v>150</v>
      </c>
      <c r="AT169" s="174" t="s">
        <v>146</v>
      </c>
      <c r="AU169" s="174" t="s">
        <v>80</v>
      </c>
      <c r="AY169" s="17" t="s">
        <v>144</v>
      </c>
      <c r="BE169" s="175">
        <f t="shared" si="34"/>
        <v>0</v>
      </c>
      <c r="BF169" s="175">
        <f t="shared" si="35"/>
        <v>0</v>
      </c>
      <c r="BG169" s="175">
        <f t="shared" si="36"/>
        <v>0</v>
      </c>
      <c r="BH169" s="175">
        <f t="shared" si="37"/>
        <v>0</v>
      </c>
      <c r="BI169" s="175">
        <f t="shared" si="38"/>
        <v>0</v>
      </c>
      <c r="BJ169" s="17" t="s">
        <v>80</v>
      </c>
      <c r="BK169" s="175">
        <f t="shared" si="39"/>
        <v>0</v>
      </c>
      <c r="BL169" s="17" t="s">
        <v>150</v>
      </c>
      <c r="BM169" s="174" t="s">
        <v>600</v>
      </c>
    </row>
    <row r="170" spans="1:65" s="12" customFormat="1" ht="25.9" customHeight="1">
      <c r="B170" s="148"/>
      <c r="D170" s="149" t="s">
        <v>71</v>
      </c>
      <c r="E170" s="150" t="s">
        <v>853</v>
      </c>
      <c r="F170" s="150" t="s">
        <v>1064</v>
      </c>
      <c r="I170" s="151"/>
      <c r="J170" s="152">
        <f>BK170</f>
        <v>0</v>
      </c>
      <c r="L170" s="148"/>
      <c r="M170" s="153"/>
      <c r="N170" s="154"/>
      <c r="O170" s="154"/>
      <c r="P170" s="155">
        <f>P171</f>
        <v>0</v>
      </c>
      <c r="Q170" s="154"/>
      <c r="R170" s="155">
        <f>R171</f>
        <v>0</v>
      </c>
      <c r="S170" s="154"/>
      <c r="T170" s="156">
        <f>T171</f>
        <v>0</v>
      </c>
      <c r="AR170" s="149" t="s">
        <v>80</v>
      </c>
      <c r="AT170" s="157" t="s">
        <v>71</v>
      </c>
      <c r="AU170" s="157" t="s">
        <v>72</v>
      </c>
      <c r="AY170" s="149" t="s">
        <v>144</v>
      </c>
      <c r="BK170" s="158">
        <f>BK171</f>
        <v>0</v>
      </c>
    </row>
    <row r="171" spans="1:65" s="2" customFormat="1" ht="16.5" customHeight="1">
      <c r="A171" s="32"/>
      <c r="B171" s="161"/>
      <c r="C171" s="162" t="s">
        <v>376</v>
      </c>
      <c r="D171" s="162" t="s">
        <v>146</v>
      </c>
      <c r="E171" s="163" t="s">
        <v>1065</v>
      </c>
      <c r="F171" s="164" t="s">
        <v>1064</v>
      </c>
      <c r="G171" s="165" t="s">
        <v>309</v>
      </c>
      <c r="H171" s="166">
        <v>1</v>
      </c>
      <c r="I171" s="167"/>
      <c r="J171" s="168">
        <f>ROUND(I171*H171,2)</f>
        <v>0</v>
      </c>
      <c r="K171" s="169"/>
      <c r="L171" s="33"/>
      <c r="M171" s="215" t="s">
        <v>1</v>
      </c>
      <c r="N171" s="216" t="s">
        <v>37</v>
      </c>
      <c r="O171" s="217"/>
      <c r="P171" s="218">
        <f>O171*H171</f>
        <v>0</v>
      </c>
      <c r="Q171" s="218">
        <v>0</v>
      </c>
      <c r="R171" s="218">
        <f>Q171*H171</f>
        <v>0</v>
      </c>
      <c r="S171" s="218">
        <v>0</v>
      </c>
      <c r="T171" s="219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74" t="s">
        <v>150</v>
      </c>
      <c r="AT171" s="174" t="s">
        <v>146</v>
      </c>
      <c r="AU171" s="174" t="s">
        <v>80</v>
      </c>
      <c r="AY171" s="17" t="s">
        <v>144</v>
      </c>
      <c r="BE171" s="175">
        <f>IF(N171="základní",J171,0)</f>
        <v>0</v>
      </c>
      <c r="BF171" s="175">
        <f>IF(N171="snížená",J171,0)</f>
        <v>0</v>
      </c>
      <c r="BG171" s="175">
        <f>IF(N171="zákl. přenesená",J171,0)</f>
        <v>0</v>
      </c>
      <c r="BH171" s="175">
        <f>IF(N171="sníž. přenesená",J171,0)</f>
        <v>0</v>
      </c>
      <c r="BI171" s="175">
        <f>IF(N171="nulová",J171,0)</f>
        <v>0</v>
      </c>
      <c r="BJ171" s="17" t="s">
        <v>80</v>
      </c>
      <c r="BK171" s="175">
        <f>ROUND(I171*H171,2)</f>
        <v>0</v>
      </c>
      <c r="BL171" s="17" t="s">
        <v>150</v>
      </c>
      <c r="BM171" s="174" t="s">
        <v>608</v>
      </c>
    </row>
    <row r="172" spans="1:65" s="2" customFormat="1" ht="6.95" customHeight="1">
      <c r="A172" s="32"/>
      <c r="B172" s="47"/>
      <c r="C172" s="48"/>
      <c r="D172" s="48"/>
      <c r="E172" s="48"/>
      <c r="F172" s="48"/>
      <c r="G172" s="48"/>
      <c r="H172" s="48"/>
      <c r="I172" s="120"/>
      <c r="J172" s="48"/>
      <c r="K172" s="48"/>
      <c r="L172" s="33"/>
      <c r="M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</row>
  </sheetData>
  <autoFilter ref="C120:K171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70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3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3"/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91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82</v>
      </c>
    </row>
    <row r="4" spans="1:46" s="1" customFormat="1" ht="24.95" customHeight="1">
      <c r="B4" s="20"/>
      <c r="D4" s="21" t="s">
        <v>98</v>
      </c>
      <c r="I4" s="93"/>
      <c r="L4" s="20"/>
      <c r="M4" s="95" t="s">
        <v>10</v>
      </c>
      <c r="AT4" s="17" t="s">
        <v>3</v>
      </c>
    </row>
    <row r="5" spans="1:46" s="1" customFormat="1" ht="6.95" customHeight="1">
      <c r="B5" s="20"/>
      <c r="I5" s="93"/>
      <c r="L5" s="20"/>
    </row>
    <row r="6" spans="1:46" s="1" customFormat="1" ht="12" customHeight="1">
      <c r="B6" s="20"/>
      <c r="D6" s="27" t="s">
        <v>16</v>
      </c>
      <c r="I6" s="93"/>
      <c r="L6" s="20"/>
    </row>
    <row r="7" spans="1:46" s="1" customFormat="1" ht="16.5" customHeight="1">
      <c r="B7" s="20"/>
      <c r="E7" s="261" t="str">
        <f>'Rekapitulace stavby'!K6</f>
        <v>Rozšíření kapacity DDM v hospodářském pavilonu MŠ Ratibořická</v>
      </c>
      <c r="F7" s="262"/>
      <c r="G7" s="262"/>
      <c r="H7" s="262"/>
      <c r="I7" s="93"/>
      <c r="L7" s="20"/>
    </row>
    <row r="8" spans="1:46" s="2" customFormat="1" ht="12" customHeight="1">
      <c r="A8" s="32"/>
      <c r="B8" s="33"/>
      <c r="C8" s="32"/>
      <c r="D8" s="27" t="s">
        <v>99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40" t="s">
        <v>1066</v>
      </c>
      <c r="F9" s="260"/>
      <c r="G9" s="260"/>
      <c r="H9" s="260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9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97" t="s">
        <v>22</v>
      </c>
      <c r="J12" s="55">
        <f>'Rekapitulace stavby'!AN8</f>
        <v>43829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97" t="s">
        <v>24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97" t="s">
        <v>25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97" t="s">
        <v>24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63" t="str">
        <f>'Rekapitulace stavby'!E14</f>
        <v>Vyplň údaj</v>
      </c>
      <c r="F18" s="255"/>
      <c r="G18" s="255"/>
      <c r="H18" s="255"/>
      <c r="I18" s="97" t="s">
        <v>25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97" t="s">
        <v>24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97" t="s">
        <v>25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30</v>
      </c>
      <c r="E23" s="32"/>
      <c r="F23" s="32"/>
      <c r="G23" s="32"/>
      <c r="H23" s="32"/>
      <c r="I23" s="97" t="s">
        <v>24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97" t="s">
        <v>25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31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8"/>
      <c r="B27" s="99"/>
      <c r="C27" s="98"/>
      <c r="D27" s="98"/>
      <c r="E27" s="259" t="s">
        <v>1</v>
      </c>
      <c r="F27" s="259"/>
      <c r="G27" s="259"/>
      <c r="H27" s="259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3" t="s">
        <v>32</v>
      </c>
      <c r="E30" s="32"/>
      <c r="F30" s="32"/>
      <c r="G30" s="32"/>
      <c r="H30" s="32"/>
      <c r="I30" s="96"/>
      <c r="J30" s="71">
        <f>ROUND(J120,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34</v>
      </c>
      <c r="G32" s="32"/>
      <c r="H32" s="32"/>
      <c r="I32" s="104" t="s">
        <v>33</v>
      </c>
      <c r="J32" s="36" t="s">
        <v>35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5" t="s">
        <v>36</v>
      </c>
      <c r="E33" s="27" t="s">
        <v>37</v>
      </c>
      <c r="F33" s="106">
        <f>ROUND((SUM(BE120:BE169)),  2)</f>
        <v>0</v>
      </c>
      <c r="G33" s="32"/>
      <c r="H33" s="32"/>
      <c r="I33" s="107">
        <v>0.21</v>
      </c>
      <c r="J33" s="106">
        <f>ROUND(((SUM(BE120:BE169))*I33),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38</v>
      </c>
      <c r="F34" s="106">
        <f>ROUND((SUM(BF120:BF169)),  2)</f>
        <v>0</v>
      </c>
      <c r="G34" s="32"/>
      <c r="H34" s="32"/>
      <c r="I34" s="107">
        <v>0.15</v>
      </c>
      <c r="J34" s="106">
        <f>ROUND(((SUM(BF120:BF169))*I34),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39</v>
      </c>
      <c r="F35" s="106">
        <f>ROUND((SUM(BG120:BG169)),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40</v>
      </c>
      <c r="F36" s="106">
        <f>ROUND((SUM(BH120:BH169)),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06">
        <f>ROUND((SUM(BI120:BI169)),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8"/>
      <c r="D39" s="109" t="s">
        <v>42</v>
      </c>
      <c r="E39" s="60"/>
      <c r="F39" s="60"/>
      <c r="G39" s="110" t="s">
        <v>43</v>
      </c>
      <c r="H39" s="111" t="s">
        <v>44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I41" s="93"/>
      <c r="L41" s="20"/>
    </row>
    <row r="42" spans="1:31" s="1" customFormat="1" ht="14.45" customHeight="1">
      <c r="B42" s="20"/>
      <c r="I42" s="93"/>
      <c r="L42" s="20"/>
    </row>
    <row r="43" spans="1:31" s="1" customFormat="1" ht="14.45" customHeight="1">
      <c r="B43" s="20"/>
      <c r="I43" s="93"/>
      <c r="L43" s="20"/>
    </row>
    <row r="44" spans="1:31" s="1" customFormat="1" ht="14.45" customHeight="1">
      <c r="B44" s="20"/>
      <c r="I44" s="93"/>
      <c r="L44" s="20"/>
    </row>
    <row r="45" spans="1:31" s="1" customFormat="1" ht="14.45" customHeight="1">
      <c r="B45" s="20"/>
      <c r="I45" s="93"/>
      <c r="L45" s="20"/>
    </row>
    <row r="46" spans="1:31" s="1" customFormat="1" ht="14.45" customHeight="1">
      <c r="B46" s="20"/>
      <c r="I46" s="93"/>
      <c r="L46" s="20"/>
    </row>
    <row r="47" spans="1:31" s="1" customFormat="1" ht="14.45" customHeight="1">
      <c r="B47" s="20"/>
      <c r="I47" s="93"/>
      <c r="L47" s="20"/>
    </row>
    <row r="48" spans="1:31" s="1" customFormat="1" ht="14.45" customHeight="1">
      <c r="B48" s="20"/>
      <c r="I48" s="93"/>
      <c r="L48" s="20"/>
    </row>
    <row r="49" spans="1:31" s="1" customFormat="1" ht="14.45" customHeight="1">
      <c r="B49" s="20"/>
      <c r="I49" s="93"/>
      <c r="L49" s="20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115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47</v>
      </c>
      <c r="E61" s="35"/>
      <c r="F61" s="116" t="s">
        <v>48</v>
      </c>
      <c r="G61" s="45" t="s">
        <v>47</v>
      </c>
      <c r="H61" s="35"/>
      <c r="I61" s="117"/>
      <c r="J61" s="118" t="s">
        <v>48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49</v>
      </c>
      <c r="E65" s="46"/>
      <c r="F65" s="46"/>
      <c r="G65" s="43" t="s">
        <v>50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47</v>
      </c>
      <c r="E76" s="35"/>
      <c r="F76" s="116" t="s">
        <v>48</v>
      </c>
      <c r="G76" s="45" t="s">
        <v>47</v>
      </c>
      <c r="H76" s="35"/>
      <c r="I76" s="117"/>
      <c r="J76" s="118" t="s">
        <v>48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101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61" t="str">
        <f>E7</f>
        <v>Rozšíření kapacity DDM v hospodářském pavilonu MŠ Ratibořická</v>
      </c>
      <c r="F85" s="262"/>
      <c r="G85" s="262"/>
      <c r="H85" s="262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99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40" t="str">
        <f>E9</f>
        <v>01.4 - SO 01.4 ZTI</v>
      </c>
      <c r="F87" s="260"/>
      <c r="G87" s="260"/>
      <c r="H87" s="260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97" t="s">
        <v>22</v>
      </c>
      <c r="J89" s="55">
        <f>IF(J12="","",J12)</f>
        <v>43829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23</v>
      </c>
      <c r="D91" s="32"/>
      <c r="E91" s="32"/>
      <c r="F91" s="25" t="str">
        <f>E15</f>
        <v xml:space="preserve"> </v>
      </c>
      <c r="G91" s="32"/>
      <c r="H91" s="32"/>
      <c r="I91" s="97" t="s">
        <v>28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97" t="s">
        <v>30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22" t="s">
        <v>102</v>
      </c>
      <c r="D94" s="108"/>
      <c r="E94" s="108"/>
      <c r="F94" s="108"/>
      <c r="G94" s="108"/>
      <c r="H94" s="108"/>
      <c r="I94" s="123"/>
      <c r="J94" s="124" t="s">
        <v>103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25" t="s">
        <v>104</v>
      </c>
      <c r="D96" s="32"/>
      <c r="E96" s="32"/>
      <c r="F96" s="32"/>
      <c r="G96" s="32"/>
      <c r="H96" s="32"/>
      <c r="I96" s="96"/>
      <c r="J96" s="71">
        <f>J120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105</v>
      </c>
    </row>
    <row r="97" spans="1:31" s="9" customFormat="1" ht="24.95" customHeight="1">
      <c r="B97" s="126"/>
      <c r="D97" s="127" t="s">
        <v>1067</v>
      </c>
      <c r="E97" s="128"/>
      <c r="F97" s="128"/>
      <c r="G97" s="128"/>
      <c r="H97" s="128"/>
      <c r="I97" s="129"/>
      <c r="J97" s="130">
        <f>J121</f>
        <v>0</v>
      </c>
      <c r="L97" s="126"/>
    </row>
    <row r="98" spans="1:31" s="9" customFormat="1" ht="24.95" customHeight="1">
      <c r="B98" s="126"/>
      <c r="D98" s="127" t="s">
        <v>1068</v>
      </c>
      <c r="E98" s="128"/>
      <c r="F98" s="128"/>
      <c r="G98" s="128"/>
      <c r="H98" s="128"/>
      <c r="I98" s="129"/>
      <c r="J98" s="130">
        <f>J133</f>
        <v>0</v>
      </c>
      <c r="L98" s="126"/>
    </row>
    <row r="99" spans="1:31" s="9" customFormat="1" ht="24.95" customHeight="1">
      <c r="B99" s="126"/>
      <c r="D99" s="127" t="s">
        <v>1069</v>
      </c>
      <c r="E99" s="128"/>
      <c r="F99" s="128"/>
      <c r="G99" s="128"/>
      <c r="H99" s="128"/>
      <c r="I99" s="129"/>
      <c r="J99" s="130">
        <f>J144</f>
        <v>0</v>
      </c>
      <c r="L99" s="126"/>
    </row>
    <row r="100" spans="1:31" s="9" customFormat="1" ht="24.95" customHeight="1">
      <c r="B100" s="126"/>
      <c r="D100" s="127" t="s">
        <v>1070</v>
      </c>
      <c r="E100" s="128"/>
      <c r="F100" s="128"/>
      <c r="G100" s="128"/>
      <c r="H100" s="128"/>
      <c r="I100" s="129"/>
      <c r="J100" s="130">
        <f>J163</f>
        <v>0</v>
      </c>
      <c r="L100" s="126"/>
    </row>
    <row r="101" spans="1:31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96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s="2" customFormat="1" ht="6.95" customHeight="1">
      <c r="A102" s="32"/>
      <c r="B102" s="47"/>
      <c r="C102" s="48"/>
      <c r="D102" s="48"/>
      <c r="E102" s="48"/>
      <c r="F102" s="48"/>
      <c r="G102" s="48"/>
      <c r="H102" s="48"/>
      <c r="I102" s="120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31" s="2" customFormat="1" ht="6.95" customHeight="1">
      <c r="A106" s="32"/>
      <c r="B106" s="49"/>
      <c r="C106" s="50"/>
      <c r="D106" s="50"/>
      <c r="E106" s="50"/>
      <c r="F106" s="50"/>
      <c r="G106" s="50"/>
      <c r="H106" s="50"/>
      <c r="I106" s="121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24.95" customHeight="1">
      <c r="A107" s="32"/>
      <c r="B107" s="33"/>
      <c r="C107" s="21" t="s">
        <v>129</v>
      </c>
      <c r="D107" s="32"/>
      <c r="E107" s="32"/>
      <c r="F107" s="32"/>
      <c r="G107" s="32"/>
      <c r="H107" s="32"/>
      <c r="I107" s="96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>
      <c r="A108" s="32"/>
      <c r="B108" s="33"/>
      <c r="C108" s="32"/>
      <c r="D108" s="32"/>
      <c r="E108" s="32"/>
      <c r="F108" s="32"/>
      <c r="G108" s="32"/>
      <c r="H108" s="32"/>
      <c r="I108" s="96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16</v>
      </c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2"/>
      <c r="D110" s="32"/>
      <c r="E110" s="261" t="str">
        <f>E7</f>
        <v>Rozšíření kapacity DDM v hospodářském pavilonu MŠ Ratibořická</v>
      </c>
      <c r="F110" s="262"/>
      <c r="G110" s="262"/>
      <c r="H110" s="262"/>
      <c r="I110" s="96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99</v>
      </c>
      <c r="D111" s="32"/>
      <c r="E111" s="32"/>
      <c r="F111" s="32"/>
      <c r="G111" s="32"/>
      <c r="H111" s="32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2"/>
      <c r="D112" s="32"/>
      <c r="E112" s="240" t="str">
        <f>E9</f>
        <v>01.4 - SO 01.4 ZTI</v>
      </c>
      <c r="F112" s="260"/>
      <c r="G112" s="260"/>
      <c r="H112" s="260"/>
      <c r="I112" s="96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9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20</v>
      </c>
      <c r="D114" s="32"/>
      <c r="E114" s="32"/>
      <c r="F114" s="25" t="str">
        <f>F12</f>
        <v xml:space="preserve"> </v>
      </c>
      <c r="G114" s="32"/>
      <c r="H114" s="32"/>
      <c r="I114" s="97" t="s">
        <v>22</v>
      </c>
      <c r="J114" s="55">
        <f>IF(J12="","",J12)</f>
        <v>43829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96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5.2" customHeight="1">
      <c r="A116" s="32"/>
      <c r="B116" s="33"/>
      <c r="C116" s="27" t="s">
        <v>23</v>
      </c>
      <c r="D116" s="32"/>
      <c r="E116" s="32"/>
      <c r="F116" s="25" t="str">
        <f>E15</f>
        <v xml:space="preserve"> </v>
      </c>
      <c r="G116" s="32"/>
      <c r="H116" s="32"/>
      <c r="I116" s="97" t="s">
        <v>28</v>
      </c>
      <c r="J116" s="30" t="str">
        <f>E21</f>
        <v xml:space="preserve"> 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5.2" customHeight="1">
      <c r="A117" s="32"/>
      <c r="B117" s="33"/>
      <c r="C117" s="27" t="s">
        <v>26</v>
      </c>
      <c r="D117" s="32"/>
      <c r="E117" s="32"/>
      <c r="F117" s="25" t="str">
        <f>IF(E18="","",E18)</f>
        <v>Vyplň údaj</v>
      </c>
      <c r="G117" s="32"/>
      <c r="H117" s="32"/>
      <c r="I117" s="97" t="s">
        <v>30</v>
      </c>
      <c r="J117" s="30" t="str">
        <f>E24</f>
        <v xml:space="preserve"> 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0.35" customHeight="1">
      <c r="A118" s="32"/>
      <c r="B118" s="33"/>
      <c r="C118" s="32"/>
      <c r="D118" s="32"/>
      <c r="E118" s="32"/>
      <c r="F118" s="32"/>
      <c r="G118" s="32"/>
      <c r="H118" s="32"/>
      <c r="I118" s="96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11" customFormat="1" ht="29.25" customHeight="1">
      <c r="A119" s="136"/>
      <c r="B119" s="137"/>
      <c r="C119" s="138" t="s">
        <v>130</v>
      </c>
      <c r="D119" s="139" t="s">
        <v>57</v>
      </c>
      <c r="E119" s="139" t="s">
        <v>53</v>
      </c>
      <c r="F119" s="139" t="s">
        <v>54</v>
      </c>
      <c r="G119" s="139" t="s">
        <v>131</v>
      </c>
      <c r="H119" s="139" t="s">
        <v>132</v>
      </c>
      <c r="I119" s="140" t="s">
        <v>133</v>
      </c>
      <c r="J119" s="141" t="s">
        <v>103</v>
      </c>
      <c r="K119" s="142" t="s">
        <v>134</v>
      </c>
      <c r="L119" s="143"/>
      <c r="M119" s="62" t="s">
        <v>1</v>
      </c>
      <c r="N119" s="63" t="s">
        <v>36</v>
      </c>
      <c r="O119" s="63" t="s">
        <v>135</v>
      </c>
      <c r="P119" s="63" t="s">
        <v>136</v>
      </c>
      <c r="Q119" s="63" t="s">
        <v>137</v>
      </c>
      <c r="R119" s="63" t="s">
        <v>138</v>
      </c>
      <c r="S119" s="63" t="s">
        <v>139</v>
      </c>
      <c r="T119" s="64" t="s">
        <v>140</v>
      </c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</row>
    <row r="120" spans="1:65" s="2" customFormat="1" ht="22.9" customHeight="1">
      <c r="A120" s="32"/>
      <c r="B120" s="33"/>
      <c r="C120" s="69" t="s">
        <v>141</v>
      </c>
      <c r="D120" s="32"/>
      <c r="E120" s="32"/>
      <c r="F120" s="32"/>
      <c r="G120" s="32"/>
      <c r="H120" s="32"/>
      <c r="I120" s="96"/>
      <c r="J120" s="144">
        <f>BK120</f>
        <v>0</v>
      </c>
      <c r="K120" s="32"/>
      <c r="L120" s="33"/>
      <c r="M120" s="65"/>
      <c r="N120" s="56"/>
      <c r="O120" s="66"/>
      <c r="P120" s="145">
        <f>P121+P133+P144+P163</f>
        <v>0</v>
      </c>
      <c r="Q120" s="66"/>
      <c r="R120" s="145">
        <f>R121+R133+R144+R163</f>
        <v>0</v>
      </c>
      <c r="S120" s="66"/>
      <c r="T120" s="146">
        <f>T121+T133+T144+T163</f>
        <v>0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T120" s="17" t="s">
        <v>71</v>
      </c>
      <c r="AU120" s="17" t="s">
        <v>105</v>
      </c>
      <c r="BK120" s="147">
        <f>BK121+BK133+BK144+BK163</f>
        <v>0</v>
      </c>
    </row>
    <row r="121" spans="1:65" s="12" customFormat="1" ht="25.9" customHeight="1">
      <c r="B121" s="148"/>
      <c r="D121" s="149" t="s">
        <v>71</v>
      </c>
      <c r="E121" s="150" t="s">
        <v>976</v>
      </c>
      <c r="F121" s="150" t="s">
        <v>514</v>
      </c>
      <c r="I121" s="151"/>
      <c r="J121" s="152">
        <f>BK121</f>
        <v>0</v>
      </c>
      <c r="L121" s="148"/>
      <c r="M121" s="153"/>
      <c r="N121" s="154"/>
      <c r="O121" s="154"/>
      <c r="P121" s="155">
        <f>SUM(P122:P132)</f>
        <v>0</v>
      </c>
      <c r="Q121" s="154"/>
      <c r="R121" s="155">
        <f>SUM(R122:R132)</f>
        <v>0</v>
      </c>
      <c r="S121" s="154"/>
      <c r="T121" s="156">
        <f>SUM(T122:T132)</f>
        <v>0</v>
      </c>
      <c r="AR121" s="149" t="s">
        <v>80</v>
      </c>
      <c r="AT121" s="157" t="s">
        <v>71</v>
      </c>
      <c r="AU121" s="157" t="s">
        <v>72</v>
      </c>
      <c r="AY121" s="149" t="s">
        <v>144</v>
      </c>
      <c r="BK121" s="158">
        <f>SUM(BK122:BK132)</f>
        <v>0</v>
      </c>
    </row>
    <row r="122" spans="1:65" s="2" customFormat="1" ht="21.75" customHeight="1">
      <c r="A122" s="32"/>
      <c r="B122" s="161"/>
      <c r="C122" s="162" t="s">
        <v>80</v>
      </c>
      <c r="D122" s="162" t="s">
        <v>146</v>
      </c>
      <c r="E122" s="163" t="s">
        <v>1071</v>
      </c>
      <c r="F122" s="164" t="s">
        <v>1072</v>
      </c>
      <c r="G122" s="165" t="s">
        <v>537</v>
      </c>
      <c r="H122" s="166">
        <v>10</v>
      </c>
      <c r="I122" s="167"/>
      <c r="J122" s="168">
        <f t="shared" ref="J122:J132" si="0">ROUND(I122*H122,2)</f>
        <v>0</v>
      </c>
      <c r="K122" s="169"/>
      <c r="L122" s="33"/>
      <c r="M122" s="170" t="s">
        <v>1</v>
      </c>
      <c r="N122" s="171" t="s">
        <v>37</v>
      </c>
      <c r="O122" s="58"/>
      <c r="P122" s="172">
        <f t="shared" ref="P122:P132" si="1">O122*H122</f>
        <v>0</v>
      </c>
      <c r="Q122" s="172">
        <v>0</v>
      </c>
      <c r="R122" s="172">
        <f t="shared" ref="R122:R132" si="2">Q122*H122</f>
        <v>0</v>
      </c>
      <c r="S122" s="172">
        <v>0</v>
      </c>
      <c r="T122" s="173">
        <f t="shared" ref="T122:T132" si="3">S122*H122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74" t="s">
        <v>150</v>
      </c>
      <c r="AT122" s="174" t="s">
        <v>146</v>
      </c>
      <c r="AU122" s="174" t="s">
        <v>80</v>
      </c>
      <c r="AY122" s="17" t="s">
        <v>144</v>
      </c>
      <c r="BE122" s="175">
        <f t="shared" ref="BE122:BE132" si="4">IF(N122="základní",J122,0)</f>
        <v>0</v>
      </c>
      <c r="BF122" s="175">
        <f t="shared" ref="BF122:BF132" si="5">IF(N122="snížená",J122,0)</f>
        <v>0</v>
      </c>
      <c r="BG122" s="175">
        <f t="shared" ref="BG122:BG132" si="6">IF(N122="zákl. přenesená",J122,0)</f>
        <v>0</v>
      </c>
      <c r="BH122" s="175">
        <f t="shared" ref="BH122:BH132" si="7">IF(N122="sníž. přenesená",J122,0)</f>
        <v>0</v>
      </c>
      <c r="BI122" s="175">
        <f t="shared" ref="BI122:BI132" si="8">IF(N122="nulová",J122,0)</f>
        <v>0</v>
      </c>
      <c r="BJ122" s="17" t="s">
        <v>80</v>
      </c>
      <c r="BK122" s="175">
        <f t="shared" ref="BK122:BK132" si="9">ROUND(I122*H122,2)</f>
        <v>0</v>
      </c>
      <c r="BL122" s="17" t="s">
        <v>150</v>
      </c>
      <c r="BM122" s="174" t="s">
        <v>82</v>
      </c>
    </row>
    <row r="123" spans="1:65" s="2" customFormat="1" ht="21.75" customHeight="1">
      <c r="A123" s="32"/>
      <c r="B123" s="161"/>
      <c r="C123" s="162" t="s">
        <v>82</v>
      </c>
      <c r="D123" s="162" t="s">
        <v>146</v>
      </c>
      <c r="E123" s="163" t="s">
        <v>1073</v>
      </c>
      <c r="F123" s="164" t="s">
        <v>1074</v>
      </c>
      <c r="G123" s="165" t="s">
        <v>537</v>
      </c>
      <c r="H123" s="166">
        <v>15</v>
      </c>
      <c r="I123" s="167"/>
      <c r="J123" s="168">
        <f t="shared" si="0"/>
        <v>0</v>
      </c>
      <c r="K123" s="169"/>
      <c r="L123" s="33"/>
      <c r="M123" s="170" t="s">
        <v>1</v>
      </c>
      <c r="N123" s="171" t="s">
        <v>37</v>
      </c>
      <c r="O123" s="58"/>
      <c r="P123" s="172">
        <f t="shared" si="1"/>
        <v>0</v>
      </c>
      <c r="Q123" s="172">
        <v>0</v>
      </c>
      <c r="R123" s="172">
        <f t="shared" si="2"/>
        <v>0</v>
      </c>
      <c r="S123" s="172">
        <v>0</v>
      </c>
      <c r="T123" s="173">
        <f t="shared" si="3"/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74" t="s">
        <v>150</v>
      </c>
      <c r="AT123" s="174" t="s">
        <v>146</v>
      </c>
      <c r="AU123" s="174" t="s">
        <v>80</v>
      </c>
      <c r="AY123" s="17" t="s">
        <v>144</v>
      </c>
      <c r="BE123" s="175">
        <f t="shared" si="4"/>
        <v>0</v>
      </c>
      <c r="BF123" s="175">
        <f t="shared" si="5"/>
        <v>0</v>
      </c>
      <c r="BG123" s="175">
        <f t="shared" si="6"/>
        <v>0</v>
      </c>
      <c r="BH123" s="175">
        <f t="shared" si="7"/>
        <v>0</v>
      </c>
      <c r="BI123" s="175">
        <f t="shared" si="8"/>
        <v>0</v>
      </c>
      <c r="BJ123" s="17" t="s">
        <v>80</v>
      </c>
      <c r="BK123" s="175">
        <f t="shared" si="9"/>
        <v>0</v>
      </c>
      <c r="BL123" s="17" t="s">
        <v>150</v>
      </c>
      <c r="BM123" s="174" t="s">
        <v>150</v>
      </c>
    </row>
    <row r="124" spans="1:65" s="2" customFormat="1" ht="21.75" customHeight="1">
      <c r="A124" s="32"/>
      <c r="B124" s="161"/>
      <c r="C124" s="162" t="s">
        <v>160</v>
      </c>
      <c r="D124" s="162" t="s">
        <v>146</v>
      </c>
      <c r="E124" s="163" t="s">
        <v>1075</v>
      </c>
      <c r="F124" s="164" t="s">
        <v>1076</v>
      </c>
      <c r="G124" s="165" t="s">
        <v>537</v>
      </c>
      <c r="H124" s="166">
        <v>10</v>
      </c>
      <c r="I124" s="167"/>
      <c r="J124" s="168">
        <f t="shared" si="0"/>
        <v>0</v>
      </c>
      <c r="K124" s="169"/>
      <c r="L124" s="33"/>
      <c r="M124" s="170" t="s">
        <v>1</v>
      </c>
      <c r="N124" s="171" t="s">
        <v>37</v>
      </c>
      <c r="O124" s="58"/>
      <c r="P124" s="172">
        <f t="shared" si="1"/>
        <v>0</v>
      </c>
      <c r="Q124" s="172">
        <v>0</v>
      </c>
      <c r="R124" s="172">
        <f t="shared" si="2"/>
        <v>0</v>
      </c>
      <c r="S124" s="172">
        <v>0</v>
      </c>
      <c r="T124" s="173">
        <f t="shared" si="3"/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74" t="s">
        <v>150</v>
      </c>
      <c r="AT124" s="174" t="s">
        <v>146</v>
      </c>
      <c r="AU124" s="174" t="s">
        <v>80</v>
      </c>
      <c r="AY124" s="17" t="s">
        <v>144</v>
      </c>
      <c r="BE124" s="175">
        <f t="shared" si="4"/>
        <v>0</v>
      </c>
      <c r="BF124" s="175">
        <f t="shared" si="5"/>
        <v>0</v>
      </c>
      <c r="BG124" s="175">
        <f t="shared" si="6"/>
        <v>0</v>
      </c>
      <c r="BH124" s="175">
        <f t="shared" si="7"/>
        <v>0</v>
      </c>
      <c r="BI124" s="175">
        <f t="shared" si="8"/>
        <v>0</v>
      </c>
      <c r="BJ124" s="17" t="s">
        <v>80</v>
      </c>
      <c r="BK124" s="175">
        <f t="shared" si="9"/>
        <v>0</v>
      </c>
      <c r="BL124" s="17" t="s">
        <v>150</v>
      </c>
      <c r="BM124" s="174" t="s">
        <v>175</v>
      </c>
    </row>
    <row r="125" spans="1:65" s="2" customFormat="1" ht="21.75" customHeight="1">
      <c r="A125" s="32"/>
      <c r="B125" s="161"/>
      <c r="C125" s="162" t="s">
        <v>150</v>
      </c>
      <c r="D125" s="162" t="s">
        <v>146</v>
      </c>
      <c r="E125" s="163" t="s">
        <v>1077</v>
      </c>
      <c r="F125" s="164" t="s">
        <v>1078</v>
      </c>
      <c r="G125" s="165" t="s">
        <v>537</v>
      </c>
      <c r="H125" s="166">
        <v>25</v>
      </c>
      <c r="I125" s="167"/>
      <c r="J125" s="168">
        <f t="shared" si="0"/>
        <v>0</v>
      </c>
      <c r="K125" s="169"/>
      <c r="L125" s="33"/>
      <c r="M125" s="170" t="s">
        <v>1</v>
      </c>
      <c r="N125" s="171" t="s">
        <v>37</v>
      </c>
      <c r="O125" s="58"/>
      <c r="P125" s="172">
        <f t="shared" si="1"/>
        <v>0</v>
      </c>
      <c r="Q125" s="172">
        <v>0</v>
      </c>
      <c r="R125" s="172">
        <f t="shared" si="2"/>
        <v>0</v>
      </c>
      <c r="S125" s="172">
        <v>0</v>
      </c>
      <c r="T125" s="173">
        <f t="shared" si="3"/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74" t="s">
        <v>150</v>
      </c>
      <c r="AT125" s="174" t="s">
        <v>146</v>
      </c>
      <c r="AU125" s="174" t="s">
        <v>80</v>
      </c>
      <c r="AY125" s="17" t="s">
        <v>144</v>
      </c>
      <c r="BE125" s="175">
        <f t="shared" si="4"/>
        <v>0</v>
      </c>
      <c r="BF125" s="175">
        <f t="shared" si="5"/>
        <v>0</v>
      </c>
      <c r="BG125" s="175">
        <f t="shared" si="6"/>
        <v>0</v>
      </c>
      <c r="BH125" s="175">
        <f t="shared" si="7"/>
        <v>0</v>
      </c>
      <c r="BI125" s="175">
        <f t="shared" si="8"/>
        <v>0</v>
      </c>
      <c r="BJ125" s="17" t="s">
        <v>80</v>
      </c>
      <c r="BK125" s="175">
        <f t="shared" si="9"/>
        <v>0</v>
      </c>
      <c r="BL125" s="17" t="s">
        <v>150</v>
      </c>
      <c r="BM125" s="174" t="s">
        <v>186</v>
      </c>
    </row>
    <row r="126" spans="1:65" s="2" customFormat="1" ht="21.75" customHeight="1">
      <c r="A126" s="32"/>
      <c r="B126" s="161"/>
      <c r="C126" s="162" t="s">
        <v>170</v>
      </c>
      <c r="D126" s="162" t="s">
        <v>146</v>
      </c>
      <c r="E126" s="163" t="s">
        <v>1079</v>
      </c>
      <c r="F126" s="164" t="s">
        <v>1080</v>
      </c>
      <c r="G126" s="165" t="s">
        <v>537</v>
      </c>
      <c r="H126" s="166">
        <v>18</v>
      </c>
      <c r="I126" s="167"/>
      <c r="J126" s="168">
        <f t="shared" si="0"/>
        <v>0</v>
      </c>
      <c r="K126" s="169"/>
      <c r="L126" s="33"/>
      <c r="M126" s="170" t="s">
        <v>1</v>
      </c>
      <c r="N126" s="171" t="s">
        <v>37</v>
      </c>
      <c r="O126" s="58"/>
      <c r="P126" s="172">
        <f t="shared" si="1"/>
        <v>0</v>
      </c>
      <c r="Q126" s="172">
        <v>0</v>
      </c>
      <c r="R126" s="172">
        <f t="shared" si="2"/>
        <v>0</v>
      </c>
      <c r="S126" s="172">
        <v>0</v>
      </c>
      <c r="T126" s="173">
        <f t="shared" si="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74" t="s">
        <v>150</v>
      </c>
      <c r="AT126" s="174" t="s">
        <v>146</v>
      </c>
      <c r="AU126" s="174" t="s">
        <v>80</v>
      </c>
      <c r="AY126" s="17" t="s">
        <v>144</v>
      </c>
      <c r="BE126" s="175">
        <f t="shared" si="4"/>
        <v>0</v>
      </c>
      <c r="BF126" s="175">
        <f t="shared" si="5"/>
        <v>0</v>
      </c>
      <c r="BG126" s="175">
        <f t="shared" si="6"/>
        <v>0</v>
      </c>
      <c r="BH126" s="175">
        <f t="shared" si="7"/>
        <v>0</v>
      </c>
      <c r="BI126" s="175">
        <f t="shared" si="8"/>
        <v>0</v>
      </c>
      <c r="BJ126" s="17" t="s">
        <v>80</v>
      </c>
      <c r="BK126" s="175">
        <f t="shared" si="9"/>
        <v>0</v>
      </c>
      <c r="BL126" s="17" t="s">
        <v>150</v>
      </c>
      <c r="BM126" s="174" t="s">
        <v>199</v>
      </c>
    </row>
    <row r="127" spans="1:65" s="2" customFormat="1" ht="16.5" customHeight="1">
      <c r="A127" s="32"/>
      <c r="B127" s="161"/>
      <c r="C127" s="162" t="s">
        <v>175</v>
      </c>
      <c r="D127" s="162" t="s">
        <v>146</v>
      </c>
      <c r="E127" s="163" t="s">
        <v>1081</v>
      </c>
      <c r="F127" s="164" t="s">
        <v>1082</v>
      </c>
      <c r="G127" s="165" t="s">
        <v>238</v>
      </c>
      <c r="H127" s="166">
        <v>3</v>
      </c>
      <c r="I127" s="167"/>
      <c r="J127" s="168">
        <f t="shared" si="0"/>
        <v>0</v>
      </c>
      <c r="K127" s="169"/>
      <c r="L127" s="33"/>
      <c r="M127" s="170" t="s">
        <v>1</v>
      </c>
      <c r="N127" s="171" t="s">
        <v>37</v>
      </c>
      <c r="O127" s="58"/>
      <c r="P127" s="172">
        <f t="shared" si="1"/>
        <v>0</v>
      </c>
      <c r="Q127" s="172">
        <v>0</v>
      </c>
      <c r="R127" s="172">
        <f t="shared" si="2"/>
        <v>0</v>
      </c>
      <c r="S127" s="172">
        <v>0</v>
      </c>
      <c r="T127" s="173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74" t="s">
        <v>150</v>
      </c>
      <c r="AT127" s="174" t="s">
        <v>146</v>
      </c>
      <c r="AU127" s="174" t="s">
        <v>80</v>
      </c>
      <c r="AY127" s="17" t="s">
        <v>144</v>
      </c>
      <c r="BE127" s="175">
        <f t="shared" si="4"/>
        <v>0</v>
      </c>
      <c r="BF127" s="175">
        <f t="shared" si="5"/>
        <v>0</v>
      </c>
      <c r="BG127" s="175">
        <f t="shared" si="6"/>
        <v>0</v>
      </c>
      <c r="BH127" s="175">
        <f t="shared" si="7"/>
        <v>0</v>
      </c>
      <c r="BI127" s="175">
        <f t="shared" si="8"/>
        <v>0</v>
      </c>
      <c r="BJ127" s="17" t="s">
        <v>80</v>
      </c>
      <c r="BK127" s="175">
        <f t="shared" si="9"/>
        <v>0</v>
      </c>
      <c r="BL127" s="17" t="s">
        <v>150</v>
      </c>
      <c r="BM127" s="174" t="s">
        <v>210</v>
      </c>
    </row>
    <row r="128" spans="1:65" s="2" customFormat="1" ht="16.5" customHeight="1">
      <c r="A128" s="32"/>
      <c r="B128" s="161"/>
      <c r="C128" s="162" t="s">
        <v>181</v>
      </c>
      <c r="D128" s="162" t="s">
        <v>146</v>
      </c>
      <c r="E128" s="163" t="s">
        <v>1083</v>
      </c>
      <c r="F128" s="164" t="s">
        <v>1084</v>
      </c>
      <c r="G128" s="165" t="s">
        <v>238</v>
      </c>
      <c r="H128" s="166">
        <v>2</v>
      </c>
      <c r="I128" s="167"/>
      <c r="J128" s="168">
        <f t="shared" si="0"/>
        <v>0</v>
      </c>
      <c r="K128" s="169"/>
      <c r="L128" s="33"/>
      <c r="M128" s="170" t="s">
        <v>1</v>
      </c>
      <c r="N128" s="171" t="s">
        <v>37</v>
      </c>
      <c r="O128" s="58"/>
      <c r="P128" s="172">
        <f t="shared" si="1"/>
        <v>0</v>
      </c>
      <c r="Q128" s="172">
        <v>0</v>
      </c>
      <c r="R128" s="172">
        <f t="shared" si="2"/>
        <v>0</v>
      </c>
      <c r="S128" s="172">
        <v>0</v>
      </c>
      <c r="T128" s="173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74" t="s">
        <v>150</v>
      </c>
      <c r="AT128" s="174" t="s">
        <v>146</v>
      </c>
      <c r="AU128" s="174" t="s">
        <v>80</v>
      </c>
      <c r="AY128" s="17" t="s">
        <v>144</v>
      </c>
      <c r="BE128" s="175">
        <f t="shared" si="4"/>
        <v>0</v>
      </c>
      <c r="BF128" s="175">
        <f t="shared" si="5"/>
        <v>0</v>
      </c>
      <c r="BG128" s="175">
        <f t="shared" si="6"/>
        <v>0</v>
      </c>
      <c r="BH128" s="175">
        <f t="shared" si="7"/>
        <v>0</v>
      </c>
      <c r="BI128" s="175">
        <f t="shared" si="8"/>
        <v>0</v>
      </c>
      <c r="BJ128" s="17" t="s">
        <v>80</v>
      </c>
      <c r="BK128" s="175">
        <f t="shared" si="9"/>
        <v>0</v>
      </c>
      <c r="BL128" s="17" t="s">
        <v>150</v>
      </c>
      <c r="BM128" s="174" t="s">
        <v>219</v>
      </c>
    </row>
    <row r="129" spans="1:65" s="2" customFormat="1" ht="16.5" customHeight="1">
      <c r="A129" s="32"/>
      <c r="B129" s="161"/>
      <c r="C129" s="162" t="s">
        <v>186</v>
      </c>
      <c r="D129" s="162" t="s">
        <v>146</v>
      </c>
      <c r="E129" s="163" t="s">
        <v>1085</v>
      </c>
      <c r="F129" s="164" t="s">
        <v>1086</v>
      </c>
      <c r="G129" s="165" t="s">
        <v>537</v>
      </c>
      <c r="H129" s="166">
        <v>100</v>
      </c>
      <c r="I129" s="167"/>
      <c r="J129" s="168">
        <f t="shared" si="0"/>
        <v>0</v>
      </c>
      <c r="K129" s="169"/>
      <c r="L129" s="33"/>
      <c r="M129" s="170" t="s">
        <v>1</v>
      </c>
      <c r="N129" s="171" t="s">
        <v>37</v>
      </c>
      <c r="O129" s="58"/>
      <c r="P129" s="172">
        <f t="shared" si="1"/>
        <v>0</v>
      </c>
      <c r="Q129" s="172">
        <v>0</v>
      </c>
      <c r="R129" s="172">
        <f t="shared" si="2"/>
        <v>0</v>
      </c>
      <c r="S129" s="172">
        <v>0</v>
      </c>
      <c r="T129" s="173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74" t="s">
        <v>150</v>
      </c>
      <c r="AT129" s="174" t="s">
        <v>146</v>
      </c>
      <c r="AU129" s="174" t="s">
        <v>80</v>
      </c>
      <c r="AY129" s="17" t="s">
        <v>144</v>
      </c>
      <c r="BE129" s="175">
        <f t="shared" si="4"/>
        <v>0</v>
      </c>
      <c r="BF129" s="175">
        <f t="shared" si="5"/>
        <v>0</v>
      </c>
      <c r="BG129" s="175">
        <f t="shared" si="6"/>
        <v>0</v>
      </c>
      <c r="BH129" s="175">
        <f t="shared" si="7"/>
        <v>0</v>
      </c>
      <c r="BI129" s="175">
        <f t="shared" si="8"/>
        <v>0</v>
      </c>
      <c r="BJ129" s="17" t="s">
        <v>80</v>
      </c>
      <c r="BK129" s="175">
        <f t="shared" si="9"/>
        <v>0</v>
      </c>
      <c r="BL129" s="17" t="s">
        <v>150</v>
      </c>
      <c r="BM129" s="174" t="s">
        <v>230</v>
      </c>
    </row>
    <row r="130" spans="1:65" s="2" customFormat="1" ht="16.5" customHeight="1">
      <c r="A130" s="32"/>
      <c r="B130" s="161"/>
      <c r="C130" s="162" t="s">
        <v>193</v>
      </c>
      <c r="D130" s="162" t="s">
        <v>146</v>
      </c>
      <c r="E130" s="163" t="s">
        <v>1087</v>
      </c>
      <c r="F130" s="164" t="s">
        <v>1088</v>
      </c>
      <c r="G130" s="165" t="s">
        <v>309</v>
      </c>
      <c r="H130" s="166">
        <v>1</v>
      </c>
      <c r="I130" s="167"/>
      <c r="J130" s="168">
        <f t="shared" si="0"/>
        <v>0</v>
      </c>
      <c r="K130" s="169"/>
      <c r="L130" s="33"/>
      <c r="M130" s="170" t="s">
        <v>1</v>
      </c>
      <c r="N130" s="171" t="s">
        <v>37</v>
      </c>
      <c r="O130" s="58"/>
      <c r="P130" s="172">
        <f t="shared" si="1"/>
        <v>0</v>
      </c>
      <c r="Q130" s="172">
        <v>0</v>
      </c>
      <c r="R130" s="172">
        <f t="shared" si="2"/>
        <v>0</v>
      </c>
      <c r="S130" s="172">
        <v>0</v>
      </c>
      <c r="T130" s="173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74" t="s">
        <v>150</v>
      </c>
      <c r="AT130" s="174" t="s">
        <v>146</v>
      </c>
      <c r="AU130" s="174" t="s">
        <v>80</v>
      </c>
      <c r="AY130" s="17" t="s">
        <v>144</v>
      </c>
      <c r="BE130" s="175">
        <f t="shared" si="4"/>
        <v>0</v>
      </c>
      <c r="BF130" s="175">
        <f t="shared" si="5"/>
        <v>0</v>
      </c>
      <c r="BG130" s="175">
        <f t="shared" si="6"/>
        <v>0</v>
      </c>
      <c r="BH130" s="175">
        <f t="shared" si="7"/>
        <v>0</v>
      </c>
      <c r="BI130" s="175">
        <f t="shared" si="8"/>
        <v>0</v>
      </c>
      <c r="BJ130" s="17" t="s">
        <v>80</v>
      </c>
      <c r="BK130" s="175">
        <f t="shared" si="9"/>
        <v>0</v>
      </c>
      <c r="BL130" s="17" t="s">
        <v>150</v>
      </c>
      <c r="BM130" s="174" t="s">
        <v>240</v>
      </c>
    </row>
    <row r="131" spans="1:65" s="2" customFormat="1" ht="21.75" customHeight="1">
      <c r="A131" s="32"/>
      <c r="B131" s="161"/>
      <c r="C131" s="162" t="s">
        <v>199</v>
      </c>
      <c r="D131" s="162" t="s">
        <v>146</v>
      </c>
      <c r="E131" s="163" t="s">
        <v>1089</v>
      </c>
      <c r="F131" s="164" t="s">
        <v>1090</v>
      </c>
      <c r="G131" s="165" t="s">
        <v>309</v>
      </c>
      <c r="H131" s="166">
        <v>1</v>
      </c>
      <c r="I131" s="167"/>
      <c r="J131" s="168">
        <f t="shared" si="0"/>
        <v>0</v>
      </c>
      <c r="K131" s="169"/>
      <c r="L131" s="33"/>
      <c r="M131" s="170" t="s">
        <v>1</v>
      </c>
      <c r="N131" s="171" t="s">
        <v>37</v>
      </c>
      <c r="O131" s="58"/>
      <c r="P131" s="172">
        <f t="shared" si="1"/>
        <v>0</v>
      </c>
      <c r="Q131" s="172">
        <v>0</v>
      </c>
      <c r="R131" s="172">
        <f t="shared" si="2"/>
        <v>0</v>
      </c>
      <c r="S131" s="172">
        <v>0</v>
      </c>
      <c r="T131" s="173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74" t="s">
        <v>150</v>
      </c>
      <c r="AT131" s="174" t="s">
        <v>146</v>
      </c>
      <c r="AU131" s="174" t="s">
        <v>80</v>
      </c>
      <c r="AY131" s="17" t="s">
        <v>144</v>
      </c>
      <c r="BE131" s="175">
        <f t="shared" si="4"/>
        <v>0</v>
      </c>
      <c r="BF131" s="175">
        <f t="shared" si="5"/>
        <v>0</v>
      </c>
      <c r="BG131" s="175">
        <f t="shared" si="6"/>
        <v>0</v>
      </c>
      <c r="BH131" s="175">
        <f t="shared" si="7"/>
        <v>0</v>
      </c>
      <c r="BI131" s="175">
        <f t="shared" si="8"/>
        <v>0</v>
      </c>
      <c r="BJ131" s="17" t="s">
        <v>80</v>
      </c>
      <c r="BK131" s="175">
        <f t="shared" si="9"/>
        <v>0</v>
      </c>
      <c r="BL131" s="17" t="s">
        <v>150</v>
      </c>
      <c r="BM131" s="174" t="s">
        <v>253</v>
      </c>
    </row>
    <row r="132" spans="1:65" s="2" customFormat="1" ht="16.5" customHeight="1">
      <c r="A132" s="32"/>
      <c r="B132" s="161"/>
      <c r="C132" s="162" t="s">
        <v>205</v>
      </c>
      <c r="D132" s="162" t="s">
        <v>146</v>
      </c>
      <c r="E132" s="163" t="s">
        <v>1091</v>
      </c>
      <c r="F132" s="164" t="s">
        <v>1092</v>
      </c>
      <c r="G132" s="165" t="s">
        <v>309</v>
      </c>
      <c r="H132" s="166">
        <v>1</v>
      </c>
      <c r="I132" s="167"/>
      <c r="J132" s="168">
        <f t="shared" si="0"/>
        <v>0</v>
      </c>
      <c r="K132" s="169"/>
      <c r="L132" s="33"/>
      <c r="M132" s="170" t="s">
        <v>1</v>
      </c>
      <c r="N132" s="171" t="s">
        <v>37</v>
      </c>
      <c r="O132" s="58"/>
      <c r="P132" s="172">
        <f t="shared" si="1"/>
        <v>0</v>
      </c>
      <c r="Q132" s="172">
        <v>0</v>
      </c>
      <c r="R132" s="172">
        <f t="shared" si="2"/>
        <v>0</v>
      </c>
      <c r="S132" s="172">
        <v>0</v>
      </c>
      <c r="T132" s="173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74" t="s">
        <v>150</v>
      </c>
      <c r="AT132" s="174" t="s">
        <v>146</v>
      </c>
      <c r="AU132" s="174" t="s">
        <v>80</v>
      </c>
      <c r="AY132" s="17" t="s">
        <v>144</v>
      </c>
      <c r="BE132" s="175">
        <f t="shared" si="4"/>
        <v>0</v>
      </c>
      <c r="BF132" s="175">
        <f t="shared" si="5"/>
        <v>0</v>
      </c>
      <c r="BG132" s="175">
        <f t="shared" si="6"/>
        <v>0</v>
      </c>
      <c r="BH132" s="175">
        <f t="shared" si="7"/>
        <v>0</v>
      </c>
      <c r="BI132" s="175">
        <f t="shared" si="8"/>
        <v>0</v>
      </c>
      <c r="BJ132" s="17" t="s">
        <v>80</v>
      </c>
      <c r="BK132" s="175">
        <f t="shared" si="9"/>
        <v>0</v>
      </c>
      <c r="BL132" s="17" t="s">
        <v>150</v>
      </c>
      <c r="BM132" s="174" t="s">
        <v>262</v>
      </c>
    </row>
    <row r="133" spans="1:65" s="12" customFormat="1" ht="25.9" customHeight="1">
      <c r="B133" s="148"/>
      <c r="D133" s="149" t="s">
        <v>71</v>
      </c>
      <c r="E133" s="150" t="s">
        <v>820</v>
      </c>
      <c r="F133" s="150" t="s">
        <v>1093</v>
      </c>
      <c r="I133" s="151"/>
      <c r="J133" s="152">
        <f>BK133</f>
        <v>0</v>
      </c>
      <c r="L133" s="148"/>
      <c r="M133" s="153"/>
      <c r="N133" s="154"/>
      <c r="O133" s="154"/>
      <c r="P133" s="155">
        <f>SUM(P134:P143)</f>
        <v>0</v>
      </c>
      <c r="Q133" s="154"/>
      <c r="R133" s="155">
        <f>SUM(R134:R143)</f>
        <v>0</v>
      </c>
      <c r="S133" s="154"/>
      <c r="T133" s="156">
        <f>SUM(T134:T143)</f>
        <v>0</v>
      </c>
      <c r="AR133" s="149" t="s">
        <v>80</v>
      </c>
      <c r="AT133" s="157" t="s">
        <v>71</v>
      </c>
      <c r="AU133" s="157" t="s">
        <v>72</v>
      </c>
      <c r="AY133" s="149" t="s">
        <v>144</v>
      </c>
      <c r="BK133" s="158">
        <f>SUM(BK134:BK143)</f>
        <v>0</v>
      </c>
    </row>
    <row r="134" spans="1:65" s="2" customFormat="1" ht="21.75" customHeight="1">
      <c r="A134" s="32"/>
      <c r="B134" s="161"/>
      <c r="C134" s="162" t="s">
        <v>210</v>
      </c>
      <c r="D134" s="162" t="s">
        <v>146</v>
      </c>
      <c r="E134" s="163" t="s">
        <v>1094</v>
      </c>
      <c r="F134" s="164" t="s">
        <v>1095</v>
      </c>
      <c r="G134" s="165" t="s">
        <v>537</v>
      </c>
      <c r="H134" s="166">
        <v>170</v>
      </c>
      <c r="I134" s="167"/>
      <c r="J134" s="168">
        <f t="shared" ref="J134:J143" si="10">ROUND(I134*H134,2)</f>
        <v>0</v>
      </c>
      <c r="K134" s="169"/>
      <c r="L134" s="33"/>
      <c r="M134" s="170" t="s">
        <v>1</v>
      </c>
      <c r="N134" s="171" t="s">
        <v>37</v>
      </c>
      <c r="O134" s="58"/>
      <c r="P134" s="172">
        <f t="shared" ref="P134:P143" si="11">O134*H134</f>
        <v>0</v>
      </c>
      <c r="Q134" s="172">
        <v>0</v>
      </c>
      <c r="R134" s="172">
        <f t="shared" ref="R134:R143" si="12">Q134*H134</f>
        <v>0</v>
      </c>
      <c r="S134" s="172">
        <v>0</v>
      </c>
      <c r="T134" s="173">
        <f t="shared" ref="T134:T143" si="13"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74" t="s">
        <v>150</v>
      </c>
      <c r="AT134" s="174" t="s">
        <v>146</v>
      </c>
      <c r="AU134" s="174" t="s">
        <v>80</v>
      </c>
      <c r="AY134" s="17" t="s">
        <v>144</v>
      </c>
      <c r="BE134" s="175">
        <f t="shared" ref="BE134:BE143" si="14">IF(N134="základní",J134,0)</f>
        <v>0</v>
      </c>
      <c r="BF134" s="175">
        <f t="shared" ref="BF134:BF143" si="15">IF(N134="snížená",J134,0)</f>
        <v>0</v>
      </c>
      <c r="BG134" s="175">
        <f t="shared" ref="BG134:BG143" si="16">IF(N134="zákl. přenesená",J134,0)</f>
        <v>0</v>
      </c>
      <c r="BH134" s="175">
        <f t="shared" ref="BH134:BH143" si="17">IF(N134="sníž. přenesená",J134,0)</f>
        <v>0</v>
      </c>
      <c r="BI134" s="175">
        <f t="shared" ref="BI134:BI143" si="18">IF(N134="nulová",J134,0)</f>
        <v>0</v>
      </c>
      <c r="BJ134" s="17" t="s">
        <v>80</v>
      </c>
      <c r="BK134" s="175">
        <f t="shared" ref="BK134:BK143" si="19">ROUND(I134*H134,2)</f>
        <v>0</v>
      </c>
      <c r="BL134" s="17" t="s">
        <v>150</v>
      </c>
      <c r="BM134" s="174" t="s">
        <v>271</v>
      </c>
    </row>
    <row r="135" spans="1:65" s="2" customFormat="1" ht="21.75" customHeight="1">
      <c r="A135" s="32"/>
      <c r="B135" s="161"/>
      <c r="C135" s="162" t="s">
        <v>215</v>
      </c>
      <c r="D135" s="162" t="s">
        <v>146</v>
      </c>
      <c r="E135" s="163" t="s">
        <v>1096</v>
      </c>
      <c r="F135" s="164" t="s">
        <v>1097</v>
      </c>
      <c r="G135" s="165" t="s">
        <v>537</v>
      </c>
      <c r="H135" s="166">
        <v>18</v>
      </c>
      <c r="I135" s="167"/>
      <c r="J135" s="168">
        <f t="shared" si="10"/>
        <v>0</v>
      </c>
      <c r="K135" s="169"/>
      <c r="L135" s="33"/>
      <c r="M135" s="170" t="s">
        <v>1</v>
      </c>
      <c r="N135" s="171" t="s">
        <v>37</v>
      </c>
      <c r="O135" s="58"/>
      <c r="P135" s="172">
        <f t="shared" si="11"/>
        <v>0</v>
      </c>
      <c r="Q135" s="172">
        <v>0</v>
      </c>
      <c r="R135" s="172">
        <f t="shared" si="12"/>
        <v>0</v>
      </c>
      <c r="S135" s="172">
        <v>0</v>
      </c>
      <c r="T135" s="173">
        <f t="shared" si="1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74" t="s">
        <v>150</v>
      </c>
      <c r="AT135" s="174" t="s">
        <v>146</v>
      </c>
      <c r="AU135" s="174" t="s">
        <v>80</v>
      </c>
      <c r="AY135" s="17" t="s">
        <v>144</v>
      </c>
      <c r="BE135" s="175">
        <f t="shared" si="14"/>
        <v>0</v>
      </c>
      <c r="BF135" s="175">
        <f t="shared" si="15"/>
        <v>0</v>
      </c>
      <c r="BG135" s="175">
        <f t="shared" si="16"/>
        <v>0</v>
      </c>
      <c r="BH135" s="175">
        <f t="shared" si="17"/>
        <v>0</v>
      </c>
      <c r="BI135" s="175">
        <f t="shared" si="18"/>
        <v>0</v>
      </c>
      <c r="BJ135" s="17" t="s">
        <v>80</v>
      </c>
      <c r="BK135" s="175">
        <f t="shared" si="19"/>
        <v>0</v>
      </c>
      <c r="BL135" s="17" t="s">
        <v>150</v>
      </c>
      <c r="BM135" s="174" t="s">
        <v>280</v>
      </c>
    </row>
    <row r="136" spans="1:65" s="2" customFormat="1" ht="21.75" customHeight="1">
      <c r="A136" s="32"/>
      <c r="B136" s="161"/>
      <c r="C136" s="162" t="s">
        <v>219</v>
      </c>
      <c r="D136" s="162" t="s">
        <v>146</v>
      </c>
      <c r="E136" s="163" t="s">
        <v>1098</v>
      </c>
      <c r="F136" s="164" t="s">
        <v>1099</v>
      </c>
      <c r="G136" s="165" t="s">
        <v>537</v>
      </c>
      <c r="H136" s="166">
        <v>6</v>
      </c>
      <c r="I136" s="167"/>
      <c r="J136" s="168">
        <f t="shared" si="10"/>
        <v>0</v>
      </c>
      <c r="K136" s="169"/>
      <c r="L136" s="33"/>
      <c r="M136" s="170" t="s">
        <v>1</v>
      </c>
      <c r="N136" s="171" t="s">
        <v>37</v>
      </c>
      <c r="O136" s="58"/>
      <c r="P136" s="172">
        <f t="shared" si="11"/>
        <v>0</v>
      </c>
      <c r="Q136" s="172">
        <v>0</v>
      </c>
      <c r="R136" s="172">
        <f t="shared" si="12"/>
        <v>0</v>
      </c>
      <c r="S136" s="172">
        <v>0</v>
      </c>
      <c r="T136" s="173">
        <f t="shared" si="1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74" t="s">
        <v>150</v>
      </c>
      <c r="AT136" s="174" t="s">
        <v>146</v>
      </c>
      <c r="AU136" s="174" t="s">
        <v>80</v>
      </c>
      <c r="AY136" s="17" t="s">
        <v>144</v>
      </c>
      <c r="BE136" s="175">
        <f t="shared" si="14"/>
        <v>0</v>
      </c>
      <c r="BF136" s="175">
        <f t="shared" si="15"/>
        <v>0</v>
      </c>
      <c r="BG136" s="175">
        <f t="shared" si="16"/>
        <v>0</v>
      </c>
      <c r="BH136" s="175">
        <f t="shared" si="17"/>
        <v>0</v>
      </c>
      <c r="BI136" s="175">
        <f t="shared" si="18"/>
        <v>0</v>
      </c>
      <c r="BJ136" s="17" t="s">
        <v>80</v>
      </c>
      <c r="BK136" s="175">
        <f t="shared" si="19"/>
        <v>0</v>
      </c>
      <c r="BL136" s="17" t="s">
        <v>150</v>
      </c>
      <c r="BM136" s="174" t="s">
        <v>290</v>
      </c>
    </row>
    <row r="137" spans="1:65" s="2" customFormat="1" ht="21.75" customHeight="1">
      <c r="A137" s="32"/>
      <c r="B137" s="161"/>
      <c r="C137" s="162" t="s">
        <v>8</v>
      </c>
      <c r="D137" s="162" t="s">
        <v>146</v>
      </c>
      <c r="E137" s="163" t="s">
        <v>1100</v>
      </c>
      <c r="F137" s="164" t="s">
        <v>1101</v>
      </c>
      <c r="G137" s="165" t="s">
        <v>238</v>
      </c>
      <c r="H137" s="166">
        <v>4</v>
      </c>
      <c r="I137" s="167"/>
      <c r="J137" s="168">
        <f t="shared" si="10"/>
        <v>0</v>
      </c>
      <c r="K137" s="169"/>
      <c r="L137" s="33"/>
      <c r="M137" s="170" t="s">
        <v>1</v>
      </c>
      <c r="N137" s="171" t="s">
        <v>37</v>
      </c>
      <c r="O137" s="58"/>
      <c r="P137" s="172">
        <f t="shared" si="11"/>
        <v>0</v>
      </c>
      <c r="Q137" s="172">
        <v>0</v>
      </c>
      <c r="R137" s="172">
        <f t="shared" si="12"/>
        <v>0</v>
      </c>
      <c r="S137" s="172">
        <v>0</v>
      </c>
      <c r="T137" s="173">
        <f t="shared" si="1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74" t="s">
        <v>150</v>
      </c>
      <c r="AT137" s="174" t="s">
        <v>146</v>
      </c>
      <c r="AU137" s="174" t="s">
        <v>80</v>
      </c>
      <c r="AY137" s="17" t="s">
        <v>144</v>
      </c>
      <c r="BE137" s="175">
        <f t="shared" si="14"/>
        <v>0</v>
      </c>
      <c r="BF137" s="175">
        <f t="shared" si="15"/>
        <v>0</v>
      </c>
      <c r="BG137" s="175">
        <f t="shared" si="16"/>
        <v>0</v>
      </c>
      <c r="BH137" s="175">
        <f t="shared" si="17"/>
        <v>0</v>
      </c>
      <c r="BI137" s="175">
        <f t="shared" si="18"/>
        <v>0</v>
      </c>
      <c r="BJ137" s="17" t="s">
        <v>80</v>
      </c>
      <c r="BK137" s="175">
        <f t="shared" si="19"/>
        <v>0</v>
      </c>
      <c r="BL137" s="17" t="s">
        <v>150</v>
      </c>
      <c r="BM137" s="174" t="s">
        <v>300</v>
      </c>
    </row>
    <row r="138" spans="1:65" s="2" customFormat="1" ht="21.75" customHeight="1">
      <c r="A138" s="32"/>
      <c r="B138" s="161"/>
      <c r="C138" s="162" t="s">
        <v>230</v>
      </c>
      <c r="D138" s="162" t="s">
        <v>146</v>
      </c>
      <c r="E138" s="163" t="s">
        <v>1100</v>
      </c>
      <c r="F138" s="164" t="s">
        <v>1101</v>
      </c>
      <c r="G138" s="165" t="s">
        <v>238</v>
      </c>
      <c r="H138" s="166">
        <v>3</v>
      </c>
      <c r="I138" s="167"/>
      <c r="J138" s="168">
        <f t="shared" si="10"/>
        <v>0</v>
      </c>
      <c r="K138" s="169"/>
      <c r="L138" s="33"/>
      <c r="M138" s="170" t="s">
        <v>1</v>
      </c>
      <c r="N138" s="171" t="s">
        <v>37</v>
      </c>
      <c r="O138" s="58"/>
      <c r="P138" s="172">
        <f t="shared" si="11"/>
        <v>0</v>
      </c>
      <c r="Q138" s="172">
        <v>0</v>
      </c>
      <c r="R138" s="172">
        <f t="shared" si="12"/>
        <v>0</v>
      </c>
      <c r="S138" s="172">
        <v>0</v>
      </c>
      <c r="T138" s="173">
        <f t="shared" si="1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74" t="s">
        <v>150</v>
      </c>
      <c r="AT138" s="174" t="s">
        <v>146</v>
      </c>
      <c r="AU138" s="174" t="s">
        <v>80</v>
      </c>
      <c r="AY138" s="17" t="s">
        <v>144</v>
      </c>
      <c r="BE138" s="175">
        <f t="shared" si="14"/>
        <v>0</v>
      </c>
      <c r="BF138" s="175">
        <f t="shared" si="15"/>
        <v>0</v>
      </c>
      <c r="BG138" s="175">
        <f t="shared" si="16"/>
        <v>0</v>
      </c>
      <c r="BH138" s="175">
        <f t="shared" si="17"/>
        <v>0</v>
      </c>
      <c r="BI138" s="175">
        <f t="shared" si="18"/>
        <v>0</v>
      </c>
      <c r="BJ138" s="17" t="s">
        <v>80</v>
      </c>
      <c r="BK138" s="175">
        <f t="shared" si="19"/>
        <v>0</v>
      </c>
      <c r="BL138" s="17" t="s">
        <v>150</v>
      </c>
      <c r="BM138" s="174" t="s">
        <v>312</v>
      </c>
    </row>
    <row r="139" spans="1:65" s="2" customFormat="1" ht="21.75" customHeight="1">
      <c r="A139" s="32"/>
      <c r="B139" s="161"/>
      <c r="C139" s="162" t="s">
        <v>235</v>
      </c>
      <c r="D139" s="162" t="s">
        <v>146</v>
      </c>
      <c r="E139" s="163" t="s">
        <v>1102</v>
      </c>
      <c r="F139" s="164" t="s">
        <v>1103</v>
      </c>
      <c r="G139" s="165" t="s">
        <v>238</v>
      </c>
      <c r="H139" s="166">
        <v>1</v>
      </c>
      <c r="I139" s="167"/>
      <c r="J139" s="168">
        <f t="shared" si="10"/>
        <v>0</v>
      </c>
      <c r="K139" s="169"/>
      <c r="L139" s="33"/>
      <c r="M139" s="170" t="s">
        <v>1</v>
      </c>
      <c r="N139" s="171" t="s">
        <v>37</v>
      </c>
      <c r="O139" s="58"/>
      <c r="P139" s="172">
        <f t="shared" si="11"/>
        <v>0</v>
      </c>
      <c r="Q139" s="172">
        <v>0</v>
      </c>
      <c r="R139" s="172">
        <f t="shared" si="12"/>
        <v>0</v>
      </c>
      <c r="S139" s="172">
        <v>0</v>
      </c>
      <c r="T139" s="173">
        <f t="shared" si="1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74" t="s">
        <v>150</v>
      </c>
      <c r="AT139" s="174" t="s">
        <v>146</v>
      </c>
      <c r="AU139" s="174" t="s">
        <v>80</v>
      </c>
      <c r="AY139" s="17" t="s">
        <v>144</v>
      </c>
      <c r="BE139" s="175">
        <f t="shared" si="14"/>
        <v>0</v>
      </c>
      <c r="BF139" s="175">
        <f t="shared" si="15"/>
        <v>0</v>
      </c>
      <c r="BG139" s="175">
        <f t="shared" si="16"/>
        <v>0</v>
      </c>
      <c r="BH139" s="175">
        <f t="shared" si="17"/>
        <v>0</v>
      </c>
      <c r="BI139" s="175">
        <f t="shared" si="18"/>
        <v>0</v>
      </c>
      <c r="BJ139" s="17" t="s">
        <v>80</v>
      </c>
      <c r="BK139" s="175">
        <f t="shared" si="19"/>
        <v>0</v>
      </c>
      <c r="BL139" s="17" t="s">
        <v>150</v>
      </c>
      <c r="BM139" s="174" t="s">
        <v>327</v>
      </c>
    </row>
    <row r="140" spans="1:65" s="2" customFormat="1" ht="21.75" customHeight="1">
      <c r="A140" s="32"/>
      <c r="B140" s="161"/>
      <c r="C140" s="162" t="s">
        <v>240</v>
      </c>
      <c r="D140" s="162" t="s">
        <v>146</v>
      </c>
      <c r="E140" s="163" t="s">
        <v>1104</v>
      </c>
      <c r="F140" s="164" t="s">
        <v>1105</v>
      </c>
      <c r="G140" s="165" t="s">
        <v>238</v>
      </c>
      <c r="H140" s="166">
        <v>1</v>
      </c>
      <c r="I140" s="167"/>
      <c r="J140" s="168">
        <f t="shared" si="10"/>
        <v>0</v>
      </c>
      <c r="K140" s="169"/>
      <c r="L140" s="33"/>
      <c r="M140" s="170" t="s">
        <v>1</v>
      </c>
      <c r="N140" s="171" t="s">
        <v>37</v>
      </c>
      <c r="O140" s="58"/>
      <c r="P140" s="172">
        <f t="shared" si="11"/>
        <v>0</v>
      </c>
      <c r="Q140" s="172">
        <v>0</v>
      </c>
      <c r="R140" s="172">
        <f t="shared" si="12"/>
        <v>0</v>
      </c>
      <c r="S140" s="172">
        <v>0</v>
      </c>
      <c r="T140" s="173">
        <f t="shared" si="1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74" t="s">
        <v>150</v>
      </c>
      <c r="AT140" s="174" t="s">
        <v>146</v>
      </c>
      <c r="AU140" s="174" t="s">
        <v>80</v>
      </c>
      <c r="AY140" s="17" t="s">
        <v>144</v>
      </c>
      <c r="BE140" s="175">
        <f t="shared" si="14"/>
        <v>0</v>
      </c>
      <c r="BF140" s="175">
        <f t="shared" si="15"/>
        <v>0</v>
      </c>
      <c r="BG140" s="175">
        <f t="shared" si="16"/>
        <v>0</v>
      </c>
      <c r="BH140" s="175">
        <f t="shared" si="17"/>
        <v>0</v>
      </c>
      <c r="BI140" s="175">
        <f t="shared" si="18"/>
        <v>0</v>
      </c>
      <c r="BJ140" s="17" t="s">
        <v>80</v>
      </c>
      <c r="BK140" s="175">
        <f t="shared" si="19"/>
        <v>0</v>
      </c>
      <c r="BL140" s="17" t="s">
        <v>150</v>
      </c>
      <c r="BM140" s="174" t="s">
        <v>337</v>
      </c>
    </row>
    <row r="141" spans="1:65" s="2" customFormat="1" ht="16.5" customHeight="1">
      <c r="A141" s="32"/>
      <c r="B141" s="161"/>
      <c r="C141" s="162" t="s">
        <v>247</v>
      </c>
      <c r="D141" s="162" t="s">
        <v>146</v>
      </c>
      <c r="E141" s="163" t="s">
        <v>1106</v>
      </c>
      <c r="F141" s="164" t="s">
        <v>1107</v>
      </c>
      <c r="G141" s="165" t="s">
        <v>537</v>
      </c>
      <c r="H141" s="166">
        <v>97</v>
      </c>
      <c r="I141" s="167"/>
      <c r="J141" s="168">
        <f t="shared" si="10"/>
        <v>0</v>
      </c>
      <c r="K141" s="169"/>
      <c r="L141" s="33"/>
      <c r="M141" s="170" t="s">
        <v>1</v>
      </c>
      <c r="N141" s="171" t="s">
        <v>37</v>
      </c>
      <c r="O141" s="58"/>
      <c r="P141" s="172">
        <f t="shared" si="11"/>
        <v>0</v>
      </c>
      <c r="Q141" s="172">
        <v>0</v>
      </c>
      <c r="R141" s="172">
        <f t="shared" si="12"/>
        <v>0</v>
      </c>
      <c r="S141" s="172">
        <v>0</v>
      </c>
      <c r="T141" s="173">
        <f t="shared" si="1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74" t="s">
        <v>150</v>
      </c>
      <c r="AT141" s="174" t="s">
        <v>146</v>
      </c>
      <c r="AU141" s="174" t="s">
        <v>80</v>
      </c>
      <c r="AY141" s="17" t="s">
        <v>144</v>
      </c>
      <c r="BE141" s="175">
        <f t="shared" si="14"/>
        <v>0</v>
      </c>
      <c r="BF141" s="175">
        <f t="shared" si="15"/>
        <v>0</v>
      </c>
      <c r="BG141" s="175">
        <f t="shared" si="16"/>
        <v>0</v>
      </c>
      <c r="BH141" s="175">
        <f t="shared" si="17"/>
        <v>0</v>
      </c>
      <c r="BI141" s="175">
        <f t="shared" si="18"/>
        <v>0</v>
      </c>
      <c r="BJ141" s="17" t="s">
        <v>80</v>
      </c>
      <c r="BK141" s="175">
        <f t="shared" si="19"/>
        <v>0</v>
      </c>
      <c r="BL141" s="17" t="s">
        <v>150</v>
      </c>
      <c r="BM141" s="174" t="s">
        <v>345</v>
      </c>
    </row>
    <row r="142" spans="1:65" s="2" customFormat="1" ht="16.5" customHeight="1">
      <c r="A142" s="32"/>
      <c r="B142" s="161"/>
      <c r="C142" s="162" t="s">
        <v>253</v>
      </c>
      <c r="D142" s="162" t="s">
        <v>146</v>
      </c>
      <c r="E142" s="163" t="s">
        <v>1108</v>
      </c>
      <c r="F142" s="164" t="s">
        <v>1109</v>
      </c>
      <c r="G142" s="165" t="s">
        <v>537</v>
      </c>
      <c r="H142" s="166">
        <v>97</v>
      </c>
      <c r="I142" s="167"/>
      <c r="J142" s="168">
        <f t="shared" si="10"/>
        <v>0</v>
      </c>
      <c r="K142" s="169"/>
      <c r="L142" s="33"/>
      <c r="M142" s="170" t="s">
        <v>1</v>
      </c>
      <c r="N142" s="171" t="s">
        <v>37</v>
      </c>
      <c r="O142" s="58"/>
      <c r="P142" s="172">
        <f t="shared" si="11"/>
        <v>0</v>
      </c>
      <c r="Q142" s="172">
        <v>0</v>
      </c>
      <c r="R142" s="172">
        <f t="shared" si="12"/>
        <v>0</v>
      </c>
      <c r="S142" s="172">
        <v>0</v>
      </c>
      <c r="T142" s="173">
        <f t="shared" si="1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74" t="s">
        <v>150</v>
      </c>
      <c r="AT142" s="174" t="s">
        <v>146</v>
      </c>
      <c r="AU142" s="174" t="s">
        <v>80</v>
      </c>
      <c r="AY142" s="17" t="s">
        <v>144</v>
      </c>
      <c r="BE142" s="175">
        <f t="shared" si="14"/>
        <v>0</v>
      </c>
      <c r="BF142" s="175">
        <f t="shared" si="15"/>
        <v>0</v>
      </c>
      <c r="BG142" s="175">
        <f t="shared" si="16"/>
        <v>0</v>
      </c>
      <c r="BH142" s="175">
        <f t="shared" si="17"/>
        <v>0</v>
      </c>
      <c r="BI142" s="175">
        <f t="shared" si="18"/>
        <v>0</v>
      </c>
      <c r="BJ142" s="17" t="s">
        <v>80</v>
      </c>
      <c r="BK142" s="175">
        <f t="shared" si="19"/>
        <v>0</v>
      </c>
      <c r="BL142" s="17" t="s">
        <v>150</v>
      </c>
      <c r="BM142" s="174" t="s">
        <v>353</v>
      </c>
    </row>
    <row r="143" spans="1:65" s="2" customFormat="1" ht="44.25" customHeight="1">
      <c r="A143" s="32"/>
      <c r="B143" s="161"/>
      <c r="C143" s="162" t="s">
        <v>7</v>
      </c>
      <c r="D143" s="162" t="s">
        <v>146</v>
      </c>
      <c r="E143" s="163" t="s">
        <v>1110</v>
      </c>
      <c r="F143" s="164" t="s">
        <v>1111</v>
      </c>
      <c r="G143" s="165" t="s">
        <v>309</v>
      </c>
      <c r="H143" s="166">
        <v>1</v>
      </c>
      <c r="I143" s="167"/>
      <c r="J143" s="168">
        <f t="shared" si="10"/>
        <v>0</v>
      </c>
      <c r="K143" s="169"/>
      <c r="L143" s="33"/>
      <c r="M143" s="170" t="s">
        <v>1</v>
      </c>
      <c r="N143" s="171" t="s">
        <v>37</v>
      </c>
      <c r="O143" s="58"/>
      <c r="P143" s="172">
        <f t="shared" si="11"/>
        <v>0</v>
      </c>
      <c r="Q143" s="172">
        <v>0</v>
      </c>
      <c r="R143" s="172">
        <f t="shared" si="12"/>
        <v>0</v>
      </c>
      <c r="S143" s="172">
        <v>0</v>
      </c>
      <c r="T143" s="173">
        <f t="shared" si="1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74" t="s">
        <v>150</v>
      </c>
      <c r="AT143" s="174" t="s">
        <v>146</v>
      </c>
      <c r="AU143" s="174" t="s">
        <v>80</v>
      </c>
      <c r="AY143" s="17" t="s">
        <v>144</v>
      </c>
      <c r="BE143" s="175">
        <f t="shared" si="14"/>
        <v>0</v>
      </c>
      <c r="BF143" s="175">
        <f t="shared" si="15"/>
        <v>0</v>
      </c>
      <c r="BG143" s="175">
        <f t="shared" si="16"/>
        <v>0</v>
      </c>
      <c r="BH143" s="175">
        <f t="shared" si="17"/>
        <v>0</v>
      </c>
      <c r="BI143" s="175">
        <f t="shared" si="18"/>
        <v>0</v>
      </c>
      <c r="BJ143" s="17" t="s">
        <v>80</v>
      </c>
      <c r="BK143" s="175">
        <f t="shared" si="19"/>
        <v>0</v>
      </c>
      <c r="BL143" s="17" t="s">
        <v>150</v>
      </c>
      <c r="BM143" s="174" t="s">
        <v>361</v>
      </c>
    </row>
    <row r="144" spans="1:65" s="12" customFormat="1" ht="25.9" customHeight="1">
      <c r="B144" s="148"/>
      <c r="D144" s="149" t="s">
        <v>71</v>
      </c>
      <c r="E144" s="150" t="s">
        <v>831</v>
      </c>
      <c r="F144" s="150" t="s">
        <v>1112</v>
      </c>
      <c r="I144" s="151"/>
      <c r="J144" s="152">
        <f>BK144</f>
        <v>0</v>
      </c>
      <c r="L144" s="148"/>
      <c r="M144" s="153"/>
      <c r="N144" s="154"/>
      <c r="O144" s="154"/>
      <c r="P144" s="155">
        <f>SUM(P145:P162)</f>
        <v>0</v>
      </c>
      <c r="Q144" s="154"/>
      <c r="R144" s="155">
        <f>SUM(R145:R162)</f>
        <v>0</v>
      </c>
      <c r="S144" s="154"/>
      <c r="T144" s="156">
        <f>SUM(T145:T162)</f>
        <v>0</v>
      </c>
      <c r="AR144" s="149" t="s">
        <v>80</v>
      </c>
      <c r="AT144" s="157" t="s">
        <v>71</v>
      </c>
      <c r="AU144" s="157" t="s">
        <v>72</v>
      </c>
      <c r="AY144" s="149" t="s">
        <v>144</v>
      </c>
      <c r="BK144" s="158">
        <f>SUM(BK145:BK162)</f>
        <v>0</v>
      </c>
    </row>
    <row r="145" spans="1:65" s="2" customFormat="1" ht="66.75" customHeight="1">
      <c r="A145" s="32"/>
      <c r="B145" s="161"/>
      <c r="C145" s="162" t="s">
        <v>262</v>
      </c>
      <c r="D145" s="162" t="s">
        <v>146</v>
      </c>
      <c r="E145" s="163" t="s">
        <v>1113</v>
      </c>
      <c r="F145" s="164" t="s">
        <v>1114</v>
      </c>
      <c r="G145" s="165" t="s">
        <v>238</v>
      </c>
      <c r="H145" s="166">
        <v>1</v>
      </c>
      <c r="I145" s="167"/>
      <c r="J145" s="168">
        <f t="shared" ref="J145:J162" si="20">ROUND(I145*H145,2)</f>
        <v>0</v>
      </c>
      <c r="K145" s="169"/>
      <c r="L145" s="33"/>
      <c r="M145" s="170" t="s">
        <v>1</v>
      </c>
      <c r="N145" s="171" t="s">
        <v>37</v>
      </c>
      <c r="O145" s="58"/>
      <c r="P145" s="172">
        <f t="shared" ref="P145:P162" si="21">O145*H145</f>
        <v>0</v>
      </c>
      <c r="Q145" s="172">
        <v>0</v>
      </c>
      <c r="R145" s="172">
        <f t="shared" ref="R145:R162" si="22">Q145*H145</f>
        <v>0</v>
      </c>
      <c r="S145" s="172">
        <v>0</v>
      </c>
      <c r="T145" s="173">
        <f t="shared" ref="T145:T162" si="23"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74" t="s">
        <v>150</v>
      </c>
      <c r="AT145" s="174" t="s">
        <v>146</v>
      </c>
      <c r="AU145" s="174" t="s">
        <v>80</v>
      </c>
      <c r="AY145" s="17" t="s">
        <v>144</v>
      </c>
      <c r="BE145" s="175">
        <f t="shared" ref="BE145:BE162" si="24">IF(N145="základní",J145,0)</f>
        <v>0</v>
      </c>
      <c r="BF145" s="175">
        <f t="shared" ref="BF145:BF162" si="25">IF(N145="snížená",J145,0)</f>
        <v>0</v>
      </c>
      <c r="BG145" s="175">
        <f t="shared" ref="BG145:BG162" si="26">IF(N145="zákl. přenesená",J145,0)</f>
        <v>0</v>
      </c>
      <c r="BH145" s="175">
        <f t="shared" ref="BH145:BH162" si="27">IF(N145="sníž. přenesená",J145,0)</f>
        <v>0</v>
      </c>
      <c r="BI145" s="175">
        <f t="shared" ref="BI145:BI162" si="28">IF(N145="nulová",J145,0)</f>
        <v>0</v>
      </c>
      <c r="BJ145" s="17" t="s">
        <v>80</v>
      </c>
      <c r="BK145" s="175">
        <f t="shared" ref="BK145:BK162" si="29">ROUND(I145*H145,2)</f>
        <v>0</v>
      </c>
      <c r="BL145" s="17" t="s">
        <v>150</v>
      </c>
      <c r="BM145" s="174" t="s">
        <v>371</v>
      </c>
    </row>
    <row r="146" spans="1:65" s="2" customFormat="1" ht="55.5" customHeight="1">
      <c r="A146" s="32"/>
      <c r="B146" s="161"/>
      <c r="C146" s="162" t="s">
        <v>266</v>
      </c>
      <c r="D146" s="162" t="s">
        <v>146</v>
      </c>
      <c r="E146" s="163" t="s">
        <v>1115</v>
      </c>
      <c r="F146" s="164" t="s">
        <v>1116</v>
      </c>
      <c r="G146" s="165" t="s">
        <v>238</v>
      </c>
      <c r="H146" s="166">
        <v>5</v>
      </c>
      <c r="I146" s="167"/>
      <c r="J146" s="168">
        <f t="shared" si="20"/>
        <v>0</v>
      </c>
      <c r="K146" s="169"/>
      <c r="L146" s="33"/>
      <c r="M146" s="170" t="s">
        <v>1</v>
      </c>
      <c r="N146" s="171" t="s">
        <v>37</v>
      </c>
      <c r="O146" s="58"/>
      <c r="P146" s="172">
        <f t="shared" si="21"/>
        <v>0</v>
      </c>
      <c r="Q146" s="172">
        <v>0</v>
      </c>
      <c r="R146" s="172">
        <f t="shared" si="22"/>
        <v>0</v>
      </c>
      <c r="S146" s="172">
        <v>0</v>
      </c>
      <c r="T146" s="173">
        <f t="shared" si="2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74" t="s">
        <v>150</v>
      </c>
      <c r="AT146" s="174" t="s">
        <v>146</v>
      </c>
      <c r="AU146" s="174" t="s">
        <v>80</v>
      </c>
      <c r="AY146" s="17" t="s">
        <v>144</v>
      </c>
      <c r="BE146" s="175">
        <f t="shared" si="24"/>
        <v>0</v>
      </c>
      <c r="BF146" s="175">
        <f t="shared" si="25"/>
        <v>0</v>
      </c>
      <c r="BG146" s="175">
        <f t="shared" si="26"/>
        <v>0</v>
      </c>
      <c r="BH146" s="175">
        <f t="shared" si="27"/>
        <v>0</v>
      </c>
      <c r="BI146" s="175">
        <f t="shared" si="28"/>
        <v>0</v>
      </c>
      <c r="BJ146" s="17" t="s">
        <v>80</v>
      </c>
      <c r="BK146" s="175">
        <f t="shared" si="29"/>
        <v>0</v>
      </c>
      <c r="BL146" s="17" t="s">
        <v>150</v>
      </c>
      <c r="BM146" s="174" t="s">
        <v>381</v>
      </c>
    </row>
    <row r="147" spans="1:65" s="2" customFormat="1" ht="33" customHeight="1">
      <c r="A147" s="32"/>
      <c r="B147" s="161"/>
      <c r="C147" s="162" t="s">
        <v>271</v>
      </c>
      <c r="D147" s="162" t="s">
        <v>146</v>
      </c>
      <c r="E147" s="163" t="s">
        <v>1117</v>
      </c>
      <c r="F147" s="164" t="s">
        <v>1118</v>
      </c>
      <c r="G147" s="165" t="s">
        <v>238</v>
      </c>
      <c r="H147" s="166">
        <v>1</v>
      </c>
      <c r="I147" s="167"/>
      <c r="J147" s="168">
        <f t="shared" si="20"/>
        <v>0</v>
      </c>
      <c r="K147" s="169"/>
      <c r="L147" s="33"/>
      <c r="M147" s="170" t="s">
        <v>1</v>
      </c>
      <c r="N147" s="171" t="s">
        <v>37</v>
      </c>
      <c r="O147" s="58"/>
      <c r="P147" s="172">
        <f t="shared" si="21"/>
        <v>0</v>
      </c>
      <c r="Q147" s="172">
        <v>0</v>
      </c>
      <c r="R147" s="172">
        <f t="shared" si="22"/>
        <v>0</v>
      </c>
      <c r="S147" s="172">
        <v>0</v>
      </c>
      <c r="T147" s="173">
        <f t="shared" si="2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74" t="s">
        <v>150</v>
      </c>
      <c r="AT147" s="174" t="s">
        <v>146</v>
      </c>
      <c r="AU147" s="174" t="s">
        <v>80</v>
      </c>
      <c r="AY147" s="17" t="s">
        <v>144</v>
      </c>
      <c r="BE147" s="175">
        <f t="shared" si="24"/>
        <v>0</v>
      </c>
      <c r="BF147" s="175">
        <f t="shared" si="25"/>
        <v>0</v>
      </c>
      <c r="BG147" s="175">
        <f t="shared" si="26"/>
        <v>0</v>
      </c>
      <c r="BH147" s="175">
        <f t="shared" si="27"/>
        <v>0</v>
      </c>
      <c r="BI147" s="175">
        <f t="shared" si="28"/>
        <v>0</v>
      </c>
      <c r="BJ147" s="17" t="s">
        <v>80</v>
      </c>
      <c r="BK147" s="175">
        <f t="shared" si="29"/>
        <v>0</v>
      </c>
      <c r="BL147" s="17" t="s">
        <v>150</v>
      </c>
      <c r="BM147" s="174" t="s">
        <v>392</v>
      </c>
    </row>
    <row r="148" spans="1:65" s="2" customFormat="1" ht="21.75" customHeight="1">
      <c r="A148" s="32"/>
      <c r="B148" s="161"/>
      <c r="C148" s="162" t="s">
        <v>276</v>
      </c>
      <c r="D148" s="162" t="s">
        <v>146</v>
      </c>
      <c r="E148" s="163" t="s">
        <v>1119</v>
      </c>
      <c r="F148" s="164" t="s">
        <v>1120</v>
      </c>
      <c r="G148" s="165" t="s">
        <v>238</v>
      </c>
      <c r="H148" s="166">
        <v>1</v>
      </c>
      <c r="I148" s="167"/>
      <c r="J148" s="168">
        <f t="shared" si="20"/>
        <v>0</v>
      </c>
      <c r="K148" s="169"/>
      <c r="L148" s="33"/>
      <c r="M148" s="170" t="s">
        <v>1</v>
      </c>
      <c r="N148" s="171" t="s">
        <v>37</v>
      </c>
      <c r="O148" s="58"/>
      <c r="P148" s="172">
        <f t="shared" si="21"/>
        <v>0</v>
      </c>
      <c r="Q148" s="172">
        <v>0</v>
      </c>
      <c r="R148" s="172">
        <f t="shared" si="22"/>
        <v>0</v>
      </c>
      <c r="S148" s="172">
        <v>0</v>
      </c>
      <c r="T148" s="173">
        <f t="shared" si="2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74" t="s">
        <v>150</v>
      </c>
      <c r="AT148" s="174" t="s">
        <v>146</v>
      </c>
      <c r="AU148" s="174" t="s">
        <v>80</v>
      </c>
      <c r="AY148" s="17" t="s">
        <v>144</v>
      </c>
      <c r="BE148" s="175">
        <f t="shared" si="24"/>
        <v>0</v>
      </c>
      <c r="BF148" s="175">
        <f t="shared" si="25"/>
        <v>0</v>
      </c>
      <c r="BG148" s="175">
        <f t="shared" si="26"/>
        <v>0</v>
      </c>
      <c r="BH148" s="175">
        <f t="shared" si="27"/>
        <v>0</v>
      </c>
      <c r="BI148" s="175">
        <f t="shared" si="28"/>
        <v>0</v>
      </c>
      <c r="BJ148" s="17" t="s">
        <v>80</v>
      </c>
      <c r="BK148" s="175">
        <f t="shared" si="29"/>
        <v>0</v>
      </c>
      <c r="BL148" s="17" t="s">
        <v>150</v>
      </c>
      <c r="BM148" s="174" t="s">
        <v>403</v>
      </c>
    </row>
    <row r="149" spans="1:65" s="2" customFormat="1" ht="33" customHeight="1">
      <c r="A149" s="32"/>
      <c r="B149" s="161"/>
      <c r="C149" s="162" t="s">
        <v>280</v>
      </c>
      <c r="D149" s="162" t="s">
        <v>146</v>
      </c>
      <c r="E149" s="163" t="s">
        <v>1121</v>
      </c>
      <c r="F149" s="164" t="s">
        <v>1122</v>
      </c>
      <c r="G149" s="165" t="s">
        <v>238</v>
      </c>
      <c r="H149" s="166">
        <v>3</v>
      </c>
      <c r="I149" s="167"/>
      <c r="J149" s="168">
        <f t="shared" si="20"/>
        <v>0</v>
      </c>
      <c r="K149" s="169"/>
      <c r="L149" s="33"/>
      <c r="M149" s="170" t="s">
        <v>1</v>
      </c>
      <c r="N149" s="171" t="s">
        <v>37</v>
      </c>
      <c r="O149" s="58"/>
      <c r="P149" s="172">
        <f t="shared" si="21"/>
        <v>0</v>
      </c>
      <c r="Q149" s="172">
        <v>0</v>
      </c>
      <c r="R149" s="172">
        <f t="shared" si="22"/>
        <v>0</v>
      </c>
      <c r="S149" s="172">
        <v>0</v>
      </c>
      <c r="T149" s="173">
        <f t="shared" si="2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74" t="s">
        <v>150</v>
      </c>
      <c r="AT149" s="174" t="s">
        <v>146</v>
      </c>
      <c r="AU149" s="174" t="s">
        <v>80</v>
      </c>
      <c r="AY149" s="17" t="s">
        <v>144</v>
      </c>
      <c r="BE149" s="175">
        <f t="shared" si="24"/>
        <v>0</v>
      </c>
      <c r="BF149" s="175">
        <f t="shared" si="25"/>
        <v>0</v>
      </c>
      <c r="BG149" s="175">
        <f t="shared" si="26"/>
        <v>0</v>
      </c>
      <c r="BH149" s="175">
        <f t="shared" si="27"/>
        <v>0</v>
      </c>
      <c r="BI149" s="175">
        <f t="shared" si="28"/>
        <v>0</v>
      </c>
      <c r="BJ149" s="17" t="s">
        <v>80</v>
      </c>
      <c r="BK149" s="175">
        <f t="shared" si="29"/>
        <v>0</v>
      </c>
      <c r="BL149" s="17" t="s">
        <v>150</v>
      </c>
      <c r="BM149" s="174" t="s">
        <v>412</v>
      </c>
    </row>
    <row r="150" spans="1:65" s="2" customFormat="1" ht="21.75" customHeight="1">
      <c r="A150" s="32"/>
      <c r="B150" s="161"/>
      <c r="C150" s="162" t="s">
        <v>285</v>
      </c>
      <c r="D150" s="162" t="s">
        <v>146</v>
      </c>
      <c r="E150" s="163" t="s">
        <v>1123</v>
      </c>
      <c r="F150" s="164" t="s">
        <v>1124</v>
      </c>
      <c r="G150" s="165" t="s">
        <v>238</v>
      </c>
      <c r="H150" s="166">
        <v>2</v>
      </c>
      <c r="I150" s="167"/>
      <c r="J150" s="168">
        <f t="shared" si="20"/>
        <v>0</v>
      </c>
      <c r="K150" s="169"/>
      <c r="L150" s="33"/>
      <c r="M150" s="170" t="s">
        <v>1</v>
      </c>
      <c r="N150" s="171" t="s">
        <v>37</v>
      </c>
      <c r="O150" s="58"/>
      <c r="P150" s="172">
        <f t="shared" si="21"/>
        <v>0</v>
      </c>
      <c r="Q150" s="172">
        <v>0</v>
      </c>
      <c r="R150" s="172">
        <f t="shared" si="22"/>
        <v>0</v>
      </c>
      <c r="S150" s="172">
        <v>0</v>
      </c>
      <c r="T150" s="173">
        <f t="shared" si="2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74" t="s">
        <v>150</v>
      </c>
      <c r="AT150" s="174" t="s">
        <v>146</v>
      </c>
      <c r="AU150" s="174" t="s">
        <v>80</v>
      </c>
      <c r="AY150" s="17" t="s">
        <v>144</v>
      </c>
      <c r="BE150" s="175">
        <f t="shared" si="24"/>
        <v>0</v>
      </c>
      <c r="BF150" s="175">
        <f t="shared" si="25"/>
        <v>0</v>
      </c>
      <c r="BG150" s="175">
        <f t="shared" si="26"/>
        <v>0</v>
      </c>
      <c r="BH150" s="175">
        <f t="shared" si="27"/>
        <v>0</v>
      </c>
      <c r="BI150" s="175">
        <f t="shared" si="28"/>
        <v>0</v>
      </c>
      <c r="BJ150" s="17" t="s">
        <v>80</v>
      </c>
      <c r="BK150" s="175">
        <f t="shared" si="29"/>
        <v>0</v>
      </c>
      <c r="BL150" s="17" t="s">
        <v>150</v>
      </c>
      <c r="BM150" s="174" t="s">
        <v>420</v>
      </c>
    </row>
    <row r="151" spans="1:65" s="2" customFormat="1" ht="33" customHeight="1">
      <c r="A151" s="32"/>
      <c r="B151" s="161"/>
      <c r="C151" s="162" t="s">
        <v>290</v>
      </c>
      <c r="D151" s="162" t="s">
        <v>146</v>
      </c>
      <c r="E151" s="163" t="s">
        <v>1125</v>
      </c>
      <c r="F151" s="164" t="s">
        <v>1126</v>
      </c>
      <c r="G151" s="165" t="s">
        <v>238</v>
      </c>
      <c r="H151" s="166">
        <v>1</v>
      </c>
      <c r="I151" s="167"/>
      <c r="J151" s="168">
        <f t="shared" si="20"/>
        <v>0</v>
      </c>
      <c r="K151" s="169"/>
      <c r="L151" s="33"/>
      <c r="M151" s="170" t="s">
        <v>1</v>
      </c>
      <c r="N151" s="171" t="s">
        <v>37</v>
      </c>
      <c r="O151" s="58"/>
      <c r="P151" s="172">
        <f t="shared" si="21"/>
        <v>0</v>
      </c>
      <c r="Q151" s="172">
        <v>0</v>
      </c>
      <c r="R151" s="172">
        <f t="shared" si="22"/>
        <v>0</v>
      </c>
      <c r="S151" s="172">
        <v>0</v>
      </c>
      <c r="T151" s="173">
        <f t="shared" si="2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74" t="s">
        <v>150</v>
      </c>
      <c r="AT151" s="174" t="s">
        <v>146</v>
      </c>
      <c r="AU151" s="174" t="s">
        <v>80</v>
      </c>
      <c r="AY151" s="17" t="s">
        <v>144</v>
      </c>
      <c r="BE151" s="175">
        <f t="shared" si="24"/>
        <v>0</v>
      </c>
      <c r="BF151" s="175">
        <f t="shared" si="25"/>
        <v>0</v>
      </c>
      <c r="BG151" s="175">
        <f t="shared" si="26"/>
        <v>0</v>
      </c>
      <c r="BH151" s="175">
        <f t="shared" si="27"/>
        <v>0</v>
      </c>
      <c r="BI151" s="175">
        <f t="shared" si="28"/>
        <v>0</v>
      </c>
      <c r="BJ151" s="17" t="s">
        <v>80</v>
      </c>
      <c r="BK151" s="175">
        <f t="shared" si="29"/>
        <v>0</v>
      </c>
      <c r="BL151" s="17" t="s">
        <v>150</v>
      </c>
      <c r="BM151" s="174" t="s">
        <v>428</v>
      </c>
    </row>
    <row r="152" spans="1:65" s="2" customFormat="1" ht="33" customHeight="1">
      <c r="A152" s="32"/>
      <c r="B152" s="161"/>
      <c r="C152" s="162" t="s">
        <v>295</v>
      </c>
      <c r="D152" s="162" t="s">
        <v>146</v>
      </c>
      <c r="E152" s="163" t="s">
        <v>1127</v>
      </c>
      <c r="F152" s="164" t="s">
        <v>1128</v>
      </c>
      <c r="G152" s="165" t="s">
        <v>238</v>
      </c>
      <c r="H152" s="166">
        <v>1</v>
      </c>
      <c r="I152" s="167"/>
      <c r="J152" s="168">
        <f t="shared" si="20"/>
        <v>0</v>
      </c>
      <c r="K152" s="169"/>
      <c r="L152" s="33"/>
      <c r="M152" s="170" t="s">
        <v>1</v>
      </c>
      <c r="N152" s="171" t="s">
        <v>37</v>
      </c>
      <c r="O152" s="58"/>
      <c r="P152" s="172">
        <f t="shared" si="21"/>
        <v>0</v>
      </c>
      <c r="Q152" s="172">
        <v>0</v>
      </c>
      <c r="R152" s="172">
        <f t="shared" si="22"/>
        <v>0</v>
      </c>
      <c r="S152" s="172">
        <v>0</v>
      </c>
      <c r="T152" s="173">
        <f t="shared" si="2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74" t="s">
        <v>150</v>
      </c>
      <c r="AT152" s="174" t="s">
        <v>146</v>
      </c>
      <c r="AU152" s="174" t="s">
        <v>80</v>
      </c>
      <c r="AY152" s="17" t="s">
        <v>144</v>
      </c>
      <c r="BE152" s="175">
        <f t="shared" si="24"/>
        <v>0</v>
      </c>
      <c r="BF152" s="175">
        <f t="shared" si="25"/>
        <v>0</v>
      </c>
      <c r="BG152" s="175">
        <f t="shared" si="26"/>
        <v>0</v>
      </c>
      <c r="BH152" s="175">
        <f t="shared" si="27"/>
        <v>0</v>
      </c>
      <c r="BI152" s="175">
        <f t="shared" si="28"/>
        <v>0</v>
      </c>
      <c r="BJ152" s="17" t="s">
        <v>80</v>
      </c>
      <c r="BK152" s="175">
        <f t="shared" si="29"/>
        <v>0</v>
      </c>
      <c r="BL152" s="17" t="s">
        <v>150</v>
      </c>
      <c r="BM152" s="174" t="s">
        <v>440</v>
      </c>
    </row>
    <row r="153" spans="1:65" s="2" customFormat="1" ht="21.75" customHeight="1">
      <c r="A153" s="32"/>
      <c r="B153" s="161"/>
      <c r="C153" s="162" t="s">
        <v>300</v>
      </c>
      <c r="D153" s="162" t="s">
        <v>146</v>
      </c>
      <c r="E153" s="163" t="s">
        <v>1129</v>
      </c>
      <c r="F153" s="164" t="s">
        <v>1130</v>
      </c>
      <c r="G153" s="165" t="s">
        <v>238</v>
      </c>
      <c r="H153" s="166">
        <v>3</v>
      </c>
      <c r="I153" s="167"/>
      <c r="J153" s="168">
        <f t="shared" si="20"/>
        <v>0</v>
      </c>
      <c r="K153" s="169"/>
      <c r="L153" s="33"/>
      <c r="M153" s="170" t="s">
        <v>1</v>
      </c>
      <c r="N153" s="171" t="s">
        <v>37</v>
      </c>
      <c r="O153" s="58"/>
      <c r="P153" s="172">
        <f t="shared" si="21"/>
        <v>0</v>
      </c>
      <c r="Q153" s="172">
        <v>0</v>
      </c>
      <c r="R153" s="172">
        <f t="shared" si="22"/>
        <v>0</v>
      </c>
      <c r="S153" s="172">
        <v>0</v>
      </c>
      <c r="T153" s="173">
        <f t="shared" si="2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74" t="s">
        <v>150</v>
      </c>
      <c r="AT153" s="174" t="s">
        <v>146</v>
      </c>
      <c r="AU153" s="174" t="s">
        <v>80</v>
      </c>
      <c r="AY153" s="17" t="s">
        <v>144</v>
      </c>
      <c r="BE153" s="175">
        <f t="shared" si="24"/>
        <v>0</v>
      </c>
      <c r="BF153" s="175">
        <f t="shared" si="25"/>
        <v>0</v>
      </c>
      <c r="BG153" s="175">
        <f t="shared" si="26"/>
        <v>0</v>
      </c>
      <c r="BH153" s="175">
        <f t="shared" si="27"/>
        <v>0</v>
      </c>
      <c r="BI153" s="175">
        <f t="shared" si="28"/>
        <v>0</v>
      </c>
      <c r="BJ153" s="17" t="s">
        <v>80</v>
      </c>
      <c r="BK153" s="175">
        <f t="shared" si="29"/>
        <v>0</v>
      </c>
      <c r="BL153" s="17" t="s">
        <v>150</v>
      </c>
      <c r="BM153" s="174" t="s">
        <v>1131</v>
      </c>
    </row>
    <row r="154" spans="1:65" s="2" customFormat="1" ht="66.75" customHeight="1">
      <c r="A154" s="32"/>
      <c r="B154" s="161"/>
      <c r="C154" s="162" t="s">
        <v>306</v>
      </c>
      <c r="D154" s="162" t="s">
        <v>146</v>
      </c>
      <c r="E154" s="163" t="s">
        <v>1132</v>
      </c>
      <c r="F154" s="164" t="s">
        <v>1133</v>
      </c>
      <c r="G154" s="165" t="s">
        <v>238</v>
      </c>
      <c r="H154" s="166">
        <v>3</v>
      </c>
      <c r="I154" s="167"/>
      <c r="J154" s="168">
        <f t="shared" si="20"/>
        <v>0</v>
      </c>
      <c r="K154" s="169"/>
      <c r="L154" s="33"/>
      <c r="M154" s="170" t="s">
        <v>1</v>
      </c>
      <c r="N154" s="171" t="s">
        <v>37</v>
      </c>
      <c r="O154" s="58"/>
      <c r="P154" s="172">
        <f t="shared" si="21"/>
        <v>0</v>
      </c>
      <c r="Q154" s="172">
        <v>0</v>
      </c>
      <c r="R154" s="172">
        <f t="shared" si="22"/>
        <v>0</v>
      </c>
      <c r="S154" s="172">
        <v>0</v>
      </c>
      <c r="T154" s="173">
        <f t="shared" si="2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74" t="s">
        <v>150</v>
      </c>
      <c r="AT154" s="174" t="s">
        <v>146</v>
      </c>
      <c r="AU154" s="174" t="s">
        <v>80</v>
      </c>
      <c r="AY154" s="17" t="s">
        <v>144</v>
      </c>
      <c r="BE154" s="175">
        <f t="shared" si="24"/>
        <v>0</v>
      </c>
      <c r="BF154" s="175">
        <f t="shared" si="25"/>
        <v>0</v>
      </c>
      <c r="BG154" s="175">
        <f t="shared" si="26"/>
        <v>0</v>
      </c>
      <c r="BH154" s="175">
        <f t="shared" si="27"/>
        <v>0</v>
      </c>
      <c r="BI154" s="175">
        <f t="shared" si="28"/>
        <v>0</v>
      </c>
      <c r="BJ154" s="17" t="s">
        <v>80</v>
      </c>
      <c r="BK154" s="175">
        <f t="shared" si="29"/>
        <v>0</v>
      </c>
      <c r="BL154" s="17" t="s">
        <v>150</v>
      </c>
      <c r="BM154" s="174" t="s">
        <v>451</v>
      </c>
    </row>
    <row r="155" spans="1:65" s="2" customFormat="1" ht="21.75" customHeight="1">
      <c r="A155" s="32"/>
      <c r="B155" s="161"/>
      <c r="C155" s="162" t="s">
        <v>312</v>
      </c>
      <c r="D155" s="162" t="s">
        <v>146</v>
      </c>
      <c r="E155" s="163" t="s">
        <v>1134</v>
      </c>
      <c r="F155" s="164" t="s">
        <v>1135</v>
      </c>
      <c r="G155" s="165" t="s">
        <v>238</v>
      </c>
      <c r="H155" s="166">
        <v>14</v>
      </c>
      <c r="I155" s="167"/>
      <c r="J155" s="168">
        <f t="shared" si="20"/>
        <v>0</v>
      </c>
      <c r="K155" s="169"/>
      <c r="L155" s="33"/>
      <c r="M155" s="170" t="s">
        <v>1</v>
      </c>
      <c r="N155" s="171" t="s">
        <v>37</v>
      </c>
      <c r="O155" s="58"/>
      <c r="P155" s="172">
        <f t="shared" si="21"/>
        <v>0</v>
      </c>
      <c r="Q155" s="172">
        <v>0</v>
      </c>
      <c r="R155" s="172">
        <f t="shared" si="22"/>
        <v>0</v>
      </c>
      <c r="S155" s="172">
        <v>0</v>
      </c>
      <c r="T155" s="173">
        <f t="shared" si="2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74" t="s">
        <v>150</v>
      </c>
      <c r="AT155" s="174" t="s">
        <v>146</v>
      </c>
      <c r="AU155" s="174" t="s">
        <v>80</v>
      </c>
      <c r="AY155" s="17" t="s">
        <v>144</v>
      </c>
      <c r="BE155" s="175">
        <f t="shared" si="24"/>
        <v>0</v>
      </c>
      <c r="BF155" s="175">
        <f t="shared" si="25"/>
        <v>0</v>
      </c>
      <c r="BG155" s="175">
        <f t="shared" si="26"/>
        <v>0</v>
      </c>
      <c r="BH155" s="175">
        <f t="shared" si="27"/>
        <v>0</v>
      </c>
      <c r="BI155" s="175">
        <f t="shared" si="28"/>
        <v>0</v>
      </c>
      <c r="BJ155" s="17" t="s">
        <v>80</v>
      </c>
      <c r="BK155" s="175">
        <f t="shared" si="29"/>
        <v>0</v>
      </c>
      <c r="BL155" s="17" t="s">
        <v>150</v>
      </c>
      <c r="BM155" s="174" t="s">
        <v>460</v>
      </c>
    </row>
    <row r="156" spans="1:65" s="2" customFormat="1" ht="21.75" customHeight="1">
      <c r="A156" s="32"/>
      <c r="B156" s="161"/>
      <c r="C156" s="162" t="s">
        <v>322</v>
      </c>
      <c r="D156" s="162" t="s">
        <v>146</v>
      </c>
      <c r="E156" s="163" t="s">
        <v>1136</v>
      </c>
      <c r="F156" s="164" t="s">
        <v>1137</v>
      </c>
      <c r="G156" s="165" t="s">
        <v>238</v>
      </c>
      <c r="H156" s="166">
        <v>3</v>
      </c>
      <c r="I156" s="167"/>
      <c r="J156" s="168">
        <f t="shared" si="20"/>
        <v>0</v>
      </c>
      <c r="K156" s="169"/>
      <c r="L156" s="33"/>
      <c r="M156" s="170" t="s">
        <v>1</v>
      </c>
      <c r="N156" s="171" t="s">
        <v>37</v>
      </c>
      <c r="O156" s="58"/>
      <c r="P156" s="172">
        <f t="shared" si="21"/>
        <v>0</v>
      </c>
      <c r="Q156" s="172">
        <v>0</v>
      </c>
      <c r="R156" s="172">
        <f t="shared" si="22"/>
        <v>0</v>
      </c>
      <c r="S156" s="172">
        <v>0</v>
      </c>
      <c r="T156" s="173">
        <f t="shared" si="2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74" t="s">
        <v>150</v>
      </c>
      <c r="AT156" s="174" t="s">
        <v>146</v>
      </c>
      <c r="AU156" s="174" t="s">
        <v>80</v>
      </c>
      <c r="AY156" s="17" t="s">
        <v>144</v>
      </c>
      <c r="BE156" s="175">
        <f t="shared" si="24"/>
        <v>0</v>
      </c>
      <c r="BF156" s="175">
        <f t="shared" si="25"/>
        <v>0</v>
      </c>
      <c r="BG156" s="175">
        <f t="shared" si="26"/>
        <v>0</v>
      </c>
      <c r="BH156" s="175">
        <f t="shared" si="27"/>
        <v>0</v>
      </c>
      <c r="BI156" s="175">
        <f t="shared" si="28"/>
        <v>0</v>
      </c>
      <c r="BJ156" s="17" t="s">
        <v>80</v>
      </c>
      <c r="BK156" s="175">
        <f t="shared" si="29"/>
        <v>0</v>
      </c>
      <c r="BL156" s="17" t="s">
        <v>150</v>
      </c>
      <c r="BM156" s="174" t="s">
        <v>470</v>
      </c>
    </row>
    <row r="157" spans="1:65" s="2" customFormat="1" ht="21.75" customHeight="1">
      <c r="A157" s="32"/>
      <c r="B157" s="161"/>
      <c r="C157" s="162" t="s">
        <v>327</v>
      </c>
      <c r="D157" s="162" t="s">
        <v>146</v>
      </c>
      <c r="E157" s="163" t="s">
        <v>1138</v>
      </c>
      <c r="F157" s="164" t="s">
        <v>1139</v>
      </c>
      <c r="G157" s="165" t="s">
        <v>238</v>
      </c>
      <c r="H157" s="166">
        <v>3</v>
      </c>
      <c r="I157" s="167"/>
      <c r="J157" s="168">
        <f t="shared" si="20"/>
        <v>0</v>
      </c>
      <c r="K157" s="169"/>
      <c r="L157" s="33"/>
      <c r="M157" s="170" t="s">
        <v>1</v>
      </c>
      <c r="N157" s="171" t="s">
        <v>37</v>
      </c>
      <c r="O157" s="58"/>
      <c r="P157" s="172">
        <f t="shared" si="21"/>
        <v>0</v>
      </c>
      <c r="Q157" s="172">
        <v>0</v>
      </c>
      <c r="R157" s="172">
        <f t="shared" si="22"/>
        <v>0</v>
      </c>
      <c r="S157" s="172">
        <v>0</v>
      </c>
      <c r="T157" s="173">
        <f t="shared" si="2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74" t="s">
        <v>150</v>
      </c>
      <c r="AT157" s="174" t="s">
        <v>146</v>
      </c>
      <c r="AU157" s="174" t="s">
        <v>80</v>
      </c>
      <c r="AY157" s="17" t="s">
        <v>144</v>
      </c>
      <c r="BE157" s="175">
        <f t="shared" si="24"/>
        <v>0</v>
      </c>
      <c r="BF157" s="175">
        <f t="shared" si="25"/>
        <v>0</v>
      </c>
      <c r="BG157" s="175">
        <f t="shared" si="26"/>
        <v>0</v>
      </c>
      <c r="BH157" s="175">
        <f t="shared" si="27"/>
        <v>0</v>
      </c>
      <c r="BI157" s="175">
        <f t="shared" si="28"/>
        <v>0</v>
      </c>
      <c r="BJ157" s="17" t="s">
        <v>80</v>
      </c>
      <c r="BK157" s="175">
        <f t="shared" si="29"/>
        <v>0</v>
      </c>
      <c r="BL157" s="17" t="s">
        <v>150</v>
      </c>
      <c r="BM157" s="174" t="s">
        <v>482</v>
      </c>
    </row>
    <row r="158" spans="1:65" s="2" customFormat="1" ht="21.75" customHeight="1">
      <c r="A158" s="32"/>
      <c r="B158" s="161"/>
      <c r="C158" s="162" t="s">
        <v>332</v>
      </c>
      <c r="D158" s="162" t="s">
        <v>146</v>
      </c>
      <c r="E158" s="163" t="s">
        <v>1140</v>
      </c>
      <c r="F158" s="164" t="s">
        <v>1141</v>
      </c>
      <c r="G158" s="165" t="s">
        <v>238</v>
      </c>
      <c r="H158" s="166">
        <v>1</v>
      </c>
      <c r="I158" s="167"/>
      <c r="J158" s="168">
        <f t="shared" si="20"/>
        <v>0</v>
      </c>
      <c r="K158" s="169"/>
      <c r="L158" s="33"/>
      <c r="M158" s="170" t="s">
        <v>1</v>
      </c>
      <c r="N158" s="171" t="s">
        <v>37</v>
      </c>
      <c r="O158" s="58"/>
      <c r="P158" s="172">
        <f t="shared" si="21"/>
        <v>0</v>
      </c>
      <c r="Q158" s="172">
        <v>0</v>
      </c>
      <c r="R158" s="172">
        <f t="shared" si="22"/>
        <v>0</v>
      </c>
      <c r="S158" s="172">
        <v>0</v>
      </c>
      <c r="T158" s="173">
        <f t="shared" si="2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74" t="s">
        <v>150</v>
      </c>
      <c r="AT158" s="174" t="s">
        <v>146</v>
      </c>
      <c r="AU158" s="174" t="s">
        <v>80</v>
      </c>
      <c r="AY158" s="17" t="s">
        <v>144</v>
      </c>
      <c r="BE158" s="175">
        <f t="shared" si="24"/>
        <v>0</v>
      </c>
      <c r="BF158" s="175">
        <f t="shared" si="25"/>
        <v>0</v>
      </c>
      <c r="BG158" s="175">
        <f t="shared" si="26"/>
        <v>0</v>
      </c>
      <c r="BH158" s="175">
        <f t="shared" si="27"/>
        <v>0</v>
      </c>
      <c r="BI158" s="175">
        <f t="shared" si="28"/>
        <v>0</v>
      </c>
      <c r="BJ158" s="17" t="s">
        <v>80</v>
      </c>
      <c r="BK158" s="175">
        <f t="shared" si="29"/>
        <v>0</v>
      </c>
      <c r="BL158" s="17" t="s">
        <v>150</v>
      </c>
      <c r="BM158" s="174" t="s">
        <v>494</v>
      </c>
    </row>
    <row r="159" spans="1:65" s="2" customFormat="1" ht="21.75" customHeight="1">
      <c r="A159" s="32"/>
      <c r="B159" s="161"/>
      <c r="C159" s="162" t="s">
        <v>337</v>
      </c>
      <c r="D159" s="162" t="s">
        <v>146</v>
      </c>
      <c r="E159" s="163" t="s">
        <v>1142</v>
      </c>
      <c r="F159" s="164" t="s">
        <v>1143</v>
      </c>
      <c r="G159" s="165" t="s">
        <v>238</v>
      </c>
      <c r="H159" s="166">
        <v>3</v>
      </c>
      <c r="I159" s="167"/>
      <c r="J159" s="168">
        <f t="shared" si="20"/>
        <v>0</v>
      </c>
      <c r="K159" s="169"/>
      <c r="L159" s="33"/>
      <c r="M159" s="170" t="s">
        <v>1</v>
      </c>
      <c r="N159" s="171" t="s">
        <v>37</v>
      </c>
      <c r="O159" s="58"/>
      <c r="P159" s="172">
        <f t="shared" si="21"/>
        <v>0</v>
      </c>
      <c r="Q159" s="172">
        <v>0</v>
      </c>
      <c r="R159" s="172">
        <f t="shared" si="22"/>
        <v>0</v>
      </c>
      <c r="S159" s="172">
        <v>0</v>
      </c>
      <c r="T159" s="173">
        <f t="shared" si="2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74" t="s">
        <v>150</v>
      </c>
      <c r="AT159" s="174" t="s">
        <v>146</v>
      </c>
      <c r="AU159" s="174" t="s">
        <v>80</v>
      </c>
      <c r="AY159" s="17" t="s">
        <v>144</v>
      </c>
      <c r="BE159" s="175">
        <f t="shared" si="24"/>
        <v>0</v>
      </c>
      <c r="BF159" s="175">
        <f t="shared" si="25"/>
        <v>0</v>
      </c>
      <c r="BG159" s="175">
        <f t="shared" si="26"/>
        <v>0</v>
      </c>
      <c r="BH159" s="175">
        <f t="shared" si="27"/>
        <v>0</v>
      </c>
      <c r="BI159" s="175">
        <f t="shared" si="28"/>
        <v>0</v>
      </c>
      <c r="BJ159" s="17" t="s">
        <v>80</v>
      </c>
      <c r="BK159" s="175">
        <f t="shared" si="29"/>
        <v>0</v>
      </c>
      <c r="BL159" s="17" t="s">
        <v>150</v>
      </c>
      <c r="BM159" s="174" t="s">
        <v>1144</v>
      </c>
    </row>
    <row r="160" spans="1:65" s="2" customFormat="1" ht="21.75" customHeight="1">
      <c r="A160" s="32"/>
      <c r="B160" s="161"/>
      <c r="C160" s="162" t="s">
        <v>341</v>
      </c>
      <c r="D160" s="162" t="s">
        <v>146</v>
      </c>
      <c r="E160" s="163" t="s">
        <v>1145</v>
      </c>
      <c r="F160" s="164" t="s">
        <v>1146</v>
      </c>
      <c r="G160" s="165" t="s">
        <v>238</v>
      </c>
      <c r="H160" s="166">
        <v>2</v>
      </c>
      <c r="I160" s="167"/>
      <c r="J160" s="168">
        <f t="shared" si="20"/>
        <v>0</v>
      </c>
      <c r="K160" s="169"/>
      <c r="L160" s="33"/>
      <c r="M160" s="170" t="s">
        <v>1</v>
      </c>
      <c r="N160" s="171" t="s">
        <v>37</v>
      </c>
      <c r="O160" s="58"/>
      <c r="P160" s="172">
        <f t="shared" si="21"/>
        <v>0</v>
      </c>
      <c r="Q160" s="172">
        <v>0</v>
      </c>
      <c r="R160" s="172">
        <f t="shared" si="22"/>
        <v>0</v>
      </c>
      <c r="S160" s="172">
        <v>0</v>
      </c>
      <c r="T160" s="173">
        <f t="shared" si="2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74" t="s">
        <v>150</v>
      </c>
      <c r="AT160" s="174" t="s">
        <v>146</v>
      </c>
      <c r="AU160" s="174" t="s">
        <v>80</v>
      </c>
      <c r="AY160" s="17" t="s">
        <v>144</v>
      </c>
      <c r="BE160" s="175">
        <f t="shared" si="24"/>
        <v>0</v>
      </c>
      <c r="BF160" s="175">
        <f t="shared" si="25"/>
        <v>0</v>
      </c>
      <c r="BG160" s="175">
        <f t="shared" si="26"/>
        <v>0</v>
      </c>
      <c r="BH160" s="175">
        <f t="shared" si="27"/>
        <v>0</v>
      </c>
      <c r="BI160" s="175">
        <f t="shared" si="28"/>
        <v>0</v>
      </c>
      <c r="BJ160" s="17" t="s">
        <v>80</v>
      </c>
      <c r="BK160" s="175">
        <f t="shared" si="29"/>
        <v>0</v>
      </c>
      <c r="BL160" s="17" t="s">
        <v>150</v>
      </c>
      <c r="BM160" s="174" t="s">
        <v>508</v>
      </c>
    </row>
    <row r="161" spans="1:65" s="2" customFormat="1" ht="33" customHeight="1">
      <c r="A161" s="32"/>
      <c r="B161" s="161"/>
      <c r="C161" s="162" t="s">
        <v>345</v>
      </c>
      <c r="D161" s="162" t="s">
        <v>146</v>
      </c>
      <c r="E161" s="163" t="s">
        <v>1147</v>
      </c>
      <c r="F161" s="164" t="s">
        <v>1148</v>
      </c>
      <c r="G161" s="165" t="s">
        <v>238</v>
      </c>
      <c r="H161" s="166">
        <v>1</v>
      </c>
      <c r="I161" s="167"/>
      <c r="J161" s="168">
        <f t="shared" si="20"/>
        <v>0</v>
      </c>
      <c r="K161" s="169"/>
      <c r="L161" s="33"/>
      <c r="M161" s="170" t="s">
        <v>1</v>
      </c>
      <c r="N161" s="171" t="s">
        <v>37</v>
      </c>
      <c r="O161" s="58"/>
      <c r="P161" s="172">
        <f t="shared" si="21"/>
        <v>0</v>
      </c>
      <c r="Q161" s="172">
        <v>0</v>
      </c>
      <c r="R161" s="172">
        <f t="shared" si="22"/>
        <v>0</v>
      </c>
      <c r="S161" s="172">
        <v>0</v>
      </c>
      <c r="T161" s="173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74" t="s">
        <v>150</v>
      </c>
      <c r="AT161" s="174" t="s">
        <v>146</v>
      </c>
      <c r="AU161" s="174" t="s">
        <v>80</v>
      </c>
      <c r="AY161" s="17" t="s">
        <v>144</v>
      </c>
      <c r="BE161" s="175">
        <f t="shared" si="24"/>
        <v>0</v>
      </c>
      <c r="BF161" s="175">
        <f t="shared" si="25"/>
        <v>0</v>
      </c>
      <c r="BG161" s="175">
        <f t="shared" si="26"/>
        <v>0</v>
      </c>
      <c r="BH161" s="175">
        <f t="shared" si="27"/>
        <v>0</v>
      </c>
      <c r="BI161" s="175">
        <f t="shared" si="28"/>
        <v>0</v>
      </c>
      <c r="BJ161" s="17" t="s">
        <v>80</v>
      </c>
      <c r="BK161" s="175">
        <f t="shared" si="29"/>
        <v>0</v>
      </c>
      <c r="BL161" s="17" t="s">
        <v>150</v>
      </c>
      <c r="BM161" s="174" t="s">
        <v>519</v>
      </c>
    </row>
    <row r="162" spans="1:65" s="2" customFormat="1" ht="21.75" customHeight="1">
      <c r="A162" s="32"/>
      <c r="B162" s="161"/>
      <c r="C162" s="162" t="s">
        <v>349</v>
      </c>
      <c r="D162" s="162" t="s">
        <v>146</v>
      </c>
      <c r="E162" s="163" t="s">
        <v>1149</v>
      </c>
      <c r="F162" s="164" t="s">
        <v>1150</v>
      </c>
      <c r="G162" s="165" t="s">
        <v>238</v>
      </c>
      <c r="H162" s="166">
        <v>1</v>
      </c>
      <c r="I162" s="167"/>
      <c r="J162" s="168">
        <f t="shared" si="20"/>
        <v>0</v>
      </c>
      <c r="K162" s="169"/>
      <c r="L162" s="33"/>
      <c r="M162" s="170" t="s">
        <v>1</v>
      </c>
      <c r="N162" s="171" t="s">
        <v>37</v>
      </c>
      <c r="O162" s="58"/>
      <c r="P162" s="172">
        <f t="shared" si="21"/>
        <v>0</v>
      </c>
      <c r="Q162" s="172">
        <v>0</v>
      </c>
      <c r="R162" s="172">
        <f t="shared" si="22"/>
        <v>0</v>
      </c>
      <c r="S162" s="172">
        <v>0</v>
      </c>
      <c r="T162" s="173">
        <f t="shared" si="2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74" t="s">
        <v>150</v>
      </c>
      <c r="AT162" s="174" t="s">
        <v>146</v>
      </c>
      <c r="AU162" s="174" t="s">
        <v>80</v>
      </c>
      <c r="AY162" s="17" t="s">
        <v>144</v>
      </c>
      <c r="BE162" s="175">
        <f t="shared" si="24"/>
        <v>0</v>
      </c>
      <c r="BF162" s="175">
        <f t="shared" si="25"/>
        <v>0</v>
      </c>
      <c r="BG162" s="175">
        <f t="shared" si="26"/>
        <v>0</v>
      </c>
      <c r="BH162" s="175">
        <f t="shared" si="27"/>
        <v>0</v>
      </c>
      <c r="BI162" s="175">
        <f t="shared" si="28"/>
        <v>0</v>
      </c>
      <c r="BJ162" s="17" t="s">
        <v>80</v>
      </c>
      <c r="BK162" s="175">
        <f t="shared" si="29"/>
        <v>0</v>
      </c>
      <c r="BL162" s="17" t="s">
        <v>150</v>
      </c>
      <c r="BM162" s="174" t="s">
        <v>1151</v>
      </c>
    </row>
    <row r="163" spans="1:65" s="12" customFormat="1" ht="25.9" customHeight="1">
      <c r="B163" s="148"/>
      <c r="D163" s="149" t="s">
        <v>71</v>
      </c>
      <c r="E163" s="150" t="s">
        <v>835</v>
      </c>
      <c r="F163" s="150" t="s">
        <v>1152</v>
      </c>
      <c r="I163" s="151"/>
      <c r="J163" s="152">
        <f>BK163</f>
        <v>0</v>
      </c>
      <c r="L163" s="148"/>
      <c r="M163" s="153"/>
      <c r="N163" s="154"/>
      <c r="O163" s="154"/>
      <c r="P163" s="155">
        <f>SUM(P164:P169)</f>
        <v>0</v>
      </c>
      <c r="Q163" s="154"/>
      <c r="R163" s="155">
        <f>SUM(R164:R169)</f>
        <v>0</v>
      </c>
      <c r="S163" s="154"/>
      <c r="T163" s="156">
        <f>SUM(T164:T169)</f>
        <v>0</v>
      </c>
      <c r="AR163" s="149" t="s">
        <v>80</v>
      </c>
      <c r="AT163" s="157" t="s">
        <v>71</v>
      </c>
      <c r="AU163" s="157" t="s">
        <v>72</v>
      </c>
      <c r="AY163" s="149" t="s">
        <v>144</v>
      </c>
      <c r="BK163" s="158">
        <f>SUM(BK164:BK169)</f>
        <v>0</v>
      </c>
    </row>
    <row r="164" spans="1:65" s="2" customFormat="1" ht="16.5" customHeight="1">
      <c r="A164" s="32"/>
      <c r="B164" s="161"/>
      <c r="C164" s="162" t="s">
        <v>353</v>
      </c>
      <c r="D164" s="162" t="s">
        <v>146</v>
      </c>
      <c r="E164" s="163" t="s">
        <v>1153</v>
      </c>
      <c r="F164" s="164" t="s">
        <v>1154</v>
      </c>
      <c r="G164" s="165" t="s">
        <v>537</v>
      </c>
      <c r="H164" s="166">
        <v>194</v>
      </c>
      <c r="I164" s="167"/>
      <c r="J164" s="168">
        <f t="shared" ref="J164:J169" si="30">ROUND(I164*H164,2)</f>
        <v>0</v>
      </c>
      <c r="K164" s="169"/>
      <c r="L164" s="33"/>
      <c r="M164" s="170" t="s">
        <v>1</v>
      </c>
      <c r="N164" s="171" t="s">
        <v>37</v>
      </c>
      <c r="O164" s="58"/>
      <c r="P164" s="172">
        <f t="shared" ref="P164:P169" si="31">O164*H164</f>
        <v>0</v>
      </c>
      <c r="Q164" s="172">
        <v>0</v>
      </c>
      <c r="R164" s="172">
        <f t="shared" ref="R164:R169" si="32">Q164*H164</f>
        <v>0</v>
      </c>
      <c r="S164" s="172">
        <v>0</v>
      </c>
      <c r="T164" s="173">
        <f t="shared" ref="T164:T169" si="33"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74" t="s">
        <v>150</v>
      </c>
      <c r="AT164" s="174" t="s">
        <v>146</v>
      </c>
      <c r="AU164" s="174" t="s">
        <v>80</v>
      </c>
      <c r="AY164" s="17" t="s">
        <v>144</v>
      </c>
      <c r="BE164" s="175">
        <f t="shared" ref="BE164:BE169" si="34">IF(N164="základní",J164,0)</f>
        <v>0</v>
      </c>
      <c r="BF164" s="175">
        <f t="shared" ref="BF164:BF169" si="35">IF(N164="snížená",J164,0)</f>
        <v>0</v>
      </c>
      <c r="BG164" s="175">
        <f t="shared" ref="BG164:BG169" si="36">IF(N164="zákl. přenesená",J164,0)</f>
        <v>0</v>
      </c>
      <c r="BH164" s="175">
        <f t="shared" ref="BH164:BH169" si="37">IF(N164="sníž. přenesená",J164,0)</f>
        <v>0</v>
      </c>
      <c r="BI164" s="175">
        <f t="shared" ref="BI164:BI169" si="38">IF(N164="nulová",J164,0)</f>
        <v>0</v>
      </c>
      <c r="BJ164" s="17" t="s">
        <v>80</v>
      </c>
      <c r="BK164" s="175">
        <f t="shared" ref="BK164:BK169" si="39">ROUND(I164*H164,2)</f>
        <v>0</v>
      </c>
      <c r="BL164" s="17" t="s">
        <v>150</v>
      </c>
      <c r="BM164" s="174" t="s">
        <v>528</v>
      </c>
    </row>
    <row r="165" spans="1:65" s="2" customFormat="1" ht="16.5" customHeight="1">
      <c r="A165" s="32"/>
      <c r="B165" s="161"/>
      <c r="C165" s="162" t="s">
        <v>357</v>
      </c>
      <c r="D165" s="162" t="s">
        <v>146</v>
      </c>
      <c r="E165" s="163" t="s">
        <v>1155</v>
      </c>
      <c r="F165" s="164" t="s">
        <v>1156</v>
      </c>
      <c r="G165" s="165" t="s">
        <v>537</v>
      </c>
      <c r="H165" s="166">
        <v>194</v>
      </c>
      <c r="I165" s="167"/>
      <c r="J165" s="168">
        <f t="shared" si="30"/>
        <v>0</v>
      </c>
      <c r="K165" s="169"/>
      <c r="L165" s="33"/>
      <c r="M165" s="170" t="s">
        <v>1</v>
      </c>
      <c r="N165" s="171" t="s">
        <v>37</v>
      </c>
      <c r="O165" s="58"/>
      <c r="P165" s="172">
        <f t="shared" si="31"/>
        <v>0</v>
      </c>
      <c r="Q165" s="172">
        <v>0</v>
      </c>
      <c r="R165" s="172">
        <f t="shared" si="32"/>
        <v>0</v>
      </c>
      <c r="S165" s="172">
        <v>0</v>
      </c>
      <c r="T165" s="173">
        <f t="shared" si="3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74" t="s">
        <v>150</v>
      </c>
      <c r="AT165" s="174" t="s">
        <v>146</v>
      </c>
      <c r="AU165" s="174" t="s">
        <v>80</v>
      </c>
      <c r="AY165" s="17" t="s">
        <v>144</v>
      </c>
      <c r="BE165" s="175">
        <f t="shared" si="34"/>
        <v>0</v>
      </c>
      <c r="BF165" s="175">
        <f t="shared" si="35"/>
        <v>0</v>
      </c>
      <c r="BG165" s="175">
        <f t="shared" si="36"/>
        <v>0</v>
      </c>
      <c r="BH165" s="175">
        <f t="shared" si="37"/>
        <v>0</v>
      </c>
      <c r="BI165" s="175">
        <f t="shared" si="38"/>
        <v>0</v>
      </c>
      <c r="BJ165" s="17" t="s">
        <v>80</v>
      </c>
      <c r="BK165" s="175">
        <f t="shared" si="39"/>
        <v>0</v>
      </c>
      <c r="BL165" s="17" t="s">
        <v>150</v>
      </c>
      <c r="BM165" s="174" t="s">
        <v>541</v>
      </c>
    </row>
    <row r="166" spans="1:65" s="2" customFormat="1" ht="16.5" customHeight="1">
      <c r="A166" s="32"/>
      <c r="B166" s="161"/>
      <c r="C166" s="162" t="s">
        <v>361</v>
      </c>
      <c r="D166" s="162" t="s">
        <v>146</v>
      </c>
      <c r="E166" s="163" t="s">
        <v>1157</v>
      </c>
      <c r="F166" s="164" t="s">
        <v>1158</v>
      </c>
      <c r="G166" s="165" t="s">
        <v>537</v>
      </c>
      <c r="H166" s="166">
        <v>194</v>
      </c>
      <c r="I166" s="167"/>
      <c r="J166" s="168">
        <f t="shared" si="30"/>
        <v>0</v>
      </c>
      <c r="K166" s="169"/>
      <c r="L166" s="33"/>
      <c r="M166" s="170" t="s">
        <v>1</v>
      </c>
      <c r="N166" s="171" t="s">
        <v>37</v>
      </c>
      <c r="O166" s="58"/>
      <c r="P166" s="172">
        <f t="shared" si="31"/>
        <v>0</v>
      </c>
      <c r="Q166" s="172">
        <v>0</v>
      </c>
      <c r="R166" s="172">
        <f t="shared" si="32"/>
        <v>0</v>
      </c>
      <c r="S166" s="172">
        <v>0</v>
      </c>
      <c r="T166" s="173">
        <f t="shared" si="3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74" t="s">
        <v>150</v>
      </c>
      <c r="AT166" s="174" t="s">
        <v>146</v>
      </c>
      <c r="AU166" s="174" t="s">
        <v>80</v>
      </c>
      <c r="AY166" s="17" t="s">
        <v>144</v>
      </c>
      <c r="BE166" s="175">
        <f t="shared" si="34"/>
        <v>0</v>
      </c>
      <c r="BF166" s="175">
        <f t="shared" si="35"/>
        <v>0</v>
      </c>
      <c r="BG166" s="175">
        <f t="shared" si="36"/>
        <v>0</v>
      </c>
      <c r="BH166" s="175">
        <f t="shared" si="37"/>
        <v>0</v>
      </c>
      <c r="BI166" s="175">
        <f t="shared" si="38"/>
        <v>0</v>
      </c>
      <c r="BJ166" s="17" t="s">
        <v>80</v>
      </c>
      <c r="BK166" s="175">
        <f t="shared" si="39"/>
        <v>0</v>
      </c>
      <c r="BL166" s="17" t="s">
        <v>150</v>
      </c>
      <c r="BM166" s="174" t="s">
        <v>1159</v>
      </c>
    </row>
    <row r="167" spans="1:65" s="2" customFormat="1" ht="16.5" customHeight="1">
      <c r="A167" s="32"/>
      <c r="B167" s="161"/>
      <c r="C167" s="162" t="s">
        <v>366</v>
      </c>
      <c r="D167" s="162" t="s">
        <v>146</v>
      </c>
      <c r="E167" s="163" t="s">
        <v>1160</v>
      </c>
      <c r="F167" s="164" t="s">
        <v>1092</v>
      </c>
      <c r="G167" s="165" t="s">
        <v>309</v>
      </c>
      <c r="H167" s="166">
        <v>1</v>
      </c>
      <c r="I167" s="167"/>
      <c r="J167" s="168">
        <f t="shared" si="30"/>
        <v>0</v>
      </c>
      <c r="K167" s="169"/>
      <c r="L167" s="33"/>
      <c r="M167" s="170" t="s">
        <v>1</v>
      </c>
      <c r="N167" s="171" t="s">
        <v>37</v>
      </c>
      <c r="O167" s="58"/>
      <c r="P167" s="172">
        <f t="shared" si="31"/>
        <v>0</v>
      </c>
      <c r="Q167" s="172">
        <v>0</v>
      </c>
      <c r="R167" s="172">
        <f t="shared" si="32"/>
        <v>0</v>
      </c>
      <c r="S167" s="172">
        <v>0</v>
      </c>
      <c r="T167" s="173">
        <f t="shared" si="3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74" t="s">
        <v>150</v>
      </c>
      <c r="AT167" s="174" t="s">
        <v>146</v>
      </c>
      <c r="AU167" s="174" t="s">
        <v>80</v>
      </c>
      <c r="AY167" s="17" t="s">
        <v>144</v>
      </c>
      <c r="BE167" s="175">
        <f t="shared" si="34"/>
        <v>0</v>
      </c>
      <c r="BF167" s="175">
        <f t="shared" si="35"/>
        <v>0</v>
      </c>
      <c r="BG167" s="175">
        <f t="shared" si="36"/>
        <v>0</v>
      </c>
      <c r="BH167" s="175">
        <f t="shared" si="37"/>
        <v>0</v>
      </c>
      <c r="BI167" s="175">
        <f t="shared" si="38"/>
        <v>0</v>
      </c>
      <c r="BJ167" s="17" t="s">
        <v>80</v>
      </c>
      <c r="BK167" s="175">
        <f t="shared" si="39"/>
        <v>0</v>
      </c>
      <c r="BL167" s="17" t="s">
        <v>150</v>
      </c>
      <c r="BM167" s="174" t="s">
        <v>563</v>
      </c>
    </row>
    <row r="168" spans="1:65" s="2" customFormat="1" ht="21.75" customHeight="1">
      <c r="A168" s="32"/>
      <c r="B168" s="161"/>
      <c r="C168" s="162" t="s">
        <v>371</v>
      </c>
      <c r="D168" s="162" t="s">
        <v>146</v>
      </c>
      <c r="E168" s="163" t="s">
        <v>1161</v>
      </c>
      <c r="F168" s="164" t="s">
        <v>1162</v>
      </c>
      <c r="G168" s="165" t="s">
        <v>238</v>
      </c>
      <c r="H168" s="166">
        <v>1</v>
      </c>
      <c r="I168" s="167"/>
      <c r="J168" s="168">
        <f t="shared" si="30"/>
        <v>0</v>
      </c>
      <c r="K168" s="169"/>
      <c r="L168" s="33"/>
      <c r="M168" s="170" t="s">
        <v>1</v>
      </c>
      <c r="N168" s="171" t="s">
        <v>37</v>
      </c>
      <c r="O168" s="58"/>
      <c r="P168" s="172">
        <f t="shared" si="31"/>
        <v>0</v>
      </c>
      <c r="Q168" s="172">
        <v>0</v>
      </c>
      <c r="R168" s="172">
        <f t="shared" si="32"/>
        <v>0</v>
      </c>
      <c r="S168" s="172">
        <v>0</v>
      </c>
      <c r="T168" s="173">
        <f t="shared" si="3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74" t="s">
        <v>150</v>
      </c>
      <c r="AT168" s="174" t="s">
        <v>146</v>
      </c>
      <c r="AU168" s="174" t="s">
        <v>80</v>
      </c>
      <c r="AY168" s="17" t="s">
        <v>144</v>
      </c>
      <c r="BE168" s="175">
        <f t="shared" si="34"/>
        <v>0</v>
      </c>
      <c r="BF168" s="175">
        <f t="shared" si="35"/>
        <v>0</v>
      </c>
      <c r="BG168" s="175">
        <f t="shared" si="36"/>
        <v>0</v>
      </c>
      <c r="BH168" s="175">
        <f t="shared" si="37"/>
        <v>0</v>
      </c>
      <c r="BI168" s="175">
        <f t="shared" si="38"/>
        <v>0</v>
      </c>
      <c r="BJ168" s="17" t="s">
        <v>80</v>
      </c>
      <c r="BK168" s="175">
        <f t="shared" si="39"/>
        <v>0</v>
      </c>
      <c r="BL168" s="17" t="s">
        <v>150</v>
      </c>
      <c r="BM168" s="174" t="s">
        <v>571</v>
      </c>
    </row>
    <row r="169" spans="1:65" s="2" customFormat="1" ht="16.5" customHeight="1">
      <c r="A169" s="32"/>
      <c r="B169" s="161"/>
      <c r="C169" s="162" t="s">
        <v>376</v>
      </c>
      <c r="D169" s="162" t="s">
        <v>146</v>
      </c>
      <c r="E169" s="163" t="s">
        <v>1163</v>
      </c>
      <c r="F169" s="164" t="s">
        <v>1164</v>
      </c>
      <c r="G169" s="165" t="s">
        <v>309</v>
      </c>
      <c r="H169" s="166">
        <v>1</v>
      </c>
      <c r="I169" s="167"/>
      <c r="J169" s="168">
        <f t="shared" si="30"/>
        <v>0</v>
      </c>
      <c r="K169" s="169"/>
      <c r="L169" s="33"/>
      <c r="M169" s="215" t="s">
        <v>1</v>
      </c>
      <c r="N169" s="216" t="s">
        <v>37</v>
      </c>
      <c r="O169" s="217"/>
      <c r="P169" s="218">
        <f t="shared" si="31"/>
        <v>0</v>
      </c>
      <c r="Q169" s="218">
        <v>0</v>
      </c>
      <c r="R169" s="218">
        <f t="shared" si="32"/>
        <v>0</v>
      </c>
      <c r="S169" s="218">
        <v>0</v>
      </c>
      <c r="T169" s="219">
        <f t="shared" si="3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74" t="s">
        <v>150</v>
      </c>
      <c r="AT169" s="174" t="s">
        <v>146</v>
      </c>
      <c r="AU169" s="174" t="s">
        <v>80</v>
      </c>
      <c r="AY169" s="17" t="s">
        <v>144</v>
      </c>
      <c r="BE169" s="175">
        <f t="shared" si="34"/>
        <v>0</v>
      </c>
      <c r="BF169" s="175">
        <f t="shared" si="35"/>
        <v>0</v>
      </c>
      <c r="BG169" s="175">
        <f t="shared" si="36"/>
        <v>0</v>
      </c>
      <c r="BH169" s="175">
        <f t="shared" si="37"/>
        <v>0</v>
      </c>
      <c r="BI169" s="175">
        <f t="shared" si="38"/>
        <v>0</v>
      </c>
      <c r="BJ169" s="17" t="s">
        <v>80</v>
      </c>
      <c r="BK169" s="175">
        <f t="shared" si="39"/>
        <v>0</v>
      </c>
      <c r="BL169" s="17" t="s">
        <v>150</v>
      </c>
      <c r="BM169" s="174" t="s">
        <v>581</v>
      </c>
    </row>
    <row r="170" spans="1:65" s="2" customFormat="1" ht="6.95" customHeight="1">
      <c r="A170" s="32"/>
      <c r="B170" s="47"/>
      <c r="C170" s="48"/>
      <c r="D170" s="48"/>
      <c r="E170" s="48"/>
      <c r="F170" s="48"/>
      <c r="G170" s="48"/>
      <c r="H170" s="48"/>
      <c r="I170" s="120"/>
      <c r="J170" s="48"/>
      <c r="K170" s="48"/>
      <c r="L170" s="33"/>
      <c r="M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</row>
  </sheetData>
  <autoFilter ref="C119:K169" xr:uid="{00000000-0009-0000-0000-000004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68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3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3"/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94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82</v>
      </c>
    </row>
    <row r="4" spans="1:46" s="1" customFormat="1" ht="24.95" customHeight="1">
      <c r="B4" s="20"/>
      <c r="D4" s="21" t="s">
        <v>98</v>
      </c>
      <c r="I4" s="93"/>
      <c r="L4" s="20"/>
      <c r="M4" s="95" t="s">
        <v>10</v>
      </c>
      <c r="AT4" s="17" t="s">
        <v>3</v>
      </c>
    </row>
    <row r="5" spans="1:46" s="1" customFormat="1" ht="6.95" customHeight="1">
      <c r="B5" s="20"/>
      <c r="I5" s="93"/>
      <c r="L5" s="20"/>
    </row>
    <row r="6" spans="1:46" s="1" customFormat="1" ht="12" customHeight="1">
      <c r="B6" s="20"/>
      <c r="D6" s="27" t="s">
        <v>16</v>
      </c>
      <c r="I6" s="93"/>
      <c r="L6" s="20"/>
    </row>
    <row r="7" spans="1:46" s="1" customFormat="1" ht="16.5" customHeight="1">
      <c r="B7" s="20"/>
      <c r="E7" s="261" t="str">
        <f>'Rekapitulace stavby'!K6</f>
        <v>Rozšíření kapacity DDM v hospodářském pavilonu MŠ Ratibořická</v>
      </c>
      <c r="F7" s="262"/>
      <c r="G7" s="262"/>
      <c r="H7" s="262"/>
      <c r="I7" s="93"/>
      <c r="L7" s="20"/>
    </row>
    <row r="8" spans="1:46" s="2" customFormat="1" ht="12" customHeight="1">
      <c r="A8" s="32"/>
      <c r="B8" s="33"/>
      <c r="C8" s="32"/>
      <c r="D8" s="27" t="s">
        <v>99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40" t="s">
        <v>1165</v>
      </c>
      <c r="F9" s="260"/>
      <c r="G9" s="260"/>
      <c r="H9" s="260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9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97" t="s">
        <v>22</v>
      </c>
      <c r="J12" s="55">
        <f>'Rekapitulace stavby'!AN8</f>
        <v>43829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97" t="s">
        <v>24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97" t="s">
        <v>25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97" t="s">
        <v>24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63" t="str">
        <f>'Rekapitulace stavby'!E14</f>
        <v>Vyplň údaj</v>
      </c>
      <c r="F18" s="255"/>
      <c r="G18" s="255"/>
      <c r="H18" s="255"/>
      <c r="I18" s="97" t="s">
        <v>25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97" t="s">
        <v>24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97" t="s">
        <v>25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30</v>
      </c>
      <c r="E23" s="32"/>
      <c r="F23" s="32"/>
      <c r="G23" s="32"/>
      <c r="H23" s="32"/>
      <c r="I23" s="97" t="s">
        <v>24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97" t="s">
        <v>25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31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8"/>
      <c r="B27" s="99"/>
      <c r="C27" s="98"/>
      <c r="D27" s="98"/>
      <c r="E27" s="259" t="s">
        <v>1</v>
      </c>
      <c r="F27" s="259"/>
      <c r="G27" s="259"/>
      <c r="H27" s="259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3" t="s">
        <v>32</v>
      </c>
      <c r="E30" s="32"/>
      <c r="F30" s="32"/>
      <c r="G30" s="32"/>
      <c r="H30" s="32"/>
      <c r="I30" s="96"/>
      <c r="J30" s="71">
        <f>ROUND(J119,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34</v>
      </c>
      <c r="G32" s="32"/>
      <c r="H32" s="32"/>
      <c r="I32" s="104" t="s">
        <v>33</v>
      </c>
      <c r="J32" s="36" t="s">
        <v>35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5" t="s">
        <v>36</v>
      </c>
      <c r="E33" s="27" t="s">
        <v>37</v>
      </c>
      <c r="F33" s="106">
        <f>ROUND((SUM(BE119:BE167)),  2)</f>
        <v>0</v>
      </c>
      <c r="G33" s="32"/>
      <c r="H33" s="32"/>
      <c r="I33" s="107">
        <v>0.21</v>
      </c>
      <c r="J33" s="106">
        <f>ROUND(((SUM(BE119:BE167))*I33),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38</v>
      </c>
      <c r="F34" s="106">
        <f>ROUND((SUM(BF119:BF167)),  2)</f>
        <v>0</v>
      </c>
      <c r="G34" s="32"/>
      <c r="H34" s="32"/>
      <c r="I34" s="107">
        <v>0.15</v>
      </c>
      <c r="J34" s="106">
        <f>ROUND(((SUM(BF119:BF167))*I34),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39</v>
      </c>
      <c r="F35" s="106">
        <f>ROUND((SUM(BG119:BG167)),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40</v>
      </c>
      <c r="F36" s="106">
        <f>ROUND((SUM(BH119:BH167)),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06">
        <f>ROUND((SUM(BI119:BI167)),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8"/>
      <c r="D39" s="109" t="s">
        <v>42</v>
      </c>
      <c r="E39" s="60"/>
      <c r="F39" s="60"/>
      <c r="G39" s="110" t="s">
        <v>43</v>
      </c>
      <c r="H39" s="111" t="s">
        <v>44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I41" s="93"/>
      <c r="L41" s="20"/>
    </row>
    <row r="42" spans="1:31" s="1" customFormat="1" ht="14.45" customHeight="1">
      <c r="B42" s="20"/>
      <c r="I42" s="93"/>
      <c r="L42" s="20"/>
    </row>
    <row r="43" spans="1:31" s="1" customFormat="1" ht="14.45" customHeight="1">
      <c r="B43" s="20"/>
      <c r="I43" s="93"/>
      <c r="L43" s="20"/>
    </row>
    <row r="44" spans="1:31" s="1" customFormat="1" ht="14.45" customHeight="1">
      <c r="B44" s="20"/>
      <c r="I44" s="93"/>
      <c r="L44" s="20"/>
    </row>
    <row r="45" spans="1:31" s="1" customFormat="1" ht="14.45" customHeight="1">
      <c r="B45" s="20"/>
      <c r="I45" s="93"/>
      <c r="L45" s="20"/>
    </row>
    <row r="46" spans="1:31" s="1" customFormat="1" ht="14.45" customHeight="1">
      <c r="B46" s="20"/>
      <c r="I46" s="93"/>
      <c r="L46" s="20"/>
    </row>
    <row r="47" spans="1:31" s="1" customFormat="1" ht="14.45" customHeight="1">
      <c r="B47" s="20"/>
      <c r="I47" s="93"/>
      <c r="L47" s="20"/>
    </row>
    <row r="48" spans="1:31" s="1" customFormat="1" ht="14.45" customHeight="1">
      <c r="B48" s="20"/>
      <c r="I48" s="93"/>
      <c r="L48" s="20"/>
    </row>
    <row r="49" spans="1:31" s="1" customFormat="1" ht="14.45" customHeight="1">
      <c r="B49" s="20"/>
      <c r="I49" s="93"/>
      <c r="L49" s="20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115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47</v>
      </c>
      <c r="E61" s="35"/>
      <c r="F61" s="116" t="s">
        <v>48</v>
      </c>
      <c r="G61" s="45" t="s">
        <v>47</v>
      </c>
      <c r="H61" s="35"/>
      <c r="I61" s="117"/>
      <c r="J61" s="118" t="s">
        <v>48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49</v>
      </c>
      <c r="E65" s="46"/>
      <c r="F65" s="46"/>
      <c r="G65" s="43" t="s">
        <v>50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47</v>
      </c>
      <c r="E76" s="35"/>
      <c r="F76" s="116" t="s">
        <v>48</v>
      </c>
      <c r="G76" s="45" t="s">
        <v>47</v>
      </c>
      <c r="H76" s="35"/>
      <c r="I76" s="117"/>
      <c r="J76" s="118" t="s">
        <v>48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101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61" t="str">
        <f>E7</f>
        <v>Rozšíření kapacity DDM v hospodářském pavilonu MŠ Ratibořická</v>
      </c>
      <c r="F85" s="262"/>
      <c r="G85" s="262"/>
      <c r="H85" s="262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99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40" t="str">
        <f>E9</f>
        <v>01.5 - SO 01.5 VZT</v>
      </c>
      <c r="F87" s="260"/>
      <c r="G87" s="260"/>
      <c r="H87" s="260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97" t="s">
        <v>22</v>
      </c>
      <c r="J89" s="55">
        <f>IF(J12="","",J12)</f>
        <v>43829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23</v>
      </c>
      <c r="D91" s="32"/>
      <c r="E91" s="32"/>
      <c r="F91" s="25" t="str">
        <f>E15</f>
        <v xml:space="preserve"> </v>
      </c>
      <c r="G91" s="32"/>
      <c r="H91" s="32"/>
      <c r="I91" s="97" t="s">
        <v>28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97" t="s">
        <v>30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22" t="s">
        <v>102</v>
      </c>
      <c r="D94" s="108"/>
      <c r="E94" s="108"/>
      <c r="F94" s="108"/>
      <c r="G94" s="108"/>
      <c r="H94" s="108"/>
      <c r="I94" s="123"/>
      <c r="J94" s="124" t="s">
        <v>103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25" t="s">
        <v>104</v>
      </c>
      <c r="D96" s="32"/>
      <c r="E96" s="32"/>
      <c r="F96" s="32"/>
      <c r="G96" s="32"/>
      <c r="H96" s="32"/>
      <c r="I96" s="96"/>
      <c r="J96" s="71">
        <f>J119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105</v>
      </c>
    </row>
    <row r="97" spans="1:31" s="9" customFormat="1" ht="24.95" customHeight="1">
      <c r="B97" s="126"/>
      <c r="D97" s="127" t="s">
        <v>1166</v>
      </c>
      <c r="E97" s="128"/>
      <c r="F97" s="128"/>
      <c r="G97" s="128"/>
      <c r="H97" s="128"/>
      <c r="I97" s="129"/>
      <c r="J97" s="130">
        <f>J120</f>
        <v>0</v>
      </c>
      <c r="L97" s="126"/>
    </row>
    <row r="98" spans="1:31" s="9" customFormat="1" ht="24.95" customHeight="1">
      <c r="B98" s="126"/>
      <c r="D98" s="127" t="s">
        <v>1167</v>
      </c>
      <c r="E98" s="128"/>
      <c r="F98" s="128"/>
      <c r="G98" s="128"/>
      <c r="H98" s="128"/>
      <c r="I98" s="129"/>
      <c r="J98" s="130">
        <f>J134</f>
        <v>0</v>
      </c>
      <c r="L98" s="126"/>
    </row>
    <row r="99" spans="1:31" s="9" customFormat="1" ht="24.95" customHeight="1">
      <c r="B99" s="126"/>
      <c r="D99" s="127" t="s">
        <v>1168</v>
      </c>
      <c r="E99" s="128"/>
      <c r="F99" s="128"/>
      <c r="G99" s="128"/>
      <c r="H99" s="128"/>
      <c r="I99" s="129"/>
      <c r="J99" s="130">
        <f>J164</f>
        <v>0</v>
      </c>
      <c r="L99" s="126"/>
    </row>
    <row r="100" spans="1:31" s="2" customFormat="1" ht="21.75" customHeight="1">
      <c r="A100" s="32"/>
      <c r="B100" s="33"/>
      <c r="C100" s="32"/>
      <c r="D100" s="32"/>
      <c r="E100" s="32"/>
      <c r="F100" s="32"/>
      <c r="G100" s="32"/>
      <c r="H100" s="32"/>
      <c r="I100" s="96"/>
      <c r="J100" s="32"/>
      <c r="K100" s="32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1" spans="1:31" s="2" customFormat="1" ht="6.95" customHeight="1">
      <c r="A101" s="32"/>
      <c r="B101" s="47"/>
      <c r="C101" s="48"/>
      <c r="D101" s="48"/>
      <c r="E101" s="48"/>
      <c r="F101" s="48"/>
      <c r="G101" s="48"/>
      <c r="H101" s="48"/>
      <c r="I101" s="120"/>
      <c r="J101" s="48"/>
      <c r="K101" s="48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5" spans="1:31" s="2" customFormat="1" ht="6.95" customHeight="1">
      <c r="A105" s="32"/>
      <c r="B105" s="49"/>
      <c r="C105" s="50"/>
      <c r="D105" s="50"/>
      <c r="E105" s="50"/>
      <c r="F105" s="50"/>
      <c r="G105" s="50"/>
      <c r="H105" s="50"/>
      <c r="I105" s="121"/>
      <c r="J105" s="50"/>
      <c r="K105" s="50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24.95" customHeight="1">
      <c r="A106" s="32"/>
      <c r="B106" s="33"/>
      <c r="C106" s="21" t="s">
        <v>129</v>
      </c>
      <c r="D106" s="32"/>
      <c r="E106" s="32"/>
      <c r="F106" s="32"/>
      <c r="G106" s="32"/>
      <c r="H106" s="32"/>
      <c r="I106" s="96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6.95" customHeight="1">
      <c r="A107" s="32"/>
      <c r="B107" s="33"/>
      <c r="C107" s="32"/>
      <c r="D107" s="32"/>
      <c r="E107" s="32"/>
      <c r="F107" s="32"/>
      <c r="G107" s="32"/>
      <c r="H107" s="32"/>
      <c r="I107" s="96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2" customHeight="1">
      <c r="A108" s="32"/>
      <c r="B108" s="33"/>
      <c r="C108" s="27" t="s">
        <v>16</v>
      </c>
      <c r="D108" s="32"/>
      <c r="E108" s="32"/>
      <c r="F108" s="32"/>
      <c r="G108" s="32"/>
      <c r="H108" s="32"/>
      <c r="I108" s="96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6.5" customHeight="1">
      <c r="A109" s="32"/>
      <c r="B109" s="33"/>
      <c r="C109" s="32"/>
      <c r="D109" s="32"/>
      <c r="E109" s="261" t="str">
        <f>E7</f>
        <v>Rozšíření kapacity DDM v hospodářském pavilonu MŠ Ratibořická</v>
      </c>
      <c r="F109" s="262"/>
      <c r="G109" s="262"/>
      <c r="H109" s="26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>
      <c r="A110" s="32"/>
      <c r="B110" s="33"/>
      <c r="C110" s="27" t="s">
        <v>99</v>
      </c>
      <c r="D110" s="32"/>
      <c r="E110" s="32"/>
      <c r="F110" s="32"/>
      <c r="G110" s="32"/>
      <c r="H110" s="32"/>
      <c r="I110" s="96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6.5" customHeight="1">
      <c r="A111" s="32"/>
      <c r="B111" s="33"/>
      <c r="C111" s="32"/>
      <c r="D111" s="32"/>
      <c r="E111" s="240" t="str">
        <f>E9</f>
        <v>01.5 - SO 01.5 VZT</v>
      </c>
      <c r="F111" s="260"/>
      <c r="G111" s="260"/>
      <c r="H111" s="260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5" customHeight="1">
      <c r="A112" s="32"/>
      <c r="B112" s="33"/>
      <c r="C112" s="32"/>
      <c r="D112" s="32"/>
      <c r="E112" s="32"/>
      <c r="F112" s="32"/>
      <c r="G112" s="32"/>
      <c r="H112" s="32"/>
      <c r="I112" s="96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20</v>
      </c>
      <c r="D113" s="32"/>
      <c r="E113" s="32"/>
      <c r="F113" s="25" t="str">
        <f>F12</f>
        <v xml:space="preserve"> </v>
      </c>
      <c r="G113" s="32"/>
      <c r="H113" s="32"/>
      <c r="I113" s="97" t="s">
        <v>22</v>
      </c>
      <c r="J113" s="55">
        <f>IF(J12="","",J12)</f>
        <v>43829</v>
      </c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9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5.2" customHeight="1">
      <c r="A115" s="32"/>
      <c r="B115" s="33"/>
      <c r="C115" s="27" t="s">
        <v>23</v>
      </c>
      <c r="D115" s="32"/>
      <c r="E115" s="32"/>
      <c r="F115" s="25" t="str">
        <f>E15</f>
        <v xml:space="preserve"> </v>
      </c>
      <c r="G115" s="32"/>
      <c r="H115" s="32"/>
      <c r="I115" s="97" t="s">
        <v>28</v>
      </c>
      <c r="J115" s="30" t="str">
        <f>E21</f>
        <v xml:space="preserve"> 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5.2" customHeight="1">
      <c r="A116" s="32"/>
      <c r="B116" s="33"/>
      <c r="C116" s="27" t="s">
        <v>26</v>
      </c>
      <c r="D116" s="32"/>
      <c r="E116" s="32"/>
      <c r="F116" s="25" t="str">
        <f>IF(E18="","",E18)</f>
        <v>Vyplň údaj</v>
      </c>
      <c r="G116" s="32"/>
      <c r="H116" s="32"/>
      <c r="I116" s="97" t="s">
        <v>30</v>
      </c>
      <c r="J116" s="30" t="str">
        <f>E24</f>
        <v xml:space="preserve"> 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0.35" customHeight="1">
      <c r="A117" s="32"/>
      <c r="B117" s="33"/>
      <c r="C117" s="32"/>
      <c r="D117" s="32"/>
      <c r="E117" s="32"/>
      <c r="F117" s="32"/>
      <c r="G117" s="32"/>
      <c r="H117" s="32"/>
      <c r="I117" s="96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11" customFormat="1" ht="29.25" customHeight="1">
      <c r="A118" s="136"/>
      <c r="B118" s="137"/>
      <c r="C118" s="138" t="s">
        <v>130</v>
      </c>
      <c r="D118" s="139" t="s">
        <v>57</v>
      </c>
      <c r="E118" s="139" t="s">
        <v>53</v>
      </c>
      <c r="F118" s="139" t="s">
        <v>54</v>
      </c>
      <c r="G118" s="139" t="s">
        <v>131</v>
      </c>
      <c r="H118" s="139" t="s">
        <v>132</v>
      </c>
      <c r="I118" s="140" t="s">
        <v>133</v>
      </c>
      <c r="J118" s="141" t="s">
        <v>103</v>
      </c>
      <c r="K118" s="142" t="s">
        <v>134</v>
      </c>
      <c r="L118" s="143"/>
      <c r="M118" s="62" t="s">
        <v>1</v>
      </c>
      <c r="N118" s="63" t="s">
        <v>36</v>
      </c>
      <c r="O118" s="63" t="s">
        <v>135</v>
      </c>
      <c r="P118" s="63" t="s">
        <v>136</v>
      </c>
      <c r="Q118" s="63" t="s">
        <v>137</v>
      </c>
      <c r="R118" s="63" t="s">
        <v>138</v>
      </c>
      <c r="S118" s="63" t="s">
        <v>139</v>
      </c>
      <c r="T118" s="64" t="s">
        <v>140</v>
      </c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</row>
    <row r="119" spans="1:65" s="2" customFormat="1" ht="22.9" customHeight="1">
      <c r="A119" s="32"/>
      <c r="B119" s="33"/>
      <c r="C119" s="69" t="s">
        <v>141</v>
      </c>
      <c r="D119" s="32"/>
      <c r="E119" s="32"/>
      <c r="F119" s="32"/>
      <c r="G119" s="32"/>
      <c r="H119" s="32"/>
      <c r="I119" s="96"/>
      <c r="J119" s="144">
        <f>BK119</f>
        <v>0</v>
      </c>
      <c r="K119" s="32"/>
      <c r="L119" s="33"/>
      <c r="M119" s="65"/>
      <c r="N119" s="56"/>
      <c r="O119" s="66"/>
      <c r="P119" s="145">
        <f>P120+P134+P164</f>
        <v>0</v>
      </c>
      <c r="Q119" s="66"/>
      <c r="R119" s="145">
        <f>R120+R134+R164</f>
        <v>0</v>
      </c>
      <c r="S119" s="66"/>
      <c r="T119" s="146">
        <f>T120+T134+T164</f>
        <v>0</v>
      </c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T119" s="17" t="s">
        <v>71</v>
      </c>
      <c r="AU119" s="17" t="s">
        <v>105</v>
      </c>
      <c r="BK119" s="147">
        <f>BK120+BK134+BK164</f>
        <v>0</v>
      </c>
    </row>
    <row r="120" spans="1:65" s="12" customFormat="1" ht="25.9" customHeight="1">
      <c r="B120" s="148"/>
      <c r="D120" s="149" t="s">
        <v>71</v>
      </c>
      <c r="E120" s="150" t="s">
        <v>976</v>
      </c>
      <c r="F120" s="150" t="s">
        <v>1169</v>
      </c>
      <c r="I120" s="151"/>
      <c r="J120" s="152">
        <f>BK120</f>
        <v>0</v>
      </c>
      <c r="L120" s="148"/>
      <c r="M120" s="153"/>
      <c r="N120" s="154"/>
      <c r="O120" s="154"/>
      <c r="P120" s="155">
        <f>SUM(P121:P133)</f>
        <v>0</v>
      </c>
      <c r="Q120" s="154"/>
      <c r="R120" s="155">
        <f>SUM(R121:R133)</f>
        <v>0</v>
      </c>
      <c r="S120" s="154"/>
      <c r="T120" s="156">
        <f>SUM(T121:T133)</f>
        <v>0</v>
      </c>
      <c r="AR120" s="149" t="s">
        <v>80</v>
      </c>
      <c r="AT120" s="157" t="s">
        <v>71</v>
      </c>
      <c r="AU120" s="157" t="s">
        <v>72</v>
      </c>
      <c r="AY120" s="149" t="s">
        <v>144</v>
      </c>
      <c r="BK120" s="158">
        <f>SUM(BK121:BK133)</f>
        <v>0</v>
      </c>
    </row>
    <row r="121" spans="1:65" s="2" customFormat="1" ht="21.75" customHeight="1">
      <c r="A121" s="32"/>
      <c r="B121" s="161"/>
      <c r="C121" s="162" t="s">
        <v>80</v>
      </c>
      <c r="D121" s="162" t="s">
        <v>146</v>
      </c>
      <c r="E121" s="163" t="s">
        <v>1170</v>
      </c>
      <c r="F121" s="164" t="s">
        <v>1171</v>
      </c>
      <c r="G121" s="165" t="s">
        <v>839</v>
      </c>
      <c r="H121" s="166">
        <v>3</v>
      </c>
      <c r="I121" s="167"/>
      <c r="J121" s="168">
        <f t="shared" ref="J121:J133" si="0">ROUND(I121*H121,2)</f>
        <v>0</v>
      </c>
      <c r="K121" s="169"/>
      <c r="L121" s="33"/>
      <c r="M121" s="170" t="s">
        <v>1</v>
      </c>
      <c r="N121" s="171" t="s">
        <v>37</v>
      </c>
      <c r="O121" s="58"/>
      <c r="P121" s="172">
        <f t="shared" ref="P121:P133" si="1">O121*H121</f>
        <v>0</v>
      </c>
      <c r="Q121" s="172">
        <v>0</v>
      </c>
      <c r="R121" s="172">
        <f t="shared" ref="R121:R133" si="2">Q121*H121</f>
        <v>0</v>
      </c>
      <c r="S121" s="172">
        <v>0</v>
      </c>
      <c r="T121" s="173">
        <f t="shared" ref="T121:T133" si="3">S121*H121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R121" s="174" t="s">
        <v>150</v>
      </c>
      <c r="AT121" s="174" t="s">
        <v>146</v>
      </c>
      <c r="AU121" s="174" t="s">
        <v>80</v>
      </c>
      <c r="AY121" s="17" t="s">
        <v>144</v>
      </c>
      <c r="BE121" s="175">
        <f t="shared" ref="BE121:BE133" si="4">IF(N121="základní",J121,0)</f>
        <v>0</v>
      </c>
      <c r="BF121" s="175">
        <f t="shared" ref="BF121:BF133" si="5">IF(N121="snížená",J121,0)</f>
        <v>0</v>
      </c>
      <c r="BG121" s="175">
        <f t="shared" ref="BG121:BG133" si="6">IF(N121="zákl. přenesená",J121,0)</f>
        <v>0</v>
      </c>
      <c r="BH121" s="175">
        <f t="shared" ref="BH121:BH133" si="7">IF(N121="sníž. přenesená",J121,0)</f>
        <v>0</v>
      </c>
      <c r="BI121" s="175">
        <f t="shared" ref="BI121:BI133" si="8">IF(N121="nulová",J121,0)</f>
        <v>0</v>
      </c>
      <c r="BJ121" s="17" t="s">
        <v>80</v>
      </c>
      <c r="BK121" s="175">
        <f t="shared" ref="BK121:BK133" si="9">ROUND(I121*H121,2)</f>
        <v>0</v>
      </c>
      <c r="BL121" s="17" t="s">
        <v>150</v>
      </c>
      <c r="BM121" s="174" t="s">
        <v>82</v>
      </c>
    </row>
    <row r="122" spans="1:65" s="2" customFormat="1" ht="16.5" customHeight="1">
      <c r="A122" s="32"/>
      <c r="B122" s="161"/>
      <c r="C122" s="162" t="s">
        <v>82</v>
      </c>
      <c r="D122" s="162" t="s">
        <v>146</v>
      </c>
      <c r="E122" s="163" t="s">
        <v>1172</v>
      </c>
      <c r="F122" s="164" t="s">
        <v>1173</v>
      </c>
      <c r="G122" s="165" t="s">
        <v>839</v>
      </c>
      <c r="H122" s="166">
        <v>3</v>
      </c>
      <c r="I122" s="167"/>
      <c r="J122" s="168">
        <f t="shared" si="0"/>
        <v>0</v>
      </c>
      <c r="K122" s="169"/>
      <c r="L122" s="33"/>
      <c r="M122" s="170" t="s">
        <v>1</v>
      </c>
      <c r="N122" s="171" t="s">
        <v>37</v>
      </c>
      <c r="O122" s="58"/>
      <c r="P122" s="172">
        <f t="shared" si="1"/>
        <v>0</v>
      </c>
      <c r="Q122" s="172">
        <v>0</v>
      </c>
      <c r="R122" s="172">
        <f t="shared" si="2"/>
        <v>0</v>
      </c>
      <c r="S122" s="172">
        <v>0</v>
      </c>
      <c r="T122" s="173">
        <f t="shared" si="3"/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74" t="s">
        <v>150</v>
      </c>
      <c r="AT122" s="174" t="s">
        <v>146</v>
      </c>
      <c r="AU122" s="174" t="s">
        <v>80</v>
      </c>
      <c r="AY122" s="17" t="s">
        <v>144</v>
      </c>
      <c r="BE122" s="175">
        <f t="shared" si="4"/>
        <v>0</v>
      </c>
      <c r="BF122" s="175">
        <f t="shared" si="5"/>
        <v>0</v>
      </c>
      <c r="BG122" s="175">
        <f t="shared" si="6"/>
        <v>0</v>
      </c>
      <c r="BH122" s="175">
        <f t="shared" si="7"/>
        <v>0</v>
      </c>
      <c r="BI122" s="175">
        <f t="shared" si="8"/>
        <v>0</v>
      </c>
      <c r="BJ122" s="17" t="s">
        <v>80</v>
      </c>
      <c r="BK122" s="175">
        <f t="shared" si="9"/>
        <v>0</v>
      </c>
      <c r="BL122" s="17" t="s">
        <v>150</v>
      </c>
      <c r="BM122" s="174" t="s">
        <v>150</v>
      </c>
    </row>
    <row r="123" spans="1:65" s="2" customFormat="1" ht="16.5" customHeight="1">
      <c r="A123" s="32"/>
      <c r="B123" s="161"/>
      <c r="C123" s="162" t="s">
        <v>160</v>
      </c>
      <c r="D123" s="162" t="s">
        <v>146</v>
      </c>
      <c r="E123" s="163" t="s">
        <v>1174</v>
      </c>
      <c r="F123" s="164" t="s">
        <v>1175</v>
      </c>
      <c r="G123" s="165" t="s">
        <v>839</v>
      </c>
      <c r="H123" s="166">
        <v>1</v>
      </c>
      <c r="I123" s="167"/>
      <c r="J123" s="168">
        <f t="shared" si="0"/>
        <v>0</v>
      </c>
      <c r="K123" s="169"/>
      <c r="L123" s="33"/>
      <c r="M123" s="170" t="s">
        <v>1</v>
      </c>
      <c r="N123" s="171" t="s">
        <v>37</v>
      </c>
      <c r="O123" s="58"/>
      <c r="P123" s="172">
        <f t="shared" si="1"/>
        <v>0</v>
      </c>
      <c r="Q123" s="172">
        <v>0</v>
      </c>
      <c r="R123" s="172">
        <f t="shared" si="2"/>
        <v>0</v>
      </c>
      <c r="S123" s="172">
        <v>0</v>
      </c>
      <c r="T123" s="173">
        <f t="shared" si="3"/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74" t="s">
        <v>150</v>
      </c>
      <c r="AT123" s="174" t="s">
        <v>146</v>
      </c>
      <c r="AU123" s="174" t="s">
        <v>80</v>
      </c>
      <c r="AY123" s="17" t="s">
        <v>144</v>
      </c>
      <c r="BE123" s="175">
        <f t="shared" si="4"/>
        <v>0</v>
      </c>
      <c r="BF123" s="175">
        <f t="shared" si="5"/>
        <v>0</v>
      </c>
      <c r="BG123" s="175">
        <f t="shared" si="6"/>
        <v>0</v>
      </c>
      <c r="BH123" s="175">
        <f t="shared" si="7"/>
        <v>0</v>
      </c>
      <c r="BI123" s="175">
        <f t="shared" si="8"/>
        <v>0</v>
      </c>
      <c r="BJ123" s="17" t="s">
        <v>80</v>
      </c>
      <c r="BK123" s="175">
        <f t="shared" si="9"/>
        <v>0</v>
      </c>
      <c r="BL123" s="17" t="s">
        <v>150</v>
      </c>
      <c r="BM123" s="174" t="s">
        <v>175</v>
      </c>
    </row>
    <row r="124" spans="1:65" s="2" customFormat="1" ht="16.5" customHeight="1">
      <c r="A124" s="32"/>
      <c r="B124" s="161"/>
      <c r="C124" s="162" t="s">
        <v>150</v>
      </c>
      <c r="D124" s="162" t="s">
        <v>146</v>
      </c>
      <c r="E124" s="163" t="s">
        <v>1176</v>
      </c>
      <c r="F124" s="164" t="s">
        <v>1177</v>
      </c>
      <c r="G124" s="165" t="s">
        <v>839</v>
      </c>
      <c r="H124" s="166">
        <v>2</v>
      </c>
      <c r="I124" s="167"/>
      <c r="J124" s="168">
        <f t="shared" si="0"/>
        <v>0</v>
      </c>
      <c r="K124" s="169"/>
      <c r="L124" s="33"/>
      <c r="M124" s="170" t="s">
        <v>1</v>
      </c>
      <c r="N124" s="171" t="s">
        <v>37</v>
      </c>
      <c r="O124" s="58"/>
      <c r="P124" s="172">
        <f t="shared" si="1"/>
        <v>0</v>
      </c>
      <c r="Q124" s="172">
        <v>0</v>
      </c>
      <c r="R124" s="172">
        <f t="shared" si="2"/>
        <v>0</v>
      </c>
      <c r="S124" s="172">
        <v>0</v>
      </c>
      <c r="T124" s="173">
        <f t="shared" si="3"/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74" t="s">
        <v>150</v>
      </c>
      <c r="AT124" s="174" t="s">
        <v>146</v>
      </c>
      <c r="AU124" s="174" t="s">
        <v>80</v>
      </c>
      <c r="AY124" s="17" t="s">
        <v>144</v>
      </c>
      <c r="BE124" s="175">
        <f t="shared" si="4"/>
        <v>0</v>
      </c>
      <c r="BF124" s="175">
        <f t="shared" si="5"/>
        <v>0</v>
      </c>
      <c r="BG124" s="175">
        <f t="shared" si="6"/>
        <v>0</v>
      </c>
      <c r="BH124" s="175">
        <f t="shared" si="7"/>
        <v>0</v>
      </c>
      <c r="BI124" s="175">
        <f t="shared" si="8"/>
        <v>0</v>
      </c>
      <c r="BJ124" s="17" t="s">
        <v>80</v>
      </c>
      <c r="BK124" s="175">
        <f t="shared" si="9"/>
        <v>0</v>
      </c>
      <c r="BL124" s="17" t="s">
        <v>150</v>
      </c>
      <c r="BM124" s="174" t="s">
        <v>186</v>
      </c>
    </row>
    <row r="125" spans="1:65" s="2" customFormat="1" ht="21.75" customHeight="1">
      <c r="A125" s="32"/>
      <c r="B125" s="161"/>
      <c r="C125" s="162" t="s">
        <v>170</v>
      </c>
      <c r="D125" s="162" t="s">
        <v>146</v>
      </c>
      <c r="E125" s="163" t="s">
        <v>1178</v>
      </c>
      <c r="F125" s="164" t="s">
        <v>1179</v>
      </c>
      <c r="G125" s="165" t="s">
        <v>839</v>
      </c>
      <c r="H125" s="166">
        <v>1</v>
      </c>
      <c r="I125" s="167"/>
      <c r="J125" s="168">
        <f t="shared" si="0"/>
        <v>0</v>
      </c>
      <c r="K125" s="169"/>
      <c r="L125" s="33"/>
      <c r="M125" s="170" t="s">
        <v>1</v>
      </c>
      <c r="N125" s="171" t="s">
        <v>37</v>
      </c>
      <c r="O125" s="58"/>
      <c r="P125" s="172">
        <f t="shared" si="1"/>
        <v>0</v>
      </c>
      <c r="Q125" s="172">
        <v>0</v>
      </c>
      <c r="R125" s="172">
        <f t="shared" si="2"/>
        <v>0</v>
      </c>
      <c r="S125" s="172">
        <v>0</v>
      </c>
      <c r="T125" s="173">
        <f t="shared" si="3"/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74" t="s">
        <v>150</v>
      </c>
      <c r="AT125" s="174" t="s">
        <v>146</v>
      </c>
      <c r="AU125" s="174" t="s">
        <v>80</v>
      </c>
      <c r="AY125" s="17" t="s">
        <v>144</v>
      </c>
      <c r="BE125" s="175">
        <f t="shared" si="4"/>
        <v>0</v>
      </c>
      <c r="BF125" s="175">
        <f t="shared" si="5"/>
        <v>0</v>
      </c>
      <c r="BG125" s="175">
        <f t="shared" si="6"/>
        <v>0</v>
      </c>
      <c r="BH125" s="175">
        <f t="shared" si="7"/>
        <v>0</v>
      </c>
      <c r="BI125" s="175">
        <f t="shared" si="8"/>
        <v>0</v>
      </c>
      <c r="BJ125" s="17" t="s">
        <v>80</v>
      </c>
      <c r="BK125" s="175">
        <f t="shared" si="9"/>
        <v>0</v>
      </c>
      <c r="BL125" s="17" t="s">
        <v>150</v>
      </c>
      <c r="BM125" s="174" t="s">
        <v>199</v>
      </c>
    </row>
    <row r="126" spans="1:65" s="2" customFormat="1" ht="21.75" customHeight="1">
      <c r="A126" s="32"/>
      <c r="B126" s="161"/>
      <c r="C126" s="162" t="s">
        <v>175</v>
      </c>
      <c r="D126" s="162" t="s">
        <v>146</v>
      </c>
      <c r="E126" s="163" t="s">
        <v>1180</v>
      </c>
      <c r="F126" s="164" t="s">
        <v>1181</v>
      </c>
      <c r="G126" s="165" t="s">
        <v>839</v>
      </c>
      <c r="H126" s="166">
        <v>1</v>
      </c>
      <c r="I126" s="167"/>
      <c r="J126" s="168">
        <f t="shared" si="0"/>
        <v>0</v>
      </c>
      <c r="K126" s="169"/>
      <c r="L126" s="33"/>
      <c r="M126" s="170" t="s">
        <v>1</v>
      </c>
      <c r="N126" s="171" t="s">
        <v>37</v>
      </c>
      <c r="O126" s="58"/>
      <c r="P126" s="172">
        <f t="shared" si="1"/>
        <v>0</v>
      </c>
      <c r="Q126" s="172">
        <v>0</v>
      </c>
      <c r="R126" s="172">
        <f t="shared" si="2"/>
        <v>0</v>
      </c>
      <c r="S126" s="172">
        <v>0</v>
      </c>
      <c r="T126" s="173">
        <f t="shared" si="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74" t="s">
        <v>150</v>
      </c>
      <c r="AT126" s="174" t="s">
        <v>146</v>
      </c>
      <c r="AU126" s="174" t="s">
        <v>80</v>
      </c>
      <c r="AY126" s="17" t="s">
        <v>144</v>
      </c>
      <c r="BE126" s="175">
        <f t="shared" si="4"/>
        <v>0</v>
      </c>
      <c r="BF126" s="175">
        <f t="shared" si="5"/>
        <v>0</v>
      </c>
      <c r="BG126" s="175">
        <f t="shared" si="6"/>
        <v>0</v>
      </c>
      <c r="BH126" s="175">
        <f t="shared" si="7"/>
        <v>0</v>
      </c>
      <c r="BI126" s="175">
        <f t="shared" si="8"/>
        <v>0</v>
      </c>
      <c r="BJ126" s="17" t="s">
        <v>80</v>
      </c>
      <c r="BK126" s="175">
        <f t="shared" si="9"/>
        <v>0</v>
      </c>
      <c r="BL126" s="17" t="s">
        <v>150</v>
      </c>
      <c r="BM126" s="174" t="s">
        <v>219</v>
      </c>
    </row>
    <row r="127" spans="1:65" s="2" customFormat="1" ht="21.75" customHeight="1">
      <c r="A127" s="32"/>
      <c r="B127" s="161"/>
      <c r="C127" s="162" t="s">
        <v>181</v>
      </c>
      <c r="D127" s="162" t="s">
        <v>146</v>
      </c>
      <c r="E127" s="163" t="s">
        <v>1182</v>
      </c>
      <c r="F127" s="164" t="s">
        <v>1183</v>
      </c>
      <c r="G127" s="165" t="s">
        <v>839</v>
      </c>
      <c r="H127" s="166">
        <v>2</v>
      </c>
      <c r="I127" s="167"/>
      <c r="J127" s="168">
        <f t="shared" si="0"/>
        <v>0</v>
      </c>
      <c r="K127" s="169"/>
      <c r="L127" s="33"/>
      <c r="M127" s="170" t="s">
        <v>1</v>
      </c>
      <c r="N127" s="171" t="s">
        <v>37</v>
      </c>
      <c r="O127" s="58"/>
      <c r="P127" s="172">
        <f t="shared" si="1"/>
        <v>0</v>
      </c>
      <c r="Q127" s="172">
        <v>0</v>
      </c>
      <c r="R127" s="172">
        <f t="shared" si="2"/>
        <v>0</v>
      </c>
      <c r="S127" s="172">
        <v>0</v>
      </c>
      <c r="T127" s="173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74" t="s">
        <v>150</v>
      </c>
      <c r="AT127" s="174" t="s">
        <v>146</v>
      </c>
      <c r="AU127" s="174" t="s">
        <v>80</v>
      </c>
      <c r="AY127" s="17" t="s">
        <v>144</v>
      </c>
      <c r="BE127" s="175">
        <f t="shared" si="4"/>
        <v>0</v>
      </c>
      <c r="BF127" s="175">
        <f t="shared" si="5"/>
        <v>0</v>
      </c>
      <c r="BG127" s="175">
        <f t="shared" si="6"/>
        <v>0</v>
      </c>
      <c r="BH127" s="175">
        <f t="shared" si="7"/>
        <v>0</v>
      </c>
      <c r="BI127" s="175">
        <f t="shared" si="8"/>
        <v>0</v>
      </c>
      <c r="BJ127" s="17" t="s">
        <v>80</v>
      </c>
      <c r="BK127" s="175">
        <f t="shared" si="9"/>
        <v>0</v>
      </c>
      <c r="BL127" s="17" t="s">
        <v>150</v>
      </c>
      <c r="BM127" s="174" t="s">
        <v>240</v>
      </c>
    </row>
    <row r="128" spans="1:65" s="2" customFormat="1" ht="16.5" customHeight="1">
      <c r="A128" s="32"/>
      <c r="B128" s="161"/>
      <c r="C128" s="162" t="s">
        <v>186</v>
      </c>
      <c r="D128" s="162" t="s">
        <v>146</v>
      </c>
      <c r="E128" s="163" t="s">
        <v>1184</v>
      </c>
      <c r="F128" s="164" t="s">
        <v>1185</v>
      </c>
      <c r="G128" s="165" t="s">
        <v>839</v>
      </c>
      <c r="H128" s="166">
        <v>3</v>
      </c>
      <c r="I128" s="167"/>
      <c r="J128" s="168">
        <f t="shared" si="0"/>
        <v>0</v>
      </c>
      <c r="K128" s="169"/>
      <c r="L128" s="33"/>
      <c r="M128" s="170" t="s">
        <v>1</v>
      </c>
      <c r="N128" s="171" t="s">
        <v>37</v>
      </c>
      <c r="O128" s="58"/>
      <c r="P128" s="172">
        <f t="shared" si="1"/>
        <v>0</v>
      </c>
      <c r="Q128" s="172">
        <v>0</v>
      </c>
      <c r="R128" s="172">
        <f t="shared" si="2"/>
        <v>0</v>
      </c>
      <c r="S128" s="172">
        <v>0</v>
      </c>
      <c r="T128" s="173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74" t="s">
        <v>150</v>
      </c>
      <c r="AT128" s="174" t="s">
        <v>146</v>
      </c>
      <c r="AU128" s="174" t="s">
        <v>80</v>
      </c>
      <c r="AY128" s="17" t="s">
        <v>144</v>
      </c>
      <c r="BE128" s="175">
        <f t="shared" si="4"/>
        <v>0</v>
      </c>
      <c r="BF128" s="175">
        <f t="shared" si="5"/>
        <v>0</v>
      </c>
      <c r="BG128" s="175">
        <f t="shared" si="6"/>
        <v>0</v>
      </c>
      <c r="BH128" s="175">
        <f t="shared" si="7"/>
        <v>0</v>
      </c>
      <c r="BI128" s="175">
        <f t="shared" si="8"/>
        <v>0</v>
      </c>
      <c r="BJ128" s="17" t="s">
        <v>80</v>
      </c>
      <c r="BK128" s="175">
        <f t="shared" si="9"/>
        <v>0</v>
      </c>
      <c r="BL128" s="17" t="s">
        <v>150</v>
      </c>
      <c r="BM128" s="174" t="s">
        <v>262</v>
      </c>
    </row>
    <row r="129" spans="1:65" s="2" customFormat="1" ht="16.5" customHeight="1">
      <c r="A129" s="32"/>
      <c r="B129" s="161"/>
      <c r="C129" s="162" t="s">
        <v>193</v>
      </c>
      <c r="D129" s="162" t="s">
        <v>146</v>
      </c>
      <c r="E129" s="163" t="s">
        <v>1186</v>
      </c>
      <c r="F129" s="164" t="s">
        <v>1187</v>
      </c>
      <c r="G129" s="165" t="s">
        <v>839</v>
      </c>
      <c r="H129" s="166">
        <v>7</v>
      </c>
      <c r="I129" s="167"/>
      <c r="J129" s="168">
        <f t="shared" si="0"/>
        <v>0</v>
      </c>
      <c r="K129" s="169"/>
      <c r="L129" s="33"/>
      <c r="M129" s="170" t="s">
        <v>1</v>
      </c>
      <c r="N129" s="171" t="s">
        <v>37</v>
      </c>
      <c r="O129" s="58"/>
      <c r="P129" s="172">
        <f t="shared" si="1"/>
        <v>0</v>
      </c>
      <c r="Q129" s="172">
        <v>0</v>
      </c>
      <c r="R129" s="172">
        <f t="shared" si="2"/>
        <v>0</v>
      </c>
      <c r="S129" s="172">
        <v>0</v>
      </c>
      <c r="T129" s="173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74" t="s">
        <v>150</v>
      </c>
      <c r="AT129" s="174" t="s">
        <v>146</v>
      </c>
      <c r="AU129" s="174" t="s">
        <v>80</v>
      </c>
      <c r="AY129" s="17" t="s">
        <v>144</v>
      </c>
      <c r="BE129" s="175">
        <f t="shared" si="4"/>
        <v>0</v>
      </c>
      <c r="BF129" s="175">
        <f t="shared" si="5"/>
        <v>0</v>
      </c>
      <c r="BG129" s="175">
        <f t="shared" si="6"/>
        <v>0</v>
      </c>
      <c r="BH129" s="175">
        <f t="shared" si="7"/>
        <v>0</v>
      </c>
      <c r="BI129" s="175">
        <f t="shared" si="8"/>
        <v>0</v>
      </c>
      <c r="BJ129" s="17" t="s">
        <v>80</v>
      </c>
      <c r="BK129" s="175">
        <f t="shared" si="9"/>
        <v>0</v>
      </c>
      <c r="BL129" s="17" t="s">
        <v>150</v>
      </c>
      <c r="BM129" s="174" t="s">
        <v>271</v>
      </c>
    </row>
    <row r="130" spans="1:65" s="2" customFormat="1" ht="16.5" customHeight="1">
      <c r="A130" s="32"/>
      <c r="B130" s="161"/>
      <c r="C130" s="162" t="s">
        <v>199</v>
      </c>
      <c r="D130" s="162" t="s">
        <v>146</v>
      </c>
      <c r="E130" s="163" t="s">
        <v>1188</v>
      </c>
      <c r="F130" s="164" t="s">
        <v>1189</v>
      </c>
      <c r="G130" s="165" t="s">
        <v>839</v>
      </c>
      <c r="H130" s="166">
        <v>1</v>
      </c>
      <c r="I130" s="167"/>
      <c r="J130" s="168">
        <f t="shared" si="0"/>
        <v>0</v>
      </c>
      <c r="K130" s="169"/>
      <c r="L130" s="33"/>
      <c r="M130" s="170" t="s">
        <v>1</v>
      </c>
      <c r="N130" s="171" t="s">
        <v>37</v>
      </c>
      <c r="O130" s="58"/>
      <c r="P130" s="172">
        <f t="shared" si="1"/>
        <v>0</v>
      </c>
      <c r="Q130" s="172">
        <v>0</v>
      </c>
      <c r="R130" s="172">
        <f t="shared" si="2"/>
        <v>0</v>
      </c>
      <c r="S130" s="172">
        <v>0</v>
      </c>
      <c r="T130" s="173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74" t="s">
        <v>150</v>
      </c>
      <c r="AT130" s="174" t="s">
        <v>146</v>
      </c>
      <c r="AU130" s="174" t="s">
        <v>80</v>
      </c>
      <c r="AY130" s="17" t="s">
        <v>144</v>
      </c>
      <c r="BE130" s="175">
        <f t="shared" si="4"/>
        <v>0</v>
      </c>
      <c r="BF130" s="175">
        <f t="shared" si="5"/>
        <v>0</v>
      </c>
      <c r="BG130" s="175">
        <f t="shared" si="6"/>
        <v>0</v>
      </c>
      <c r="BH130" s="175">
        <f t="shared" si="7"/>
        <v>0</v>
      </c>
      <c r="BI130" s="175">
        <f t="shared" si="8"/>
        <v>0</v>
      </c>
      <c r="BJ130" s="17" t="s">
        <v>80</v>
      </c>
      <c r="BK130" s="175">
        <f t="shared" si="9"/>
        <v>0</v>
      </c>
      <c r="BL130" s="17" t="s">
        <v>150</v>
      </c>
      <c r="BM130" s="174" t="s">
        <v>280</v>
      </c>
    </row>
    <row r="131" spans="1:65" s="2" customFormat="1" ht="16.5" customHeight="1">
      <c r="A131" s="32"/>
      <c r="B131" s="161"/>
      <c r="C131" s="162" t="s">
        <v>205</v>
      </c>
      <c r="D131" s="162" t="s">
        <v>146</v>
      </c>
      <c r="E131" s="163" t="s">
        <v>1190</v>
      </c>
      <c r="F131" s="164" t="s">
        <v>1191</v>
      </c>
      <c r="G131" s="165" t="s">
        <v>839</v>
      </c>
      <c r="H131" s="166">
        <v>1</v>
      </c>
      <c r="I131" s="167"/>
      <c r="J131" s="168">
        <f t="shared" si="0"/>
        <v>0</v>
      </c>
      <c r="K131" s="169"/>
      <c r="L131" s="33"/>
      <c r="M131" s="170" t="s">
        <v>1</v>
      </c>
      <c r="N131" s="171" t="s">
        <v>37</v>
      </c>
      <c r="O131" s="58"/>
      <c r="P131" s="172">
        <f t="shared" si="1"/>
        <v>0</v>
      </c>
      <c r="Q131" s="172">
        <v>0</v>
      </c>
      <c r="R131" s="172">
        <f t="shared" si="2"/>
        <v>0</v>
      </c>
      <c r="S131" s="172">
        <v>0</v>
      </c>
      <c r="T131" s="173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74" t="s">
        <v>150</v>
      </c>
      <c r="AT131" s="174" t="s">
        <v>146</v>
      </c>
      <c r="AU131" s="174" t="s">
        <v>80</v>
      </c>
      <c r="AY131" s="17" t="s">
        <v>144</v>
      </c>
      <c r="BE131" s="175">
        <f t="shared" si="4"/>
        <v>0</v>
      </c>
      <c r="BF131" s="175">
        <f t="shared" si="5"/>
        <v>0</v>
      </c>
      <c r="BG131" s="175">
        <f t="shared" si="6"/>
        <v>0</v>
      </c>
      <c r="BH131" s="175">
        <f t="shared" si="7"/>
        <v>0</v>
      </c>
      <c r="BI131" s="175">
        <f t="shared" si="8"/>
        <v>0</v>
      </c>
      <c r="BJ131" s="17" t="s">
        <v>80</v>
      </c>
      <c r="BK131" s="175">
        <f t="shared" si="9"/>
        <v>0</v>
      </c>
      <c r="BL131" s="17" t="s">
        <v>150</v>
      </c>
      <c r="BM131" s="174" t="s">
        <v>290</v>
      </c>
    </row>
    <row r="132" spans="1:65" s="2" customFormat="1" ht="16.5" customHeight="1">
      <c r="A132" s="32"/>
      <c r="B132" s="161"/>
      <c r="C132" s="162" t="s">
        <v>210</v>
      </c>
      <c r="D132" s="162" t="s">
        <v>146</v>
      </c>
      <c r="E132" s="163" t="s">
        <v>1192</v>
      </c>
      <c r="F132" s="164" t="s">
        <v>1193</v>
      </c>
      <c r="G132" s="165" t="s">
        <v>839</v>
      </c>
      <c r="H132" s="166">
        <v>3</v>
      </c>
      <c r="I132" s="167"/>
      <c r="J132" s="168">
        <f t="shared" si="0"/>
        <v>0</v>
      </c>
      <c r="K132" s="169"/>
      <c r="L132" s="33"/>
      <c r="M132" s="170" t="s">
        <v>1</v>
      </c>
      <c r="N132" s="171" t="s">
        <v>37</v>
      </c>
      <c r="O132" s="58"/>
      <c r="P132" s="172">
        <f t="shared" si="1"/>
        <v>0</v>
      </c>
      <c r="Q132" s="172">
        <v>0</v>
      </c>
      <c r="R132" s="172">
        <f t="shared" si="2"/>
        <v>0</v>
      </c>
      <c r="S132" s="172">
        <v>0</v>
      </c>
      <c r="T132" s="173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74" t="s">
        <v>150</v>
      </c>
      <c r="AT132" s="174" t="s">
        <v>146</v>
      </c>
      <c r="AU132" s="174" t="s">
        <v>80</v>
      </c>
      <c r="AY132" s="17" t="s">
        <v>144</v>
      </c>
      <c r="BE132" s="175">
        <f t="shared" si="4"/>
        <v>0</v>
      </c>
      <c r="BF132" s="175">
        <f t="shared" si="5"/>
        <v>0</v>
      </c>
      <c r="BG132" s="175">
        <f t="shared" si="6"/>
        <v>0</v>
      </c>
      <c r="BH132" s="175">
        <f t="shared" si="7"/>
        <v>0</v>
      </c>
      <c r="BI132" s="175">
        <f t="shared" si="8"/>
        <v>0</v>
      </c>
      <c r="BJ132" s="17" t="s">
        <v>80</v>
      </c>
      <c r="BK132" s="175">
        <f t="shared" si="9"/>
        <v>0</v>
      </c>
      <c r="BL132" s="17" t="s">
        <v>150</v>
      </c>
      <c r="BM132" s="174" t="s">
        <v>300</v>
      </c>
    </row>
    <row r="133" spans="1:65" s="2" customFormat="1" ht="16.5" customHeight="1">
      <c r="A133" s="32"/>
      <c r="B133" s="161"/>
      <c r="C133" s="162" t="s">
        <v>215</v>
      </c>
      <c r="D133" s="162" t="s">
        <v>146</v>
      </c>
      <c r="E133" s="163" t="s">
        <v>1194</v>
      </c>
      <c r="F133" s="164" t="s">
        <v>1195</v>
      </c>
      <c r="G133" s="165" t="s">
        <v>839</v>
      </c>
      <c r="H133" s="166">
        <v>1</v>
      </c>
      <c r="I133" s="167"/>
      <c r="J133" s="168">
        <f t="shared" si="0"/>
        <v>0</v>
      </c>
      <c r="K133" s="169"/>
      <c r="L133" s="33"/>
      <c r="M133" s="170" t="s">
        <v>1</v>
      </c>
      <c r="N133" s="171" t="s">
        <v>37</v>
      </c>
      <c r="O133" s="58"/>
      <c r="P133" s="172">
        <f t="shared" si="1"/>
        <v>0</v>
      </c>
      <c r="Q133" s="172">
        <v>0</v>
      </c>
      <c r="R133" s="172">
        <f t="shared" si="2"/>
        <v>0</v>
      </c>
      <c r="S133" s="172">
        <v>0</v>
      </c>
      <c r="T133" s="173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74" t="s">
        <v>150</v>
      </c>
      <c r="AT133" s="174" t="s">
        <v>146</v>
      </c>
      <c r="AU133" s="174" t="s">
        <v>80</v>
      </c>
      <c r="AY133" s="17" t="s">
        <v>144</v>
      </c>
      <c r="BE133" s="175">
        <f t="shared" si="4"/>
        <v>0</v>
      </c>
      <c r="BF133" s="175">
        <f t="shared" si="5"/>
        <v>0</v>
      </c>
      <c r="BG133" s="175">
        <f t="shared" si="6"/>
        <v>0</v>
      </c>
      <c r="BH133" s="175">
        <f t="shared" si="7"/>
        <v>0</v>
      </c>
      <c r="BI133" s="175">
        <f t="shared" si="8"/>
        <v>0</v>
      </c>
      <c r="BJ133" s="17" t="s">
        <v>80</v>
      </c>
      <c r="BK133" s="175">
        <f t="shared" si="9"/>
        <v>0</v>
      </c>
      <c r="BL133" s="17" t="s">
        <v>150</v>
      </c>
      <c r="BM133" s="174" t="s">
        <v>312</v>
      </c>
    </row>
    <row r="134" spans="1:65" s="12" customFormat="1" ht="25.9" customHeight="1">
      <c r="B134" s="148"/>
      <c r="D134" s="149" t="s">
        <v>71</v>
      </c>
      <c r="E134" s="150" t="s">
        <v>820</v>
      </c>
      <c r="F134" s="150" t="s">
        <v>1196</v>
      </c>
      <c r="I134" s="151"/>
      <c r="J134" s="152">
        <f>BK134</f>
        <v>0</v>
      </c>
      <c r="L134" s="148"/>
      <c r="M134" s="153"/>
      <c r="N134" s="154"/>
      <c r="O134" s="154"/>
      <c r="P134" s="155">
        <f>SUM(P135:P163)</f>
        <v>0</v>
      </c>
      <c r="Q134" s="154"/>
      <c r="R134" s="155">
        <f>SUM(R135:R163)</f>
        <v>0</v>
      </c>
      <c r="S134" s="154"/>
      <c r="T134" s="156">
        <f>SUM(T135:T163)</f>
        <v>0</v>
      </c>
      <c r="AR134" s="149" t="s">
        <v>80</v>
      </c>
      <c r="AT134" s="157" t="s">
        <v>71</v>
      </c>
      <c r="AU134" s="157" t="s">
        <v>72</v>
      </c>
      <c r="AY134" s="149" t="s">
        <v>144</v>
      </c>
      <c r="BK134" s="158">
        <f>SUM(BK135:BK163)</f>
        <v>0</v>
      </c>
    </row>
    <row r="135" spans="1:65" s="2" customFormat="1" ht="16.5" customHeight="1">
      <c r="A135" s="32"/>
      <c r="B135" s="161"/>
      <c r="C135" s="162" t="s">
        <v>219</v>
      </c>
      <c r="D135" s="162" t="s">
        <v>146</v>
      </c>
      <c r="E135" s="163" t="s">
        <v>1197</v>
      </c>
      <c r="F135" s="164" t="s">
        <v>1198</v>
      </c>
      <c r="G135" s="165" t="s">
        <v>839</v>
      </c>
      <c r="H135" s="166">
        <v>1</v>
      </c>
      <c r="I135" s="167"/>
      <c r="J135" s="168">
        <f t="shared" ref="J135:J163" si="10">ROUND(I135*H135,2)</f>
        <v>0</v>
      </c>
      <c r="K135" s="169"/>
      <c r="L135" s="33"/>
      <c r="M135" s="170" t="s">
        <v>1</v>
      </c>
      <c r="N135" s="171" t="s">
        <v>37</v>
      </c>
      <c r="O135" s="58"/>
      <c r="P135" s="172">
        <f t="shared" ref="P135:P163" si="11">O135*H135</f>
        <v>0</v>
      </c>
      <c r="Q135" s="172">
        <v>0</v>
      </c>
      <c r="R135" s="172">
        <f t="shared" ref="R135:R163" si="12">Q135*H135</f>
        <v>0</v>
      </c>
      <c r="S135" s="172">
        <v>0</v>
      </c>
      <c r="T135" s="173">
        <f t="shared" ref="T135:T163" si="13"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74" t="s">
        <v>150</v>
      </c>
      <c r="AT135" s="174" t="s">
        <v>146</v>
      </c>
      <c r="AU135" s="174" t="s">
        <v>80</v>
      </c>
      <c r="AY135" s="17" t="s">
        <v>144</v>
      </c>
      <c r="BE135" s="175">
        <f t="shared" ref="BE135:BE163" si="14">IF(N135="základní",J135,0)</f>
        <v>0</v>
      </c>
      <c r="BF135" s="175">
        <f t="shared" ref="BF135:BF163" si="15">IF(N135="snížená",J135,0)</f>
        <v>0</v>
      </c>
      <c r="BG135" s="175">
        <f t="shared" ref="BG135:BG163" si="16">IF(N135="zákl. přenesená",J135,0)</f>
        <v>0</v>
      </c>
      <c r="BH135" s="175">
        <f t="shared" ref="BH135:BH163" si="17">IF(N135="sníž. přenesená",J135,0)</f>
        <v>0</v>
      </c>
      <c r="BI135" s="175">
        <f t="shared" ref="BI135:BI163" si="18">IF(N135="nulová",J135,0)</f>
        <v>0</v>
      </c>
      <c r="BJ135" s="17" t="s">
        <v>80</v>
      </c>
      <c r="BK135" s="175">
        <f t="shared" ref="BK135:BK163" si="19">ROUND(I135*H135,2)</f>
        <v>0</v>
      </c>
      <c r="BL135" s="17" t="s">
        <v>150</v>
      </c>
      <c r="BM135" s="174" t="s">
        <v>327</v>
      </c>
    </row>
    <row r="136" spans="1:65" s="2" customFormat="1" ht="16.5" customHeight="1">
      <c r="A136" s="32"/>
      <c r="B136" s="161"/>
      <c r="C136" s="162" t="s">
        <v>8</v>
      </c>
      <c r="D136" s="162" t="s">
        <v>146</v>
      </c>
      <c r="E136" s="163" t="s">
        <v>1199</v>
      </c>
      <c r="F136" s="164" t="s">
        <v>1200</v>
      </c>
      <c r="G136" s="165" t="s">
        <v>839</v>
      </c>
      <c r="H136" s="166">
        <v>2</v>
      </c>
      <c r="I136" s="167"/>
      <c r="J136" s="168">
        <f t="shared" si="10"/>
        <v>0</v>
      </c>
      <c r="K136" s="169"/>
      <c r="L136" s="33"/>
      <c r="M136" s="170" t="s">
        <v>1</v>
      </c>
      <c r="N136" s="171" t="s">
        <v>37</v>
      </c>
      <c r="O136" s="58"/>
      <c r="P136" s="172">
        <f t="shared" si="11"/>
        <v>0</v>
      </c>
      <c r="Q136" s="172">
        <v>0</v>
      </c>
      <c r="R136" s="172">
        <f t="shared" si="12"/>
        <v>0</v>
      </c>
      <c r="S136" s="172">
        <v>0</v>
      </c>
      <c r="T136" s="173">
        <f t="shared" si="1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74" t="s">
        <v>150</v>
      </c>
      <c r="AT136" s="174" t="s">
        <v>146</v>
      </c>
      <c r="AU136" s="174" t="s">
        <v>80</v>
      </c>
      <c r="AY136" s="17" t="s">
        <v>144</v>
      </c>
      <c r="BE136" s="175">
        <f t="shared" si="14"/>
        <v>0</v>
      </c>
      <c r="BF136" s="175">
        <f t="shared" si="15"/>
        <v>0</v>
      </c>
      <c r="BG136" s="175">
        <f t="shared" si="16"/>
        <v>0</v>
      </c>
      <c r="BH136" s="175">
        <f t="shared" si="17"/>
        <v>0</v>
      </c>
      <c r="BI136" s="175">
        <f t="shared" si="18"/>
        <v>0</v>
      </c>
      <c r="BJ136" s="17" t="s">
        <v>80</v>
      </c>
      <c r="BK136" s="175">
        <f t="shared" si="19"/>
        <v>0</v>
      </c>
      <c r="BL136" s="17" t="s">
        <v>150</v>
      </c>
      <c r="BM136" s="174" t="s">
        <v>337</v>
      </c>
    </row>
    <row r="137" spans="1:65" s="2" customFormat="1" ht="16.5" customHeight="1">
      <c r="A137" s="32"/>
      <c r="B137" s="161"/>
      <c r="C137" s="162" t="s">
        <v>230</v>
      </c>
      <c r="D137" s="162" t="s">
        <v>146</v>
      </c>
      <c r="E137" s="163" t="s">
        <v>1201</v>
      </c>
      <c r="F137" s="164" t="s">
        <v>1202</v>
      </c>
      <c r="G137" s="165" t="s">
        <v>537</v>
      </c>
      <c r="H137" s="166">
        <v>1</v>
      </c>
      <c r="I137" s="167"/>
      <c r="J137" s="168">
        <f t="shared" si="10"/>
        <v>0</v>
      </c>
      <c r="K137" s="169"/>
      <c r="L137" s="33"/>
      <c r="M137" s="170" t="s">
        <v>1</v>
      </c>
      <c r="N137" s="171" t="s">
        <v>37</v>
      </c>
      <c r="O137" s="58"/>
      <c r="P137" s="172">
        <f t="shared" si="11"/>
        <v>0</v>
      </c>
      <c r="Q137" s="172">
        <v>0</v>
      </c>
      <c r="R137" s="172">
        <f t="shared" si="12"/>
        <v>0</v>
      </c>
      <c r="S137" s="172">
        <v>0</v>
      </c>
      <c r="T137" s="173">
        <f t="shared" si="1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74" t="s">
        <v>150</v>
      </c>
      <c r="AT137" s="174" t="s">
        <v>146</v>
      </c>
      <c r="AU137" s="174" t="s">
        <v>80</v>
      </c>
      <c r="AY137" s="17" t="s">
        <v>144</v>
      </c>
      <c r="BE137" s="175">
        <f t="shared" si="14"/>
        <v>0</v>
      </c>
      <c r="BF137" s="175">
        <f t="shared" si="15"/>
        <v>0</v>
      </c>
      <c r="BG137" s="175">
        <f t="shared" si="16"/>
        <v>0</v>
      </c>
      <c r="BH137" s="175">
        <f t="shared" si="17"/>
        <v>0</v>
      </c>
      <c r="BI137" s="175">
        <f t="shared" si="18"/>
        <v>0</v>
      </c>
      <c r="BJ137" s="17" t="s">
        <v>80</v>
      </c>
      <c r="BK137" s="175">
        <f t="shared" si="19"/>
        <v>0</v>
      </c>
      <c r="BL137" s="17" t="s">
        <v>150</v>
      </c>
      <c r="BM137" s="174" t="s">
        <v>345</v>
      </c>
    </row>
    <row r="138" spans="1:65" s="2" customFormat="1" ht="16.5" customHeight="1">
      <c r="A138" s="32"/>
      <c r="B138" s="161"/>
      <c r="C138" s="162" t="s">
        <v>235</v>
      </c>
      <c r="D138" s="162" t="s">
        <v>146</v>
      </c>
      <c r="E138" s="163" t="s">
        <v>1203</v>
      </c>
      <c r="F138" s="164" t="s">
        <v>1204</v>
      </c>
      <c r="G138" s="165" t="s">
        <v>537</v>
      </c>
      <c r="H138" s="166">
        <v>18</v>
      </c>
      <c r="I138" s="167"/>
      <c r="J138" s="168">
        <f t="shared" si="10"/>
        <v>0</v>
      </c>
      <c r="K138" s="169"/>
      <c r="L138" s="33"/>
      <c r="M138" s="170" t="s">
        <v>1</v>
      </c>
      <c r="N138" s="171" t="s">
        <v>37</v>
      </c>
      <c r="O138" s="58"/>
      <c r="P138" s="172">
        <f t="shared" si="11"/>
        <v>0</v>
      </c>
      <c r="Q138" s="172">
        <v>0</v>
      </c>
      <c r="R138" s="172">
        <f t="shared" si="12"/>
        <v>0</v>
      </c>
      <c r="S138" s="172">
        <v>0</v>
      </c>
      <c r="T138" s="173">
        <f t="shared" si="1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74" t="s">
        <v>150</v>
      </c>
      <c r="AT138" s="174" t="s">
        <v>146</v>
      </c>
      <c r="AU138" s="174" t="s">
        <v>80</v>
      </c>
      <c r="AY138" s="17" t="s">
        <v>144</v>
      </c>
      <c r="BE138" s="175">
        <f t="shared" si="14"/>
        <v>0</v>
      </c>
      <c r="BF138" s="175">
        <f t="shared" si="15"/>
        <v>0</v>
      </c>
      <c r="BG138" s="175">
        <f t="shared" si="16"/>
        <v>0</v>
      </c>
      <c r="BH138" s="175">
        <f t="shared" si="17"/>
        <v>0</v>
      </c>
      <c r="BI138" s="175">
        <f t="shared" si="18"/>
        <v>0</v>
      </c>
      <c r="BJ138" s="17" t="s">
        <v>80</v>
      </c>
      <c r="BK138" s="175">
        <f t="shared" si="19"/>
        <v>0</v>
      </c>
      <c r="BL138" s="17" t="s">
        <v>150</v>
      </c>
      <c r="BM138" s="174" t="s">
        <v>353</v>
      </c>
    </row>
    <row r="139" spans="1:65" s="2" customFormat="1" ht="16.5" customHeight="1">
      <c r="A139" s="32"/>
      <c r="B139" s="161"/>
      <c r="C139" s="162" t="s">
        <v>240</v>
      </c>
      <c r="D139" s="162" t="s">
        <v>146</v>
      </c>
      <c r="E139" s="163" t="s">
        <v>1205</v>
      </c>
      <c r="F139" s="164" t="s">
        <v>1206</v>
      </c>
      <c r="G139" s="165" t="s">
        <v>537</v>
      </c>
      <c r="H139" s="166">
        <v>14</v>
      </c>
      <c r="I139" s="167"/>
      <c r="J139" s="168">
        <f t="shared" si="10"/>
        <v>0</v>
      </c>
      <c r="K139" s="169"/>
      <c r="L139" s="33"/>
      <c r="M139" s="170" t="s">
        <v>1</v>
      </c>
      <c r="N139" s="171" t="s">
        <v>37</v>
      </c>
      <c r="O139" s="58"/>
      <c r="P139" s="172">
        <f t="shared" si="11"/>
        <v>0</v>
      </c>
      <c r="Q139" s="172">
        <v>0</v>
      </c>
      <c r="R139" s="172">
        <f t="shared" si="12"/>
        <v>0</v>
      </c>
      <c r="S139" s="172">
        <v>0</v>
      </c>
      <c r="T139" s="173">
        <f t="shared" si="1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74" t="s">
        <v>150</v>
      </c>
      <c r="AT139" s="174" t="s">
        <v>146</v>
      </c>
      <c r="AU139" s="174" t="s">
        <v>80</v>
      </c>
      <c r="AY139" s="17" t="s">
        <v>144</v>
      </c>
      <c r="BE139" s="175">
        <f t="shared" si="14"/>
        <v>0</v>
      </c>
      <c r="BF139" s="175">
        <f t="shared" si="15"/>
        <v>0</v>
      </c>
      <c r="BG139" s="175">
        <f t="shared" si="16"/>
        <v>0</v>
      </c>
      <c r="BH139" s="175">
        <f t="shared" si="17"/>
        <v>0</v>
      </c>
      <c r="BI139" s="175">
        <f t="shared" si="18"/>
        <v>0</v>
      </c>
      <c r="BJ139" s="17" t="s">
        <v>80</v>
      </c>
      <c r="BK139" s="175">
        <f t="shared" si="19"/>
        <v>0</v>
      </c>
      <c r="BL139" s="17" t="s">
        <v>150</v>
      </c>
      <c r="BM139" s="174" t="s">
        <v>361</v>
      </c>
    </row>
    <row r="140" spans="1:65" s="2" customFormat="1" ht="16.5" customHeight="1">
      <c r="A140" s="32"/>
      <c r="B140" s="161"/>
      <c r="C140" s="162" t="s">
        <v>247</v>
      </c>
      <c r="D140" s="162" t="s">
        <v>146</v>
      </c>
      <c r="E140" s="163" t="s">
        <v>1207</v>
      </c>
      <c r="F140" s="164" t="s">
        <v>1208</v>
      </c>
      <c r="G140" s="165" t="s">
        <v>537</v>
      </c>
      <c r="H140" s="166">
        <v>2.5</v>
      </c>
      <c r="I140" s="167"/>
      <c r="J140" s="168">
        <f t="shared" si="10"/>
        <v>0</v>
      </c>
      <c r="K140" s="169"/>
      <c r="L140" s="33"/>
      <c r="M140" s="170" t="s">
        <v>1</v>
      </c>
      <c r="N140" s="171" t="s">
        <v>37</v>
      </c>
      <c r="O140" s="58"/>
      <c r="P140" s="172">
        <f t="shared" si="11"/>
        <v>0</v>
      </c>
      <c r="Q140" s="172">
        <v>0</v>
      </c>
      <c r="R140" s="172">
        <f t="shared" si="12"/>
        <v>0</v>
      </c>
      <c r="S140" s="172">
        <v>0</v>
      </c>
      <c r="T140" s="173">
        <f t="shared" si="1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74" t="s">
        <v>150</v>
      </c>
      <c r="AT140" s="174" t="s">
        <v>146</v>
      </c>
      <c r="AU140" s="174" t="s">
        <v>80</v>
      </c>
      <c r="AY140" s="17" t="s">
        <v>144</v>
      </c>
      <c r="BE140" s="175">
        <f t="shared" si="14"/>
        <v>0</v>
      </c>
      <c r="BF140" s="175">
        <f t="shared" si="15"/>
        <v>0</v>
      </c>
      <c r="BG140" s="175">
        <f t="shared" si="16"/>
        <v>0</v>
      </c>
      <c r="BH140" s="175">
        <f t="shared" si="17"/>
        <v>0</v>
      </c>
      <c r="BI140" s="175">
        <f t="shared" si="18"/>
        <v>0</v>
      </c>
      <c r="BJ140" s="17" t="s">
        <v>80</v>
      </c>
      <c r="BK140" s="175">
        <f t="shared" si="19"/>
        <v>0</v>
      </c>
      <c r="BL140" s="17" t="s">
        <v>150</v>
      </c>
      <c r="BM140" s="174" t="s">
        <v>371</v>
      </c>
    </row>
    <row r="141" spans="1:65" s="2" customFormat="1" ht="16.5" customHeight="1">
      <c r="A141" s="32"/>
      <c r="B141" s="161"/>
      <c r="C141" s="162" t="s">
        <v>253</v>
      </c>
      <c r="D141" s="162" t="s">
        <v>146</v>
      </c>
      <c r="E141" s="163" t="s">
        <v>1209</v>
      </c>
      <c r="F141" s="164" t="s">
        <v>1210</v>
      </c>
      <c r="G141" s="165" t="s">
        <v>537</v>
      </c>
      <c r="H141" s="166">
        <v>1.8</v>
      </c>
      <c r="I141" s="167"/>
      <c r="J141" s="168">
        <f t="shared" si="10"/>
        <v>0</v>
      </c>
      <c r="K141" s="169"/>
      <c r="L141" s="33"/>
      <c r="M141" s="170" t="s">
        <v>1</v>
      </c>
      <c r="N141" s="171" t="s">
        <v>37</v>
      </c>
      <c r="O141" s="58"/>
      <c r="P141" s="172">
        <f t="shared" si="11"/>
        <v>0</v>
      </c>
      <c r="Q141" s="172">
        <v>0</v>
      </c>
      <c r="R141" s="172">
        <f t="shared" si="12"/>
        <v>0</v>
      </c>
      <c r="S141" s="172">
        <v>0</v>
      </c>
      <c r="T141" s="173">
        <f t="shared" si="1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74" t="s">
        <v>150</v>
      </c>
      <c r="AT141" s="174" t="s">
        <v>146</v>
      </c>
      <c r="AU141" s="174" t="s">
        <v>80</v>
      </c>
      <c r="AY141" s="17" t="s">
        <v>144</v>
      </c>
      <c r="BE141" s="175">
        <f t="shared" si="14"/>
        <v>0</v>
      </c>
      <c r="BF141" s="175">
        <f t="shared" si="15"/>
        <v>0</v>
      </c>
      <c r="BG141" s="175">
        <f t="shared" si="16"/>
        <v>0</v>
      </c>
      <c r="BH141" s="175">
        <f t="shared" si="17"/>
        <v>0</v>
      </c>
      <c r="BI141" s="175">
        <f t="shared" si="18"/>
        <v>0</v>
      </c>
      <c r="BJ141" s="17" t="s">
        <v>80</v>
      </c>
      <c r="BK141" s="175">
        <f t="shared" si="19"/>
        <v>0</v>
      </c>
      <c r="BL141" s="17" t="s">
        <v>150</v>
      </c>
      <c r="BM141" s="174" t="s">
        <v>381</v>
      </c>
    </row>
    <row r="142" spans="1:65" s="2" customFormat="1" ht="16.5" customHeight="1">
      <c r="A142" s="32"/>
      <c r="B142" s="161"/>
      <c r="C142" s="162" t="s">
        <v>7</v>
      </c>
      <c r="D142" s="162" t="s">
        <v>146</v>
      </c>
      <c r="E142" s="163" t="s">
        <v>1211</v>
      </c>
      <c r="F142" s="164" t="s">
        <v>1212</v>
      </c>
      <c r="G142" s="165" t="s">
        <v>839</v>
      </c>
      <c r="H142" s="166">
        <v>3</v>
      </c>
      <c r="I142" s="167"/>
      <c r="J142" s="168">
        <f t="shared" si="10"/>
        <v>0</v>
      </c>
      <c r="K142" s="169"/>
      <c r="L142" s="33"/>
      <c r="M142" s="170" t="s">
        <v>1</v>
      </c>
      <c r="N142" s="171" t="s">
        <v>37</v>
      </c>
      <c r="O142" s="58"/>
      <c r="P142" s="172">
        <f t="shared" si="11"/>
        <v>0</v>
      </c>
      <c r="Q142" s="172">
        <v>0</v>
      </c>
      <c r="R142" s="172">
        <f t="shared" si="12"/>
        <v>0</v>
      </c>
      <c r="S142" s="172">
        <v>0</v>
      </c>
      <c r="T142" s="173">
        <f t="shared" si="1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74" t="s">
        <v>150</v>
      </c>
      <c r="AT142" s="174" t="s">
        <v>146</v>
      </c>
      <c r="AU142" s="174" t="s">
        <v>80</v>
      </c>
      <c r="AY142" s="17" t="s">
        <v>144</v>
      </c>
      <c r="BE142" s="175">
        <f t="shared" si="14"/>
        <v>0</v>
      </c>
      <c r="BF142" s="175">
        <f t="shared" si="15"/>
        <v>0</v>
      </c>
      <c r="BG142" s="175">
        <f t="shared" si="16"/>
        <v>0</v>
      </c>
      <c r="BH142" s="175">
        <f t="shared" si="17"/>
        <v>0</v>
      </c>
      <c r="BI142" s="175">
        <f t="shared" si="18"/>
        <v>0</v>
      </c>
      <c r="BJ142" s="17" t="s">
        <v>80</v>
      </c>
      <c r="BK142" s="175">
        <f t="shared" si="19"/>
        <v>0</v>
      </c>
      <c r="BL142" s="17" t="s">
        <v>150</v>
      </c>
      <c r="BM142" s="174" t="s">
        <v>392</v>
      </c>
    </row>
    <row r="143" spans="1:65" s="2" customFormat="1" ht="16.5" customHeight="1">
      <c r="A143" s="32"/>
      <c r="B143" s="161"/>
      <c r="C143" s="162" t="s">
        <v>262</v>
      </c>
      <c r="D143" s="162" t="s">
        <v>146</v>
      </c>
      <c r="E143" s="163" t="s">
        <v>1213</v>
      </c>
      <c r="F143" s="164" t="s">
        <v>1214</v>
      </c>
      <c r="G143" s="165" t="s">
        <v>839</v>
      </c>
      <c r="H143" s="166">
        <v>2</v>
      </c>
      <c r="I143" s="167"/>
      <c r="J143" s="168">
        <f t="shared" si="10"/>
        <v>0</v>
      </c>
      <c r="K143" s="169"/>
      <c r="L143" s="33"/>
      <c r="M143" s="170" t="s">
        <v>1</v>
      </c>
      <c r="N143" s="171" t="s">
        <v>37</v>
      </c>
      <c r="O143" s="58"/>
      <c r="P143" s="172">
        <f t="shared" si="11"/>
        <v>0</v>
      </c>
      <c r="Q143" s="172">
        <v>0</v>
      </c>
      <c r="R143" s="172">
        <f t="shared" si="12"/>
        <v>0</v>
      </c>
      <c r="S143" s="172">
        <v>0</v>
      </c>
      <c r="T143" s="173">
        <f t="shared" si="1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74" t="s">
        <v>150</v>
      </c>
      <c r="AT143" s="174" t="s">
        <v>146</v>
      </c>
      <c r="AU143" s="174" t="s">
        <v>80</v>
      </c>
      <c r="AY143" s="17" t="s">
        <v>144</v>
      </c>
      <c r="BE143" s="175">
        <f t="shared" si="14"/>
        <v>0</v>
      </c>
      <c r="BF143" s="175">
        <f t="shared" si="15"/>
        <v>0</v>
      </c>
      <c r="BG143" s="175">
        <f t="shared" si="16"/>
        <v>0</v>
      </c>
      <c r="BH143" s="175">
        <f t="shared" si="17"/>
        <v>0</v>
      </c>
      <c r="BI143" s="175">
        <f t="shared" si="18"/>
        <v>0</v>
      </c>
      <c r="BJ143" s="17" t="s">
        <v>80</v>
      </c>
      <c r="BK143" s="175">
        <f t="shared" si="19"/>
        <v>0</v>
      </c>
      <c r="BL143" s="17" t="s">
        <v>150</v>
      </c>
      <c r="BM143" s="174" t="s">
        <v>403</v>
      </c>
    </row>
    <row r="144" spans="1:65" s="2" customFormat="1" ht="16.5" customHeight="1">
      <c r="A144" s="32"/>
      <c r="B144" s="161"/>
      <c r="C144" s="162" t="s">
        <v>266</v>
      </c>
      <c r="D144" s="162" t="s">
        <v>146</v>
      </c>
      <c r="E144" s="163" t="s">
        <v>1215</v>
      </c>
      <c r="F144" s="164" t="s">
        <v>1216</v>
      </c>
      <c r="G144" s="165" t="s">
        <v>839</v>
      </c>
      <c r="H144" s="166">
        <v>1</v>
      </c>
      <c r="I144" s="167"/>
      <c r="J144" s="168">
        <f t="shared" si="10"/>
        <v>0</v>
      </c>
      <c r="K144" s="169"/>
      <c r="L144" s="33"/>
      <c r="M144" s="170" t="s">
        <v>1</v>
      </c>
      <c r="N144" s="171" t="s">
        <v>37</v>
      </c>
      <c r="O144" s="58"/>
      <c r="P144" s="172">
        <f t="shared" si="11"/>
        <v>0</v>
      </c>
      <c r="Q144" s="172">
        <v>0</v>
      </c>
      <c r="R144" s="172">
        <f t="shared" si="12"/>
        <v>0</v>
      </c>
      <c r="S144" s="172">
        <v>0</v>
      </c>
      <c r="T144" s="173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74" t="s">
        <v>150</v>
      </c>
      <c r="AT144" s="174" t="s">
        <v>146</v>
      </c>
      <c r="AU144" s="174" t="s">
        <v>80</v>
      </c>
      <c r="AY144" s="17" t="s">
        <v>144</v>
      </c>
      <c r="BE144" s="175">
        <f t="shared" si="14"/>
        <v>0</v>
      </c>
      <c r="BF144" s="175">
        <f t="shared" si="15"/>
        <v>0</v>
      </c>
      <c r="BG144" s="175">
        <f t="shared" si="16"/>
        <v>0</v>
      </c>
      <c r="BH144" s="175">
        <f t="shared" si="17"/>
        <v>0</v>
      </c>
      <c r="BI144" s="175">
        <f t="shared" si="18"/>
        <v>0</v>
      </c>
      <c r="BJ144" s="17" t="s">
        <v>80</v>
      </c>
      <c r="BK144" s="175">
        <f t="shared" si="19"/>
        <v>0</v>
      </c>
      <c r="BL144" s="17" t="s">
        <v>150</v>
      </c>
      <c r="BM144" s="174" t="s">
        <v>412</v>
      </c>
    </row>
    <row r="145" spans="1:65" s="2" customFormat="1" ht="16.5" customHeight="1">
      <c r="A145" s="32"/>
      <c r="B145" s="161"/>
      <c r="C145" s="162" t="s">
        <v>271</v>
      </c>
      <c r="D145" s="162" t="s">
        <v>146</v>
      </c>
      <c r="E145" s="163" t="s">
        <v>1217</v>
      </c>
      <c r="F145" s="164" t="s">
        <v>1218</v>
      </c>
      <c r="G145" s="165" t="s">
        <v>839</v>
      </c>
      <c r="H145" s="166">
        <v>2</v>
      </c>
      <c r="I145" s="167"/>
      <c r="J145" s="168">
        <f t="shared" si="10"/>
        <v>0</v>
      </c>
      <c r="K145" s="169"/>
      <c r="L145" s="33"/>
      <c r="M145" s="170" t="s">
        <v>1</v>
      </c>
      <c r="N145" s="171" t="s">
        <v>37</v>
      </c>
      <c r="O145" s="58"/>
      <c r="P145" s="172">
        <f t="shared" si="11"/>
        <v>0</v>
      </c>
      <c r="Q145" s="172">
        <v>0</v>
      </c>
      <c r="R145" s="172">
        <f t="shared" si="12"/>
        <v>0</v>
      </c>
      <c r="S145" s="172">
        <v>0</v>
      </c>
      <c r="T145" s="173">
        <f t="shared" si="1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74" t="s">
        <v>150</v>
      </c>
      <c r="AT145" s="174" t="s">
        <v>146</v>
      </c>
      <c r="AU145" s="174" t="s">
        <v>80</v>
      </c>
      <c r="AY145" s="17" t="s">
        <v>144</v>
      </c>
      <c r="BE145" s="175">
        <f t="shared" si="14"/>
        <v>0</v>
      </c>
      <c r="BF145" s="175">
        <f t="shared" si="15"/>
        <v>0</v>
      </c>
      <c r="BG145" s="175">
        <f t="shared" si="16"/>
        <v>0</v>
      </c>
      <c r="BH145" s="175">
        <f t="shared" si="17"/>
        <v>0</v>
      </c>
      <c r="BI145" s="175">
        <f t="shared" si="18"/>
        <v>0</v>
      </c>
      <c r="BJ145" s="17" t="s">
        <v>80</v>
      </c>
      <c r="BK145" s="175">
        <f t="shared" si="19"/>
        <v>0</v>
      </c>
      <c r="BL145" s="17" t="s">
        <v>150</v>
      </c>
      <c r="BM145" s="174" t="s">
        <v>420</v>
      </c>
    </row>
    <row r="146" spans="1:65" s="2" customFormat="1" ht="16.5" customHeight="1">
      <c r="A146" s="32"/>
      <c r="B146" s="161"/>
      <c r="C146" s="162" t="s">
        <v>276</v>
      </c>
      <c r="D146" s="162" t="s">
        <v>146</v>
      </c>
      <c r="E146" s="163" t="s">
        <v>1219</v>
      </c>
      <c r="F146" s="164" t="s">
        <v>1220</v>
      </c>
      <c r="G146" s="165" t="s">
        <v>839</v>
      </c>
      <c r="H146" s="166">
        <v>2</v>
      </c>
      <c r="I146" s="167"/>
      <c r="J146" s="168">
        <f t="shared" si="10"/>
        <v>0</v>
      </c>
      <c r="K146" s="169"/>
      <c r="L146" s="33"/>
      <c r="M146" s="170" t="s">
        <v>1</v>
      </c>
      <c r="N146" s="171" t="s">
        <v>37</v>
      </c>
      <c r="O146" s="58"/>
      <c r="P146" s="172">
        <f t="shared" si="11"/>
        <v>0</v>
      </c>
      <c r="Q146" s="172">
        <v>0</v>
      </c>
      <c r="R146" s="172">
        <f t="shared" si="12"/>
        <v>0</v>
      </c>
      <c r="S146" s="172">
        <v>0</v>
      </c>
      <c r="T146" s="173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74" t="s">
        <v>150</v>
      </c>
      <c r="AT146" s="174" t="s">
        <v>146</v>
      </c>
      <c r="AU146" s="174" t="s">
        <v>80</v>
      </c>
      <c r="AY146" s="17" t="s">
        <v>144</v>
      </c>
      <c r="BE146" s="175">
        <f t="shared" si="14"/>
        <v>0</v>
      </c>
      <c r="BF146" s="175">
        <f t="shared" si="15"/>
        <v>0</v>
      </c>
      <c r="BG146" s="175">
        <f t="shared" si="16"/>
        <v>0</v>
      </c>
      <c r="BH146" s="175">
        <f t="shared" si="17"/>
        <v>0</v>
      </c>
      <c r="BI146" s="175">
        <f t="shared" si="18"/>
        <v>0</v>
      </c>
      <c r="BJ146" s="17" t="s">
        <v>80</v>
      </c>
      <c r="BK146" s="175">
        <f t="shared" si="19"/>
        <v>0</v>
      </c>
      <c r="BL146" s="17" t="s">
        <v>150</v>
      </c>
      <c r="BM146" s="174" t="s">
        <v>428</v>
      </c>
    </row>
    <row r="147" spans="1:65" s="2" customFormat="1" ht="16.5" customHeight="1">
      <c r="A147" s="32"/>
      <c r="B147" s="161"/>
      <c r="C147" s="162" t="s">
        <v>280</v>
      </c>
      <c r="D147" s="162" t="s">
        <v>146</v>
      </c>
      <c r="E147" s="163" t="s">
        <v>1221</v>
      </c>
      <c r="F147" s="164" t="s">
        <v>1222</v>
      </c>
      <c r="G147" s="165" t="s">
        <v>839</v>
      </c>
      <c r="H147" s="166">
        <v>1</v>
      </c>
      <c r="I147" s="167"/>
      <c r="J147" s="168">
        <f t="shared" si="10"/>
        <v>0</v>
      </c>
      <c r="K147" s="169"/>
      <c r="L147" s="33"/>
      <c r="M147" s="170" t="s">
        <v>1</v>
      </c>
      <c r="N147" s="171" t="s">
        <v>37</v>
      </c>
      <c r="O147" s="58"/>
      <c r="P147" s="172">
        <f t="shared" si="11"/>
        <v>0</v>
      </c>
      <c r="Q147" s="172">
        <v>0</v>
      </c>
      <c r="R147" s="172">
        <f t="shared" si="12"/>
        <v>0</v>
      </c>
      <c r="S147" s="172">
        <v>0</v>
      </c>
      <c r="T147" s="173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74" t="s">
        <v>150</v>
      </c>
      <c r="AT147" s="174" t="s">
        <v>146</v>
      </c>
      <c r="AU147" s="174" t="s">
        <v>80</v>
      </c>
      <c r="AY147" s="17" t="s">
        <v>144</v>
      </c>
      <c r="BE147" s="175">
        <f t="shared" si="14"/>
        <v>0</v>
      </c>
      <c r="BF147" s="175">
        <f t="shared" si="15"/>
        <v>0</v>
      </c>
      <c r="BG147" s="175">
        <f t="shared" si="16"/>
        <v>0</v>
      </c>
      <c r="BH147" s="175">
        <f t="shared" si="17"/>
        <v>0</v>
      </c>
      <c r="BI147" s="175">
        <f t="shared" si="18"/>
        <v>0</v>
      </c>
      <c r="BJ147" s="17" t="s">
        <v>80</v>
      </c>
      <c r="BK147" s="175">
        <f t="shared" si="19"/>
        <v>0</v>
      </c>
      <c r="BL147" s="17" t="s">
        <v>150</v>
      </c>
      <c r="BM147" s="174" t="s">
        <v>440</v>
      </c>
    </row>
    <row r="148" spans="1:65" s="2" customFormat="1" ht="16.5" customHeight="1">
      <c r="A148" s="32"/>
      <c r="B148" s="161"/>
      <c r="C148" s="162" t="s">
        <v>285</v>
      </c>
      <c r="D148" s="162" t="s">
        <v>146</v>
      </c>
      <c r="E148" s="163" t="s">
        <v>1223</v>
      </c>
      <c r="F148" s="164" t="s">
        <v>1224</v>
      </c>
      <c r="G148" s="165" t="s">
        <v>839</v>
      </c>
      <c r="H148" s="166">
        <v>5</v>
      </c>
      <c r="I148" s="167"/>
      <c r="J148" s="168">
        <f t="shared" si="10"/>
        <v>0</v>
      </c>
      <c r="K148" s="169"/>
      <c r="L148" s="33"/>
      <c r="M148" s="170" t="s">
        <v>1</v>
      </c>
      <c r="N148" s="171" t="s">
        <v>37</v>
      </c>
      <c r="O148" s="58"/>
      <c r="P148" s="172">
        <f t="shared" si="11"/>
        <v>0</v>
      </c>
      <c r="Q148" s="172">
        <v>0</v>
      </c>
      <c r="R148" s="172">
        <f t="shared" si="12"/>
        <v>0</v>
      </c>
      <c r="S148" s="172">
        <v>0</v>
      </c>
      <c r="T148" s="173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74" t="s">
        <v>150</v>
      </c>
      <c r="AT148" s="174" t="s">
        <v>146</v>
      </c>
      <c r="AU148" s="174" t="s">
        <v>80</v>
      </c>
      <c r="AY148" s="17" t="s">
        <v>144</v>
      </c>
      <c r="BE148" s="175">
        <f t="shared" si="14"/>
        <v>0</v>
      </c>
      <c r="BF148" s="175">
        <f t="shared" si="15"/>
        <v>0</v>
      </c>
      <c r="BG148" s="175">
        <f t="shared" si="16"/>
        <v>0</v>
      </c>
      <c r="BH148" s="175">
        <f t="shared" si="17"/>
        <v>0</v>
      </c>
      <c r="BI148" s="175">
        <f t="shared" si="18"/>
        <v>0</v>
      </c>
      <c r="BJ148" s="17" t="s">
        <v>80</v>
      </c>
      <c r="BK148" s="175">
        <f t="shared" si="19"/>
        <v>0</v>
      </c>
      <c r="BL148" s="17" t="s">
        <v>150</v>
      </c>
      <c r="BM148" s="174" t="s">
        <v>451</v>
      </c>
    </row>
    <row r="149" spans="1:65" s="2" customFormat="1" ht="16.5" customHeight="1">
      <c r="A149" s="32"/>
      <c r="B149" s="161"/>
      <c r="C149" s="162" t="s">
        <v>290</v>
      </c>
      <c r="D149" s="162" t="s">
        <v>146</v>
      </c>
      <c r="E149" s="163" t="s">
        <v>1225</v>
      </c>
      <c r="F149" s="164" t="s">
        <v>1226</v>
      </c>
      <c r="G149" s="165" t="s">
        <v>839</v>
      </c>
      <c r="H149" s="166">
        <v>1</v>
      </c>
      <c r="I149" s="167"/>
      <c r="J149" s="168">
        <f t="shared" si="10"/>
        <v>0</v>
      </c>
      <c r="K149" s="169"/>
      <c r="L149" s="33"/>
      <c r="M149" s="170" t="s">
        <v>1</v>
      </c>
      <c r="N149" s="171" t="s">
        <v>37</v>
      </c>
      <c r="O149" s="58"/>
      <c r="P149" s="172">
        <f t="shared" si="11"/>
        <v>0</v>
      </c>
      <c r="Q149" s="172">
        <v>0</v>
      </c>
      <c r="R149" s="172">
        <f t="shared" si="12"/>
        <v>0</v>
      </c>
      <c r="S149" s="172">
        <v>0</v>
      </c>
      <c r="T149" s="173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74" t="s">
        <v>150</v>
      </c>
      <c r="AT149" s="174" t="s">
        <v>146</v>
      </c>
      <c r="AU149" s="174" t="s">
        <v>80</v>
      </c>
      <c r="AY149" s="17" t="s">
        <v>144</v>
      </c>
      <c r="BE149" s="175">
        <f t="shared" si="14"/>
        <v>0</v>
      </c>
      <c r="BF149" s="175">
        <f t="shared" si="15"/>
        <v>0</v>
      </c>
      <c r="BG149" s="175">
        <f t="shared" si="16"/>
        <v>0</v>
      </c>
      <c r="BH149" s="175">
        <f t="shared" si="17"/>
        <v>0</v>
      </c>
      <c r="BI149" s="175">
        <f t="shared" si="18"/>
        <v>0</v>
      </c>
      <c r="BJ149" s="17" t="s">
        <v>80</v>
      </c>
      <c r="BK149" s="175">
        <f t="shared" si="19"/>
        <v>0</v>
      </c>
      <c r="BL149" s="17" t="s">
        <v>150</v>
      </c>
      <c r="BM149" s="174" t="s">
        <v>460</v>
      </c>
    </row>
    <row r="150" spans="1:65" s="2" customFormat="1" ht="16.5" customHeight="1">
      <c r="A150" s="32"/>
      <c r="B150" s="161"/>
      <c r="C150" s="162" t="s">
        <v>295</v>
      </c>
      <c r="D150" s="162" t="s">
        <v>146</v>
      </c>
      <c r="E150" s="163" t="s">
        <v>1227</v>
      </c>
      <c r="F150" s="164" t="s">
        <v>1228</v>
      </c>
      <c r="G150" s="165" t="s">
        <v>839</v>
      </c>
      <c r="H150" s="166">
        <v>1</v>
      </c>
      <c r="I150" s="167"/>
      <c r="J150" s="168">
        <f t="shared" si="10"/>
        <v>0</v>
      </c>
      <c r="K150" s="169"/>
      <c r="L150" s="33"/>
      <c r="M150" s="170" t="s">
        <v>1</v>
      </c>
      <c r="N150" s="171" t="s">
        <v>37</v>
      </c>
      <c r="O150" s="58"/>
      <c r="P150" s="172">
        <f t="shared" si="11"/>
        <v>0</v>
      </c>
      <c r="Q150" s="172">
        <v>0</v>
      </c>
      <c r="R150" s="172">
        <f t="shared" si="12"/>
        <v>0</v>
      </c>
      <c r="S150" s="172">
        <v>0</v>
      </c>
      <c r="T150" s="173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74" t="s">
        <v>150</v>
      </c>
      <c r="AT150" s="174" t="s">
        <v>146</v>
      </c>
      <c r="AU150" s="174" t="s">
        <v>80</v>
      </c>
      <c r="AY150" s="17" t="s">
        <v>144</v>
      </c>
      <c r="BE150" s="175">
        <f t="shared" si="14"/>
        <v>0</v>
      </c>
      <c r="BF150" s="175">
        <f t="shared" si="15"/>
        <v>0</v>
      </c>
      <c r="BG150" s="175">
        <f t="shared" si="16"/>
        <v>0</v>
      </c>
      <c r="BH150" s="175">
        <f t="shared" si="17"/>
        <v>0</v>
      </c>
      <c r="BI150" s="175">
        <f t="shared" si="18"/>
        <v>0</v>
      </c>
      <c r="BJ150" s="17" t="s">
        <v>80</v>
      </c>
      <c r="BK150" s="175">
        <f t="shared" si="19"/>
        <v>0</v>
      </c>
      <c r="BL150" s="17" t="s">
        <v>150</v>
      </c>
      <c r="BM150" s="174" t="s">
        <v>470</v>
      </c>
    </row>
    <row r="151" spans="1:65" s="2" customFormat="1" ht="16.5" customHeight="1">
      <c r="A151" s="32"/>
      <c r="B151" s="161"/>
      <c r="C151" s="162" t="s">
        <v>300</v>
      </c>
      <c r="D151" s="162" t="s">
        <v>146</v>
      </c>
      <c r="E151" s="163" t="s">
        <v>1229</v>
      </c>
      <c r="F151" s="164" t="s">
        <v>1230</v>
      </c>
      <c r="G151" s="165" t="s">
        <v>839</v>
      </c>
      <c r="H151" s="166">
        <v>1</v>
      </c>
      <c r="I151" s="167"/>
      <c r="J151" s="168">
        <f t="shared" si="10"/>
        <v>0</v>
      </c>
      <c r="K151" s="169"/>
      <c r="L151" s="33"/>
      <c r="M151" s="170" t="s">
        <v>1</v>
      </c>
      <c r="N151" s="171" t="s">
        <v>37</v>
      </c>
      <c r="O151" s="58"/>
      <c r="P151" s="172">
        <f t="shared" si="11"/>
        <v>0</v>
      </c>
      <c r="Q151" s="172">
        <v>0</v>
      </c>
      <c r="R151" s="172">
        <f t="shared" si="12"/>
        <v>0</v>
      </c>
      <c r="S151" s="172">
        <v>0</v>
      </c>
      <c r="T151" s="173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74" t="s">
        <v>150</v>
      </c>
      <c r="AT151" s="174" t="s">
        <v>146</v>
      </c>
      <c r="AU151" s="174" t="s">
        <v>80</v>
      </c>
      <c r="AY151" s="17" t="s">
        <v>144</v>
      </c>
      <c r="BE151" s="175">
        <f t="shared" si="14"/>
        <v>0</v>
      </c>
      <c r="BF151" s="175">
        <f t="shared" si="15"/>
        <v>0</v>
      </c>
      <c r="BG151" s="175">
        <f t="shared" si="16"/>
        <v>0</v>
      </c>
      <c r="BH151" s="175">
        <f t="shared" si="17"/>
        <v>0</v>
      </c>
      <c r="BI151" s="175">
        <f t="shared" si="18"/>
        <v>0</v>
      </c>
      <c r="BJ151" s="17" t="s">
        <v>80</v>
      </c>
      <c r="BK151" s="175">
        <f t="shared" si="19"/>
        <v>0</v>
      </c>
      <c r="BL151" s="17" t="s">
        <v>150</v>
      </c>
      <c r="BM151" s="174" t="s">
        <v>482</v>
      </c>
    </row>
    <row r="152" spans="1:65" s="2" customFormat="1" ht="16.5" customHeight="1">
      <c r="A152" s="32"/>
      <c r="B152" s="161"/>
      <c r="C152" s="162" t="s">
        <v>306</v>
      </c>
      <c r="D152" s="162" t="s">
        <v>146</v>
      </c>
      <c r="E152" s="163" t="s">
        <v>1231</v>
      </c>
      <c r="F152" s="164" t="s">
        <v>1232</v>
      </c>
      <c r="G152" s="165" t="s">
        <v>839</v>
      </c>
      <c r="H152" s="166">
        <v>2</v>
      </c>
      <c r="I152" s="167"/>
      <c r="J152" s="168">
        <f t="shared" si="10"/>
        <v>0</v>
      </c>
      <c r="K152" s="169"/>
      <c r="L152" s="33"/>
      <c r="M152" s="170" t="s">
        <v>1</v>
      </c>
      <c r="N152" s="171" t="s">
        <v>37</v>
      </c>
      <c r="O152" s="58"/>
      <c r="P152" s="172">
        <f t="shared" si="11"/>
        <v>0</v>
      </c>
      <c r="Q152" s="172">
        <v>0</v>
      </c>
      <c r="R152" s="172">
        <f t="shared" si="12"/>
        <v>0</v>
      </c>
      <c r="S152" s="172">
        <v>0</v>
      </c>
      <c r="T152" s="173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74" t="s">
        <v>150</v>
      </c>
      <c r="AT152" s="174" t="s">
        <v>146</v>
      </c>
      <c r="AU152" s="174" t="s">
        <v>80</v>
      </c>
      <c r="AY152" s="17" t="s">
        <v>144</v>
      </c>
      <c r="BE152" s="175">
        <f t="shared" si="14"/>
        <v>0</v>
      </c>
      <c r="BF152" s="175">
        <f t="shared" si="15"/>
        <v>0</v>
      </c>
      <c r="BG152" s="175">
        <f t="shared" si="16"/>
        <v>0</v>
      </c>
      <c r="BH152" s="175">
        <f t="shared" si="17"/>
        <v>0</v>
      </c>
      <c r="BI152" s="175">
        <f t="shared" si="18"/>
        <v>0</v>
      </c>
      <c r="BJ152" s="17" t="s">
        <v>80</v>
      </c>
      <c r="BK152" s="175">
        <f t="shared" si="19"/>
        <v>0</v>
      </c>
      <c r="BL152" s="17" t="s">
        <v>150</v>
      </c>
      <c r="BM152" s="174" t="s">
        <v>494</v>
      </c>
    </row>
    <row r="153" spans="1:65" s="2" customFormat="1" ht="16.5" customHeight="1">
      <c r="A153" s="32"/>
      <c r="B153" s="161"/>
      <c r="C153" s="162" t="s">
        <v>312</v>
      </c>
      <c r="D153" s="162" t="s">
        <v>146</v>
      </c>
      <c r="E153" s="163" t="s">
        <v>1233</v>
      </c>
      <c r="F153" s="164" t="s">
        <v>1234</v>
      </c>
      <c r="G153" s="165" t="s">
        <v>839</v>
      </c>
      <c r="H153" s="166">
        <v>2</v>
      </c>
      <c r="I153" s="167"/>
      <c r="J153" s="168">
        <f t="shared" si="10"/>
        <v>0</v>
      </c>
      <c r="K153" s="169"/>
      <c r="L153" s="33"/>
      <c r="M153" s="170" t="s">
        <v>1</v>
      </c>
      <c r="N153" s="171" t="s">
        <v>37</v>
      </c>
      <c r="O153" s="58"/>
      <c r="P153" s="172">
        <f t="shared" si="11"/>
        <v>0</v>
      </c>
      <c r="Q153" s="172">
        <v>0</v>
      </c>
      <c r="R153" s="172">
        <f t="shared" si="12"/>
        <v>0</v>
      </c>
      <c r="S153" s="172">
        <v>0</v>
      </c>
      <c r="T153" s="173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74" t="s">
        <v>150</v>
      </c>
      <c r="AT153" s="174" t="s">
        <v>146</v>
      </c>
      <c r="AU153" s="174" t="s">
        <v>80</v>
      </c>
      <c r="AY153" s="17" t="s">
        <v>144</v>
      </c>
      <c r="BE153" s="175">
        <f t="shared" si="14"/>
        <v>0</v>
      </c>
      <c r="BF153" s="175">
        <f t="shared" si="15"/>
        <v>0</v>
      </c>
      <c r="BG153" s="175">
        <f t="shared" si="16"/>
        <v>0</v>
      </c>
      <c r="BH153" s="175">
        <f t="shared" si="17"/>
        <v>0</v>
      </c>
      <c r="BI153" s="175">
        <f t="shared" si="18"/>
        <v>0</v>
      </c>
      <c r="BJ153" s="17" t="s">
        <v>80</v>
      </c>
      <c r="BK153" s="175">
        <f t="shared" si="19"/>
        <v>0</v>
      </c>
      <c r="BL153" s="17" t="s">
        <v>150</v>
      </c>
      <c r="BM153" s="174" t="s">
        <v>508</v>
      </c>
    </row>
    <row r="154" spans="1:65" s="2" customFormat="1" ht="16.5" customHeight="1">
      <c r="A154" s="32"/>
      <c r="B154" s="161"/>
      <c r="C154" s="162" t="s">
        <v>322</v>
      </c>
      <c r="D154" s="162" t="s">
        <v>146</v>
      </c>
      <c r="E154" s="163" t="s">
        <v>1235</v>
      </c>
      <c r="F154" s="164" t="s">
        <v>1236</v>
      </c>
      <c r="G154" s="165" t="s">
        <v>839</v>
      </c>
      <c r="H154" s="166">
        <v>1</v>
      </c>
      <c r="I154" s="167"/>
      <c r="J154" s="168">
        <f t="shared" si="10"/>
        <v>0</v>
      </c>
      <c r="K154" s="169"/>
      <c r="L154" s="33"/>
      <c r="M154" s="170" t="s">
        <v>1</v>
      </c>
      <c r="N154" s="171" t="s">
        <v>37</v>
      </c>
      <c r="O154" s="58"/>
      <c r="P154" s="172">
        <f t="shared" si="11"/>
        <v>0</v>
      </c>
      <c r="Q154" s="172">
        <v>0</v>
      </c>
      <c r="R154" s="172">
        <f t="shared" si="12"/>
        <v>0</v>
      </c>
      <c r="S154" s="172">
        <v>0</v>
      </c>
      <c r="T154" s="173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74" t="s">
        <v>150</v>
      </c>
      <c r="AT154" s="174" t="s">
        <v>146</v>
      </c>
      <c r="AU154" s="174" t="s">
        <v>80</v>
      </c>
      <c r="AY154" s="17" t="s">
        <v>144</v>
      </c>
      <c r="BE154" s="175">
        <f t="shared" si="14"/>
        <v>0</v>
      </c>
      <c r="BF154" s="175">
        <f t="shared" si="15"/>
        <v>0</v>
      </c>
      <c r="BG154" s="175">
        <f t="shared" si="16"/>
        <v>0</v>
      </c>
      <c r="BH154" s="175">
        <f t="shared" si="17"/>
        <v>0</v>
      </c>
      <c r="BI154" s="175">
        <f t="shared" si="18"/>
        <v>0</v>
      </c>
      <c r="BJ154" s="17" t="s">
        <v>80</v>
      </c>
      <c r="BK154" s="175">
        <f t="shared" si="19"/>
        <v>0</v>
      </c>
      <c r="BL154" s="17" t="s">
        <v>150</v>
      </c>
      <c r="BM154" s="174" t="s">
        <v>519</v>
      </c>
    </row>
    <row r="155" spans="1:65" s="2" customFormat="1" ht="16.5" customHeight="1">
      <c r="A155" s="32"/>
      <c r="B155" s="161"/>
      <c r="C155" s="162" t="s">
        <v>327</v>
      </c>
      <c r="D155" s="162" t="s">
        <v>146</v>
      </c>
      <c r="E155" s="163" t="s">
        <v>1237</v>
      </c>
      <c r="F155" s="164" t="s">
        <v>1238</v>
      </c>
      <c r="G155" s="165" t="s">
        <v>839</v>
      </c>
      <c r="H155" s="166">
        <v>3</v>
      </c>
      <c r="I155" s="167"/>
      <c r="J155" s="168">
        <f t="shared" si="10"/>
        <v>0</v>
      </c>
      <c r="K155" s="169"/>
      <c r="L155" s="33"/>
      <c r="M155" s="170" t="s">
        <v>1</v>
      </c>
      <c r="N155" s="171" t="s">
        <v>37</v>
      </c>
      <c r="O155" s="58"/>
      <c r="P155" s="172">
        <f t="shared" si="11"/>
        <v>0</v>
      </c>
      <c r="Q155" s="172">
        <v>0</v>
      </c>
      <c r="R155" s="172">
        <f t="shared" si="12"/>
        <v>0</v>
      </c>
      <c r="S155" s="172">
        <v>0</v>
      </c>
      <c r="T155" s="173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74" t="s">
        <v>150</v>
      </c>
      <c r="AT155" s="174" t="s">
        <v>146</v>
      </c>
      <c r="AU155" s="174" t="s">
        <v>80</v>
      </c>
      <c r="AY155" s="17" t="s">
        <v>144</v>
      </c>
      <c r="BE155" s="175">
        <f t="shared" si="14"/>
        <v>0</v>
      </c>
      <c r="BF155" s="175">
        <f t="shared" si="15"/>
        <v>0</v>
      </c>
      <c r="BG155" s="175">
        <f t="shared" si="16"/>
        <v>0</v>
      </c>
      <c r="BH155" s="175">
        <f t="shared" si="17"/>
        <v>0</v>
      </c>
      <c r="BI155" s="175">
        <f t="shared" si="18"/>
        <v>0</v>
      </c>
      <c r="BJ155" s="17" t="s">
        <v>80</v>
      </c>
      <c r="BK155" s="175">
        <f t="shared" si="19"/>
        <v>0</v>
      </c>
      <c r="BL155" s="17" t="s">
        <v>150</v>
      </c>
      <c r="BM155" s="174" t="s">
        <v>528</v>
      </c>
    </row>
    <row r="156" spans="1:65" s="2" customFormat="1" ht="16.5" customHeight="1">
      <c r="A156" s="32"/>
      <c r="B156" s="161"/>
      <c r="C156" s="162" t="s">
        <v>332</v>
      </c>
      <c r="D156" s="162" t="s">
        <v>146</v>
      </c>
      <c r="E156" s="163" t="s">
        <v>1239</v>
      </c>
      <c r="F156" s="164" t="s">
        <v>1240</v>
      </c>
      <c r="G156" s="165" t="s">
        <v>839</v>
      </c>
      <c r="H156" s="166">
        <v>1</v>
      </c>
      <c r="I156" s="167"/>
      <c r="J156" s="168">
        <f t="shared" si="10"/>
        <v>0</v>
      </c>
      <c r="K156" s="169"/>
      <c r="L156" s="33"/>
      <c r="M156" s="170" t="s">
        <v>1</v>
      </c>
      <c r="N156" s="171" t="s">
        <v>37</v>
      </c>
      <c r="O156" s="58"/>
      <c r="P156" s="172">
        <f t="shared" si="11"/>
        <v>0</v>
      </c>
      <c r="Q156" s="172">
        <v>0</v>
      </c>
      <c r="R156" s="172">
        <f t="shared" si="12"/>
        <v>0</v>
      </c>
      <c r="S156" s="172">
        <v>0</v>
      </c>
      <c r="T156" s="173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74" t="s">
        <v>150</v>
      </c>
      <c r="AT156" s="174" t="s">
        <v>146</v>
      </c>
      <c r="AU156" s="174" t="s">
        <v>80</v>
      </c>
      <c r="AY156" s="17" t="s">
        <v>144</v>
      </c>
      <c r="BE156" s="175">
        <f t="shared" si="14"/>
        <v>0</v>
      </c>
      <c r="BF156" s="175">
        <f t="shared" si="15"/>
        <v>0</v>
      </c>
      <c r="BG156" s="175">
        <f t="shared" si="16"/>
        <v>0</v>
      </c>
      <c r="BH156" s="175">
        <f t="shared" si="17"/>
        <v>0</v>
      </c>
      <c r="BI156" s="175">
        <f t="shared" si="18"/>
        <v>0</v>
      </c>
      <c r="BJ156" s="17" t="s">
        <v>80</v>
      </c>
      <c r="BK156" s="175">
        <f t="shared" si="19"/>
        <v>0</v>
      </c>
      <c r="BL156" s="17" t="s">
        <v>150</v>
      </c>
      <c r="BM156" s="174" t="s">
        <v>541</v>
      </c>
    </row>
    <row r="157" spans="1:65" s="2" customFormat="1" ht="16.5" customHeight="1">
      <c r="A157" s="32"/>
      <c r="B157" s="161"/>
      <c r="C157" s="162" t="s">
        <v>337</v>
      </c>
      <c r="D157" s="162" t="s">
        <v>146</v>
      </c>
      <c r="E157" s="163" t="s">
        <v>1241</v>
      </c>
      <c r="F157" s="164" t="s">
        <v>1242</v>
      </c>
      <c r="G157" s="165" t="s">
        <v>537</v>
      </c>
      <c r="H157" s="166">
        <v>1.5</v>
      </c>
      <c r="I157" s="167"/>
      <c r="J157" s="168">
        <f t="shared" si="10"/>
        <v>0</v>
      </c>
      <c r="K157" s="169"/>
      <c r="L157" s="33"/>
      <c r="M157" s="170" t="s">
        <v>1</v>
      </c>
      <c r="N157" s="171" t="s">
        <v>37</v>
      </c>
      <c r="O157" s="58"/>
      <c r="P157" s="172">
        <f t="shared" si="11"/>
        <v>0</v>
      </c>
      <c r="Q157" s="172">
        <v>0</v>
      </c>
      <c r="R157" s="172">
        <f t="shared" si="12"/>
        <v>0</v>
      </c>
      <c r="S157" s="172">
        <v>0</v>
      </c>
      <c r="T157" s="173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74" t="s">
        <v>150</v>
      </c>
      <c r="AT157" s="174" t="s">
        <v>146</v>
      </c>
      <c r="AU157" s="174" t="s">
        <v>80</v>
      </c>
      <c r="AY157" s="17" t="s">
        <v>144</v>
      </c>
      <c r="BE157" s="175">
        <f t="shared" si="14"/>
        <v>0</v>
      </c>
      <c r="BF157" s="175">
        <f t="shared" si="15"/>
        <v>0</v>
      </c>
      <c r="BG157" s="175">
        <f t="shared" si="16"/>
        <v>0</v>
      </c>
      <c r="BH157" s="175">
        <f t="shared" si="17"/>
        <v>0</v>
      </c>
      <c r="BI157" s="175">
        <f t="shared" si="18"/>
        <v>0</v>
      </c>
      <c r="BJ157" s="17" t="s">
        <v>80</v>
      </c>
      <c r="BK157" s="175">
        <f t="shared" si="19"/>
        <v>0</v>
      </c>
      <c r="BL157" s="17" t="s">
        <v>150</v>
      </c>
      <c r="BM157" s="174" t="s">
        <v>563</v>
      </c>
    </row>
    <row r="158" spans="1:65" s="2" customFormat="1" ht="16.5" customHeight="1">
      <c r="A158" s="32"/>
      <c r="B158" s="161"/>
      <c r="C158" s="162" t="s">
        <v>341</v>
      </c>
      <c r="D158" s="162" t="s">
        <v>146</v>
      </c>
      <c r="E158" s="163" t="s">
        <v>1243</v>
      </c>
      <c r="F158" s="164" t="s">
        <v>1244</v>
      </c>
      <c r="G158" s="165" t="s">
        <v>839</v>
      </c>
      <c r="H158" s="166">
        <v>2</v>
      </c>
      <c r="I158" s="167"/>
      <c r="J158" s="168">
        <f t="shared" si="10"/>
        <v>0</v>
      </c>
      <c r="K158" s="169"/>
      <c r="L158" s="33"/>
      <c r="M158" s="170" t="s">
        <v>1</v>
      </c>
      <c r="N158" s="171" t="s">
        <v>37</v>
      </c>
      <c r="O158" s="58"/>
      <c r="P158" s="172">
        <f t="shared" si="11"/>
        <v>0</v>
      </c>
      <c r="Q158" s="172">
        <v>0</v>
      </c>
      <c r="R158" s="172">
        <f t="shared" si="12"/>
        <v>0</v>
      </c>
      <c r="S158" s="172">
        <v>0</v>
      </c>
      <c r="T158" s="173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74" t="s">
        <v>150</v>
      </c>
      <c r="AT158" s="174" t="s">
        <v>146</v>
      </c>
      <c r="AU158" s="174" t="s">
        <v>80</v>
      </c>
      <c r="AY158" s="17" t="s">
        <v>144</v>
      </c>
      <c r="BE158" s="175">
        <f t="shared" si="14"/>
        <v>0</v>
      </c>
      <c r="BF158" s="175">
        <f t="shared" si="15"/>
        <v>0</v>
      </c>
      <c r="BG158" s="175">
        <f t="shared" si="16"/>
        <v>0</v>
      </c>
      <c r="BH158" s="175">
        <f t="shared" si="17"/>
        <v>0</v>
      </c>
      <c r="BI158" s="175">
        <f t="shared" si="18"/>
        <v>0</v>
      </c>
      <c r="BJ158" s="17" t="s">
        <v>80</v>
      </c>
      <c r="BK158" s="175">
        <f t="shared" si="19"/>
        <v>0</v>
      </c>
      <c r="BL158" s="17" t="s">
        <v>150</v>
      </c>
      <c r="BM158" s="174" t="s">
        <v>571</v>
      </c>
    </row>
    <row r="159" spans="1:65" s="2" customFormat="1" ht="16.5" customHeight="1">
      <c r="A159" s="32"/>
      <c r="B159" s="161"/>
      <c r="C159" s="162" t="s">
        <v>345</v>
      </c>
      <c r="D159" s="162" t="s">
        <v>146</v>
      </c>
      <c r="E159" s="163" t="s">
        <v>1245</v>
      </c>
      <c r="F159" s="164" t="s">
        <v>1246</v>
      </c>
      <c r="G159" s="165" t="s">
        <v>839</v>
      </c>
      <c r="H159" s="166">
        <v>1</v>
      </c>
      <c r="I159" s="167"/>
      <c r="J159" s="168">
        <f t="shared" si="10"/>
        <v>0</v>
      </c>
      <c r="K159" s="169"/>
      <c r="L159" s="33"/>
      <c r="M159" s="170" t="s">
        <v>1</v>
      </c>
      <c r="N159" s="171" t="s">
        <v>37</v>
      </c>
      <c r="O159" s="58"/>
      <c r="P159" s="172">
        <f t="shared" si="11"/>
        <v>0</v>
      </c>
      <c r="Q159" s="172">
        <v>0</v>
      </c>
      <c r="R159" s="172">
        <f t="shared" si="12"/>
        <v>0</v>
      </c>
      <c r="S159" s="172">
        <v>0</v>
      </c>
      <c r="T159" s="173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74" t="s">
        <v>150</v>
      </c>
      <c r="AT159" s="174" t="s">
        <v>146</v>
      </c>
      <c r="AU159" s="174" t="s">
        <v>80</v>
      </c>
      <c r="AY159" s="17" t="s">
        <v>144</v>
      </c>
      <c r="BE159" s="175">
        <f t="shared" si="14"/>
        <v>0</v>
      </c>
      <c r="BF159" s="175">
        <f t="shared" si="15"/>
        <v>0</v>
      </c>
      <c r="BG159" s="175">
        <f t="shared" si="16"/>
        <v>0</v>
      </c>
      <c r="BH159" s="175">
        <f t="shared" si="17"/>
        <v>0</v>
      </c>
      <c r="BI159" s="175">
        <f t="shared" si="18"/>
        <v>0</v>
      </c>
      <c r="BJ159" s="17" t="s">
        <v>80</v>
      </c>
      <c r="BK159" s="175">
        <f t="shared" si="19"/>
        <v>0</v>
      </c>
      <c r="BL159" s="17" t="s">
        <v>150</v>
      </c>
      <c r="BM159" s="174" t="s">
        <v>581</v>
      </c>
    </row>
    <row r="160" spans="1:65" s="2" customFormat="1" ht="16.5" customHeight="1">
      <c r="A160" s="32"/>
      <c r="B160" s="161"/>
      <c r="C160" s="162" t="s">
        <v>349</v>
      </c>
      <c r="D160" s="162" t="s">
        <v>146</v>
      </c>
      <c r="E160" s="163" t="s">
        <v>1247</v>
      </c>
      <c r="F160" s="164" t="s">
        <v>1248</v>
      </c>
      <c r="G160" s="165" t="s">
        <v>839</v>
      </c>
      <c r="H160" s="166">
        <v>2</v>
      </c>
      <c r="I160" s="167"/>
      <c r="J160" s="168">
        <f t="shared" si="10"/>
        <v>0</v>
      </c>
      <c r="K160" s="169"/>
      <c r="L160" s="33"/>
      <c r="M160" s="170" t="s">
        <v>1</v>
      </c>
      <c r="N160" s="171" t="s">
        <v>37</v>
      </c>
      <c r="O160" s="58"/>
      <c r="P160" s="172">
        <f t="shared" si="11"/>
        <v>0</v>
      </c>
      <c r="Q160" s="172">
        <v>0</v>
      </c>
      <c r="R160" s="172">
        <f t="shared" si="12"/>
        <v>0</v>
      </c>
      <c r="S160" s="172">
        <v>0</v>
      </c>
      <c r="T160" s="173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74" t="s">
        <v>150</v>
      </c>
      <c r="AT160" s="174" t="s">
        <v>146</v>
      </c>
      <c r="AU160" s="174" t="s">
        <v>80</v>
      </c>
      <c r="AY160" s="17" t="s">
        <v>144</v>
      </c>
      <c r="BE160" s="175">
        <f t="shared" si="14"/>
        <v>0</v>
      </c>
      <c r="BF160" s="175">
        <f t="shared" si="15"/>
        <v>0</v>
      </c>
      <c r="BG160" s="175">
        <f t="shared" si="16"/>
        <v>0</v>
      </c>
      <c r="BH160" s="175">
        <f t="shared" si="17"/>
        <v>0</v>
      </c>
      <c r="BI160" s="175">
        <f t="shared" si="18"/>
        <v>0</v>
      </c>
      <c r="BJ160" s="17" t="s">
        <v>80</v>
      </c>
      <c r="BK160" s="175">
        <f t="shared" si="19"/>
        <v>0</v>
      </c>
      <c r="BL160" s="17" t="s">
        <v>150</v>
      </c>
      <c r="BM160" s="174" t="s">
        <v>591</v>
      </c>
    </row>
    <row r="161" spans="1:65" s="2" customFormat="1" ht="16.5" customHeight="1">
      <c r="A161" s="32"/>
      <c r="B161" s="161"/>
      <c r="C161" s="162" t="s">
        <v>353</v>
      </c>
      <c r="D161" s="162" t="s">
        <v>146</v>
      </c>
      <c r="E161" s="163" t="s">
        <v>1249</v>
      </c>
      <c r="F161" s="164" t="s">
        <v>1250</v>
      </c>
      <c r="G161" s="165" t="s">
        <v>1251</v>
      </c>
      <c r="H161" s="166">
        <v>1</v>
      </c>
      <c r="I161" s="167"/>
      <c r="J161" s="168">
        <f t="shared" si="10"/>
        <v>0</v>
      </c>
      <c r="K161" s="169"/>
      <c r="L161" s="33"/>
      <c r="M161" s="170" t="s">
        <v>1</v>
      </c>
      <c r="N161" s="171" t="s">
        <v>37</v>
      </c>
      <c r="O161" s="58"/>
      <c r="P161" s="172">
        <f t="shared" si="11"/>
        <v>0</v>
      </c>
      <c r="Q161" s="172">
        <v>0</v>
      </c>
      <c r="R161" s="172">
        <f t="shared" si="12"/>
        <v>0</v>
      </c>
      <c r="S161" s="172">
        <v>0</v>
      </c>
      <c r="T161" s="173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74" t="s">
        <v>150</v>
      </c>
      <c r="AT161" s="174" t="s">
        <v>146</v>
      </c>
      <c r="AU161" s="174" t="s">
        <v>80</v>
      </c>
      <c r="AY161" s="17" t="s">
        <v>144</v>
      </c>
      <c r="BE161" s="175">
        <f t="shared" si="14"/>
        <v>0</v>
      </c>
      <c r="BF161" s="175">
        <f t="shared" si="15"/>
        <v>0</v>
      </c>
      <c r="BG161" s="175">
        <f t="shared" si="16"/>
        <v>0</v>
      </c>
      <c r="BH161" s="175">
        <f t="shared" si="17"/>
        <v>0</v>
      </c>
      <c r="BI161" s="175">
        <f t="shared" si="18"/>
        <v>0</v>
      </c>
      <c r="BJ161" s="17" t="s">
        <v>80</v>
      </c>
      <c r="BK161" s="175">
        <f t="shared" si="19"/>
        <v>0</v>
      </c>
      <c r="BL161" s="17" t="s">
        <v>150</v>
      </c>
      <c r="BM161" s="174" t="s">
        <v>600</v>
      </c>
    </row>
    <row r="162" spans="1:65" s="2" customFormat="1" ht="16.5" customHeight="1">
      <c r="A162" s="32"/>
      <c r="B162" s="161"/>
      <c r="C162" s="162" t="s">
        <v>357</v>
      </c>
      <c r="D162" s="162" t="s">
        <v>146</v>
      </c>
      <c r="E162" s="163" t="s">
        <v>1252</v>
      </c>
      <c r="F162" s="164" t="s">
        <v>1253</v>
      </c>
      <c r="G162" s="165" t="s">
        <v>1251</v>
      </c>
      <c r="H162" s="166">
        <v>5</v>
      </c>
      <c r="I162" s="167"/>
      <c r="J162" s="168">
        <f t="shared" si="10"/>
        <v>0</v>
      </c>
      <c r="K162" s="169"/>
      <c r="L162" s="33"/>
      <c r="M162" s="170" t="s">
        <v>1</v>
      </c>
      <c r="N162" s="171" t="s">
        <v>37</v>
      </c>
      <c r="O162" s="58"/>
      <c r="P162" s="172">
        <f t="shared" si="11"/>
        <v>0</v>
      </c>
      <c r="Q162" s="172">
        <v>0</v>
      </c>
      <c r="R162" s="172">
        <f t="shared" si="12"/>
        <v>0</v>
      </c>
      <c r="S162" s="172">
        <v>0</v>
      </c>
      <c r="T162" s="173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74" t="s">
        <v>150</v>
      </c>
      <c r="AT162" s="174" t="s">
        <v>146</v>
      </c>
      <c r="AU162" s="174" t="s">
        <v>80</v>
      </c>
      <c r="AY162" s="17" t="s">
        <v>144</v>
      </c>
      <c r="BE162" s="175">
        <f t="shared" si="14"/>
        <v>0</v>
      </c>
      <c r="BF162" s="175">
        <f t="shared" si="15"/>
        <v>0</v>
      </c>
      <c r="BG162" s="175">
        <f t="shared" si="16"/>
        <v>0</v>
      </c>
      <c r="BH162" s="175">
        <f t="shared" si="17"/>
        <v>0</v>
      </c>
      <c r="BI162" s="175">
        <f t="shared" si="18"/>
        <v>0</v>
      </c>
      <c r="BJ162" s="17" t="s">
        <v>80</v>
      </c>
      <c r="BK162" s="175">
        <f t="shared" si="19"/>
        <v>0</v>
      </c>
      <c r="BL162" s="17" t="s">
        <v>150</v>
      </c>
      <c r="BM162" s="174" t="s">
        <v>608</v>
      </c>
    </row>
    <row r="163" spans="1:65" s="2" customFormat="1" ht="16.5" customHeight="1">
      <c r="A163" s="32"/>
      <c r="B163" s="161"/>
      <c r="C163" s="162" t="s">
        <v>361</v>
      </c>
      <c r="D163" s="162" t="s">
        <v>146</v>
      </c>
      <c r="E163" s="163" t="s">
        <v>1254</v>
      </c>
      <c r="F163" s="164" t="s">
        <v>1255</v>
      </c>
      <c r="G163" s="165" t="s">
        <v>839</v>
      </c>
      <c r="H163" s="166">
        <v>10</v>
      </c>
      <c r="I163" s="167"/>
      <c r="J163" s="168">
        <f t="shared" si="10"/>
        <v>0</v>
      </c>
      <c r="K163" s="169"/>
      <c r="L163" s="33"/>
      <c r="M163" s="170" t="s">
        <v>1</v>
      </c>
      <c r="N163" s="171" t="s">
        <v>37</v>
      </c>
      <c r="O163" s="58"/>
      <c r="P163" s="172">
        <f t="shared" si="11"/>
        <v>0</v>
      </c>
      <c r="Q163" s="172">
        <v>0</v>
      </c>
      <c r="R163" s="172">
        <f t="shared" si="12"/>
        <v>0</v>
      </c>
      <c r="S163" s="172">
        <v>0</v>
      </c>
      <c r="T163" s="173">
        <f t="shared" si="1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74" t="s">
        <v>150</v>
      </c>
      <c r="AT163" s="174" t="s">
        <v>146</v>
      </c>
      <c r="AU163" s="174" t="s">
        <v>80</v>
      </c>
      <c r="AY163" s="17" t="s">
        <v>144</v>
      </c>
      <c r="BE163" s="175">
        <f t="shared" si="14"/>
        <v>0</v>
      </c>
      <c r="BF163" s="175">
        <f t="shared" si="15"/>
        <v>0</v>
      </c>
      <c r="BG163" s="175">
        <f t="shared" si="16"/>
        <v>0</v>
      </c>
      <c r="BH163" s="175">
        <f t="shared" si="17"/>
        <v>0</v>
      </c>
      <c r="BI163" s="175">
        <f t="shared" si="18"/>
        <v>0</v>
      </c>
      <c r="BJ163" s="17" t="s">
        <v>80</v>
      </c>
      <c r="BK163" s="175">
        <f t="shared" si="19"/>
        <v>0</v>
      </c>
      <c r="BL163" s="17" t="s">
        <v>150</v>
      </c>
      <c r="BM163" s="174" t="s">
        <v>617</v>
      </c>
    </row>
    <row r="164" spans="1:65" s="12" customFormat="1" ht="25.9" customHeight="1">
      <c r="B164" s="148"/>
      <c r="D164" s="149" t="s">
        <v>71</v>
      </c>
      <c r="E164" s="150" t="s">
        <v>831</v>
      </c>
      <c r="F164" s="150" t="s">
        <v>1152</v>
      </c>
      <c r="I164" s="151"/>
      <c r="J164" s="152">
        <f>BK164</f>
        <v>0</v>
      </c>
      <c r="L164" s="148"/>
      <c r="M164" s="153"/>
      <c r="N164" s="154"/>
      <c r="O164" s="154"/>
      <c r="P164" s="155">
        <f>SUM(P165:P167)</f>
        <v>0</v>
      </c>
      <c r="Q164" s="154"/>
      <c r="R164" s="155">
        <f>SUM(R165:R167)</f>
        <v>0</v>
      </c>
      <c r="S164" s="154"/>
      <c r="T164" s="156">
        <f>SUM(T165:T167)</f>
        <v>0</v>
      </c>
      <c r="AR164" s="149" t="s">
        <v>80</v>
      </c>
      <c r="AT164" s="157" t="s">
        <v>71</v>
      </c>
      <c r="AU164" s="157" t="s">
        <v>72</v>
      </c>
      <c r="AY164" s="149" t="s">
        <v>144</v>
      </c>
      <c r="BK164" s="158">
        <f>SUM(BK165:BK167)</f>
        <v>0</v>
      </c>
    </row>
    <row r="165" spans="1:65" s="2" customFormat="1" ht="16.5" customHeight="1">
      <c r="A165" s="32"/>
      <c r="B165" s="161"/>
      <c r="C165" s="162" t="s">
        <v>366</v>
      </c>
      <c r="D165" s="162" t="s">
        <v>146</v>
      </c>
      <c r="E165" s="163" t="s">
        <v>1256</v>
      </c>
      <c r="F165" s="164" t="s">
        <v>481</v>
      </c>
      <c r="G165" s="165" t="s">
        <v>309</v>
      </c>
      <c r="H165" s="166">
        <v>1</v>
      </c>
      <c r="I165" s="167"/>
      <c r="J165" s="168">
        <f>ROUND(I165*H165,2)</f>
        <v>0</v>
      </c>
      <c r="K165" s="169"/>
      <c r="L165" s="33"/>
      <c r="M165" s="170" t="s">
        <v>1</v>
      </c>
      <c r="N165" s="171" t="s">
        <v>37</v>
      </c>
      <c r="O165" s="58"/>
      <c r="P165" s="172">
        <f>O165*H165</f>
        <v>0</v>
      </c>
      <c r="Q165" s="172">
        <v>0</v>
      </c>
      <c r="R165" s="172">
        <f>Q165*H165</f>
        <v>0</v>
      </c>
      <c r="S165" s="172">
        <v>0</v>
      </c>
      <c r="T165" s="173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74" t="s">
        <v>150</v>
      </c>
      <c r="AT165" s="174" t="s">
        <v>146</v>
      </c>
      <c r="AU165" s="174" t="s">
        <v>80</v>
      </c>
      <c r="AY165" s="17" t="s">
        <v>144</v>
      </c>
      <c r="BE165" s="175">
        <f>IF(N165="základní",J165,0)</f>
        <v>0</v>
      </c>
      <c r="BF165" s="175">
        <f>IF(N165="snížená",J165,0)</f>
        <v>0</v>
      </c>
      <c r="BG165" s="175">
        <f>IF(N165="zákl. přenesená",J165,0)</f>
        <v>0</v>
      </c>
      <c r="BH165" s="175">
        <f>IF(N165="sníž. přenesená",J165,0)</f>
        <v>0</v>
      </c>
      <c r="BI165" s="175">
        <f>IF(N165="nulová",J165,0)</f>
        <v>0</v>
      </c>
      <c r="BJ165" s="17" t="s">
        <v>80</v>
      </c>
      <c r="BK165" s="175">
        <f>ROUND(I165*H165,2)</f>
        <v>0</v>
      </c>
      <c r="BL165" s="17" t="s">
        <v>150</v>
      </c>
      <c r="BM165" s="174" t="s">
        <v>628</v>
      </c>
    </row>
    <row r="166" spans="1:65" s="2" customFormat="1" ht="16.5" customHeight="1">
      <c r="A166" s="32"/>
      <c r="B166" s="161"/>
      <c r="C166" s="162" t="s">
        <v>371</v>
      </c>
      <c r="D166" s="162" t="s">
        <v>146</v>
      </c>
      <c r="E166" s="163" t="s">
        <v>1257</v>
      </c>
      <c r="F166" s="164" t="s">
        <v>1064</v>
      </c>
      <c r="G166" s="165" t="s">
        <v>309</v>
      </c>
      <c r="H166" s="166">
        <v>1</v>
      </c>
      <c r="I166" s="167"/>
      <c r="J166" s="168">
        <f>ROUND(I166*H166,2)</f>
        <v>0</v>
      </c>
      <c r="K166" s="169"/>
      <c r="L166" s="33"/>
      <c r="M166" s="170" t="s">
        <v>1</v>
      </c>
      <c r="N166" s="171" t="s">
        <v>37</v>
      </c>
      <c r="O166" s="58"/>
      <c r="P166" s="172">
        <f>O166*H166</f>
        <v>0</v>
      </c>
      <c r="Q166" s="172">
        <v>0</v>
      </c>
      <c r="R166" s="172">
        <f>Q166*H166</f>
        <v>0</v>
      </c>
      <c r="S166" s="172">
        <v>0</v>
      </c>
      <c r="T166" s="173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74" t="s">
        <v>150</v>
      </c>
      <c r="AT166" s="174" t="s">
        <v>146</v>
      </c>
      <c r="AU166" s="174" t="s">
        <v>80</v>
      </c>
      <c r="AY166" s="17" t="s">
        <v>144</v>
      </c>
      <c r="BE166" s="175">
        <f>IF(N166="základní",J166,0)</f>
        <v>0</v>
      </c>
      <c r="BF166" s="175">
        <f>IF(N166="snížená",J166,0)</f>
        <v>0</v>
      </c>
      <c r="BG166" s="175">
        <f>IF(N166="zákl. přenesená",J166,0)</f>
        <v>0</v>
      </c>
      <c r="BH166" s="175">
        <f>IF(N166="sníž. přenesená",J166,0)</f>
        <v>0</v>
      </c>
      <c r="BI166" s="175">
        <f>IF(N166="nulová",J166,0)</f>
        <v>0</v>
      </c>
      <c r="BJ166" s="17" t="s">
        <v>80</v>
      </c>
      <c r="BK166" s="175">
        <f>ROUND(I166*H166,2)</f>
        <v>0</v>
      </c>
      <c r="BL166" s="17" t="s">
        <v>150</v>
      </c>
      <c r="BM166" s="174" t="s">
        <v>639</v>
      </c>
    </row>
    <row r="167" spans="1:65" s="2" customFormat="1" ht="16.5" customHeight="1">
      <c r="A167" s="32"/>
      <c r="B167" s="161"/>
      <c r="C167" s="162" t="s">
        <v>376</v>
      </c>
      <c r="D167" s="162" t="s">
        <v>146</v>
      </c>
      <c r="E167" s="163" t="s">
        <v>1258</v>
      </c>
      <c r="F167" s="164" t="s">
        <v>1259</v>
      </c>
      <c r="G167" s="165" t="s">
        <v>1260</v>
      </c>
      <c r="H167" s="166">
        <v>5</v>
      </c>
      <c r="I167" s="167"/>
      <c r="J167" s="168">
        <f>ROUND(I167*H167,2)</f>
        <v>0</v>
      </c>
      <c r="K167" s="169"/>
      <c r="L167" s="33"/>
      <c r="M167" s="215" t="s">
        <v>1</v>
      </c>
      <c r="N167" s="216" t="s">
        <v>37</v>
      </c>
      <c r="O167" s="217"/>
      <c r="P167" s="218">
        <f>O167*H167</f>
        <v>0</v>
      </c>
      <c r="Q167" s="218">
        <v>0</v>
      </c>
      <c r="R167" s="218">
        <f>Q167*H167</f>
        <v>0</v>
      </c>
      <c r="S167" s="218">
        <v>0</v>
      </c>
      <c r="T167" s="219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74" t="s">
        <v>150</v>
      </c>
      <c r="AT167" s="174" t="s">
        <v>146</v>
      </c>
      <c r="AU167" s="174" t="s">
        <v>80</v>
      </c>
      <c r="AY167" s="17" t="s">
        <v>144</v>
      </c>
      <c r="BE167" s="175">
        <f>IF(N167="základní",J167,0)</f>
        <v>0</v>
      </c>
      <c r="BF167" s="175">
        <f>IF(N167="snížená",J167,0)</f>
        <v>0</v>
      </c>
      <c r="BG167" s="175">
        <f>IF(N167="zákl. přenesená",J167,0)</f>
        <v>0</v>
      </c>
      <c r="BH167" s="175">
        <f>IF(N167="sníž. přenesená",J167,0)</f>
        <v>0</v>
      </c>
      <c r="BI167" s="175">
        <f>IF(N167="nulová",J167,0)</f>
        <v>0</v>
      </c>
      <c r="BJ167" s="17" t="s">
        <v>80</v>
      </c>
      <c r="BK167" s="175">
        <f>ROUND(I167*H167,2)</f>
        <v>0</v>
      </c>
      <c r="BL167" s="17" t="s">
        <v>150</v>
      </c>
      <c r="BM167" s="174" t="s">
        <v>650</v>
      </c>
    </row>
    <row r="168" spans="1:65" s="2" customFormat="1" ht="6.95" customHeight="1">
      <c r="A168" s="32"/>
      <c r="B168" s="47"/>
      <c r="C168" s="48"/>
      <c r="D168" s="48"/>
      <c r="E168" s="48"/>
      <c r="F168" s="48"/>
      <c r="G168" s="48"/>
      <c r="H168" s="48"/>
      <c r="I168" s="120"/>
      <c r="J168" s="48"/>
      <c r="K168" s="48"/>
      <c r="L168" s="33"/>
      <c r="M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</row>
  </sheetData>
  <autoFilter ref="C118:K167" xr:uid="{00000000-0009-0000-0000-000005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33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3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3"/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97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82</v>
      </c>
    </row>
    <row r="4" spans="1:46" s="1" customFormat="1" ht="24.95" customHeight="1">
      <c r="B4" s="20"/>
      <c r="D4" s="21" t="s">
        <v>98</v>
      </c>
      <c r="I4" s="93"/>
      <c r="L4" s="20"/>
      <c r="M4" s="95" t="s">
        <v>10</v>
      </c>
      <c r="AT4" s="17" t="s">
        <v>3</v>
      </c>
    </row>
    <row r="5" spans="1:46" s="1" customFormat="1" ht="6.95" customHeight="1">
      <c r="B5" s="20"/>
      <c r="I5" s="93"/>
      <c r="L5" s="20"/>
    </row>
    <row r="6" spans="1:46" s="1" customFormat="1" ht="12" customHeight="1">
      <c r="B6" s="20"/>
      <c r="D6" s="27" t="s">
        <v>16</v>
      </c>
      <c r="I6" s="93"/>
      <c r="L6" s="20"/>
    </row>
    <row r="7" spans="1:46" s="1" customFormat="1" ht="16.5" customHeight="1">
      <c r="B7" s="20"/>
      <c r="E7" s="261" t="str">
        <f>'Rekapitulace stavby'!K6</f>
        <v>Rozšíření kapacity DDM v hospodářském pavilonu MŠ Ratibořická</v>
      </c>
      <c r="F7" s="262"/>
      <c r="G7" s="262"/>
      <c r="H7" s="262"/>
      <c r="I7" s="93"/>
      <c r="L7" s="20"/>
    </row>
    <row r="8" spans="1:46" s="2" customFormat="1" ht="12" customHeight="1">
      <c r="A8" s="32"/>
      <c r="B8" s="33"/>
      <c r="C8" s="32"/>
      <c r="D8" s="27" t="s">
        <v>99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40" t="s">
        <v>1261</v>
      </c>
      <c r="F9" s="260"/>
      <c r="G9" s="260"/>
      <c r="H9" s="260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9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97" t="s">
        <v>22</v>
      </c>
      <c r="J12" s="55">
        <f>'Rekapitulace stavby'!AN8</f>
        <v>43829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97" t="s">
        <v>24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97" t="s">
        <v>25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97" t="s">
        <v>24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63" t="str">
        <f>'Rekapitulace stavby'!E14</f>
        <v>Vyplň údaj</v>
      </c>
      <c r="F18" s="255"/>
      <c r="G18" s="255"/>
      <c r="H18" s="255"/>
      <c r="I18" s="97" t="s">
        <v>25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97" t="s">
        <v>24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97" t="s">
        <v>25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30</v>
      </c>
      <c r="E23" s="32"/>
      <c r="F23" s="32"/>
      <c r="G23" s="32"/>
      <c r="H23" s="32"/>
      <c r="I23" s="97" t="s">
        <v>24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97" t="s">
        <v>25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31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8"/>
      <c r="B27" s="99"/>
      <c r="C27" s="98"/>
      <c r="D27" s="98"/>
      <c r="E27" s="259" t="s">
        <v>1</v>
      </c>
      <c r="F27" s="259"/>
      <c r="G27" s="259"/>
      <c r="H27" s="259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3" t="s">
        <v>32</v>
      </c>
      <c r="E30" s="32"/>
      <c r="F30" s="32"/>
      <c r="G30" s="32"/>
      <c r="H30" s="32"/>
      <c r="I30" s="96"/>
      <c r="J30" s="71">
        <f>ROUND(J118,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34</v>
      </c>
      <c r="G32" s="32"/>
      <c r="H32" s="32"/>
      <c r="I32" s="104" t="s">
        <v>33</v>
      </c>
      <c r="J32" s="36" t="s">
        <v>35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5" t="s">
        <v>36</v>
      </c>
      <c r="E33" s="27" t="s">
        <v>37</v>
      </c>
      <c r="F33" s="106">
        <f>ROUND((SUM(BE118:BE132)),  2)</f>
        <v>0</v>
      </c>
      <c r="G33" s="32"/>
      <c r="H33" s="32"/>
      <c r="I33" s="107">
        <v>0.21</v>
      </c>
      <c r="J33" s="106">
        <f>ROUND(((SUM(BE118:BE132))*I33),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38</v>
      </c>
      <c r="F34" s="106">
        <f>ROUND((SUM(BF118:BF132)),  2)</f>
        <v>0</v>
      </c>
      <c r="G34" s="32"/>
      <c r="H34" s="32"/>
      <c r="I34" s="107">
        <v>0.15</v>
      </c>
      <c r="J34" s="106">
        <f>ROUND(((SUM(BF118:BF132))*I34),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39</v>
      </c>
      <c r="F35" s="106">
        <f>ROUND((SUM(BG118:BG132)),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40</v>
      </c>
      <c r="F36" s="106">
        <f>ROUND((SUM(BH118:BH132)),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06">
        <f>ROUND((SUM(BI118:BI132)),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8"/>
      <c r="D39" s="109" t="s">
        <v>42</v>
      </c>
      <c r="E39" s="60"/>
      <c r="F39" s="60"/>
      <c r="G39" s="110" t="s">
        <v>43</v>
      </c>
      <c r="H39" s="111" t="s">
        <v>44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I41" s="93"/>
      <c r="L41" s="20"/>
    </row>
    <row r="42" spans="1:31" s="1" customFormat="1" ht="14.45" customHeight="1">
      <c r="B42" s="20"/>
      <c r="I42" s="93"/>
      <c r="L42" s="20"/>
    </row>
    <row r="43" spans="1:31" s="1" customFormat="1" ht="14.45" customHeight="1">
      <c r="B43" s="20"/>
      <c r="I43" s="93"/>
      <c r="L43" s="20"/>
    </row>
    <row r="44" spans="1:31" s="1" customFormat="1" ht="14.45" customHeight="1">
      <c r="B44" s="20"/>
      <c r="I44" s="93"/>
      <c r="L44" s="20"/>
    </row>
    <row r="45" spans="1:31" s="1" customFormat="1" ht="14.45" customHeight="1">
      <c r="B45" s="20"/>
      <c r="I45" s="93"/>
      <c r="L45" s="20"/>
    </row>
    <row r="46" spans="1:31" s="1" customFormat="1" ht="14.45" customHeight="1">
      <c r="B46" s="20"/>
      <c r="I46" s="93"/>
      <c r="L46" s="20"/>
    </row>
    <row r="47" spans="1:31" s="1" customFormat="1" ht="14.45" customHeight="1">
      <c r="B47" s="20"/>
      <c r="I47" s="93"/>
      <c r="L47" s="20"/>
    </row>
    <row r="48" spans="1:31" s="1" customFormat="1" ht="14.45" customHeight="1">
      <c r="B48" s="20"/>
      <c r="I48" s="93"/>
      <c r="L48" s="20"/>
    </row>
    <row r="49" spans="1:31" s="1" customFormat="1" ht="14.45" customHeight="1">
      <c r="B49" s="20"/>
      <c r="I49" s="93"/>
      <c r="L49" s="20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115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47</v>
      </c>
      <c r="E61" s="35"/>
      <c r="F61" s="116" t="s">
        <v>48</v>
      </c>
      <c r="G61" s="45" t="s">
        <v>47</v>
      </c>
      <c r="H61" s="35"/>
      <c r="I61" s="117"/>
      <c r="J61" s="118" t="s">
        <v>48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49</v>
      </c>
      <c r="E65" s="46"/>
      <c r="F65" s="46"/>
      <c r="G65" s="43" t="s">
        <v>50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47</v>
      </c>
      <c r="E76" s="35"/>
      <c r="F76" s="116" t="s">
        <v>48</v>
      </c>
      <c r="G76" s="45" t="s">
        <v>47</v>
      </c>
      <c r="H76" s="35"/>
      <c r="I76" s="117"/>
      <c r="J76" s="118" t="s">
        <v>48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101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61" t="str">
        <f>E7</f>
        <v>Rozšíření kapacity DDM v hospodářském pavilonu MŠ Ratibořická</v>
      </c>
      <c r="F85" s="262"/>
      <c r="G85" s="262"/>
      <c r="H85" s="262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99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40" t="str">
        <f>E9</f>
        <v>901 - VON</v>
      </c>
      <c r="F87" s="260"/>
      <c r="G87" s="260"/>
      <c r="H87" s="260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97" t="s">
        <v>22</v>
      </c>
      <c r="J89" s="55">
        <f>IF(J12="","",J12)</f>
        <v>43829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23</v>
      </c>
      <c r="D91" s="32"/>
      <c r="E91" s="32"/>
      <c r="F91" s="25" t="str">
        <f>E15</f>
        <v xml:space="preserve"> </v>
      </c>
      <c r="G91" s="32"/>
      <c r="H91" s="32"/>
      <c r="I91" s="97" t="s">
        <v>28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97" t="s">
        <v>30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22" t="s">
        <v>102</v>
      </c>
      <c r="D94" s="108"/>
      <c r="E94" s="108"/>
      <c r="F94" s="108"/>
      <c r="G94" s="108"/>
      <c r="H94" s="108"/>
      <c r="I94" s="123"/>
      <c r="J94" s="124" t="s">
        <v>103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25" t="s">
        <v>104</v>
      </c>
      <c r="D96" s="32"/>
      <c r="E96" s="32"/>
      <c r="F96" s="32"/>
      <c r="G96" s="32"/>
      <c r="H96" s="32"/>
      <c r="I96" s="96"/>
      <c r="J96" s="71">
        <f>J118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105</v>
      </c>
    </row>
    <row r="97" spans="1:31" s="9" customFormat="1" ht="24.95" customHeight="1">
      <c r="B97" s="126"/>
      <c r="D97" s="127" t="s">
        <v>1262</v>
      </c>
      <c r="E97" s="128"/>
      <c r="F97" s="128"/>
      <c r="G97" s="128"/>
      <c r="H97" s="128"/>
      <c r="I97" s="129"/>
      <c r="J97" s="130">
        <f>J119</f>
        <v>0</v>
      </c>
      <c r="L97" s="126"/>
    </row>
    <row r="98" spans="1:31" s="10" customFormat="1" ht="19.899999999999999" customHeight="1">
      <c r="B98" s="131"/>
      <c r="D98" s="132" t="s">
        <v>1263</v>
      </c>
      <c r="E98" s="133"/>
      <c r="F98" s="133"/>
      <c r="G98" s="133"/>
      <c r="H98" s="133"/>
      <c r="I98" s="134"/>
      <c r="J98" s="135">
        <f>J120</f>
        <v>0</v>
      </c>
      <c r="L98" s="131"/>
    </row>
    <row r="99" spans="1:31" s="2" customFormat="1" ht="21.75" customHeight="1">
      <c r="A99" s="32"/>
      <c r="B99" s="33"/>
      <c r="C99" s="32"/>
      <c r="D99" s="32"/>
      <c r="E99" s="32"/>
      <c r="F99" s="32"/>
      <c r="G99" s="32"/>
      <c r="H99" s="32"/>
      <c r="I99" s="96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31" s="2" customFormat="1" ht="6.95" customHeight="1">
      <c r="A100" s="32"/>
      <c r="B100" s="47"/>
      <c r="C100" s="48"/>
      <c r="D100" s="48"/>
      <c r="E100" s="48"/>
      <c r="F100" s="48"/>
      <c r="G100" s="48"/>
      <c r="H100" s="48"/>
      <c r="I100" s="120"/>
      <c r="J100" s="48"/>
      <c r="K100" s="48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4" spans="1:31" s="2" customFormat="1" ht="6.95" customHeight="1">
      <c r="A104" s="32"/>
      <c r="B104" s="49"/>
      <c r="C104" s="50"/>
      <c r="D104" s="50"/>
      <c r="E104" s="50"/>
      <c r="F104" s="50"/>
      <c r="G104" s="50"/>
      <c r="H104" s="50"/>
      <c r="I104" s="121"/>
      <c r="J104" s="50"/>
      <c r="K104" s="50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24.95" customHeight="1">
      <c r="A105" s="32"/>
      <c r="B105" s="33"/>
      <c r="C105" s="21" t="s">
        <v>129</v>
      </c>
      <c r="D105" s="32"/>
      <c r="E105" s="32"/>
      <c r="F105" s="32"/>
      <c r="G105" s="32"/>
      <c r="H105" s="32"/>
      <c r="I105" s="96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5" customHeight="1">
      <c r="A106" s="32"/>
      <c r="B106" s="33"/>
      <c r="C106" s="32"/>
      <c r="D106" s="32"/>
      <c r="E106" s="32"/>
      <c r="F106" s="32"/>
      <c r="G106" s="32"/>
      <c r="H106" s="32"/>
      <c r="I106" s="96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12" customHeight="1">
      <c r="A107" s="32"/>
      <c r="B107" s="33"/>
      <c r="C107" s="27" t="s">
        <v>16</v>
      </c>
      <c r="D107" s="32"/>
      <c r="E107" s="32"/>
      <c r="F107" s="32"/>
      <c r="G107" s="32"/>
      <c r="H107" s="32"/>
      <c r="I107" s="96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6.5" customHeight="1">
      <c r="A108" s="32"/>
      <c r="B108" s="33"/>
      <c r="C108" s="32"/>
      <c r="D108" s="32"/>
      <c r="E108" s="261" t="str">
        <f>E7</f>
        <v>Rozšíření kapacity DDM v hospodářském pavilonu MŠ Ratibořická</v>
      </c>
      <c r="F108" s="262"/>
      <c r="G108" s="262"/>
      <c r="H108" s="262"/>
      <c r="I108" s="96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99</v>
      </c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2"/>
      <c r="D110" s="32"/>
      <c r="E110" s="240" t="str">
        <f>E9</f>
        <v>901 - VON</v>
      </c>
      <c r="F110" s="260"/>
      <c r="G110" s="260"/>
      <c r="H110" s="260"/>
      <c r="I110" s="96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20</v>
      </c>
      <c r="D112" s="32"/>
      <c r="E112" s="32"/>
      <c r="F112" s="25" t="str">
        <f>F12</f>
        <v xml:space="preserve"> </v>
      </c>
      <c r="G112" s="32"/>
      <c r="H112" s="32"/>
      <c r="I112" s="97" t="s">
        <v>22</v>
      </c>
      <c r="J112" s="55">
        <f>IF(J12="","",J12)</f>
        <v>43829</v>
      </c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9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5.2" customHeight="1">
      <c r="A114" s="32"/>
      <c r="B114" s="33"/>
      <c r="C114" s="27" t="s">
        <v>23</v>
      </c>
      <c r="D114" s="32"/>
      <c r="E114" s="32"/>
      <c r="F114" s="25" t="str">
        <f>E15</f>
        <v xml:space="preserve"> </v>
      </c>
      <c r="G114" s="32"/>
      <c r="H114" s="32"/>
      <c r="I114" s="97" t="s">
        <v>28</v>
      </c>
      <c r="J114" s="30" t="str">
        <f>E21</f>
        <v xml:space="preserve"> 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5.2" customHeight="1">
      <c r="A115" s="32"/>
      <c r="B115" s="33"/>
      <c r="C115" s="27" t="s">
        <v>26</v>
      </c>
      <c r="D115" s="32"/>
      <c r="E115" s="32"/>
      <c r="F115" s="25" t="str">
        <f>IF(E18="","",E18)</f>
        <v>Vyplň údaj</v>
      </c>
      <c r="G115" s="32"/>
      <c r="H115" s="32"/>
      <c r="I115" s="97" t="s">
        <v>30</v>
      </c>
      <c r="J115" s="30" t="str">
        <f>E24</f>
        <v xml:space="preserve"> 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0.35" customHeight="1">
      <c r="A116" s="32"/>
      <c r="B116" s="33"/>
      <c r="C116" s="32"/>
      <c r="D116" s="32"/>
      <c r="E116" s="32"/>
      <c r="F116" s="32"/>
      <c r="G116" s="32"/>
      <c r="H116" s="32"/>
      <c r="I116" s="96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11" customFormat="1" ht="29.25" customHeight="1">
      <c r="A117" s="136"/>
      <c r="B117" s="137"/>
      <c r="C117" s="138" t="s">
        <v>130</v>
      </c>
      <c r="D117" s="139" t="s">
        <v>57</v>
      </c>
      <c r="E117" s="139" t="s">
        <v>53</v>
      </c>
      <c r="F117" s="139" t="s">
        <v>54</v>
      </c>
      <c r="G117" s="139" t="s">
        <v>131</v>
      </c>
      <c r="H117" s="139" t="s">
        <v>132</v>
      </c>
      <c r="I117" s="140" t="s">
        <v>133</v>
      </c>
      <c r="J117" s="141" t="s">
        <v>103</v>
      </c>
      <c r="K117" s="142" t="s">
        <v>134</v>
      </c>
      <c r="L117" s="143"/>
      <c r="M117" s="62" t="s">
        <v>1</v>
      </c>
      <c r="N117" s="63" t="s">
        <v>36</v>
      </c>
      <c r="O117" s="63" t="s">
        <v>135</v>
      </c>
      <c r="P117" s="63" t="s">
        <v>136</v>
      </c>
      <c r="Q117" s="63" t="s">
        <v>137</v>
      </c>
      <c r="R117" s="63" t="s">
        <v>138</v>
      </c>
      <c r="S117" s="63" t="s">
        <v>139</v>
      </c>
      <c r="T117" s="64" t="s">
        <v>140</v>
      </c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</row>
    <row r="118" spans="1:65" s="2" customFormat="1" ht="22.9" customHeight="1">
      <c r="A118" s="32"/>
      <c r="B118" s="33"/>
      <c r="C118" s="69" t="s">
        <v>141</v>
      </c>
      <c r="D118" s="32"/>
      <c r="E118" s="32"/>
      <c r="F118" s="32"/>
      <c r="G118" s="32"/>
      <c r="H118" s="32"/>
      <c r="I118" s="96"/>
      <c r="J118" s="144">
        <f>BK118</f>
        <v>0</v>
      </c>
      <c r="K118" s="32"/>
      <c r="L118" s="33"/>
      <c r="M118" s="65"/>
      <c r="N118" s="56"/>
      <c r="O118" s="66"/>
      <c r="P118" s="145">
        <f>P119</f>
        <v>0</v>
      </c>
      <c r="Q118" s="66"/>
      <c r="R118" s="145">
        <f>R119</f>
        <v>0</v>
      </c>
      <c r="S118" s="66"/>
      <c r="T118" s="146">
        <f>T119</f>
        <v>0</v>
      </c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T118" s="17" t="s">
        <v>71</v>
      </c>
      <c r="AU118" s="17" t="s">
        <v>105</v>
      </c>
      <c r="BK118" s="147">
        <f>BK119</f>
        <v>0</v>
      </c>
    </row>
    <row r="119" spans="1:65" s="12" customFormat="1" ht="25.9" customHeight="1">
      <c r="B119" s="148"/>
      <c r="D119" s="149" t="s">
        <v>71</v>
      </c>
      <c r="E119" s="150" t="s">
        <v>1152</v>
      </c>
      <c r="F119" s="150" t="s">
        <v>1152</v>
      </c>
      <c r="I119" s="151"/>
      <c r="J119" s="152">
        <f>BK119</f>
        <v>0</v>
      </c>
      <c r="L119" s="148"/>
      <c r="M119" s="153"/>
      <c r="N119" s="154"/>
      <c r="O119" s="154"/>
      <c r="P119" s="155">
        <f>P120</f>
        <v>0</v>
      </c>
      <c r="Q119" s="154"/>
      <c r="R119" s="155">
        <f>R120</f>
        <v>0</v>
      </c>
      <c r="S119" s="154"/>
      <c r="T119" s="156">
        <f>T120</f>
        <v>0</v>
      </c>
      <c r="AR119" s="149" t="s">
        <v>150</v>
      </c>
      <c r="AT119" s="157" t="s">
        <v>71</v>
      </c>
      <c r="AU119" s="157" t="s">
        <v>72</v>
      </c>
      <c r="AY119" s="149" t="s">
        <v>144</v>
      </c>
      <c r="BK119" s="158">
        <f>BK120</f>
        <v>0</v>
      </c>
    </row>
    <row r="120" spans="1:65" s="12" customFormat="1" ht="22.9" customHeight="1">
      <c r="B120" s="148"/>
      <c r="D120" s="149" t="s">
        <v>71</v>
      </c>
      <c r="E120" s="159" t="s">
        <v>1264</v>
      </c>
      <c r="F120" s="159" t="s">
        <v>1265</v>
      </c>
      <c r="I120" s="151"/>
      <c r="J120" s="160">
        <f>BK120</f>
        <v>0</v>
      </c>
      <c r="L120" s="148"/>
      <c r="M120" s="153"/>
      <c r="N120" s="154"/>
      <c r="O120" s="154"/>
      <c r="P120" s="155">
        <f>SUM(P121:P132)</f>
        <v>0</v>
      </c>
      <c r="Q120" s="154"/>
      <c r="R120" s="155">
        <f>SUM(R121:R132)</f>
        <v>0</v>
      </c>
      <c r="S120" s="154"/>
      <c r="T120" s="156">
        <f>SUM(T121:T132)</f>
        <v>0</v>
      </c>
      <c r="AR120" s="149" t="s">
        <v>150</v>
      </c>
      <c r="AT120" s="157" t="s">
        <v>71</v>
      </c>
      <c r="AU120" s="157" t="s">
        <v>80</v>
      </c>
      <c r="AY120" s="149" t="s">
        <v>144</v>
      </c>
      <c r="BK120" s="158">
        <f>SUM(BK121:BK132)</f>
        <v>0</v>
      </c>
    </row>
    <row r="121" spans="1:65" s="2" customFormat="1" ht="16.5" customHeight="1">
      <c r="A121" s="32"/>
      <c r="B121" s="161"/>
      <c r="C121" s="162" t="s">
        <v>80</v>
      </c>
      <c r="D121" s="162" t="s">
        <v>146</v>
      </c>
      <c r="E121" s="163" t="s">
        <v>1266</v>
      </c>
      <c r="F121" s="164" t="s">
        <v>1267</v>
      </c>
      <c r="G121" s="165" t="s">
        <v>309</v>
      </c>
      <c r="H121" s="166">
        <v>1</v>
      </c>
      <c r="I121" s="167"/>
      <c r="J121" s="168">
        <f t="shared" ref="J121:J132" si="0">ROUND(I121*H121,2)</f>
        <v>0</v>
      </c>
      <c r="K121" s="169"/>
      <c r="L121" s="33"/>
      <c r="M121" s="170" t="s">
        <v>1</v>
      </c>
      <c r="N121" s="171" t="s">
        <v>37</v>
      </c>
      <c r="O121" s="58"/>
      <c r="P121" s="172">
        <f t="shared" ref="P121:P132" si="1">O121*H121</f>
        <v>0</v>
      </c>
      <c r="Q121" s="172">
        <v>0</v>
      </c>
      <c r="R121" s="172">
        <f t="shared" ref="R121:R132" si="2">Q121*H121</f>
        <v>0</v>
      </c>
      <c r="S121" s="172">
        <v>0</v>
      </c>
      <c r="T121" s="173">
        <f t="shared" ref="T121:T132" si="3">S121*H121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R121" s="174" t="s">
        <v>1268</v>
      </c>
      <c r="AT121" s="174" t="s">
        <v>146</v>
      </c>
      <c r="AU121" s="174" t="s">
        <v>82</v>
      </c>
      <c r="AY121" s="17" t="s">
        <v>144</v>
      </c>
      <c r="BE121" s="175">
        <f t="shared" ref="BE121:BE132" si="4">IF(N121="základní",J121,0)</f>
        <v>0</v>
      </c>
      <c r="BF121" s="175">
        <f t="shared" ref="BF121:BF132" si="5">IF(N121="snížená",J121,0)</f>
        <v>0</v>
      </c>
      <c r="BG121" s="175">
        <f t="shared" ref="BG121:BG132" si="6">IF(N121="zákl. přenesená",J121,0)</f>
        <v>0</v>
      </c>
      <c r="BH121" s="175">
        <f t="shared" ref="BH121:BH132" si="7">IF(N121="sníž. přenesená",J121,0)</f>
        <v>0</v>
      </c>
      <c r="BI121" s="175">
        <f t="shared" ref="BI121:BI132" si="8">IF(N121="nulová",J121,0)</f>
        <v>0</v>
      </c>
      <c r="BJ121" s="17" t="s">
        <v>80</v>
      </c>
      <c r="BK121" s="175">
        <f t="shared" ref="BK121:BK132" si="9">ROUND(I121*H121,2)</f>
        <v>0</v>
      </c>
      <c r="BL121" s="17" t="s">
        <v>1268</v>
      </c>
      <c r="BM121" s="174" t="s">
        <v>1269</v>
      </c>
    </row>
    <row r="122" spans="1:65" s="2" customFormat="1" ht="16.5" customHeight="1">
      <c r="A122" s="32"/>
      <c r="B122" s="161"/>
      <c r="C122" s="162" t="s">
        <v>82</v>
      </c>
      <c r="D122" s="162" t="s">
        <v>146</v>
      </c>
      <c r="E122" s="163" t="s">
        <v>1270</v>
      </c>
      <c r="F122" s="164" t="s">
        <v>1271</v>
      </c>
      <c r="G122" s="165" t="s">
        <v>309</v>
      </c>
      <c r="H122" s="166">
        <v>1</v>
      </c>
      <c r="I122" s="167"/>
      <c r="J122" s="168">
        <f t="shared" si="0"/>
        <v>0</v>
      </c>
      <c r="K122" s="169"/>
      <c r="L122" s="33"/>
      <c r="M122" s="170" t="s">
        <v>1</v>
      </c>
      <c r="N122" s="171" t="s">
        <v>37</v>
      </c>
      <c r="O122" s="58"/>
      <c r="P122" s="172">
        <f t="shared" si="1"/>
        <v>0</v>
      </c>
      <c r="Q122" s="172">
        <v>0</v>
      </c>
      <c r="R122" s="172">
        <f t="shared" si="2"/>
        <v>0</v>
      </c>
      <c r="S122" s="172">
        <v>0</v>
      </c>
      <c r="T122" s="173">
        <f t="shared" si="3"/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74" t="s">
        <v>1268</v>
      </c>
      <c r="AT122" s="174" t="s">
        <v>146</v>
      </c>
      <c r="AU122" s="174" t="s">
        <v>82</v>
      </c>
      <c r="AY122" s="17" t="s">
        <v>144</v>
      </c>
      <c r="BE122" s="175">
        <f t="shared" si="4"/>
        <v>0</v>
      </c>
      <c r="BF122" s="175">
        <f t="shared" si="5"/>
        <v>0</v>
      </c>
      <c r="BG122" s="175">
        <f t="shared" si="6"/>
        <v>0</v>
      </c>
      <c r="BH122" s="175">
        <f t="shared" si="7"/>
        <v>0</v>
      </c>
      <c r="BI122" s="175">
        <f t="shared" si="8"/>
        <v>0</v>
      </c>
      <c r="BJ122" s="17" t="s">
        <v>80</v>
      </c>
      <c r="BK122" s="175">
        <f t="shared" si="9"/>
        <v>0</v>
      </c>
      <c r="BL122" s="17" t="s">
        <v>1268</v>
      </c>
      <c r="BM122" s="174" t="s">
        <v>1272</v>
      </c>
    </row>
    <row r="123" spans="1:65" s="2" customFormat="1" ht="16.5" customHeight="1">
      <c r="A123" s="32"/>
      <c r="B123" s="161"/>
      <c r="C123" s="162" t="s">
        <v>160</v>
      </c>
      <c r="D123" s="162" t="s">
        <v>146</v>
      </c>
      <c r="E123" s="163" t="s">
        <v>1273</v>
      </c>
      <c r="F123" s="164" t="s">
        <v>1274</v>
      </c>
      <c r="G123" s="165" t="s">
        <v>309</v>
      </c>
      <c r="H123" s="166">
        <v>1</v>
      </c>
      <c r="I123" s="167"/>
      <c r="J123" s="168">
        <f t="shared" si="0"/>
        <v>0</v>
      </c>
      <c r="K123" s="169"/>
      <c r="L123" s="33"/>
      <c r="M123" s="170" t="s">
        <v>1</v>
      </c>
      <c r="N123" s="171" t="s">
        <v>37</v>
      </c>
      <c r="O123" s="58"/>
      <c r="P123" s="172">
        <f t="shared" si="1"/>
        <v>0</v>
      </c>
      <c r="Q123" s="172">
        <v>0</v>
      </c>
      <c r="R123" s="172">
        <f t="shared" si="2"/>
        <v>0</v>
      </c>
      <c r="S123" s="172">
        <v>0</v>
      </c>
      <c r="T123" s="173">
        <f t="shared" si="3"/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74" t="s">
        <v>1268</v>
      </c>
      <c r="AT123" s="174" t="s">
        <v>146</v>
      </c>
      <c r="AU123" s="174" t="s">
        <v>82</v>
      </c>
      <c r="AY123" s="17" t="s">
        <v>144</v>
      </c>
      <c r="BE123" s="175">
        <f t="shared" si="4"/>
        <v>0</v>
      </c>
      <c r="BF123" s="175">
        <f t="shared" si="5"/>
        <v>0</v>
      </c>
      <c r="BG123" s="175">
        <f t="shared" si="6"/>
        <v>0</v>
      </c>
      <c r="BH123" s="175">
        <f t="shared" si="7"/>
        <v>0</v>
      </c>
      <c r="BI123" s="175">
        <f t="shared" si="8"/>
        <v>0</v>
      </c>
      <c r="BJ123" s="17" t="s">
        <v>80</v>
      </c>
      <c r="BK123" s="175">
        <f t="shared" si="9"/>
        <v>0</v>
      </c>
      <c r="BL123" s="17" t="s">
        <v>1268</v>
      </c>
      <c r="BM123" s="174" t="s">
        <v>1275</v>
      </c>
    </row>
    <row r="124" spans="1:65" s="2" customFormat="1" ht="16.5" customHeight="1">
      <c r="A124" s="32"/>
      <c r="B124" s="161"/>
      <c r="C124" s="162" t="s">
        <v>150</v>
      </c>
      <c r="D124" s="162" t="s">
        <v>146</v>
      </c>
      <c r="E124" s="163" t="s">
        <v>1276</v>
      </c>
      <c r="F124" s="164" t="s">
        <v>1277</v>
      </c>
      <c r="G124" s="165" t="s">
        <v>309</v>
      </c>
      <c r="H124" s="166">
        <v>1</v>
      </c>
      <c r="I124" s="167"/>
      <c r="J124" s="168">
        <f t="shared" si="0"/>
        <v>0</v>
      </c>
      <c r="K124" s="169"/>
      <c r="L124" s="33"/>
      <c r="M124" s="170" t="s">
        <v>1</v>
      </c>
      <c r="N124" s="171" t="s">
        <v>37</v>
      </c>
      <c r="O124" s="58"/>
      <c r="P124" s="172">
        <f t="shared" si="1"/>
        <v>0</v>
      </c>
      <c r="Q124" s="172">
        <v>0</v>
      </c>
      <c r="R124" s="172">
        <f t="shared" si="2"/>
        <v>0</v>
      </c>
      <c r="S124" s="172">
        <v>0</v>
      </c>
      <c r="T124" s="173">
        <f t="shared" si="3"/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74" t="s">
        <v>1268</v>
      </c>
      <c r="AT124" s="174" t="s">
        <v>146</v>
      </c>
      <c r="AU124" s="174" t="s">
        <v>82</v>
      </c>
      <c r="AY124" s="17" t="s">
        <v>144</v>
      </c>
      <c r="BE124" s="175">
        <f t="shared" si="4"/>
        <v>0</v>
      </c>
      <c r="BF124" s="175">
        <f t="shared" si="5"/>
        <v>0</v>
      </c>
      <c r="BG124" s="175">
        <f t="shared" si="6"/>
        <v>0</v>
      </c>
      <c r="BH124" s="175">
        <f t="shared" si="7"/>
        <v>0</v>
      </c>
      <c r="BI124" s="175">
        <f t="shared" si="8"/>
        <v>0</v>
      </c>
      <c r="BJ124" s="17" t="s">
        <v>80</v>
      </c>
      <c r="BK124" s="175">
        <f t="shared" si="9"/>
        <v>0</v>
      </c>
      <c r="BL124" s="17" t="s">
        <v>1268</v>
      </c>
      <c r="BM124" s="174" t="s">
        <v>1278</v>
      </c>
    </row>
    <row r="125" spans="1:65" s="2" customFormat="1" ht="16.5" customHeight="1">
      <c r="A125" s="32"/>
      <c r="B125" s="161"/>
      <c r="C125" s="162" t="s">
        <v>170</v>
      </c>
      <c r="D125" s="162" t="s">
        <v>146</v>
      </c>
      <c r="E125" s="163" t="s">
        <v>1279</v>
      </c>
      <c r="F125" s="164" t="s">
        <v>1280</v>
      </c>
      <c r="G125" s="165" t="s">
        <v>309</v>
      </c>
      <c r="H125" s="166">
        <v>1</v>
      </c>
      <c r="I125" s="167"/>
      <c r="J125" s="168">
        <f t="shared" si="0"/>
        <v>0</v>
      </c>
      <c r="K125" s="169"/>
      <c r="L125" s="33"/>
      <c r="M125" s="170" t="s">
        <v>1</v>
      </c>
      <c r="N125" s="171" t="s">
        <v>37</v>
      </c>
      <c r="O125" s="58"/>
      <c r="P125" s="172">
        <f t="shared" si="1"/>
        <v>0</v>
      </c>
      <c r="Q125" s="172">
        <v>0</v>
      </c>
      <c r="R125" s="172">
        <f t="shared" si="2"/>
        <v>0</v>
      </c>
      <c r="S125" s="172">
        <v>0</v>
      </c>
      <c r="T125" s="173">
        <f t="shared" si="3"/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74" t="s">
        <v>1268</v>
      </c>
      <c r="AT125" s="174" t="s">
        <v>146</v>
      </c>
      <c r="AU125" s="174" t="s">
        <v>82</v>
      </c>
      <c r="AY125" s="17" t="s">
        <v>144</v>
      </c>
      <c r="BE125" s="175">
        <f t="shared" si="4"/>
        <v>0</v>
      </c>
      <c r="BF125" s="175">
        <f t="shared" si="5"/>
        <v>0</v>
      </c>
      <c r="BG125" s="175">
        <f t="shared" si="6"/>
        <v>0</v>
      </c>
      <c r="BH125" s="175">
        <f t="shared" si="7"/>
        <v>0</v>
      </c>
      <c r="BI125" s="175">
        <f t="shared" si="8"/>
        <v>0</v>
      </c>
      <c r="BJ125" s="17" t="s">
        <v>80</v>
      </c>
      <c r="BK125" s="175">
        <f t="shared" si="9"/>
        <v>0</v>
      </c>
      <c r="BL125" s="17" t="s">
        <v>1268</v>
      </c>
      <c r="BM125" s="174" t="s">
        <v>1281</v>
      </c>
    </row>
    <row r="126" spans="1:65" s="2" customFormat="1" ht="16.5" customHeight="1">
      <c r="A126" s="32"/>
      <c r="B126" s="161"/>
      <c r="C126" s="162" t="s">
        <v>175</v>
      </c>
      <c r="D126" s="162" t="s">
        <v>146</v>
      </c>
      <c r="E126" s="163" t="s">
        <v>1282</v>
      </c>
      <c r="F126" s="164" t="s">
        <v>1283</v>
      </c>
      <c r="G126" s="165" t="s">
        <v>309</v>
      </c>
      <c r="H126" s="166">
        <v>1</v>
      </c>
      <c r="I126" s="167"/>
      <c r="J126" s="168">
        <f t="shared" si="0"/>
        <v>0</v>
      </c>
      <c r="K126" s="169"/>
      <c r="L126" s="33"/>
      <c r="M126" s="170" t="s">
        <v>1</v>
      </c>
      <c r="N126" s="171" t="s">
        <v>37</v>
      </c>
      <c r="O126" s="58"/>
      <c r="P126" s="172">
        <f t="shared" si="1"/>
        <v>0</v>
      </c>
      <c r="Q126" s="172">
        <v>0</v>
      </c>
      <c r="R126" s="172">
        <f t="shared" si="2"/>
        <v>0</v>
      </c>
      <c r="S126" s="172">
        <v>0</v>
      </c>
      <c r="T126" s="173">
        <f t="shared" si="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74" t="s">
        <v>1268</v>
      </c>
      <c r="AT126" s="174" t="s">
        <v>146</v>
      </c>
      <c r="AU126" s="174" t="s">
        <v>82</v>
      </c>
      <c r="AY126" s="17" t="s">
        <v>144</v>
      </c>
      <c r="BE126" s="175">
        <f t="shared" si="4"/>
        <v>0</v>
      </c>
      <c r="BF126" s="175">
        <f t="shared" si="5"/>
        <v>0</v>
      </c>
      <c r="BG126" s="175">
        <f t="shared" si="6"/>
        <v>0</v>
      </c>
      <c r="BH126" s="175">
        <f t="shared" si="7"/>
        <v>0</v>
      </c>
      <c r="BI126" s="175">
        <f t="shared" si="8"/>
        <v>0</v>
      </c>
      <c r="BJ126" s="17" t="s">
        <v>80</v>
      </c>
      <c r="BK126" s="175">
        <f t="shared" si="9"/>
        <v>0</v>
      </c>
      <c r="BL126" s="17" t="s">
        <v>1268</v>
      </c>
      <c r="BM126" s="174" t="s">
        <v>1284</v>
      </c>
    </row>
    <row r="127" spans="1:65" s="2" customFormat="1" ht="16.5" customHeight="1">
      <c r="A127" s="32"/>
      <c r="B127" s="161"/>
      <c r="C127" s="162" t="s">
        <v>181</v>
      </c>
      <c r="D127" s="162" t="s">
        <v>146</v>
      </c>
      <c r="E127" s="163" t="s">
        <v>1285</v>
      </c>
      <c r="F127" s="164" t="s">
        <v>1286</v>
      </c>
      <c r="G127" s="165" t="s">
        <v>309</v>
      </c>
      <c r="H127" s="166">
        <v>1</v>
      </c>
      <c r="I127" s="167"/>
      <c r="J127" s="168">
        <f t="shared" si="0"/>
        <v>0</v>
      </c>
      <c r="K127" s="169"/>
      <c r="L127" s="33"/>
      <c r="M127" s="170" t="s">
        <v>1</v>
      </c>
      <c r="N127" s="171" t="s">
        <v>37</v>
      </c>
      <c r="O127" s="58"/>
      <c r="P127" s="172">
        <f t="shared" si="1"/>
        <v>0</v>
      </c>
      <c r="Q127" s="172">
        <v>0</v>
      </c>
      <c r="R127" s="172">
        <f t="shared" si="2"/>
        <v>0</v>
      </c>
      <c r="S127" s="172">
        <v>0</v>
      </c>
      <c r="T127" s="173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74" t="s">
        <v>1268</v>
      </c>
      <c r="AT127" s="174" t="s">
        <v>146</v>
      </c>
      <c r="AU127" s="174" t="s">
        <v>82</v>
      </c>
      <c r="AY127" s="17" t="s">
        <v>144</v>
      </c>
      <c r="BE127" s="175">
        <f t="shared" si="4"/>
        <v>0</v>
      </c>
      <c r="BF127" s="175">
        <f t="shared" si="5"/>
        <v>0</v>
      </c>
      <c r="BG127" s="175">
        <f t="shared" si="6"/>
        <v>0</v>
      </c>
      <c r="BH127" s="175">
        <f t="shared" si="7"/>
        <v>0</v>
      </c>
      <c r="BI127" s="175">
        <f t="shared" si="8"/>
        <v>0</v>
      </c>
      <c r="BJ127" s="17" t="s">
        <v>80</v>
      </c>
      <c r="BK127" s="175">
        <f t="shared" si="9"/>
        <v>0</v>
      </c>
      <c r="BL127" s="17" t="s">
        <v>1268</v>
      </c>
      <c r="BM127" s="174" t="s">
        <v>1287</v>
      </c>
    </row>
    <row r="128" spans="1:65" s="2" customFormat="1" ht="16.5" customHeight="1">
      <c r="A128" s="32"/>
      <c r="B128" s="161"/>
      <c r="C128" s="162" t="s">
        <v>186</v>
      </c>
      <c r="D128" s="162" t="s">
        <v>146</v>
      </c>
      <c r="E128" s="163" t="s">
        <v>1288</v>
      </c>
      <c r="F128" s="164" t="s">
        <v>1289</v>
      </c>
      <c r="G128" s="165" t="s">
        <v>309</v>
      </c>
      <c r="H128" s="166">
        <v>1</v>
      </c>
      <c r="I128" s="167"/>
      <c r="J128" s="168">
        <f t="shared" si="0"/>
        <v>0</v>
      </c>
      <c r="K128" s="169"/>
      <c r="L128" s="33"/>
      <c r="M128" s="170" t="s">
        <v>1</v>
      </c>
      <c r="N128" s="171" t="s">
        <v>37</v>
      </c>
      <c r="O128" s="58"/>
      <c r="P128" s="172">
        <f t="shared" si="1"/>
        <v>0</v>
      </c>
      <c r="Q128" s="172">
        <v>0</v>
      </c>
      <c r="R128" s="172">
        <f t="shared" si="2"/>
        <v>0</v>
      </c>
      <c r="S128" s="172">
        <v>0</v>
      </c>
      <c r="T128" s="173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74" t="s">
        <v>1268</v>
      </c>
      <c r="AT128" s="174" t="s">
        <v>146</v>
      </c>
      <c r="AU128" s="174" t="s">
        <v>82</v>
      </c>
      <c r="AY128" s="17" t="s">
        <v>144</v>
      </c>
      <c r="BE128" s="175">
        <f t="shared" si="4"/>
        <v>0</v>
      </c>
      <c r="BF128" s="175">
        <f t="shared" si="5"/>
        <v>0</v>
      </c>
      <c r="BG128" s="175">
        <f t="shared" si="6"/>
        <v>0</v>
      </c>
      <c r="BH128" s="175">
        <f t="shared" si="7"/>
        <v>0</v>
      </c>
      <c r="BI128" s="175">
        <f t="shared" si="8"/>
        <v>0</v>
      </c>
      <c r="BJ128" s="17" t="s">
        <v>80</v>
      </c>
      <c r="BK128" s="175">
        <f t="shared" si="9"/>
        <v>0</v>
      </c>
      <c r="BL128" s="17" t="s">
        <v>1268</v>
      </c>
      <c r="BM128" s="174" t="s">
        <v>1290</v>
      </c>
    </row>
    <row r="129" spans="1:65" s="2" customFormat="1" ht="16.5" customHeight="1">
      <c r="A129" s="32"/>
      <c r="B129" s="161"/>
      <c r="C129" s="162" t="s">
        <v>193</v>
      </c>
      <c r="D129" s="162" t="s">
        <v>146</v>
      </c>
      <c r="E129" s="163" t="s">
        <v>1291</v>
      </c>
      <c r="F129" s="164" t="s">
        <v>1292</v>
      </c>
      <c r="G129" s="165" t="s">
        <v>309</v>
      </c>
      <c r="H129" s="166">
        <v>1</v>
      </c>
      <c r="I129" s="167"/>
      <c r="J129" s="168">
        <f t="shared" si="0"/>
        <v>0</v>
      </c>
      <c r="K129" s="169"/>
      <c r="L129" s="33"/>
      <c r="M129" s="170" t="s">
        <v>1</v>
      </c>
      <c r="N129" s="171" t="s">
        <v>37</v>
      </c>
      <c r="O129" s="58"/>
      <c r="P129" s="172">
        <f t="shared" si="1"/>
        <v>0</v>
      </c>
      <c r="Q129" s="172">
        <v>0</v>
      </c>
      <c r="R129" s="172">
        <f t="shared" si="2"/>
        <v>0</v>
      </c>
      <c r="S129" s="172">
        <v>0</v>
      </c>
      <c r="T129" s="173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74" t="s">
        <v>1268</v>
      </c>
      <c r="AT129" s="174" t="s">
        <v>146</v>
      </c>
      <c r="AU129" s="174" t="s">
        <v>82</v>
      </c>
      <c r="AY129" s="17" t="s">
        <v>144</v>
      </c>
      <c r="BE129" s="175">
        <f t="shared" si="4"/>
        <v>0</v>
      </c>
      <c r="BF129" s="175">
        <f t="shared" si="5"/>
        <v>0</v>
      </c>
      <c r="BG129" s="175">
        <f t="shared" si="6"/>
        <v>0</v>
      </c>
      <c r="BH129" s="175">
        <f t="shared" si="7"/>
        <v>0</v>
      </c>
      <c r="BI129" s="175">
        <f t="shared" si="8"/>
        <v>0</v>
      </c>
      <c r="BJ129" s="17" t="s">
        <v>80</v>
      </c>
      <c r="BK129" s="175">
        <f t="shared" si="9"/>
        <v>0</v>
      </c>
      <c r="BL129" s="17" t="s">
        <v>1268</v>
      </c>
      <c r="BM129" s="174" t="s">
        <v>1293</v>
      </c>
    </row>
    <row r="130" spans="1:65" s="2" customFormat="1" ht="16.5" customHeight="1">
      <c r="A130" s="32"/>
      <c r="B130" s="161"/>
      <c r="C130" s="162" t="s">
        <v>199</v>
      </c>
      <c r="D130" s="162" t="s">
        <v>146</v>
      </c>
      <c r="E130" s="163" t="s">
        <v>1294</v>
      </c>
      <c r="F130" s="164" t="s">
        <v>1295</v>
      </c>
      <c r="G130" s="165" t="s">
        <v>309</v>
      </c>
      <c r="H130" s="166">
        <v>1</v>
      </c>
      <c r="I130" s="167"/>
      <c r="J130" s="168">
        <f t="shared" si="0"/>
        <v>0</v>
      </c>
      <c r="K130" s="169"/>
      <c r="L130" s="33"/>
      <c r="M130" s="170" t="s">
        <v>1</v>
      </c>
      <c r="N130" s="171" t="s">
        <v>37</v>
      </c>
      <c r="O130" s="58"/>
      <c r="P130" s="172">
        <f t="shared" si="1"/>
        <v>0</v>
      </c>
      <c r="Q130" s="172">
        <v>0</v>
      </c>
      <c r="R130" s="172">
        <f t="shared" si="2"/>
        <v>0</v>
      </c>
      <c r="S130" s="172">
        <v>0</v>
      </c>
      <c r="T130" s="173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74" t="s">
        <v>1268</v>
      </c>
      <c r="AT130" s="174" t="s">
        <v>146</v>
      </c>
      <c r="AU130" s="174" t="s">
        <v>82</v>
      </c>
      <c r="AY130" s="17" t="s">
        <v>144</v>
      </c>
      <c r="BE130" s="175">
        <f t="shared" si="4"/>
        <v>0</v>
      </c>
      <c r="BF130" s="175">
        <f t="shared" si="5"/>
        <v>0</v>
      </c>
      <c r="BG130" s="175">
        <f t="shared" si="6"/>
        <v>0</v>
      </c>
      <c r="BH130" s="175">
        <f t="shared" si="7"/>
        <v>0</v>
      </c>
      <c r="BI130" s="175">
        <f t="shared" si="8"/>
        <v>0</v>
      </c>
      <c r="BJ130" s="17" t="s">
        <v>80</v>
      </c>
      <c r="BK130" s="175">
        <f t="shared" si="9"/>
        <v>0</v>
      </c>
      <c r="BL130" s="17" t="s">
        <v>1268</v>
      </c>
      <c r="BM130" s="174" t="s">
        <v>1296</v>
      </c>
    </row>
    <row r="131" spans="1:65" s="2" customFormat="1" ht="16.5" customHeight="1">
      <c r="A131" s="32"/>
      <c r="B131" s="161"/>
      <c r="C131" s="162" t="s">
        <v>205</v>
      </c>
      <c r="D131" s="162" t="s">
        <v>146</v>
      </c>
      <c r="E131" s="163" t="s">
        <v>1297</v>
      </c>
      <c r="F131" s="164" t="s">
        <v>1298</v>
      </c>
      <c r="G131" s="165" t="s">
        <v>309</v>
      </c>
      <c r="H131" s="166">
        <v>1</v>
      </c>
      <c r="I131" s="167"/>
      <c r="J131" s="168">
        <f t="shared" si="0"/>
        <v>0</v>
      </c>
      <c r="K131" s="169"/>
      <c r="L131" s="33"/>
      <c r="M131" s="170" t="s">
        <v>1</v>
      </c>
      <c r="N131" s="171" t="s">
        <v>37</v>
      </c>
      <c r="O131" s="58"/>
      <c r="P131" s="172">
        <f t="shared" si="1"/>
        <v>0</v>
      </c>
      <c r="Q131" s="172">
        <v>0</v>
      </c>
      <c r="R131" s="172">
        <f t="shared" si="2"/>
        <v>0</v>
      </c>
      <c r="S131" s="172">
        <v>0</v>
      </c>
      <c r="T131" s="173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74" t="s">
        <v>1268</v>
      </c>
      <c r="AT131" s="174" t="s">
        <v>146</v>
      </c>
      <c r="AU131" s="174" t="s">
        <v>82</v>
      </c>
      <c r="AY131" s="17" t="s">
        <v>144</v>
      </c>
      <c r="BE131" s="175">
        <f t="shared" si="4"/>
        <v>0</v>
      </c>
      <c r="BF131" s="175">
        <f t="shared" si="5"/>
        <v>0</v>
      </c>
      <c r="BG131" s="175">
        <f t="shared" si="6"/>
        <v>0</v>
      </c>
      <c r="BH131" s="175">
        <f t="shared" si="7"/>
        <v>0</v>
      </c>
      <c r="BI131" s="175">
        <f t="shared" si="8"/>
        <v>0</v>
      </c>
      <c r="BJ131" s="17" t="s">
        <v>80</v>
      </c>
      <c r="BK131" s="175">
        <f t="shared" si="9"/>
        <v>0</v>
      </c>
      <c r="BL131" s="17" t="s">
        <v>1268</v>
      </c>
      <c r="BM131" s="174" t="s">
        <v>1299</v>
      </c>
    </row>
    <row r="132" spans="1:65" s="2" customFormat="1" ht="21.75" customHeight="1">
      <c r="A132" s="32"/>
      <c r="B132" s="161"/>
      <c r="C132" s="162" t="s">
        <v>210</v>
      </c>
      <c r="D132" s="162" t="s">
        <v>146</v>
      </c>
      <c r="E132" s="163" t="s">
        <v>1300</v>
      </c>
      <c r="F132" s="164" t="s">
        <v>1301</v>
      </c>
      <c r="G132" s="165" t="s">
        <v>309</v>
      </c>
      <c r="H132" s="166">
        <v>1</v>
      </c>
      <c r="I132" s="167"/>
      <c r="J132" s="168">
        <f t="shared" si="0"/>
        <v>0</v>
      </c>
      <c r="K132" s="169"/>
      <c r="L132" s="33"/>
      <c r="M132" s="215" t="s">
        <v>1</v>
      </c>
      <c r="N132" s="216" t="s">
        <v>37</v>
      </c>
      <c r="O132" s="217"/>
      <c r="P132" s="218">
        <f t="shared" si="1"/>
        <v>0</v>
      </c>
      <c r="Q132" s="218">
        <v>0</v>
      </c>
      <c r="R132" s="218">
        <f t="shared" si="2"/>
        <v>0</v>
      </c>
      <c r="S132" s="218">
        <v>0</v>
      </c>
      <c r="T132" s="219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74" t="s">
        <v>1268</v>
      </c>
      <c r="AT132" s="174" t="s">
        <v>146</v>
      </c>
      <c r="AU132" s="174" t="s">
        <v>82</v>
      </c>
      <c r="AY132" s="17" t="s">
        <v>144</v>
      </c>
      <c r="BE132" s="175">
        <f t="shared" si="4"/>
        <v>0</v>
      </c>
      <c r="BF132" s="175">
        <f t="shared" si="5"/>
        <v>0</v>
      </c>
      <c r="BG132" s="175">
        <f t="shared" si="6"/>
        <v>0</v>
      </c>
      <c r="BH132" s="175">
        <f t="shared" si="7"/>
        <v>0</v>
      </c>
      <c r="BI132" s="175">
        <f t="shared" si="8"/>
        <v>0</v>
      </c>
      <c r="BJ132" s="17" t="s">
        <v>80</v>
      </c>
      <c r="BK132" s="175">
        <f t="shared" si="9"/>
        <v>0</v>
      </c>
      <c r="BL132" s="17" t="s">
        <v>1268</v>
      </c>
      <c r="BM132" s="174" t="s">
        <v>1302</v>
      </c>
    </row>
    <row r="133" spans="1:65" s="2" customFormat="1" ht="6.95" customHeight="1">
      <c r="A133" s="32"/>
      <c r="B133" s="47"/>
      <c r="C133" s="48"/>
      <c r="D133" s="48"/>
      <c r="E133" s="48"/>
      <c r="F133" s="48"/>
      <c r="G133" s="48"/>
      <c r="H133" s="48"/>
      <c r="I133" s="120"/>
      <c r="J133" s="48"/>
      <c r="K133" s="48"/>
      <c r="L133" s="33"/>
      <c r="M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</sheetData>
  <autoFilter ref="C117:K132" xr:uid="{00000000-0009-0000-0000-000006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01.1 - SO 01.1 Stavební část</vt:lpstr>
      <vt:lpstr>01.2 - SO 01.2 Elektroins...</vt:lpstr>
      <vt:lpstr>01.3 - SO 01.3 Vytápění</vt:lpstr>
      <vt:lpstr>01.4 - SO 01.4 ZTI</vt:lpstr>
      <vt:lpstr>01.5 - SO 01.5 VZT</vt:lpstr>
      <vt:lpstr>901 - VON</vt:lpstr>
      <vt:lpstr>'01.1 - SO 01.1 Stavební část'!Názvy_tisku</vt:lpstr>
      <vt:lpstr>'01.2 - SO 01.2 Elektroins...'!Názvy_tisku</vt:lpstr>
      <vt:lpstr>'01.3 - SO 01.3 Vytápění'!Názvy_tisku</vt:lpstr>
      <vt:lpstr>'01.4 - SO 01.4 ZTI'!Názvy_tisku</vt:lpstr>
      <vt:lpstr>'01.5 - SO 01.5 VZT'!Názvy_tisku</vt:lpstr>
      <vt:lpstr>'901 - VON'!Názvy_tisku</vt:lpstr>
      <vt:lpstr>'Rekapitulace stavby'!Názvy_tisku</vt:lpstr>
      <vt:lpstr>'01.1 - SO 01.1 Stavební část'!Oblast_tisku</vt:lpstr>
      <vt:lpstr>'01.2 - SO 01.2 Elektroins...'!Oblast_tisku</vt:lpstr>
      <vt:lpstr>'01.3 - SO 01.3 Vytápění'!Oblast_tisku</vt:lpstr>
      <vt:lpstr>'01.4 - SO 01.4 ZTI'!Oblast_tisku</vt:lpstr>
      <vt:lpstr>'01.5 - SO 01.5 VZT'!Oblast_tisku</vt:lpstr>
      <vt:lpstr>'901 - VON'!Oblast_tisku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DESKTOP-4NS5FKT\uzivatel</dc:creator>
  <cp:lastModifiedBy>uzivatel</cp:lastModifiedBy>
  <dcterms:created xsi:type="dcterms:W3CDTF">2020-01-29T11:32:08Z</dcterms:created>
  <dcterms:modified xsi:type="dcterms:W3CDTF">2020-01-29T14:41:54Z</dcterms:modified>
</cp:coreProperties>
</file>