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_lucka\Desktop\"/>
    </mc:Choice>
  </mc:AlternateContent>
  <bookViews>
    <workbookView xWindow="0" yWindow="0" windowWidth="28800" windowHeight="12435" activeTab="2"/>
  </bookViews>
  <sheets>
    <sheet name="Rekapitulace stavby" sheetId="1" r:id="rId1"/>
    <sheet name="1 - Změna užívání bytu na..." sheetId="2" r:id="rId2"/>
    <sheet name="Pokyny pro vyplnění" sheetId="3" r:id="rId3"/>
  </sheets>
  <definedNames>
    <definedName name="_xlnm._FilterDatabase" localSheetId="1" hidden="1">'1 - Změna užívání bytu na...'!$C$88:$K$186</definedName>
    <definedName name="_xlnm.Print_Titles" localSheetId="1">'1 - Změna užívání bytu na...'!$88:$88</definedName>
    <definedName name="_xlnm.Print_Titles" localSheetId="0">'Rekapitulace stavby'!$49:$49</definedName>
    <definedName name="_xlnm.Print_Area" localSheetId="1">'1 - Změna užívání bytu na...'!$C$4:$J$34,'1 - Změna užívání bytu na...'!$C$40:$J$72,'1 - Změna užívání bytu na...'!$C$78:$K$186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52511"/>
</workbook>
</file>

<file path=xl/calcChain.xml><?xml version="1.0" encoding="utf-8"?>
<calcChain xmlns="http://schemas.openxmlformats.org/spreadsheetml/2006/main">
  <c r="AY52" i="1" l="1"/>
  <c r="AX52" i="1"/>
  <c r="BI186" i="2"/>
  <c r="BH186" i="2"/>
  <c r="BG186" i="2"/>
  <c r="BF186" i="2"/>
  <c r="T186" i="2"/>
  <c r="T185" i="2"/>
  <c r="R186" i="2"/>
  <c r="R185" i="2"/>
  <c r="P186" i="2"/>
  <c r="P185" i="2" s="1"/>
  <c r="BK186" i="2"/>
  <c r="BK185" i="2" s="1"/>
  <c r="J185" i="2" s="1"/>
  <c r="J71" i="2" s="1"/>
  <c r="J186" i="2"/>
  <c r="BE186" i="2" s="1"/>
  <c r="BI184" i="2"/>
  <c r="BH184" i="2"/>
  <c r="BG184" i="2"/>
  <c r="BF184" i="2"/>
  <c r="T184" i="2"/>
  <c r="R184" i="2"/>
  <c r="P184" i="2"/>
  <c r="BK184" i="2"/>
  <c r="J184" i="2"/>
  <c r="BE184" i="2" s="1"/>
  <c r="BI183" i="2"/>
  <c r="BH183" i="2"/>
  <c r="BG183" i="2"/>
  <c r="BF183" i="2"/>
  <c r="T183" i="2"/>
  <c r="R183" i="2"/>
  <c r="P183" i="2"/>
  <c r="BK183" i="2"/>
  <c r="J183" i="2"/>
  <c r="BE183" i="2" s="1"/>
  <c r="BI182" i="2"/>
  <c r="BH182" i="2"/>
  <c r="BG182" i="2"/>
  <c r="BF182" i="2"/>
  <c r="T182" i="2"/>
  <c r="R182" i="2"/>
  <c r="P182" i="2"/>
  <c r="BK182" i="2"/>
  <c r="J182" i="2"/>
  <c r="BE182" i="2"/>
  <c r="BI181" i="2"/>
  <c r="BH181" i="2"/>
  <c r="BG181" i="2"/>
  <c r="BF181" i="2"/>
  <c r="T181" i="2"/>
  <c r="R181" i="2"/>
  <c r="P181" i="2"/>
  <c r="BK181" i="2"/>
  <c r="J181" i="2"/>
  <c r="BE181" i="2"/>
  <c r="BI180" i="2"/>
  <c r="BH180" i="2"/>
  <c r="BG180" i="2"/>
  <c r="BF180" i="2"/>
  <c r="T180" i="2"/>
  <c r="T178" i="2" s="1"/>
  <c r="R180" i="2"/>
  <c r="P180" i="2"/>
  <c r="BK180" i="2"/>
  <c r="J180" i="2"/>
  <c r="BE180" i="2" s="1"/>
  <c r="BI179" i="2"/>
  <c r="BH179" i="2"/>
  <c r="BG179" i="2"/>
  <c r="BF179" i="2"/>
  <c r="T179" i="2"/>
  <c r="R179" i="2"/>
  <c r="R178" i="2" s="1"/>
  <c r="P179" i="2"/>
  <c r="P178" i="2" s="1"/>
  <c r="BK179" i="2"/>
  <c r="BK178" i="2"/>
  <c r="J178" i="2" s="1"/>
  <c r="J70" i="2" s="1"/>
  <c r="J179" i="2"/>
  <c r="BE179" i="2"/>
  <c r="BI177" i="2"/>
  <c r="BH177" i="2"/>
  <c r="BG177" i="2"/>
  <c r="BF177" i="2"/>
  <c r="T177" i="2"/>
  <c r="T176" i="2"/>
  <c r="R177" i="2"/>
  <c r="R176" i="2" s="1"/>
  <c r="P177" i="2"/>
  <c r="P176" i="2" s="1"/>
  <c r="BK177" i="2"/>
  <c r="BK176" i="2"/>
  <c r="J176" i="2" s="1"/>
  <c r="J69" i="2" s="1"/>
  <c r="J177" i="2"/>
  <c r="BE177" i="2"/>
  <c r="BI175" i="2"/>
  <c r="BH175" i="2"/>
  <c r="BG175" i="2"/>
  <c r="BF175" i="2"/>
  <c r="T175" i="2"/>
  <c r="R175" i="2"/>
  <c r="P175" i="2"/>
  <c r="BK175" i="2"/>
  <c r="J175" i="2"/>
  <c r="BE175" i="2" s="1"/>
  <c r="BI173" i="2"/>
  <c r="BH173" i="2"/>
  <c r="BG173" i="2"/>
  <c r="BF173" i="2"/>
  <c r="T173" i="2"/>
  <c r="T172" i="2" s="1"/>
  <c r="R173" i="2"/>
  <c r="R172" i="2" s="1"/>
  <c r="P173" i="2"/>
  <c r="P172" i="2"/>
  <c r="BK173" i="2"/>
  <c r="BK172" i="2"/>
  <c r="J172" i="2"/>
  <c r="J68" i="2" s="1"/>
  <c r="J173" i="2"/>
  <c r="BE173" i="2"/>
  <c r="BI171" i="2"/>
  <c r="BH171" i="2"/>
  <c r="BG171" i="2"/>
  <c r="BF171" i="2"/>
  <c r="T171" i="2"/>
  <c r="R171" i="2"/>
  <c r="P171" i="2"/>
  <c r="BK171" i="2"/>
  <c r="J171" i="2"/>
  <c r="BE171" i="2"/>
  <c r="BI170" i="2"/>
  <c r="BH170" i="2"/>
  <c r="BG170" i="2"/>
  <c r="BF170" i="2"/>
  <c r="T170" i="2"/>
  <c r="R170" i="2"/>
  <c r="P170" i="2"/>
  <c r="BK170" i="2"/>
  <c r="J170" i="2"/>
  <c r="BE170" i="2"/>
  <c r="BI168" i="2"/>
  <c r="BH168" i="2"/>
  <c r="BG168" i="2"/>
  <c r="BF168" i="2"/>
  <c r="T168" i="2"/>
  <c r="T165" i="2" s="1"/>
  <c r="R168" i="2"/>
  <c r="P168" i="2"/>
  <c r="BK168" i="2"/>
  <c r="J168" i="2"/>
  <c r="BE168" i="2" s="1"/>
  <c r="BI166" i="2"/>
  <c r="BH166" i="2"/>
  <c r="BG166" i="2"/>
  <c r="BF166" i="2"/>
  <c r="T166" i="2"/>
  <c r="R166" i="2"/>
  <c r="R165" i="2" s="1"/>
  <c r="P166" i="2"/>
  <c r="P165" i="2" s="1"/>
  <c r="BK166" i="2"/>
  <c r="BK165" i="2"/>
  <c r="J165" i="2" s="1"/>
  <c r="J67" i="2" s="1"/>
  <c r="J166" i="2"/>
  <c r="BE166" i="2"/>
  <c r="BI164" i="2"/>
  <c r="BH164" i="2"/>
  <c r="BG164" i="2"/>
  <c r="BF164" i="2"/>
  <c r="T164" i="2"/>
  <c r="R164" i="2"/>
  <c r="P164" i="2"/>
  <c r="BK164" i="2"/>
  <c r="J164" i="2"/>
  <c r="BE164" i="2" s="1"/>
  <c r="BI163" i="2"/>
  <c r="BH163" i="2"/>
  <c r="BG163" i="2"/>
  <c r="BF163" i="2"/>
  <c r="T163" i="2"/>
  <c r="R163" i="2"/>
  <c r="P163" i="2"/>
  <c r="BK163" i="2"/>
  <c r="J163" i="2"/>
  <c r="BE163" i="2"/>
  <c r="BI161" i="2"/>
  <c r="BH161" i="2"/>
  <c r="BG161" i="2"/>
  <c r="BF161" i="2"/>
  <c r="T161" i="2"/>
  <c r="R161" i="2"/>
  <c r="P161" i="2"/>
  <c r="BK161" i="2"/>
  <c r="J161" i="2"/>
  <c r="BE161" i="2"/>
  <c r="BI160" i="2"/>
  <c r="BH160" i="2"/>
  <c r="BG160" i="2"/>
  <c r="BF160" i="2"/>
  <c r="T160" i="2"/>
  <c r="T157" i="2" s="1"/>
  <c r="R160" i="2"/>
  <c r="P160" i="2"/>
  <c r="BK160" i="2"/>
  <c r="J160" i="2"/>
  <c r="BE160" i="2" s="1"/>
  <c r="BI158" i="2"/>
  <c r="BH158" i="2"/>
  <c r="BG158" i="2"/>
  <c r="BF158" i="2"/>
  <c r="T158" i="2"/>
  <c r="R158" i="2"/>
  <c r="R157" i="2" s="1"/>
  <c r="P158" i="2"/>
  <c r="P157" i="2" s="1"/>
  <c r="BK158" i="2"/>
  <c r="BK157" i="2"/>
  <c r="J157" i="2" s="1"/>
  <c r="J66" i="2" s="1"/>
  <c r="J158" i="2"/>
  <c r="BE158" i="2"/>
  <c r="BI156" i="2"/>
  <c r="BH156" i="2"/>
  <c r="BG156" i="2"/>
  <c r="BF156" i="2"/>
  <c r="T156" i="2"/>
  <c r="R156" i="2"/>
  <c r="P156" i="2"/>
  <c r="BK156" i="2"/>
  <c r="J156" i="2"/>
  <c r="BE156" i="2"/>
  <c r="BI155" i="2"/>
  <c r="BH155" i="2"/>
  <c r="BG155" i="2"/>
  <c r="BF155" i="2"/>
  <c r="T155" i="2"/>
  <c r="R155" i="2"/>
  <c r="P155" i="2"/>
  <c r="BK155" i="2"/>
  <c r="J155" i="2"/>
  <c r="BE155" i="2"/>
  <c r="BI154" i="2"/>
  <c r="BH154" i="2"/>
  <c r="BG154" i="2"/>
  <c r="BF154" i="2"/>
  <c r="T154" i="2"/>
  <c r="R154" i="2"/>
  <c r="P154" i="2"/>
  <c r="P151" i="2" s="1"/>
  <c r="BK154" i="2"/>
  <c r="J154" i="2"/>
  <c r="BE154" i="2"/>
  <c r="BI153" i="2"/>
  <c r="BH153" i="2"/>
  <c r="BG153" i="2"/>
  <c r="BF153" i="2"/>
  <c r="T153" i="2"/>
  <c r="T151" i="2" s="1"/>
  <c r="R153" i="2"/>
  <c r="P153" i="2"/>
  <c r="BK153" i="2"/>
  <c r="J153" i="2"/>
  <c r="BE153" i="2" s="1"/>
  <c r="BI152" i="2"/>
  <c r="BH152" i="2"/>
  <c r="BG152" i="2"/>
  <c r="BF152" i="2"/>
  <c r="T152" i="2"/>
  <c r="R152" i="2"/>
  <c r="R151" i="2" s="1"/>
  <c r="P152" i="2"/>
  <c r="BK152" i="2"/>
  <c r="BK151" i="2"/>
  <c r="J151" i="2" s="1"/>
  <c r="J65" i="2" s="1"/>
  <c r="J152" i="2"/>
  <c r="BE152" i="2"/>
  <c r="BI150" i="2"/>
  <c r="BH150" i="2"/>
  <c r="BG150" i="2"/>
  <c r="BF150" i="2"/>
  <c r="T150" i="2"/>
  <c r="R150" i="2"/>
  <c r="R148" i="2" s="1"/>
  <c r="P150" i="2"/>
  <c r="BK150" i="2"/>
  <c r="J150" i="2"/>
  <c r="BE150" i="2"/>
  <c r="BI149" i="2"/>
  <c r="BH149" i="2"/>
  <c r="BG149" i="2"/>
  <c r="BF149" i="2"/>
  <c r="T149" i="2"/>
  <c r="T148" i="2" s="1"/>
  <c r="R149" i="2"/>
  <c r="P149" i="2"/>
  <c r="P148" i="2"/>
  <c r="BK149" i="2"/>
  <c r="BK148" i="2"/>
  <c r="J148" i="2" s="1"/>
  <c r="J64" i="2" s="1"/>
  <c r="J149" i="2"/>
  <c r="BE149" i="2"/>
  <c r="BI147" i="2"/>
  <c r="BH147" i="2"/>
  <c r="BG147" i="2"/>
  <c r="BF147" i="2"/>
  <c r="T147" i="2"/>
  <c r="R147" i="2"/>
  <c r="P147" i="2"/>
  <c r="BK147" i="2"/>
  <c r="J147" i="2"/>
  <c r="BE147" i="2"/>
  <c r="BI146" i="2"/>
  <c r="BH146" i="2"/>
  <c r="BG146" i="2"/>
  <c r="BF146" i="2"/>
  <c r="T146" i="2"/>
  <c r="R146" i="2"/>
  <c r="P146" i="2"/>
  <c r="BK146" i="2"/>
  <c r="BK144" i="2" s="1"/>
  <c r="J144" i="2" s="1"/>
  <c r="J63" i="2" s="1"/>
  <c r="J146" i="2"/>
  <c r="BE146" i="2"/>
  <c r="BI145" i="2"/>
  <c r="BH145" i="2"/>
  <c r="BG145" i="2"/>
  <c r="BF145" i="2"/>
  <c r="T145" i="2"/>
  <c r="T144" i="2"/>
  <c r="R145" i="2"/>
  <c r="R144" i="2"/>
  <c r="P145" i="2"/>
  <c r="P144" i="2" s="1"/>
  <c r="BK145" i="2"/>
  <c r="J145" i="2"/>
  <c r="BE145" i="2" s="1"/>
  <c r="BI143" i="2"/>
  <c r="BH143" i="2"/>
  <c r="BG143" i="2"/>
  <c r="BF143" i="2"/>
  <c r="T143" i="2"/>
  <c r="R143" i="2"/>
  <c r="R138" i="2" s="1"/>
  <c r="P143" i="2"/>
  <c r="BK143" i="2"/>
  <c r="J143" i="2"/>
  <c r="BE143" i="2" s="1"/>
  <c r="BI142" i="2"/>
  <c r="BH142" i="2"/>
  <c r="BG142" i="2"/>
  <c r="BF142" i="2"/>
  <c r="T142" i="2"/>
  <c r="R142" i="2"/>
  <c r="P142" i="2"/>
  <c r="BK142" i="2"/>
  <c r="J142" i="2"/>
  <c r="BE142" i="2"/>
  <c r="BI141" i="2"/>
  <c r="BH141" i="2"/>
  <c r="BG141" i="2"/>
  <c r="BF141" i="2"/>
  <c r="T141" i="2"/>
  <c r="R141" i="2"/>
  <c r="P141" i="2"/>
  <c r="BK141" i="2"/>
  <c r="J141" i="2"/>
  <c r="BE141" i="2"/>
  <c r="BI140" i="2"/>
  <c r="BH140" i="2"/>
  <c r="BG140" i="2"/>
  <c r="BF140" i="2"/>
  <c r="T140" i="2"/>
  <c r="R140" i="2"/>
  <c r="P140" i="2"/>
  <c r="BK140" i="2"/>
  <c r="BK138" i="2" s="1"/>
  <c r="J138" i="2" s="1"/>
  <c r="J62" i="2" s="1"/>
  <c r="J140" i="2"/>
  <c r="BE140" i="2"/>
  <c r="BI139" i="2"/>
  <c r="BH139" i="2"/>
  <c r="BG139" i="2"/>
  <c r="BF139" i="2"/>
  <c r="T139" i="2"/>
  <c r="T138" i="2"/>
  <c r="R139" i="2"/>
  <c r="P139" i="2"/>
  <c r="P138" i="2" s="1"/>
  <c r="BK139" i="2"/>
  <c r="J139" i="2"/>
  <c r="BE139" i="2" s="1"/>
  <c r="BI137" i="2"/>
  <c r="BH137" i="2"/>
  <c r="BG137" i="2"/>
  <c r="BF137" i="2"/>
  <c r="T137" i="2"/>
  <c r="R137" i="2"/>
  <c r="P137" i="2"/>
  <c r="BK137" i="2"/>
  <c r="J137" i="2"/>
  <c r="BE137" i="2" s="1"/>
  <c r="BI136" i="2"/>
  <c r="BH136" i="2"/>
  <c r="BG136" i="2"/>
  <c r="BF136" i="2"/>
  <c r="T136" i="2"/>
  <c r="R136" i="2"/>
  <c r="P136" i="2"/>
  <c r="BK136" i="2"/>
  <c r="J136" i="2"/>
  <c r="BE136" i="2"/>
  <c r="BI135" i="2"/>
  <c r="BH135" i="2"/>
  <c r="BG135" i="2"/>
  <c r="BF135" i="2"/>
  <c r="T135" i="2"/>
  <c r="T134" i="2" s="1"/>
  <c r="R135" i="2"/>
  <c r="R134" i="2" s="1"/>
  <c r="P135" i="2"/>
  <c r="P134" i="2"/>
  <c r="BK135" i="2"/>
  <c r="BK134" i="2"/>
  <c r="J134" i="2" s="1"/>
  <c r="J61" i="2" s="1"/>
  <c r="J135" i="2"/>
  <c r="BE135" i="2"/>
  <c r="BI133" i="2"/>
  <c r="BH133" i="2"/>
  <c r="BG133" i="2"/>
  <c r="BF133" i="2"/>
  <c r="T133" i="2"/>
  <c r="R133" i="2"/>
  <c r="P133" i="2"/>
  <c r="BK133" i="2"/>
  <c r="J133" i="2"/>
  <c r="BE133" i="2"/>
  <c r="BI131" i="2"/>
  <c r="BH131" i="2"/>
  <c r="BG131" i="2"/>
  <c r="BF131" i="2"/>
  <c r="T131" i="2"/>
  <c r="R131" i="2"/>
  <c r="P131" i="2"/>
  <c r="BK131" i="2"/>
  <c r="J131" i="2"/>
  <c r="BE131" i="2"/>
  <c r="BI129" i="2"/>
  <c r="BH129" i="2"/>
  <c r="BG129" i="2"/>
  <c r="BF129" i="2"/>
  <c r="T129" i="2"/>
  <c r="T128" i="2"/>
  <c r="T127" i="2" s="1"/>
  <c r="R129" i="2"/>
  <c r="R128" i="2" s="1"/>
  <c r="P129" i="2"/>
  <c r="P128" i="2" s="1"/>
  <c r="BK129" i="2"/>
  <c r="BK128" i="2" s="1"/>
  <c r="J129" i="2"/>
  <c r="BE129" i="2" s="1"/>
  <c r="BI126" i="2"/>
  <c r="BH126" i="2"/>
  <c r="BG126" i="2"/>
  <c r="BF126" i="2"/>
  <c r="T126" i="2"/>
  <c r="T125" i="2" s="1"/>
  <c r="R126" i="2"/>
  <c r="R125" i="2"/>
  <c r="P126" i="2"/>
  <c r="P125" i="2"/>
  <c r="BK126" i="2"/>
  <c r="BK125" i="2" s="1"/>
  <c r="J125" i="2" s="1"/>
  <c r="J58" i="2" s="1"/>
  <c r="J126" i="2"/>
  <c r="BE126" i="2"/>
  <c r="BI124" i="2"/>
  <c r="BH124" i="2"/>
  <c r="BG124" i="2"/>
  <c r="BF124" i="2"/>
  <c r="T124" i="2"/>
  <c r="R124" i="2"/>
  <c r="P124" i="2"/>
  <c r="BK124" i="2"/>
  <c r="BK119" i="2" s="1"/>
  <c r="J119" i="2" s="1"/>
  <c r="J57" i="2" s="1"/>
  <c r="J124" i="2"/>
  <c r="BE124" i="2"/>
  <c r="BI122" i="2"/>
  <c r="BH122" i="2"/>
  <c r="BG122" i="2"/>
  <c r="BF122" i="2"/>
  <c r="T122" i="2"/>
  <c r="R122" i="2"/>
  <c r="P122" i="2"/>
  <c r="BK122" i="2"/>
  <c r="J122" i="2"/>
  <c r="BE122" i="2" s="1"/>
  <c r="BI121" i="2"/>
  <c r="BH121" i="2"/>
  <c r="BG121" i="2"/>
  <c r="BF121" i="2"/>
  <c r="T121" i="2"/>
  <c r="R121" i="2"/>
  <c r="P121" i="2"/>
  <c r="BK121" i="2"/>
  <c r="J121" i="2"/>
  <c r="BE121" i="2" s="1"/>
  <c r="BI120" i="2"/>
  <c r="BH120" i="2"/>
  <c r="BG120" i="2"/>
  <c r="BF120" i="2"/>
  <c r="T120" i="2"/>
  <c r="T119" i="2" s="1"/>
  <c r="R120" i="2"/>
  <c r="R119" i="2" s="1"/>
  <c r="P120" i="2"/>
  <c r="P119" i="2"/>
  <c r="BK120" i="2"/>
  <c r="J120" i="2"/>
  <c r="BE120" i="2"/>
  <c r="BI118" i="2"/>
  <c r="BH118" i="2"/>
  <c r="BG118" i="2"/>
  <c r="BF118" i="2"/>
  <c r="T118" i="2"/>
  <c r="R118" i="2"/>
  <c r="P118" i="2"/>
  <c r="BK118" i="2"/>
  <c r="J118" i="2"/>
  <c r="BE118" i="2"/>
  <c r="BI117" i="2"/>
  <c r="BH117" i="2"/>
  <c r="BG117" i="2"/>
  <c r="BF117" i="2"/>
  <c r="T117" i="2"/>
  <c r="R117" i="2"/>
  <c r="P117" i="2"/>
  <c r="P111" i="2" s="1"/>
  <c r="BK117" i="2"/>
  <c r="J117" i="2"/>
  <c r="BE117" i="2"/>
  <c r="BI116" i="2"/>
  <c r="BH116" i="2"/>
  <c r="BG116" i="2"/>
  <c r="BF116" i="2"/>
  <c r="T116" i="2"/>
  <c r="R116" i="2"/>
  <c r="P116" i="2"/>
  <c r="BK116" i="2"/>
  <c r="J116" i="2"/>
  <c r="BE116" i="2" s="1"/>
  <c r="BI115" i="2"/>
  <c r="BH115" i="2"/>
  <c r="BG115" i="2"/>
  <c r="BF115" i="2"/>
  <c r="T115" i="2"/>
  <c r="R115" i="2"/>
  <c r="P115" i="2"/>
  <c r="BK115" i="2"/>
  <c r="J115" i="2"/>
  <c r="BE115" i="2" s="1"/>
  <c r="BI113" i="2"/>
  <c r="BH113" i="2"/>
  <c r="BG113" i="2"/>
  <c r="BF113" i="2"/>
  <c r="T113" i="2"/>
  <c r="R113" i="2"/>
  <c r="P113" i="2"/>
  <c r="BK113" i="2"/>
  <c r="J113" i="2"/>
  <c r="BE113" i="2"/>
  <c r="BI112" i="2"/>
  <c r="BH112" i="2"/>
  <c r="BG112" i="2"/>
  <c r="BF112" i="2"/>
  <c r="T112" i="2"/>
  <c r="T111" i="2" s="1"/>
  <c r="R112" i="2"/>
  <c r="R111" i="2"/>
  <c r="P112" i="2"/>
  <c r="BK112" i="2"/>
  <c r="BK111" i="2" s="1"/>
  <c r="J111" i="2" s="1"/>
  <c r="J56" i="2" s="1"/>
  <c r="J112" i="2"/>
  <c r="BE112" i="2"/>
  <c r="BI109" i="2"/>
  <c r="BH109" i="2"/>
  <c r="BG109" i="2"/>
  <c r="BF109" i="2"/>
  <c r="T109" i="2"/>
  <c r="R109" i="2"/>
  <c r="P109" i="2"/>
  <c r="BK109" i="2"/>
  <c r="J109" i="2"/>
  <c r="BE109" i="2"/>
  <c r="BI107" i="2"/>
  <c r="BH107" i="2"/>
  <c r="BG107" i="2"/>
  <c r="BF107" i="2"/>
  <c r="T107" i="2"/>
  <c r="R107" i="2"/>
  <c r="P107" i="2"/>
  <c r="BK107" i="2"/>
  <c r="J107" i="2"/>
  <c r="BE107" i="2" s="1"/>
  <c r="BI106" i="2"/>
  <c r="BH106" i="2"/>
  <c r="BG106" i="2"/>
  <c r="BF106" i="2"/>
  <c r="T106" i="2"/>
  <c r="R106" i="2"/>
  <c r="P106" i="2"/>
  <c r="BK106" i="2"/>
  <c r="J106" i="2"/>
  <c r="BE106" i="2" s="1"/>
  <c r="BI104" i="2"/>
  <c r="BH104" i="2"/>
  <c r="BG104" i="2"/>
  <c r="BF104" i="2"/>
  <c r="T104" i="2"/>
  <c r="R104" i="2"/>
  <c r="P104" i="2"/>
  <c r="BK104" i="2"/>
  <c r="J104" i="2"/>
  <c r="BE104" i="2"/>
  <c r="BI102" i="2"/>
  <c r="BH102" i="2"/>
  <c r="BG102" i="2"/>
  <c r="BF102" i="2"/>
  <c r="T102" i="2"/>
  <c r="R102" i="2"/>
  <c r="P102" i="2"/>
  <c r="BK102" i="2"/>
  <c r="J102" i="2"/>
  <c r="BE102" i="2"/>
  <c r="BI101" i="2"/>
  <c r="BH101" i="2"/>
  <c r="BG101" i="2"/>
  <c r="BF101" i="2"/>
  <c r="T101" i="2"/>
  <c r="R101" i="2"/>
  <c r="P101" i="2"/>
  <c r="BK101" i="2"/>
  <c r="J101" i="2"/>
  <c r="BE101" i="2" s="1"/>
  <c r="BI100" i="2"/>
  <c r="BH100" i="2"/>
  <c r="BG100" i="2"/>
  <c r="BF100" i="2"/>
  <c r="T100" i="2"/>
  <c r="R100" i="2"/>
  <c r="P100" i="2"/>
  <c r="BK100" i="2"/>
  <c r="J100" i="2"/>
  <c r="BE100" i="2" s="1"/>
  <c r="BI99" i="2"/>
  <c r="BH99" i="2"/>
  <c r="BG99" i="2"/>
  <c r="BF99" i="2"/>
  <c r="T99" i="2"/>
  <c r="R99" i="2"/>
  <c r="P99" i="2"/>
  <c r="BK99" i="2"/>
  <c r="J99" i="2"/>
  <c r="BE99" i="2"/>
  <c r="BI98" i="2"/>
  <c r="BH98" i="2"/>
  <c r="BG98" i="2"/>
  <c r="BF98" i="2"/>
  <c r="T98" i="2"/>
  <c r="R98" i="2"/>
  <c r="P98" i="2"/>
  <c r="BK98" i="2"/>
  <c r="BK94" i="2" s="1"/>
  <c r="J94" i="2" s="1"/>
  <c r="J55" i="2" s="1"/>
  <c r="J98" i="2"/>
  <c r="BE98" i="2"/>
  <c r="BI97" i="2"/>
  <c r="BH97" i="2"/>
  <c r="BG97" i="2"/>
  <c r="BF97" i="2"/>
  <c r="T97" i="2"/>
  <c r="R97" i="2"/>
  <c r="P97" i="2"/>
  <c r="BK97" i="2"/>
  <c r="J97" i="2"/>
  <c r="BE97" i="2" s="1"/>
  <c r="BI96" i="2"/>
  <c r="BH96" i="2"/>
  <c r="BG96" i="2"/>
  <c r="BF96" i="2"/>
  <c r="T96" i="2"/>
  <c r="R96" i="2"/>
  <c r="R94" i="2" s="1"/>
  <c r="R90" i="2" s="1"/>
  <c r="P96" i="2"/>
  <c r="BK96" i="2"/>
  <c r="J96" i="2"/>
  <c r="BE96" i="2" s="1"/>
  <c r="BI95" i="2"/>
  <c r="BH95" i="2"/>
  <c r="BG95" i="2"/>
  <c r="BF95" i="2"/>
  <c r="T95" i="2"/>
  <c r="T94" i="2" s="1"/>
  <c r="R95" i="2"/>
  <c r="P95" i="2"/>
  <c r="P94" i="2"/>
  <c r="BK95" i="2"/>
  <c r="J95" i="2"/>
  <c r="BE95" i="2"/>
  <c r="BI92" i="2"/>
  <c r="F32" i="2"/>
  <c r="BD52" i="1" s="1"/>
  <c r="BD51" i="1" s="1"/>
  <c r="W30" i="1" s="1"/>
  <c r="BH92" i="2"/>
  <c r="F31" i="2" s="1"/>
  <c r="BC52" i="1" s="1"/>
  <c r="BC51" i="1" s="1"/>
  <c r="BG92" i="2"/>
  <c r="F30" i="2" s="1"/>
  <c r="BB52" i="1" s="1"/>
  <c r="BB51" i="1" s="1"/>
  <c r="BF92" i="2"/>
  <c r="J29" i="2" s="1"/>
  <c r="AW52" i="1" s="1"/>
  <c r="T92" i="2"/>
  <c r="T91" i="2"/>
  <c r="R92" i="2"/>
  <c r="R91" i="2"/>
  <c r="P92" i="2"/>
  <c r="P91" i="2"/>
  <c r="BK92" i="2"/>
  <c r="BK91" i="2"/>
  <c r="J91" i="2" s="1"/>
  <c r="J54" i="2" s="1"/>
  <c r="J92" i="2"/>
  <c r="BE92" i="2"/>
  <c r="F83" i="2"/>
  <c r="E81" i="2"/>
  <c r="F45" i="2"/>
  <c r="E43" i="2"/>
  <c r="J19" i="2"/>
  <c r="E19" i="2"/>
  <c r="J85" i="2" s="1"/>
  <c r="J18" i="2"/>
  <c r="J16" i="2"/>
  <c r="E16" i="2"/>
  <c r="F48" i="2" s="1"/>
  <c r="F86" i="2"/>
  <c r="J15" i="2"/>
  <c r="J13" i="2"/>
  <c r="E13" i="2"/>
  <c r="F85" i="2"/>
  <c r="F47" i="2"/>
  <c r="J12" i="2"/>
  <c r="J10" i="2"/>
  <c r="J83" i="2" s="1"/>
  <c r="AS51" i="1"/>
  <c r="L47" i="1"/>
  <c r="AM46" i="1"/>
  <c r="L46" i="1"/>
  <c r="AM44" i="1"/>
  <c r="L44" i="1"/>
  <c r="L42" i="1"/>
  <c r="L41" i="1"/>
  <c r="J28" i="2" l="1"/>
  <c r="AV52" i="1" s="1"/>
  <c r="AT52" i="1" s="1"/>
  <c r="J128" i="2"/>
  <c r="J60" i="2" s="1"/>
  <c r="BK127" i="2"/>
  <c r="J127" i="2" s="1"/>
  <c r="J59" i="2" s="1"/>
  <c r="P90" i="2"/>
  <c r="F28" i="2"/>
  <c r="AZ52" i="1" s="1"/>
  <c r="AZ51" i="1" s="1"/>
  <c r="P127" i="2"/>
  <c r="W28" i="1"/>
  <c r="AX51" i="1"/>
  <c r="R127" i="2"/>
  <c r="R89" i="2" s="1"/>
  <c r="AY51" i="1"/>
  <c r="W29" i="1"/>
  <c r="T90" i="2"/>
  <c r="T89" i="2" s="1"/>
  <c r="BK90" i="2"/>
  <c r="J47" i="2"/>
  <c r="F29" i="2"/>
  <c r="BA52" i="1" s="1"/>
  <c r="BA51" i="1" s="1"/>
  <c r="J45" i="2"/>
  <c r="W27" i="1" l="1"/>
  <c r="AW51" i="1"/>
  <c r="AK27" i="1" s="1"/>
  <c r="AV51" i="1"/>
  <c r="W26" i="1"/>
  <c r="BK89" i="2"/>
  <c r="J89" i="2" s="1"/>
  <c r="J90" i="2"/>
  <c r="J53" i="2" s="1"/>
  <c r="P89" i="2"/>
  <c r="AU52" i="1" s="1"/>
  <c r="AU51" i="1" s="1"/>
  <c r="J52" i="2" l="1"/>
  <c r="J25" i="2"/>
  <c r="AK26" i="1"/>
  <c r="AT51" i="1"/>
  <c r="AG52" i="1" l="1"/>
  <c r="J34" i="2"/>
  <c r="AN52" i="1" l="1"/>
  <c r="AG51" i="1"/>
  <c r="AN51" i="1" l="1"/>
  <c r="AK23" i="1"/>
  <c r="AK32" i="1" s="1"/>
</calcChain>
</file>

<file path=xl/sharedStrings.xml><?xml version="1.0" encoding="utf-8"?>
<sst xmlns="http://schemas.openxmlformats.org/spreadsheetml/2006/main" count="1930" uniqueCount="619">
  <si>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</si>
  <si>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</si>
  <si>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</si>
  <si>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</si>
  <si>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</si>
  <si>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</si>
  <si>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</si>
  <si>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{796b1947-a289-43ce-b6f5-d4c64eaf795d}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</si>
  <si>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</si>
  <si>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</si>
  <si>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</si>
  <si>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</si>
  <si>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</si>
  <si>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</si>
  <si>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</si>
  <si>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</si>
  <si>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</si>
  <si>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</si>
  <si>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</si>
  <si>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Změna užívání bytu na učebnu FZŠ Chodovická 2250/36, Horní Počernice</t>
  </si>
  <si>
    <t>0,1</t>
  </si>
  <si>
    <t>KSO:</t>
  </si>
  <si>
    <t/>
  </si>
  <si>
    <t>CC-CZ:</t>
  </si>
  <si>
    <t>Místo:</t>
  </si>
  <si>
    <t xml:space="preserve"> </t>
  </si>
  <si>
    <t>Datum:</t>
  </si>
  <si>
    <t>05.05.2017</t>
  </si>
  <si>
    <t>10</t>
  </si>
  <si>
    <t>100</t>
  </si>
  <si>
    <t>Zadavatel:</t>
  </si>
  <si>
    <t>IČ:</t>
  </si>
  <si>
    <t>DIČ: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</si>
  <si>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</si>
  <si>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</si>
  <si>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</si>
  <si>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</si>
  <si>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</si>
  <si>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</si>
  <si>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</si>
  <si>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</si>
  <si>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</si>
  <si>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</si>
  <si>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</si>
  <si>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</si>
  <si>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</si>
  <si>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</si>
  <si>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</si>
  <si>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</si>
  <si>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</si>
  <si>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</si>
  <si>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</si>
  <si>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</si>
  <si>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</si>
  <si>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</si>
  <si>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</si>
  <si>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</si>
  <si>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</si>
  <si>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</si>
  <si>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</si>
  <si>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</si>
  <si>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</si>
  <si>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</si>
  <si>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</si>
  <si>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</si>
  <si>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</si>
  <si>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</si>
  <si>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</si>
  <si>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</si>
  <si>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</si>
  <si>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</si>
  <si>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</si>
  <si>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</si>
  <si>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</si>
  <si>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</si>
  <si>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</si>
  <si>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</si>
  <si>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</si>
  <si>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1) Krycí list soupisu</t>
  </si>
  <si>
    <t>2) Rekapitulace</t>
  </si>
  <si>
    <t>3) Soupis prací</t>
  </si>
  <si>
    <t>Zpět na list:</t>
  </si>
  <si>
    <t>Rekapitulace stavby</t>
  </si>
  <si>
    <t>2</t>
  </si>
  <si>
    <t>KRYCÍ LIST SOUPISU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</si>
  <si>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</si>
  <si>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</si>
  <si>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</si>
  <si>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</si>
  <si>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</si>
  <si>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</si>
  <si>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</si>
  <si>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</si>
  <si>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</si>
  <si>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</si>
  <si>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</si>
  <si>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</si>
  <si>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</si>
  <si>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</si>
  <si>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</si>
  <si>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</si>
  <si>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747 - Elektromontáže - kompletace rozvodů</t>
  </si>
  <si>
    <t xml:space="preserve">    763 - Konstrukce suché výstavby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</si>
  <si>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</si>
  <si>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</si>
  <si>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</si>
  <si>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HZS - Hodinové zúčtovací sazby</t>
  </si>
  <si>
    <t>VRN - Vedlejší rozpočtové náklady</t>
  </si>
  <si>
    <t>NEZ - Nezařazené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</si>
  <si>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</si>
  <si>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</si>
  <si>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</si>
  <si>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</si>
  <si>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</si>
  <si>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</si>
  <si>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</si>
  <si>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</si>
  <si>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</si>
  <si>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</si>
  <si>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</si>
  <si>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</si>
  <si>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</si>
  <si>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</si>
  <si>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</si>
  <si>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</si>
  <si>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</si>
  <si>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3</t>
  </si>
  <si>
    <t>Svislé a kompletní konstrukce</t>
  </si>
  <si>
    <t>K</t>
  </si>
  <si>
    <t>342272323</t>
  </si>
  <si>
    <t>Příčky tl 100 mm z pórobetonových přesných hladkých příčkovek objemové hmotnosti 500 kg/m3</t>
  </si>
  <si>
    <t>m2</t>
  </si>
  <si>
    <t>CS ÚRS 2013 01</t>
  </si>
  <si>
    <t>4</t>
  </si>
  <si>
    <t>-2077736449</t>
  </si>
  <si>
    <t>VV</t>
  </si>
  <si>
    <t>(3,5+2,4+3,4)*3,05</t>
  </si>
  <si>
    <t>6</t>
  </si>
  <si>
    <t>Úpravy povrchů, podlahy a osazování výplní</t>
  </si>
  <si>
    <t>771990112</t>
  </si>
  <si>
    <t>Vyrovnání podkladu samonivelační stěrkou tl 4 mm pevnosti 30 Mpa</t>
  </si>
  <si>
    <t>156604432</t>
  </si>
  <si>
    <t>766660002</t>
  </si>
  <si>
    <t>Montáž dveřních křídel otvíravých 1křídlových š přes 0,8 m do ocelové zárubně</t>
  </si>
  <si>
    <t>kus</t>
  </si>
  <si>
    <t>-502342722</t>
  </si>
  <si>
    <t>763183R01</t>
  </si>
  <si>
    <t>dodávka a montáž posuvné zástěny 3,85x2,85m</t>
  </si>
  <si>
    <t>kpl</t>
  </si>
  <si>
    <t>-1654825775</t>
  </si>
  <si>
    <t>5</t>
  </si>
  <si>
    <t>642942221R02</t>
  </si>
  <si>
    <t>Osazování zárubní nebo rámů dveřních kovových do 4 m2 na MC, včetně zárubně</t>
  </si>
  <si>
    <t>92871511</t>
  </si>
  <si>
    <t>642945111R01</t>
  </si>
  <si>
    <t>Osazování protipožárních nebo protiplynových zárubní dveří jednokřídlových do 2,5 m2, včetně zárubně</t>
  </si>
  <si>
    <t>101945984</t>
  </si>
  <si>
    <t>7</t>
  </si>
  <si>
    <t>M</t>
  </si>
  <si>
    <t>611641210</t>
  </si>
  <si>
    <t>dveře vnitřní profilované plné 1křídlé 80x197 dub s nadsvětlíkem výšky 400mm</t>
  </si>
  <si>
    <t>8</t>
  </si>
  <si>
    <t>1732507715</t>
  </si>
  <si>
    <t>611651930</t>
  </si>
  <si>
    <t>dveře vnitřní protipožární foliované 1křídlé 90x197 cm</t>
  </si>
  <si>
    <t>-872163188</t>
  </si>
  <si>
    <t>9</t>
  </si>
  <si>
    <t>612142001</t>
  </si>
  <si>
    <t>Potažení vnitřních stěn sklovláknitým pletivem vtlačeným do tenkovrstvé hmoty</t>
  </si>
  <si>
    <t>-149907891</t>
  </si>
  <si>
    <t>28,4*2</t>
  </si>
  <si>
    <t>612321141</t>
  </si>
  <si>
    <t>Vápenocementová omítka štuková dvouvrstvá vnitřních stěn nanášená ručně</t>
  </si>
  <si>
    <t>-1497665234</t>
  </si>
  <si>
    <t>(12,5*2+9,5*2)*3,05</t>
  </si>
  <si>
    <t>11</t>
  </si>
  <si>
    <t>612381021</t>
  </si>
  <si>
    <t>Tenkovrstvá minerální zrnitá omítka tl. 2,0 mm včetně penetrace vnitřních stěn</t>
  </si>
  <si>
    <t>-459644045</t>
  </si>
  <si>
    <t>12</t>
  </si>
  <si>
    <t>619991001R01</t>
  </si>
  <si>
    <t>Zakrytí výplní otvorů fólií přilepenou lepící páskou</t>
  </si>
  <si>
    <t>-1337186846</t>
  </si>
  <si>
    <t>2,1*1,8*4+2</t>
  </si>
  <si>
    <t>13</t>
  </si>
  <si>
    <t>631311115</t>
  </si>
  <si>
    <t>Mazanina tl do 80 mm z betonu prostého tř. C 20/25</t>
  </si>
  <si>
    <t>m3</t>
  </si>
  <si>
    <t>-1013295680</t>
  </si>
  <si>
    <t>(95,4+7,9)*0,06</t>
  </si>
  <si>
    <t>Ostatní konstrukce a práce, bourání</t>
  </si>
  <si>
    <t>14</t>
  </si>
  <si>
    <t>210020951R01</t>
  </si>
  <si>
    <t>Tabulky značení únikových cest, rozvaděčů, hasicích přístrojů, uzávěrů aj.</t>
  </si>
  <si>
    <t>-1451783641</t>
  </si>
  <si>
    <t>949101111</t>
  </si>
  <si>
    <t>Lešení pomocné pro objekty pozemních staveb s lešeňovou podlahou v do 1,9 m zatížení do 150 kg/m2</t>
  </si>
  <si>
    <t>-1509492367</t>
  </si>
  <si>
    <t>95,4+7,9</t>
  </si>
  <si>
    <t>16</t>
  </si>
  <si>
    <t>952901111</t>
  </si>
  <si>
    <t>Vyčištění budov bytové a občanské výstavby při výšce podlaží do 4 m</t>
  </si>
  <si>
    <t>-287579423</t>
  </si>
  <si>
    <t>17</t>
  </si>
  <si>
    <t>953943221R01</t>
  </si>
  <si>
    <t>Osazování hasicího přístroje, včetně hasicího přístroje</t>
  </si>
  <si>
    <t>-1558310223</t>
  </si>
  <si>
    <t>18</t>
  </si>
  <si>
    <t>968072455</t>
  </si>
  <si>
    <t>Vybourání kovových dveřních zárubní pl do 2 m2</t>
  </si>
  <si>
    <t>1080161527</t>
  </si>
  <si>
    <t>19</t>
  </si>
  <si>
    <t>978013191</t>
  </si>
  <si>
    <t>Otlučení vnitřních omítek stěn MV nebo MVC stěn v rozsahu do 100 %</t>
  </si>
  <si>
    <t>1424607354</t>
  </si>
  <si>
    <t>997</t>
  </si>
  <si>
    <t>Přesun sutě</t>
  </si>
  <si>
    <t>20</t>
  </si>
  <si>
    <t>997013111</t>
  </si>
  <si>
    <t>Vnitrostaveništní doprava suti a vybouraných hmot pro budovy v do 6 m s použitím mechanizace</t>
  </si>
  <si>
    <t>t</t>
  </si>
  <si>
    <t>-353294945</t>
  </si>
  <si>
    <t>997013501</t>
  </si>
  <si>
    <t>Odvoz suti na skládku a vybouraných hmot nebo meziskládku do 1 km se složením</t>
  </si>
  <si>
    <t>1423266848</t>
  </si>
  <si>
    <t>22</t>
  </si>
  <si>
    <t>997013509</t>
  </si>
  <si>
    <t>Příplatek k odvozu suti a vybouraných hmot na skládku ZKD 1 km přes 1 km</t>
  </si>
  <si>
    <t>-105324111</t>
  </si>
  <si>
    <t>6,325*20</t>
  </si>
  <si>
    <t>23</t>
  </si>
  <si>
    <t>997013831</t>
  </si>
  <si>
    <t>Poplatek za uložení stavebního směsného odpadu na skládce (skládkovné)</t>
  </si>
  <si>
    <t>-2059768826</t>
  </si>
  <si>
    <t>998</t>
  </si>
  <si>
    <t>Přesun hmot</t>
  </si>
  <si>
    <t>24</t>
  </si>
  <si>
    <t>998011001</t>
  </si>
  <si>
    <t>Přesun hmot pro budovy zděné v do 6 m</t>
  </si>
  <si>
    <t>626947542</t>
  </si>
  <si>
    <t>PSV</t>
  </si>
  <si>
    <t>Práce a dodávky PSV</t>
  </si>
  <si>
    <t>711</t>
  </si>
  <si>
    <t>Izolace proti vodě, vlhkosti a plynům</t>
  </si>
  <si>
    <t>25</t>
  </si>
  <si>
    <t>711831111</t>
  </si>
  <si>
    <t>Provedení izolace proti radonu a metanu na vodorovné ploše na sucho spojenými pásy</t>
  </si>
  <si>
    <t>-881548793</t>
  </si>
  <si>
    <t>26</t>
  </si>
  <si>
    <t>628560000</t>
  </si>
  <si>
    <t>pás asfaltovaný modifikovaný SBS RADONELAST</t>
  </si>
  <si>
    <t>-375710595</t>
  </si>
  <si>
    <t>103,3*1,1</t>
  </si>
  <si>
    <t>27</t>
  </si>
  <si>
    <t>998711101</t>
  </si>
  <si>
    <t>Přesun hmot tonážní pro izolace proti vodě, vlhkosti a plynům v objektech výšky do 6 m</t>
  </si>
  <si>
    <t>984687251</t>
  </si>
  <si>
    <t>721</t>
  </si>
  <si>
    <t>Zdravotechnika - vnitřní kanalizace</t>
  </si>
  <si>
    <t>28</t>
  </si>
  <si>
    <t>721173724</t>
  </si>
  <si>
    <t>Potrubí kanalizační z PE připojovací DN 70</t>
  </si>
  <si>
    <t>m</t>
  </si>
  <si>
    <t>1721218498</t>
  </si>
  <si>
    <t>29</t>
  </si>
  <si>
    <t>721290111</t>
  </si>
  <si>
    <t>Zkouška těsnosti potrubí kanalizace vodou do DN 125</t>
  </si>
  <si>
    <t>-761315365</t>
  </si>
  <si>
    <t>30</t>
  </si>
  <si>
    <t>998721101</t>
  </si>
  <si>
    <t>Přesun hmot tonážní pro vnitřní kanalizace v objektech v do 6 m</t>
  </si>
  <si>
    <t>-2083661662</t>
  </si>
  <si>
    <t>722</t>
  </si>
  <si>
    <t>Zdravotechnika - vnitřní vodovod</t>
  </si>
  <si>
    <t>31</t>
  </si>
  <si>
    <t>722174002</t>
  </si>
  <si>
    <t>Potrubí vodovodní plastové PPR svar polyfuze PN 16 D 20 x 2,8 mm</t>
  </si>
  <si>
    <t>537800617</t>
  </si>
  <si>
    <t>32</t>
  </si>
  <si>
    <t>722181221</t>
  </si>
  <si>
    <t>Ochrana vodovodního potrubí přilepenými tepelně izolačními trubicemi z PE tl do 10 mm DN do 22 mm</t>
  </si>
  <si>
    <t>-317923582</t>
  </si>
  <si>
    <t>33</t>
  </si>
  <si>
    <t>722240101</t>
  </si>
  <si>
    <t>Ventily plastové PPR přímé DN 20</t>
  </si>
  <si>
    <t>1840260334</t>
  </si>
  <si>
    <t>34</t>
  </si>
  <si>
    <t>722290234</t>
  </si>
  <si>
    <t>Proplach a dezinfekce vodovodního potrubí do DN 80</t>
  </si>
  <si>
    <t>702202688</t>
  </si>
  <si>
    <t>35</t>
  </si>
  <si>
    <t>998722101</t>
  </si>
  <si>
    <t>Přesun hmot tonážní tonážní pro vnitřní vodovod v objektech v do 6 m</t>
  </si>
  <si>
    <t>1593181625</t>
  </si>
  <si>
    <t>725</t>
  </si>
  <si>
    <t>Zdravotechnika - zařizovací předměty</t>
  </si>
  <si>
    <t>36</t>
  </si>
  <si>
    <t>725211602R01</t>
  </si>
  <si>
    <t>Umyvadlo keramické připevněné na stěnu šrouby bílé bez krytu na sifon 550 mm, umyvadlový sifon chromovaný</t>
  </si>
  <si>
    <t>soubor</t>
  </si>
  <si>
    <t>752363692</t>
  </si>
  <si>
    <t>37</t>
  </si>
  <si>
    <t>725822612</t>
  </si>
  <si>
    <t>Baterie umyvadlové stojánkové pákové s výpustí</t>
  </si>
  <si>
    <t>916572253</t>
  </si>
  <si>
    <t>38</t>
  </si>
  <si>
    <t>998725101</t>
  </si>
  <si>
    <t>Přesun hmot tonážní pro zařizovací předměty v objektech v do 6 m</t>
  </si>
  <si>
    <t>-2035930000</t>
  </si>
  <si>
    <t>747</t>
  </si>
  <si>
    <t>Elektromontáže - kompletace rozvodů</t>
  </si>
  <si>
    <t>39</t>
  </si>
  <si>
    <t>747111R01</t>
  </si>
  <si>
    <t>Elektroinstalace</t>
  </si>
  <si>
    <t>-1933168336</t>
  </si>
  <si>
    <t>40</t>
  </si>
  <si>
    <t>220260R01</t>
  </si>
  <si>
    <t>Slaboproudé rozvody, provedení stavební přípravy a zednického začištění</t>
  </si>
  <si>
    <t>1245261927</t>
  </si>
  <si>
    <t>763</t>
  </si>
  <si>
    <t>Konstrukce suché výstavby</t>
  </si>
  <si>
    <t>41</t>
  </si>
  <si>
    <t>763131311</t>
  </si>
  <si>
    <t>SDK podhled deska 1xA 12,5 bez TI dvouvrstvá dřevěná spodní kce</t>
  </si>
  <si>
    <t>650243641</t>
  </si>
  <si>
    <t>42</t>
  </si>
  <si>
    <t>763135102</t>
  </si>
  <si>
    <t>Montáž SDK kazetového podhledu z kazet 600x600 mm na zavěšenou polozapuštěnou nosnou konstrukci</t>
  </si>
  <si>
    <t>-64723368</t>
  </si>
  <si>
    <t>43</t>
  </si>
  <si>
    <t>590360650</t>
  </si>
  <si>
    <t>panel akustický širokopásmový, PE, bílá 010, 600x600x15mm</t>
  </si>
  <si>
    <t>1781239221</t>
  </si>
  <si>
    <t>44</t>
  </si>
  <si>
    <t>590360800</t>
  </si>
  <si>
    <t>panel akustický nízko - tónový, bílá 500, 600x600x15mm</t>
  </si>
  <si>
    <t>754303992</t>
  </si>
  <si>
    <t>45</t>
  </si>
  <si>
    <t>998763301</t>
  </si>
  <si>
    <t>Přesun hmot tonážní pro sádrokartonové konstrukce v objektech v do 6 m</t>
  </si>
  <si>
    <t>1071143983</t>
  </si>
  <si>
    <t>776</t>
  </si>
  <si>
    <t>Podlahy povlakové</t>
  </si>
  <si>
    <t>46</t>
  </si>
  <si>
    <t>776491113</t>
  </si>
  <si>
    <t>Lepení plastové lišty soklové řezané</t>
  </si>
  <si>
    <t>-1758562620</t>
  </si>
  <si>
    <t>12,15*2+9,5*2+3,5*2</t>
  </si>
  <si>
    <t>47</t>
  </si>
  <si>
    <t>776561110</t>
  </si>
  <si>
    <t>Lepení pásů povlakových podlah z přírodního nebo korkového linolea</t>
  </si>
  <si>
    <t>-2070258458</t>
  </si>
  <si>
    <t>48</t>
  </si>
  <si>
    <t>607561110</t>
  </si>
  <si>
    <t>krytina podlahová Marmoleum Real, šířka 2 m, tl. 2,5 mm</t>
  </si>
  <si>
    <t>-402994835</t>
  </si>
  <si>
    <t>49</t>
  </si>
  <si>
    <t>776590150</t>
  </si>
  <si>
    <t>Úprava podkladu nášlapných ploch penetrací</t>
  </si>
  <si>
    <t>307598878</t>
  </si>
  <si>
    <t>50</t>
  </si>
  <si>
    <t>998776101</t>
  </si>
  <si>
    <t>Přesun hmot tonážní pro podlahy povlakové v objektech v do 6 m</t>
  </si>
  <si>
    <t>976563859</t>
  </si>
  <si>
    <t>781</t>
  </si>
  <si>
    <t>Dokončovací práce - obklady</t>
  </si>
  <si>
    <t>51</t>
  </si>
  <si>
    <t>781471115R01</t>
  </si>
  <si>
    <t>Montáž obkladů vnitřních keramických hladkých do 25 ks/m2 kladených do malty, včetně rohových a ukončovacích lišt</t>
  </si>
  <si>
    <t>823404570</t>
  </si>
  <si>
    <t>(3,85+2,35)*1,5</t>
  </si>
  <si>
    <t>52</t>
  </si>
  <si>
    <t>597610390</t>
  </si>
  <si>
    <t>obkládačky keramické (bílé i barevné) 20 x 25 x 0,68 cm I. j.</t>
  </si>
  <si>
    <t>-927490301</t>
  </si>
  <si>
    <t>9,3*1,25</t>
  </si>
  <si>
    <t>53</t>
  </si>
  <si>
    <t>781479191</t>
  </si>
  <si>
    <t>Příplatek k montáži obkladů vnitřních keramických hladkých za plochu do 10 m2</t>
  </si>
  <si>
    <t>768859029</t>
  </si>
  <si>
    <t>54</t>
  </si>
  <si>
    <t>998781101</t>
  </si>
  <si>
    <t>Přesun hmot tonážní pro obklady keramické v objektech v do 6 m</t>
  </si>
  <si>
    <t>842636999</t>
  </si>
  <si>
    <t>784</t>
  </si>
  <si>
    <t>Dokončovací práce - malby a tapety</t>
  </si>
  <si>
    <t>55</t>
  </si>
  <si>
    <t>784181111</t>
  </si>
  <si>
    <t>Základní silikátová jednonásobná penetrace podkladu v místnostech výšky do 3,80m</t>
  </si>
  <si>
    <t>-1036605783</t>
  </si>
  <si>
    <t>134,2+56,8-9,3</t>
  </si>
  <si>
    <t>56</t>
  </si>
  <si>
    <t>784221101</t>
  </si>
  <si>
    <t>Dvojnásobné bílé malby  ze směsí za sucha dobře otěruvzdorných v místnostech do 3,80 m</t>
  </si>
  <si>
    <t>-1989176340</t>
  </si>
  <si>
    <t>HZS</t>
  </si>
  <si>
    <t>Hodinové zúčtovací sazby</t>
  </si>
  <si>
    <t>57</t>
  </si>
  <si>
    <t>HZS2211R01</t>
  </si>
  <si>
    <t>stavební přípomoce</t>
  </si>
  <si>
    <t>hod</t>
  </si>
  <si>
    <t>239591264</t>
  </si>
  <si>
    <t>VRN</t>
  </si>
  <si>
    <t>Vedlejší rozpočtové náklady</t>
  </si>
  <si>
    <t>58</t>
  </si>
  <si>
    <t>013254000</t>
  </si>
  <si>
    <t>Dokumentace skutečného provedení stavby</t>
  </si>
  <si>
    <t>Kč</t>
  </si>
  <si>
    <t>1024</t>
  </si>
  <si>
    <t>-2007907809</t>
  </si>
  <si>
    <t>59</t>
  </si>
  <si>
    <t>030001000</t>
  </si>
  <si>
    <t>Zařízení staveniště</t>
  </si>
  <si>
    <t>2004601790</t>
  </si>
  <si>
    <t>60</t>
  </si>
  <si>
    <t>043002000</t>
  </si>
  <si>
    <t>Zkoušky a ostatní měření</t>
  </si>
  <si>
    <t>1396234841</t>
  </si>
  <si>
    <t>61</t>
  </si>
  <si>
    <t>044002000</t>
  </si>
  <si>
    <t>Revize</t>
  </si>
  <si>
    <t>-1126318581</t>
  </si>
  <si>
    <t>62</t>
  </si>
  <si>
    <t>060001000</t>
  </si>
  <si>
    <t>Územní vlivy</t>
  </si>
  <si>
    <t>728217192</t>
  </si>
  <si>
    <t>63</t>
  </si>
  <si>
    <t>070001000</t>
  </si>
  <si>
    <t>Provozní vlivy</t>
  </si>
  <si>
    <t>2109467</t>
  </si>
  <si>
    <t>NEZ</t>
  </si>
  <si>
    <t>Nezařazené</t>
  </si>
  <si>
    <t>64</t>
  </si>
  <si>
    <t>735121R01</t>
  </si>
  <si>
    <t>demontáž otopného tělesa v bývalé koupelně + prodloužení rozvodu topení a příprava pro případné osazení otopného tělesa ve skladu pomůcek, včetně vypuštění a napuštění systému</t>
  </si>
  <si>
    <t>-1629107313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</si>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</sst>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2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b/>
      <sz val="16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2"/>
      <color rgb="FF969696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rgb="FF969696"/>
      <name val="Trebuchet MS"/>
      <family val="2"/>
      <charset val="238"/>
    </font>
    <font>
      <sz val="10"/>
      <color theme="1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sz val="7"/>
      <color rgb="FF96969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9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40" fillId="2" borderId="0" xfId="1" applyFill="1"/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0" fillId="0" borderId="18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6" fillId="0" borderId="23" xfId="0" applyNumberFormat="1" applyFont="1" applyBorder="1" applyAlignment="1" applyProtection="1">
      <alignment vertical="center"/>
    </xf>
    <xf numFmtId="4" fontId="26" fillId="0" borderId="24" xfId="0" applyNumberFormat="1" applyFont="1" applyBorder="1" applyAlignment="1" applyProtection="1">
      <alignment vertical="center"/>
    </xf>
    <xf numFmtId="166" fontId="26" fillId="0" borderId="24" xfId="0" applyNumberFormat="1" applyFont="1" applyBorder="1" applyAlignment="1" applyProtection="1">
      <alignment vertical="center"/>
    </xf>
    <xf numFmtId="4" fontId="26" fillId="0" borderId="2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27" fillId="2" borderId="0" xfId="1" applyFont="1" applyFill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29" fillId="0" borderId="16" xfId="0" applyNumberFormat="1" applyFont="1" applyBorder="1" applyAlignment="1" applyProtection="1"/>
    <xf numFmtId="166" fontId="29" fillId="0" borderId="17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2" fillId="0" borderId="28" xfId="0" applyFont="1" applyBorder="1" applyAlignment="1" applyProtection="1">
      <alignment horizontal="center" vertical="center"/>
    </xf>
    <xf numFmtId="49" fontId="32" fillId="0" borderId="28" xfId="0" applyNumberFormat="1" applyFont="1" applyBorder="1" applyAlignment="1" applyProtection="1">
      <alignment horizontal="left" vertical="center" wrapText="1"/>
    </xf>
    <xf numFmtId="0" fontId="32" fillId="0" borderId="28" xfId="0" applyFont="1" applyBorder="1" applyAlignment="1" applyProtection="1">
      <alignment horizontal="left" vertical="center" wrapText="1"/>
    </xf>
    <xf numFmtId="0" fontId="32" fillId="0" borderId="28" xfId="0" applyFont="1" applyBorder="1" applyAlignment="1" applyProtection="1">
      <alignment horizontal="center" vertical="center" wrapText="1"/>
    </xf>
    <xf numFmtId="167" fontId="32" fillId="0" borderId="28" xfId="0" applyNumberFormat="1" applyFont="1" applyBorder="1" applyAlignment="1" applyProtection="1">
      <alignment vertical="center"/>
    </xf>
    <xf numFmtId="4" fontId="32" fillId="3" borderId="28" xfId="0" applyNumberFormat="1" applyFont="1" applyFill="1" applyBorder="1" applyAlignment="1" applyProtection="1">
      <alignment vertical="center"/>
      <protection locked="0"/>
    </xf>
    <xf numFmtId="4" fontId="32" fillId="0" borderId="28" xfId="0" applyNumberFormat="1" applyFont="1" applyBorder="1" applyAlignment="1" applyProtection="1">
      <alignment vertical="center"/>
    </xf>
    <xf numFmtId="0" fontId="32" fillId="0" borderId="5" xfId="0" applyFont="1" applyBorder="1" applyAlignment="1">
      <alignment vertical="center"/>
    </xf>
    <xf numFmtId="0" fontId="32" fillId="3" borderId="28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3" fillId="0" borderId="29" xfId="0" applyFont="1" applyBorder="1" applyAlignment="1" applyProtection="1">
      <alignment vertical="center" wrapText="1"/>
      <protection locked="0"/>
    </xf>
    <xf numFmtId="0" fontId="33" fillId="0" borderId="30" xfId="0" applyFont="1" applyBorder="1" applyAlignment="1" applyProtection="1">
      <alignment vertical="center" wrapText="1"/>
      <protection locked="0"/>
    </xf>
    <xf numFmtId="0" fontId="33" fillId="0" borderId="31" xfId="0" applyFont="1" applyBorder="1" applyAlignment="1" applyProtection="1">
      <alignment vertical="center" wrapText="1"/>
      <protection locked="0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2" xfId="0" applyFont="1" applyBorder="1" applyAlignment="1" applyProtection="1">
      <alignment vertical="center" wrapText="1"/>
      <protection locked="0"/>
    </xf>
    <xf numFmtId="0" fontId="33" fillId="0" borderId="33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49" fontId="36" fillId="0" borderId="1" xfId="0" applyNumberFormat="1" applyFont="1" applyBorder="1" applyAlignment="1" applyProtection="1">
      <alignment vertical="center" wrapText="1"/>
      <protection locked="0"/>
    </xf>
    <xf numFmtId="0" fontId="33" fillId="0" borderId="35" xfId="0" applyFont="1" applyBorder="1" applyAlignment="1" applyProtection="1">
      <alignment vertical="center" wrapText="1"/>
      <protection locked="0"/>
    </xf>
    <xf numFmtId="0" fontId="37" fillId="0" borderId="34" xfId="0" applyFont="1" applyBorder="1" applyAlignment="1" applyProtection="1">
      <alignment vertical="center" wrapText="1"/>
      <protection locked="0"/>
    </xf>
    <xf numFmtId="0" fontId="33" fillId="0" borderId="36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vertical="top"/>
      <protection locked="0"/>
    </xf>
    <xf numFmtId="0" fontId="33" fillId="0" borderId="0" xfId="0" applyFont="1" applyAlignment="1" applyProtection="1">
      <alignment vertical="top"/>
      <protection locked="0"/>
    </xf>
    <xf numFmtId="0" fontId="33" fillId="0" borderId="29" xfId="0" applyFont="1" applyBorder="1" applyAlignment="1" applyProtection="1">
      <alignment horizontal="left" vertical="center"/>
      <protection locked="0"/>
    </xf>
    <xf numFmtId="0" fontId="33" fillId="0" borderId="30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33" fillId="0" borderId="32" xfId="0" applyFont="1" applyBorder="1" applyAlignment="1" applyProtection="1">
      <alignment horizontal="left" vertical="center"/>
      <protection locked="0"/>
    </xf>
    <xf numFmtId="0" fontId="33" fillId="0" borderId="33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left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left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33" fillId="0" borderId="35" xfId="0" applyFont="1" applyBorder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left" vertical="center"/>
      <protection locked="0"/>
    </xf>
    <xf numFmtId="0" fontId="33" fillId="0" borderId="36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left" vertical="center" wrapText="1"/>
      <protection locked="0"/>
    </xf>
    <xf numFmtId="0" fontId="33" fillId="0" borderId="30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left" vertical="center" wrapText="1"/>
      <protection locked="0"/>
    </xf>
    <xf numFmtId="0" fontId="33" fillId="0" borderId="32" xfId="0" applyFont="1" applyBorder="1" applyAlignment="1" applyProtection="1">
      <alignment horizontal="left" vertical="center" wrapText="1"/>
      <protection locked="0"/>
    </xf>
    <xf numFmtId="0" fontId="33" fillId="0" borderId="33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0" fontId="36" fillId="0" borderId="34" xfId="0" applyFont="1" applyBorder="1" applyAlignment="1" applyProtection="1">
      <alignment horizontal="left" vertical="center" wrapText="1"/>
      <protection locked="0"/>
    </xf>
    <xf numFmtId="0" fontId="36" fillId="0" borderId="36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1" xfId="0" applyFont="1" applyBorder="1" applyAlignment="1" applyProtection="1">
      <alignment horizontal="center" vertical="top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5" fillId="0" borderId="1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35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6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8" fillId="0" borderId="34" xfId="0" applyFont="1" applyBorder="1" applyAlignment="1" applyProtection="1">
      <protection locked="0"/>
    </xf>
    <xf numFmtId="0" fontId="33" fillId="0" borderId="32" xfId="0" applyFont="1" applyBorder="1" applyAlignment="1" applyProtection="1">
      <alignment vertical="top"/>
      <protection locked="0"/>
    </xf>
    <xf numFmtId="0" fontId="33" fillId="0" borderId="33" xfId="0" applyFont="1" applyBorder="1" applyAlignment="1" applyProtection="1">
      <alignment vertical="top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left" vertical="top"/>
      <protection locked="0"/>
    </xf>
    <xf numFmtId="0" fontId="33" fillId="0" borderId="35" xfId="0" applyFont="1" applyBorder="1" applyAlignment="1" applyProtection="1">
      <alignment vertical="top"/>
      <protection locked="0"/>
    </xf>
    <xf numFmtId="0" fontId="33" fillId="0" borderId="34" xfId="0" applyFont="1" applyBorder="1" applyAlignment="1" applyProtection="1">
      <alignment vertical="top"/>
      <protection locked="0"/>
    </xf>
    <xf numFmtId="0" fontId="33" fillId="0" borderId="36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Border="1" applyProtection="1"/>
    <xf numFmtId="0" fontId="23" fillId="0" borderId="0" xfId="0" applyFont="1" applyAlignment="1" applyProtection="1">
      <alignment horizontal="left" vertical="center" wrapText="1"/>
    </xf>
    <xf numFmtId="4" fontId="17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8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27" fillId="2" borderId="0" xfId="1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left" wrapText="1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5" fillId="0" borderId="34" xfId="0" applyFont="1" applyBorder="1" applyAlignment="1" applyProtection="1">
      <alignment horizontal="left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workbookViewId="0">
      <pane ySplit="1" topLeftCell="A2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 x14ac:dyDescent="0.3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  <c r="BV1" s="20" t="s">
        <v>7</v>
      </c>
    </row>
    <row r="2" spans="1:74" ht="36.950000000000003" customHeight="1" x14ac:dyDescent="0.3"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S2" s="21" t="s">
        <v>8</v>
      </c>
      <c r="BT2" s="21" t="s">
        <v>9</v>
      </c>
    </row>
    <row r="3" spans="1:74" ht="6.95" customHeight="1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8</v>
      </c>
      <c r="BT3" s="21" t="s">
        <v>10</v>
      </c>
    </row>
    <row r="4" spans="1:74" ht="36.950000000000003" customHeight="1" x14ac:dyDescent="0.3">
      <c r="B4" s="25"/>
      <c r="C4" s="26"/>
      <c r="D4" s="27" t="s">
        <v>11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8"/>
      <c r="AS4" s="29" t="s">
        <v>12</v>
      </c>
      <c r="BE4" s="30" t="s">
        <v>13</v>
      </c>
      <c r="BS4" s="21" t="s">
        <v>14</v>
      </c>
    </row>
    <row r="5" spans="1:74" ht="14.45" customHeight="1" x14ac:dyDescent="0.3">
      <c r="B5" s="25"/>
      <c r="C5" s="26"/>
      <c r="D5" s="31" t="s">
        <v>15</v>
      </c>
      <c r="E5" s="26"/>
      <c r="F5" s="26"/>
      <c r="G5" s="26"/>
      <c r="H5" s="26"/>
      <c r="I5" s="26"/>
      <c r="J5" s="26"/>
      <c r="K5" s="331" t="s">
        <v>16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26"/>
      <c r="AQ5" s="28"/>
      <c r="BE5" s="324" t="s">
        <v>17</v>
      </c>
      <c r="BS5" s="21" t="s">
        <v>8</v>
      </c>
    </row>
    <row r="6" spans="1:74" ht="36.950000000000003" customHeight="1" x14ac:dyDescent="0.3">
      <c r="B6" s="25"/>
      <c r="C6" s="26"/>
      <c r="D6" s="33" t="s">
        <v>18</v>
      </c>
      <c r="E6" s="26"/>
      <c r="F6" s="26"/>
      <c r="G6" s="26"/>
      <c r="H6" s="26"/>
      <c r="I6" s="26"/>
      <c r="J6" s="26"/>
      <c r="K6" s="300" t="s">
        <v>19</v>
      </c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26"/>
      <c r="AQ6" s="28"/>
      <c r="BE6" s="325"/>
      <c r="BS6" s="21" t="s">
        <v>20</v>
      </c>
    </row>
    <row r="7" spans="1:74" ht="14.45" customHeight="1" x14ac:dyDescent="0.3">
      <c r="B7" s="25"/>
      <c r="C7" s="26"/>
      <c r="D7" s="34" t="s">
        <v>21</v>
      </c>
      <c r="E7" s="26"/>
      <c r="F7" s="26"/>
      <c r="G7" s="26"/>
      <c r="H7" s="26"/>
      <c r="I7" s="26"/>
      <c r="J7" s="26"/>
      <c r="K7" s="32" t="s">
        <v>22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4" t="s">
        <v>23</v>
      </c>
      <c r="AL7" s="26"/>
      <c r="AM7" s="26"/>
      <c r="AN7" s="32" t="s">
        <v>22</v>
      </c>
      <c r="AO7" s="26"/>
      <c r="AP7" s="26"/>
      <c r="AQ7" s="28"/>
      <c r="BE7" s="325"/>
      <c r="BS7" s="21" t="s">
        <v>16</v>
      </c>
    </row>
    <row r="8" spans="1:74" ht="14.45" customHeight="1" x14ac:dyDescent="0.3">
      <c r="B8" s="25"/>
      <c r="C8" s="26"/>
      <c r="D8" s="34" t="s">
        <v>24</v>
      </c>
      <c r="E8" s="26"/>
      <c r="F8" s="26"/>
      <c r="G8" s="26"/>
      <c r="H8" s="26"/>
      <c r="I8" s="26"/>
      <c r="J8" s="26"/>
      <c r="K8" s="32" t="s">
        <v>25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4" t="s">
        <v>26</v>
      </c>
      <c r="AL8" s="26"/>
      <c r="AM8" s="26"/>
      <c r="AN8" s="35" t="s">
        <v>27</v>
      </c>
      <c r="AO8" s="26"/>
      <c r="AP8" s="26"/>
      <c r="AQ8" s="28"/>
      <c r="BE8" s="325"/>
      <c r="BS8" s="21" t="s">
        <v>28</v>
      </c>
    </row>
    <row r="9" spans="1:74" ht="14.45" customHeight="1" x14ac:dyDescent="0.3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8"/>
      <c r="BE9" s="325"/>
      <c r="BS9" s="21" t="s">
        <v>29</v>
      </c>
    </row>
    <row r="10" spans="1:74" ht="14.45" customHeight="1" x14ac:dyDescent="0.3">
      <c r="B10" s="25"/>
      <c r="C10" s="26"/>
      <c r="D10" s="34" t="s">
        <v>30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4" t="s">
        <v>31</v>
      </c>
      <c r="AL10" s="26"/>
      <c r="AM10" s="26"/>
      <c r="AN10" s="32" t="s">
        <v>22</v>
      </c>
      <c r="AO10" s="26"/>
      <c r="AP10" s="26"/>
      <c r="AQ10" s="28"/>
      <c r="BE10" s="325"/>
      <c r="BS10" s="21" t="s">
        <v>20</v>
      </c>
    </row>
    <row r="11" spans="1:74" ht="18.399999999999999" customHeight="1" x14ac:dyDescent="0.3">
      <c r="B11" s="25"/>
      <c r="C11" s="26"/>
      <c r="D11" s="26"/>
      <c r="E11" s="32" t="s">
        <v>25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4" t="s">
        <v>32</v>
      </c>
      <c r="AL11" s="26"/>
      <c r="AM11" s="26"/>
      <c r="AN11" s="32" t="s">
        <v>22</v>
      </c>
      <c r="AO11" s="26"/>
      <c r="AP11" s="26"/>
      <c r="AQ11" s="28"/>
      <c r="BE11" s="325"/>
      <c r="BS11" s="21" t="s">
        <v>20</v>
      </c>
    </row>
    <row r="12" spans="1:74" ht="6.95" customHeight="1" x14ac:dyDescent="0.3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8"/>
      <c r="BE12" s="325"/>
      <c r="BS12" s="21" t="s">
        <v>20</v>
      </c>
    </row>
    <row r="13" spans="1:74" ht="14.45" customHeight="1" x14ac:dyDescent="0.3">
      <c r="B13" s="25"/>
      <c r="C13" s="26"/>
      <c r="D13" s="34" t="s">
        <v>33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4" t="s">
        <v>31</v>
      </c>
      <c r="AL13" s="26"/>
      <c r="AM13" s="26"/>
      <c r="AN13" s="36" t="s">
        <v>34</v>
      </c>
      <c r="AO13" s="26"/>
      <c r="AP13" s="26"/>
      <c r="AQ13" s="28"/>
      <c r="BE13" s="325"/>
      <c r="BS13" s="21" t="s">
        <v>20</v>
      </c>
    </row>
    <row r="14" spans="1:74" ht="15" x14ac:dyDescent="0.3">
      <c r="B14" s="25"/>
      <c r="C14" s="26"/>
      <c r="D14" s="26"/>
      <c r="E14" s="332" t="s">
        <v>34</v>
      </c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4" t="s">
        <v>32</v>
      </c>
      <c r="AL14" s="26"/>
      <c r="AM14" s="26"/>
      <c r="AN14" s="36" t="s">
        <v>34</v>
      </c>
      <c r="AO14" s="26"/>
      <c r="AP14" s="26"/>
      <c r="AQ14" s="28"/>
      <c r="BE14" s="325"/>
      <c r="BS14" s="21" t="s">
        <v>20</v>
      </c>
    </row>
    <row r="15" spans="1:74" ht="6.95" customHeight="1" x14ac:dyDescent="0.3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8"/>
      <c r="BE15" s="325"/>
      <c r="BS15" s="21" t="s">
        <v>6</v>
      </c>
    </row>
    <row r="16" spans="1:74" ht="14.45" customHeight="1" x14ac:dyDescent="0.3">
      <c r="B16" s="25"/>
      <c r="C16" s="26"/>
      <c r="D16" s="34" t="s">
        <v>35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4" t="s">
        <v>31</v>
      </c>
      <c r="AL16" s="26"/>
      <c r="AM16" s="26"/>
      <c r="AN16" s="32" t="s">
        <v>22</v>
      </c>
      <c r="AO16" s="26"/>
      <c r="AP16" s="26"/>
      <c r="AQ16" s="28"/>
      <c r="BE16" s="325"/>
      <c r="BS16" s="21" t="s">
        <v>6</v>
      </c>
    </row>
    <row r="17" spans="2:71" ht="18.399999999999999" customHeight="1" x14ac:dyDescent="0.3">
      <c r="B17" s="25"/>
      <c r="C17" s="26"/>
      <c r="D17" s="26"/>
      <c r="E17" s="32" t="s">
        <v>25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4" t="s">
        <v>32</v>
      </c>
      <c r="AL17" s="26"/>
      <c r="AM17" s="26"/>
      <c r="AN17" s="32" t="s">
        <v>22</v>
      </c>
      <c r="AO17" s="26"/>
      <c r="AP17" s="26"/>
      <c r="AQ17" s="28"/>
      <c r="BE17" s="325"/>
      <c r="BS17" s="21" t="s">
        <v>36</v>
      </c>
    </row>
    <row r="18" spans="2:71" ht="6.95" customHeight="1" x14ac:dyDescent="0.3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8"/>
      <c r="BE18" s="325"/>
      <c r="BS18" s="21" t="s">
        <v>8</v>
      </c>
    </row>
    <row r="19" spans="2:71" ht="14.45" customHeight="1" x14ac:dyDescent="0.3">
      <c r="B19" s="25"/>
      <c r="C19" s="26"/>
      <c r="D19" s="34" t="s">
        <v>37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8"/>
      <c r="BE19" s="325"/>
      <c r="BS19" s="21" t="s">
        <v>8</v>
      </c>
    </row>
    <row r="20" spans="2:71" ht="16.5" customHeight="1" x14ac:dyDescent="0.3">
      <c r="B20" s="25"/>
      <c r="C20" s="26"/>
      <c r="D20" s="26"/>
      <c r="E20" s="334" t="s">
        <v>22</v>
      </c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26"/>
      <c r="AP20" s="26"/>
      <c r="AQ20" s="28"/>
      <c r="BE20" s="325"/>
      <c r="BS20" s="21" t="s">
        <v>36</v>
      </c>
    </row>
    <row r="21" spans="2:71" ht="6.95" customHeight="1" x14ac:dyDescent="0.3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8"/>
      <c r="BE21" s="325"/>
    </row>
    <row r="22" spans="2:71" ht="6.95" customHeight="1" x14ac:dyDescent="0.3">
      <c r="B22" s="25"/>
      <c r="C22" s="2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26"/>
      <c r="AQ22" s="28"/>
      <c r="BE22" s="325"/>
    </row>
    <row r="23" spans="2:71" s="1" customFormat="1" ht="25.9" customHeight="1" x14ac:dyDescent="0.3">
      <c r="B23" s="38"/>
      <c r="C23" s="39"/>
      <c r="D23" s="40" t="s">
        <v>38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335">
        <f>ROUND(AG51,2)</f>
        <v>0</v>
      </c>
      <c r="AL23" s="336"/>
      <c r="AM23" s="336"/>
      <c r="AN23" s="336"/>
      <c r="AO23" s="336"/>
      <c r="AP23" s="39"/>
      <c r="AQ23" s="42"/>
      <c r="BE23" s="325"/>
    </row>
    <row r="24" spans="2:71" s="1" customFormat="1" ht="6.95" customHeight="1" x14ac:dyDescent="0.3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42"/>
      <c r="BE24" s="325"/>
    </row>
    <row r="25" spans="2:71" s="1" customFormat="1" x14ac:dyDescent="0.3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37" t="s">
        <v>39</v>
      </c>
      <c r="M25" s="337"/>
      <c r="N25" s="337"/>
      <c r="O25" s="337"/>
      <c r="P25" s="39"/>
      <c r="Q25" s="39"/>
      <c r="R25" s="39"/>
      <c r="S25" s="39"/>
      <c r="T25" s="39"/>
      <c r="U25" s="39"/>
      <c r="V25" s="39"/>
      <c r="W25" s="337" t="s">
        <v>40</v>
      </c>
      <c r="X25" s="337"/>
      <c r="Y25" s="337"/>
      <c r="Z25" s="337"/>
      <c r="AA25" s="337"/>
      <c r="AB25" s="337"/>
      <c r="AC25" s="337"/>
      <c r="AD25" s="337"/>
      <c r="AE25" s="337"/>
      <c r="AF25" s="39"/>
      <c r="AG25" s="39"/>
      <c r="AH25" s="39"/>
      <c r="AI25" s="39"/>
      <c r="AJ25" s="39"/>
      <c r="AK25" s="337" t="s">
        <v>41</v>
      </c>
      <c r="AL25" s="337"/>
      <c r="AM25" s="337"/>
      <c r="AN25" s="337"/>
      <c r="AO25" s="337"/>
      <c r="AP25" s="39"/>
      <c r="AQ25" s="42"/>
      <c r="BE25" s="325"/>
    </row>
    <row r="26" spans="2:71" s="2" customFormat="1" ht="14.45" customHeight="1" x14ac:dyDescent="0.3">
      <c r="B26" s="44"/>
      <c r="C26" s="45"/>
      <c r="D26" s="46" t="s">
        <v>42</v>
      </c>
      <c r="E26" s="45"/>
      <c r="F26" s="46" t="s">
        <v>43</v>
      </c>
      <c r="G26" s="45"/>
      <c r="H26" s="45"/>
      <c r="I26" s="45"/>
      <c r="J26" s="45"/>
      <c r="K26" s="45"/>
      <c r="L26" s="305">
        <v>0.21</v>
      </c>
      <c r="M26" s="304"/>
      <c r="N26" s="304"/>
      <c r="O26" s="304"/>
      <c r="P26" s="45"/>
      <c r="Q26" s="45"/>
      <c r="R26" s="45"/>
      <c r="S26" s="45"/>
      <c r="T26" s="45"/>
      <c r="U26" s="45"/>
      <c r="V26" s="45"/>
      <c r="W26" s="303">
        <f>ROUND(AZ51,2)</f>
        <v>0</v>
      </c>
      <c r="X26" s="304"/>
      <c r="Y26" s="304"/>
      <c r="Z26" s="304"/>
      <c r="AA26" s="304"/>
      <c r="AB26" s="304"/>
      <c r="AC26" s="304"/>
      <c r="AD26" s="304"/>
      <c r="AE26" s="304"/>
      <c r="AF26" s="45"/>
      <c r="AG26" s="45"/>
      <c r="AH26" s="45"/>
      <c r="AI26" s="45"/>
      <c r="AJ26" s="45"/>
      <c r="AK26" s="303">
        <f>ROUND(AV51,2)</f>
        <v>0</v>
      </c>
      <c r="AL26" s="304"/>
      <c r="AM26" s="304"/>
      <c r="AN26" s="304"/>
      <c r="AO26" s="304"/>
      <c r="AP26" s="45"/>
      <c r="AQ26" s="47"/>
      <c r="BE26" s="325"/>
    </row>
    <row r="27" spans="2:71" s="2" customFormat="1" ht="14.45" customHeight="1" x14ac:dyDescent="0.3">
      <c r="B27" s="44"/>
      <c r="C27" s="45"/>
      <c r="D27" s="45"/>
      <c r="E27" s="45"/>
      <c r="F27" s="46" t="s">
        <v>44</v>
      </c>
      <c r="G27" s="45"/>
      <c r="H27" s="45"/>
      <c r="I27" s="45"/>
      <c r="J27" s="45"/>
      <c r="K27" s="45"/>
      <c r="L27" s="305">
        <v>0.15</v>
      </c>
      <c r="M27" s="304"/>
      <c r="N27" s="304"/>
      <c r="O27" s="304"/>
      <c r="P27" s="45"/>
      <c r="Q27" s="45"/>
      <c r="R27" s="45"/>
      <c r="S27" s="45"/>
      <c r="T27" s="45"/>
      <c r="U27" s="45"/>
      <c r="V27" s="45"/>
      <c r="W27" s="303">
        <f>ROUND(BA51,2)</f>
        <v>0</v>
      </c>
      <c r="X27" s="304"/>
      <c r="Y27" s="304"/>
      <c r="Z27" s="304"/>
      <c r="AA27" s="304"/>
      <c r="AB27" s="304"/>
      <c r="AC27" s="304"/>
      <c r="AD27" s="304"/>
      <c r="AE27" s="304"/>
      <c r="AF27" s="45"/>
      <c r="AG27" s="45"/>
      <c r="AH27" s="45"/>
      <c r="AI27" s="45"/>
      <c r="AJ27" s="45"/>
      <c r="AK27" s="303">
        <f>ROUND(AW51,2)</f>
        <v>0</v>
      </c>
      <c r="AL27" s="304"/>
      <c r="AM27" s="304"/>
      <c r="AN27" s="304"/>
      <c r="AO27" s="304"/>
      <c r="AP27" s="45"/>
      <c r="AQ27" s="47"/>
      <c r="BE27" s="325"/>
    </row>
    <row r="28" spans="2:71" s="2" customFormat="1" ht="14.45" hidden="1" customHeight="1" x14ac:dyDescent="0.3">
      <c r="B28" s="44"/>
      <c r="C28" s="45"/>
      <c r="D28" s="45"/>
      <c r="E28" s="45"/>
      <c r="F28" s="46" t="s">
        <v>45</v>
      </c>
      <c r="G28" s="45"/>
      <c r="H28" s="45"/>
      <c r="I28" s="45"/>
      <c r="J28" s="45"/>
      <c r="K28" s="45"/>
      <c r="L28" s="305">
        <v>0.21</v>
      </c>
      <c r="M28" s="304"/>
      <c r="N28" s="304"/>
      <c r="O28" s="304"/>
      <c r="P28" s="45"/>
      <c r="Q28" s="45"/>
      <c r="R28" s="45"/>
      <c r="S28" s="45"/>
      <c r="T28" s="45"/>
      <c r="U28" s="45"/>
      <c r="V28" s="45"/>
      <c r="W28" s="303">
        <f>ROUND(BB51,2)</f>
        <v>0</v>
      </c>
      <c r="X28" s="304"/>
      <c r="Y28" s="304"/>
      <c r="Z28" s="304"/>
      <c r="AA28" s="304"/>
      <c r="AB28" s="304"/>
      <c r="AC28" s="304"/>
      <c r="AD28" s="304"/>
      <c r="AE28" s="304"/>
      <c r="AF28" s="45"/>
      <c r="AG28" s="45"/>
      <c r="AH28" s="45"/>
      <c r="AI28" s="45"/>
      <c r="AJ28" s="45"/>
      <c r="AK28" s="303">
        <v>0</v>
      </c>
      <c r="AL28" s="304"/>
      <c r="AM28" s="304"/>
      <c r="AN28" s="304"/>
      <c r="AO28" s="304"/>
      <c r="AP28" s="45"/>
      <c r="AQ28" s="47"/>
      <c r="BE28" s="325"/>
    </row>
    <row r="29" spans="2:71" s="2" customFormat="1" ht="14.45" hidden="1" customHeight="1" x14ac:dyDescent="0.3">
      <c r="B29" s="44"/>
      <c r="C29" s="45"/>
      <c r="D29" s="45"/>
      <c r="E29" s="45"/>
      <c r="F29" s="46" t="s">
        <v>46</v>
      </c>
      <c r="G29" s="45"/>
      <c r="H29" s="45"/>
      <c r="I29" s="45"/>
      <c r="J29" s="45"/>
      <c r="K29" s="45"/>
      <c r="L29" s="305">
        <v>0.15</v>
      </c>
      <c r="M29" s="304"/>
      <c r="N29" s="304"/>
      <c r="O29" s="304"/>
      <c r="P29" s="45"/>
      <c r="Q29" s="45"/>
      <c r="R29" s="45"/>
      <c r="S29" s="45"/>
      <c r="T29" s="45"/>
      <c r="U29" s="45"/>
      <c r="V29" s="45"/>
      <c r="W29" s="303">
        <f>ROUND(BC51,2)</f>
        <v>0</v>
      </c>
      <c r="X29" s="304"/>
      <c r="Y29" s="304"/>
      <c r="Z29" s="304"/>
      <c r="AA29" s="304"/>
      <c r="AB29" s="304"/>
      <c r="AC29" s="304"/>
      <c r="AD29" s="304"/>
      <c r="AE29" s="304"/>
      <c r="AF29" s="45"/>
      <c r="AG29" s="45"/>
      <c r="AH29" s="45"/>
      <c r="AI29" s="45"/>
      <c r="AJ29" s="45"/>
      <c r="AK29" s="303">
        <v>0</v>
      </c>
      <c r="AL29" s="304"/>
      <c r="AM29" s="304"/>
      <c r="AN29" s="304"/>
      <c r="AO29" s="304"/>
      <c r="AP29" s="45"/>
      <c r="AQ29" s="47"/>
      <c r="BE29" s="325"/>
    </row>
    <row r="30" spans="2:71" s="2" customFormat="1" ht="14.45" hidden="1" customHeight="1" x14ac:dyDescent="0.3">
      <c r="B30" s="44"/>
      <c r="C30" s="45"/>
      <c r="D30" s="45"/>
      <c r="E30" s="45"/>
      <c r="F30" s="46" t="s">
        <v>47</v>
      </c>
      <c r="G30" s="45"/>
      <c r="H30" s="45"/>
      <c r="I30" s="45"/>
      <c r="J30" s="45"/>
      <c r="K30" s="45"/>
      <c r="L30" s="305">
        <v>0</v>
      </c>
      <c r="M30" s="304"/>
      <c r="N30" s="304"/>
      <c r="O30" s="304"/>
      <c r="P30" s="45"/>
      <c r="Q30" s="45"/>
      <c r="R30" s="45"/>
      <c r="S30" s="45"/>
      <c r="T30" s="45"/>
      <c r="U30" s="45"/>
      <c r="V30" s="45"/>
      <c r="W30" s="303">
        <f>ROUND(BD51,2)</f>
        <v>0</v>
      </c>
      <c r="X30" s="304"/>
      <c r="Y30" s="304"/>
      <c r="Z30" s="304"/>
      <c r="AA30" s="304"/>
      <c r="AB30" s="304"/>
      <c r="AC30" s="304"/>
      <c r="AD30" s="304"/>
      <c r="AE30" s="304"/>
      <c r="AF30" s="45"/>
      <c r="AG30" s="45"/>
      <c r="AH30" s="45"/>
      <c r="AI30" s="45"/>
      <c r="AJ30" s="45"/>
      <c r="AK30" s="303">
        <v>0</v>
      </c>
      <c r="AL30" s="304"/>
      <c r="AM30" s="304"/>
      <c r="AN30" s="304"/>
      <c r="AO30" s="304"/>
      <c r="AP30" s="45"/>
      <c r="AQ30" s="47"/>
      <c r="BE30" s="325"/>
    </row>
    <row r="31" spans="2:71" s="1" customFormat="1" ht="6.95" customHeight="1" x14ac:dyDescent="0.3"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42"/>
      <c r="BE31" s="325"/>
    </row>
    <row r="32" spans="2:71" s="1" customFormat="1" ht="25.9" customHeight="1" x14ac:dyDescent="0.3">
      <c r="B32" s="38"/>
      <c r="C32" s="48"/>
      <c r="D32" s="49" t="s">
        <v>48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1" t="s">
        <v>49</v>
      </c>
      <c r="U32" s="50"/>
      <c r="V32" s="50"/>
      <c r="W32" s="50"/>
      <c r="X32" s="326" t="s">
        <v>50</v>
      </c>
      <c r="Y32" s="327"/>
      <c r="Z32" s="327"/>
      <c r="AA32" s="327"/>
      <c r="AB32" s="327"/>
      <c r="AC32" s="50"/>
      <c r="AD32" s="50"/>
      <c r="AE32" s="50"/>
      <c r="AF32" s="50"/>
      <c r="AG32" s="50"/>
      <c r="AH32" s="50"/>
      <c r="AI32" s="50"/>
      <c r="AJ32" s="50"/>
      <c r="AK32" s="328">
        <f>SUM(AK23:AK30)</f>
        <v>0</v>
      </c>
      <c r="AL32" s="327"/>
      <c r="AM32" s="327"/>
      <c r="AN32" s="327"/>
      <c r="AO32" s="329"/>
      <c r="AP32" s="48"/>
      <c r="AQ32" s="52"/>
      <c r="BE32" s="325"/>
    </row>
    <row r="33" spans="2:56" s="1" customFormat="1" ht="6.95" customHeight="1" x14ac:dyDescent="0.3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42"/>
    </row>
    <row r="34" spans="2:56" s="1" customFormat="1" ht="6.95" customHeight="1" x14ac:dyDescent="0.3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5"/>
    </row>
    <row r="38" spans="2:56" s="1" customFormat="1" ht="6.95" customHeight="1" x14ac:dyDescent="0.3"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8"/>
    </row>
    <row r="39" spans="2:56" s="1" customFormat="1" ht="36.950000000000003" customHeight="1" x14ac:dyDescent="0.3">
      <c r="B39" s="38"/>
      <c r="C39" s="59" t="s">
        <v>51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58"/>
    </row>
    <row r="40" spans="2:56" s="1" customFormat="1" ht="6.95" customHeight="1" x14ac:dyDescent="0.3">
      <c r="B40" s="38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58"/>
    </row>
    <row r="41" spans="2:56" s="3" customFormat="1" ht="14.45" customHeight="1" x14ac:dyDescent="0.3">
      <c r="B41" s="61"/>
      <c r="C41" s="62" t="s">
        <v>15</v>
      </c>
      <c r="D41" s="63"/>
      <c r="E41" s="63"/>
      <c r="F41" s="63"/>
      <c r="G41" s="63"/>
      <c r="H41" s="63"/>
      <c r="I41" s="63"/>
      <c r="J41" s="63"/>
      <c r="K41" s="63"/>
      <c r="L41" s="63" t="str">
        <f>K5</f>
        <v>1</v>
      </c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4"/>
    </row>
    <row r="42" spans="2:56" s="4" customFormat="1" ht="36.950000000000003" customHeight="1" x14ac:dyDescent="0.3">
      <c r="B42" s="65"/>
      <c r="C42" s="66" t="s">
        <v>18</v>
      </c>
      <c r="D42" s="67"/>
      <c r="E42" s="67"/>
      <c r="F42" s="67"/>
      <c r="G42" s="67"/>
      <c r="H42" s="67"/>
      <c r="I42" s="67"/>
      <c r="J42" s="67"/>
      <c r="K42" s="67"/>
      <c r="L42" s="320" t="str">
        <f>K6</f>
        <v>Změna užívání bytu na učebnu FZŠ Chodovická 2250/36, Horní Počernice</v>
      </c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1"/>
      <c r="AC42" s="321"/>
      <c r="AD42" s="321"/>
      <c r="AE42" s="321"/>
      <c r="AF42" s="321"/>
      <c r="AG42" s="321"/>
      <c r="AH42" s="321"/>
      <c r="AI42" s="321"/>
      <c r="AJ42" s="321"/>
      <c r="AK42" s="321"/>
      <c r="AL42" s="321"/>
      <c r="AM42" s="321"/>
      <c r="AN42" s="321"/>
      <c r="AO42" s="321"/>
      <c r="AP42" s="67"/>
      <c r="AQ42" s="67"/>
      <c r="AR42" s="68"/>
    </row>
    <row r="43" spans="2:56" s="1" customFormat="1" ht="6.95" customHeight="1" x14ac:dyDescent="0.3">
      <c r="B43" s="38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58"/>
    </row>
    <row r="44" spans="2:56" s="1" customFormat="1" ht="15" x14ac:dyDescent="0.3">
      <c r="B44" s="38"/>
      <c r="C44" s="62" t="s">
        <v>24</v>
      </c>
      <c r="D44" s="60"/>
      <c r="E44" s="60"/>
      <c r="F44" s="60"/>
      <c r="G44" s="60"/>
      <c r="H44" s="60"/>
      <c r="I44" s="60"/>
      <c r="J44" s="60"/>
      <c r="K44" s="60"/>
      <c r="L44" s="69" t="str">
        <f>IF(K8="","",K8)</f>
        <v xml:space="preserve"> </v>
      </c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2" t="s">
        <v>26</v>
      </c>
      <c r="AJ44" s="60"/>
      <c r="AK44" s="60"/>
      <c r="AL44" s="60"/>
      <c r="AM44" s="322" t="str">
        <f>IF(AN8= "","",AN8)</f>
        <v>05.05.2017</v>
      </c>
      <c r="AN44" s="322"/>
      <c r="AO44" s="60"/>
      <c r="AP44" s="60"/>
      <c r="AQ44" s="60"/>
      <c r="AR44" s="58"/>
    </row>
    <row r="45" spans="2:56" s="1" customFormat="1" ht="6.95" customHeight="1" x14ac:dyDescent="0.3">
      <c r="B45" s="38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58"/>
    </row>
    <row r="46" spans="2:56" s="1" customFormat="1" ht="15" x14ac:dyDescent="0.3">
      <c r="B46" s="38"/>
      <c r="C46" s="62" t="s">
        <v>30</v>
      </c>
      <c r="D46" s="60"/>
      <c r="E46" s="60"/>
      <c r="F46" s="60"/>
      <c r="G46" s="60"/>
      <c r="H46" s="60"/>
      <c r="I46" s="60"/>
      <c r="J46" s="60"/>
      <c r="K46" s="60"/>
      <c r="L46" s="63" t="str">
        <f>IF(E11= "","",E11)</f>
        <v xml:space="preserve"> </v>
      </c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2" t="s">
        <v>35</v>
      </c>
      <c r="AJ46" s="60"/>
      <c r="AK46" s="60"/>
      <c r="AL46" s="60"/>
      <c r="AM46" s="323" t="str">
        <f>IF(E17="","",E17)</f>
        <v xml:space="preserve"> </v>
      </c>
      <c r="AN46" s="323"/>
      <c r="AO46" s="323"/>
      <c r="AP46" s="323"/>
      <c r="AQ46" s="60"/>
      <c r="AR46" s="58"/>
      <c r="AS46" s="308" t="s">
        <v>52</v>
      </c>
      <c r="AT46" s="309"/>
      <c r="AU46" s="71"/>
      <c r="AV46" s="71"/>
      <c r="AW46" s="71"/>
      <c r="AX46" s="71"/>
      <c r="AY46" s="71"/>
      <c r="AZ46" s="71"/>
      <c r="BA46" s="71"/>
      <c r="BB46" s="71"/>
      <c r="BC46" s="71"/>
      <c r="BD46" s="72"/>
    </row>
    <row r="47" spans="2:56" s="1" customFormat="1" ht="15" x14ac:dyDescent="0.3">
      <c r="B47" s="38"/>
      <c r="C47" s="62" t="s">
        <v>33</v>
      </c>
      <c r="D47" s="60"/>
      <c r="E47" s="60"/>
      <c r="F47" s="60"/>
      <c r="G47" s="60"/>
      <c r="H47" s="60"/>
      <c r="I47" s="60"/>
      <c r="J47" s="60"/>
      <c r="K47" s="60"/>
      <c r="L47" s="63" t="str">
        <f>IF(E14= "Vyplň údaj","",E14)</f>
        <v/>
      </c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58"/>
      <c r="AS47" s="310"/>
      <c r="AT47" s="311"/>
      <c r="AU47" s="73"/>
      <c r="AV47" s="73"/>
      <c r="AW47" s="73"/>
      <c r="AX47" s="73"/>
      <c r="AY47" s="73"/>
      <c r="AZ47" s="73"/>
      <c r="BA47" s="73"/>
      <c r="BB47" s="73"/>
      <c r="BC47" s="73"/>
      <c r="BD47" s="74"/>
    </row>
    <row r="48" spans="2:56" s="1" customFormat="1" ht="10.9" customHeight="1" x14ac:dyDescent="0.3">
      <c r="B48" s="38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58"/>
      <c r="AS48" s="312"/>
      <c r="AT48" s="313"/>
      <c r="AU48" s="39"/>
      <c r="AV48" s="39"/>
      <c r="AW48" s="39"/>
      <c r="AX48" s="39"/>
      <c r="AY48" s="39"/>
      <c r="AZ48" s="39"/>
      <c r="BA48" s="39"/>
      <c r="BB48" s="39"/>
      <c r="BC48" s="39"/>
      <c r="BD48" s="75"/>
    </row>
    <row r="49" spans="1:90" s="1" customFormat="1" ht="29.25" customHeight="1" x14ac:dyDescent="0.3">
      <c r="B49" s="38"/>
      <c r="C49" s="314" t="s">
        <v>53</v>
      </c>
      <c r="D49" s="315"/>
      <c r="E49" s="315"/>
      <c r="F49" s="315"/>
      <c r="G49" s="315"/>
      <c r="H49" s="76"/>
      <c r="I49" s="316" t="s">
        <v>54</v>
      </c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7" t="s">
        <v>55</v>
      </c>
      <c r="AH49" s="315"/>
      <c r="AI49" s="315"/>
      <c r="AJ49" s="315"/>
      <c r="AK49" s="315"/>
      <c r="AL49" s="315"/>
      <c r="AM49" s="315"/>
      <c r="AN49" s="316" t="s">
        <v>56</v>
      </c>
      <c r="AO49" s="315"/>
      <c r="AP49" s="315"/>
      <c r="AQ49" s="77" t="s">
        <v>57</v>
      </c>
      <c r="AR49" s="58"/>
      <c r="AS49" s="78" t="s">
        <v>58</v>
      </c>
      <c r="AT49" s="79" t="s">
        <v>59</v>
      </c>
      <c r="AU49" s="79" t="s">
        <v>60</v>
      </c>
      <c r="AV49" s="79" t="s">
        <v>61</v>
      </c>
      <c r="AW49" s="79" t="s">
        <v>62</v>
      </c>
      <c r="AX49" s="79" t="s">
        <v>63</v>
      </c>
      <c r="AY49" s="79" t="s">
        <v>64</v>
      </c>
      <c r="AZ49" s="79" t="s">
        <v>65</v>
      </c>
      <c r="BA49" s="79" t="s">
        <v>66</v>
      </c>
      <c r="BB49" s="79" t="s">
        <v>67</v>
      </c>
      <c r="BC49" s="79" t="s">
        <v>68</v>
      </c>
      <c r="BD49" s="80" t="s">
        <v>69</v>
      </c>
    </row>
    <row r="50" spans="1:90" s="1" customFormat="1" ht="10.9" customHeight="1" x14ac:dyDescent="0.3">
      <c r="B50" s="38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58"/>
      <c r="AS50" s="81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3"/>
    </row>
    <row r="51" spans="1:90" s="4" customFormat="1" ht="32.450000000000003" customHeight="1" x14ac:dyDescent="0.3">
      <c r="B51" s="65"/>
      <c r="C51" s="84" t="s">
        <v>70</v>
      </c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306">
        <f>ROUND(AG52,2)</f>
        <v>0</v>
      </c>
      <c r="AH51" s="306"/>
      <c r="AI51" s="306"/>
      <c r="AJ51" s="306"/>
      <c r="AK51" s="306"/>
      <c r="AL51" s="306"/>
      <c r="AM51" s="306"/>
      <c r="AN51" s="307">
        <f>SUM(AG51,AT51)</f>
        <v>0</v>
      </c>
      <c r="AO51" s="307"/>
      <c r="AP51" s="307"/>
      <c r="AQ51" s="86" t="s">
        <v>22</v>
      </c>
      <c r="AR51" s="68"/>
      <c r="AS51" s="87">
        <f>ROUND(AS52,2)</f>
        <v>0</v>
      </c>
      <c r="AT51" s="88">
        <f>ROUND(SUM(AV51:AW51),2)</f>
        <v>0</v>
      </c>
      <c r="AU51" s="89">
        <f>ROUND(AU52,5)</f>
        <v>0</v>
      </c>
      <c r="AV51" s="88">
        <f>ROUND(AZ51*L26,2)</f>
        <v>0</v>
      </c>
      <c r="AW51" s="88">
        <f>ROUND(BA51*L27,2)</f>
        <v>0</v>
      </c>
      <c r="AX51" s="88">
        <f>ROUND(BB51*L26,2)</f>
        <v>0</v>
      </c>
      <c r="AY51" s="88">
        <f>ROUND(BC51*L27,2)</f>
        <v>0</v>
      </c>
      <c r="AZ51" s="88">
        <f>ROUND(AZ52,2)</f>
        <v>0</v>
      </c>
      <c r="BA51" s="88">
        <f>ROUND(BA52,2)</f>
        <v>0</v>
      </c>
      <c r="BB51" s="88">
        <f>ROUND(BB52,2)</f>
        <v>0</v>
      </c>
      <c r="BC51" s="88">
        <f>ROUND(BC52,2)</f>
        <v>0</v>
      </c>
      <c r="BD51" s="90">
        <f>ROUND(BD52,2)</f>
        <v>0</v>
      </c>
      <c r="BS51" s="91" t="s">
        <v>71</v>
      </c>
      <c r="BT51" s="91" t="s">
        <v>72</v>
      </c>
      <c r="BV51" s="91" t="s">
        <v>73</v>
      </c>
      <c r="BW51" s="91" t="s">
        <v>7</v>
      </c>
      <c r="BX51" s="91" t="s">
        <v>74</v>
      </c>
      <c r="CL51" s="91" t="s">
        <v>22</v>
      </c>
    </row>
    <row r="52" spans="1:90" s="5" customFormat="1" ht="31.5" customHeight="1" x14ac:dyDescent="0.3">
      <c r="A52" s="92" t="s">
        <v>75</v>
      </c>
      <c r="B52" s="93"/>
      <c r="C52" s="94"/>
      <c r="D52" s="302" t="s">
        <v>16</v>
      </c>
      <c r="E52" s="302"/>
      <c r="F52" s="302"/>
      <c r="G52" s="302"/>
      <c r="H52" s="302"/>
      <c r="I52" s="95"/>
      <c r="J52" s="302" t="s">
        <v>19</v>
      </c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18">
        <f>'1 - Změna užívání bytu na...'!J25</f>
        <v>0</v>
      </c>
      <c r="AH52" s="319"/>
      <c r="AI52" s="319"/>
      <c r="AJ52" s="319"/>
      <c r="AK52" s="319"/>
      <c r="AL52" s="319"/>
      <c r="AM52" s="319"/>
      <c r="AN52" s="318">
        <f>SUM(AG52,AT52)</f>
        <v>0</v>
      </c>
      <c r="AO52" s="319"/>
      <c r="AP52" s="319"/>
      <c r="AQ52" s="96" t="s">
        <v>76</v>
      </c>
      <c r="AR52" s="97"/>
      <c r="AS52" s="98">
        <v>0</v>
      </c>
      <c r="AT52" s="99">
        <f>ROUND(SUM(AV52:AW52),2)</f>
        <v>0</v>
      </c>
      <c r="AU52" s="100">
        <f>'1 - Změna užívání bytu na...'!P89</f>
        <v>0</v>
      </c>
      <c r="AV52" s="99">
        <f>'1 - Změna užívání bytu na...'!J28</f>
        <v>0</v>
      </c>
      <c r="AW52" s="99">
        <f>'1 - Změna užívání bytu na...'!J29</f>
        <v>0</v>
      </c>
      <c r="AX52" s="99">
        <f>'1 - Změna užívání bytu na...'!J30</f>
        <v>0</v>
      </c>
      <c r="AY52" s="99">
        <f>'1 - Změna užívání bytu na...'!J31</f>
        <v>0</v>
      </c>
      <c r="AZ52" s="99">
        <f>'1 - Změna užívání bytu na...'!F28</f>
        <v>0</v>
      </c>
      <c r="BA52" s="99">
        <f>'1 - Změna užívání bytu na...'!F29</f>
        <v>0</v>
      </c>
      <c r="BB52" s="99">
        <f>'1 - Změna užívání bytu na...'!F30</f>
        <v>0</v>
      </c>
      <c r="BC52" s="99">
        <f>'1 - Změna užívání bytu na...'!F31</f>
        <v>0</v>
      </c>
      <c r="BD52" s="101">
        <f>'1 - Změna užívání bytu na...'!F32</f>
        <v>0</v>
      </c>
      <c r="BT52" s="102" t="s">
        <v>16</v>
      </c>
      <c r="BU52" s="102" t="s">
        <v>77</v>
      </c>
      <c r="BV52" s="102" t="s">
        <v>73</v>
      </c>
      <c r="BW52" s="102" t="s">
        <v>7</v>
      </c>
      <c r="BX52" s="102" t="s">
        <v>74</v>
      </c>
      <c r="CL52" s="102" t="s">
        <v>22</v>
      </c>
    </row>
    <row r="53" spans="1:90" s="1" customFormat="1" ht="30" customHeight="1" x14ac:dyDescent="0.3">
      <c r="B53" s="38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58"/>
    </row>
    <row r="54" spans="1:90" s="1" customFormat="1" ht="6.95" customHeight="1" x14ac:dyDescent="0.3"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8"/>
    </row>
  </sheetData>
  <sheetProtection algorithmName="SHA-512" hashValue="+jsfMUwlLNX9sR5yZCRnldVCUPb/XydwjK5G+okUTUHB4zcuF41Z0EURfTsiSmkFcN9XyziybGrD9OVKZrJPhg==" saltValue="KVTEWitrOoAi1dAdSYPcddfhTK5hif7XerxQaeoKeQOu6jfI32KPTdg+nYuSIGeJ6JLtgCEThWqqIguBCVBJKg==" spinCount="100000" sheet="1" objects="1" scenarios="1" formatColumns="0" formatRows="0"/>
  <mergeCells count="41">
    <mergeCell ref="BE5:BE32"/>
    <mergeCell ref="W30:AE30"/>
    <mergeCell ref="X32:AB32"/>
    <mergeCell ref="AK32:AO32"/>
    <mergeCell ref="AR2:BE2"/>
    <mergeCell ref="K5:AO5"/>
    <mergeCell ref="W28:AE28"/>
    <mergeCell ref="AK28:AO28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S46:AT48"/>
    <mergeCell ref="C49:G49"/>
    <mergeCell ref="I49:AF49"/>
    <mergeCell ref="AG49:AM49"/>
    <mergeCell ref="AN49:AP49"/>
    <mergeCell ref="AM46:AP46"/>
    <mergeCell ref="D52:H52"/>
    <mergeCell ref="AG51:AM51"/>
    <mergeCell ref="AN51:AP51"/>
    <mergeCell ref="L29:O29"/>
    <mergeCell ref="L28:O28"/>
    <mergeCell ref="AN52:AP52"/>
    <mergeCell ref="W29:AE29"/>
    <mergeCell ref="AK29:AO29"/>
    <mergeCell ref="L42:AO42"/>
    <mergeCell ref="AM44:AN44"/>
    <mergeCell ref="AG52:AM52"/>
    <mergeCell ref="K6:AO6"/>
    <mergeCell ref="J52:AF52"/>
    <mergeCell ref="AK26:AO26"/>
    <mergeCell ref="L27:O27"/>
    <mergeCell ref="W27:AE27"/>
    <mergeCell ref="AK27:AO27"/>
    <mergeCell ref="L30:O30"/>
    <mergeCell ref="AK30:AO30"/>
  </mergeCells>
  <hyperlinks>
    <hyperlink ref="K1:S1" location="C2" display="1) Rekapitulace stavby"/>
    <hyperlink ref="W1:AI1" location="C51" display="2) Rekapitulace objektů stavby a soupisů prací"/>
    <hyperlink ref="A52" location="'1 - Změna užívání bytu na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87"/>
  <sheetViews>
    <sheetView showGridLines="0" workbookViewId="0">
      <pane ySplit="1" topLeftCell="A162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3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 x14ac:dyDescent="0.3">
      <c r="A1" s="18"/>
      <c r="B1" s="104"/>
      <c r="C1" s="104"/>
      <c r="D1" s="105" t="s">
        <v>1</v>
      </c>
      <c r="E1" s="104"/>
      <c r="F1" s="106" t="s">
        <v>78</v>
      </c>
      <c r="G1" s="338" t="s">
        <v>79</v>
      </c>
      <c r="H1" s="338"/>
      <c r="I1" s="107"/>
      <c r="J1" s="106" t="s">
        <v>80</v>
      </c>
      <c r="K1" s="105" t="s">
        <v>81</v>
      </c>
      <c r="L1" s="106" t="s">
        <v>82</v>
      </c>
      <c r="M1" s="106"/>
      <c r="N1" s="106"/>
      <c r="O1" s="106"/>
      <c r="P1" s="106"/>
      <c r="Q1" s="106"/>
      <c r="R1" s="106"/>
      <c r="S1" s="106"/>
      <c r="T1" s="106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70" ht="36.950000000000003" customHeight="1" x14ac:dyDescent="0.3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1" t="s">
        <v>7</v>
      </c>
    </row>
    <row r="3" spans="1:70" ht="6.95" customHeight="1" x14ac:dyDescent="0.3">
      <c r="B3" s="22"/>
      <c r="C3" s="23"/>
      <c r="D3" s="23"/>
      <c r="E3" s="23"/>
      <c r="F3" s="23"/>
      <c r="G3" s="23"/>
      <c r="H3" s="23"/>
      <c r="I3" s="108"/>
      <c r="J3" s="23"/>
      <c r="K3" s="24"/>
      <c r="AT3" s="21" t="s">
        <v>83</v>
      </c>
    </row>
    <row r="4" spans="1:70" ht="36.950000000000003" customHeight="1" x14ac:dyDescent="0.3">
      <c r="B4" s="25"/>
      <c r="C4" s="26"/>
      <c r="D4" s="27" t="s">
        <v>84</v>
      </c>
      <c r="E4" s="26"/>
      <c r="F4" s="26"/>
      <c r="G4" s="26"/>
      <c r="H4" s="26"/>
      <c r="I4" s="109"/>
      <c r="J4" s="26"/>
      <c r="K4" s="28"/>
      <c r="M4" s="29" t="s">
        <v>12</v>
      </c>
      <c r="AT4" s="21" t="s">
        <v>6</v>
      </c>
    </row>
    <row r="5" spans="1:70" ht="6.95" customHeight="1" x14ac:dyDescent="0.3">
      <c r="B5" s="25"/>
      <c r="C5" s="26"/>
      <c r="D5" s="26"/>
      <c r="E5" s="26"/>
      <c r="F5" s="26"/>
      <c r="G5" s="26"/>
      <c r="H5" s="26"/>
      <c r="I5" s="109"/>
      <c r="J5" s="26"/>
      <c r="K5" s="28"/>
    </row>
    <row r="6" spans="1:70" s="1" customFormat="1" ht="15" x14ac:dyDescent="0.3">
      <c r="B6" s="38"/>
      <c r="C6" s="39"/>
      <c r="D6" s="34" t="s">
        <v>18</v>
      </c>
      <c r="E6" s="39"/>
      <c r="F6" s="39"/>
      <c r="G6" s="39"/>
      <c r="H6" s="39"/>
      <c r="I6" s="110"/>
      <c r="J6" s="39"/>
      <c r="K6" s="42"/>
    </row>
    <row r="7" spans="1:70" s="1" customFormat="1" ht="36.950000000000003" customHeight="1" x14ac:dyDescent="0.3">
      <c r="B7" s="38"/>
      <c r="C7" s="39"/>
      <c r="D7" s="39"/>
      <c r="E7" s="339" t="s">
        <v>19</v>
      </c>
      <c r="F7" s="340"/>
      <c r="G7" s="340"/>
      <c r="H7" s="340"/>
      <c r="I7" s="110"/>
      <c r="J7" s="39"/>
      <c r="K7" s="42"/>
    </row>
    <row r="8" spans="1:70" s="1" customFormat="1" x14ac:dyDescent="0.3">
      <c r="B8" s="38"/>
      <c r="C8" s="39"/>
      <c r="D8" s="39"/>
      <c r="E8" s="39"/>
      <c r="F8" s="39"/>
      <c r="G8" s="39"/>
      <c r="H8" s="39"/>
      <c r="I8" s="110"/>
      <c r="J8" s="39"/>
      <c r="K8" s="42"/>
    </row>
    <row r="9" spans="1:70" s="1" customFormat="1" ht="14.45" customHeight="1" x14ac:dyDescent="0.3">
      <c r="B9" s="38"/>
      <c r="C9" s="39"/>
      <c r="D9" s="34" t="s">
        <v>21</v>
      </c>
      <c r="E9" s="39"/>
      <c r="F9" s="32" t="s">
        <v>22</v>
      </c>
      <c r="G9" s="39"/>
      <c r="H9" s="39"/>
      <c r="I9" s="111" t="s">
        <v>23</v>
      </c>
      <c r="J9" s="32" t="s">
        <v>22</v>
      </c>
      <c r="K9" s="42"/>
    </row>
    <row r="10" spans="1:70" s="1" customFormat="1" ht="14.45" customHeight="1" x14ac:dyDescent="0.3">
      <c r="B10" s="38"/>
      <c r="C10" s="39"/>
      <c r="D10" s="34" t="s">
        <v>24</v>
      </c>
      <c r="E10" s="39"/>
      <c r="F10" s="32" t="s">
        <v>25</v>
      </c>
      <c r="G10" s="39"/>
      <c r="H10" s="39"/>
      <c r="I10" s="111" t="s">
        <v>26</v>
      </c>
      <c r="J10" s="112" t="str">
        <f>'Rekapitulace stavby'!AN8</f>
        <v>05.05.2017</v>
      </c>
      <c r="K10" s="42"/>
    </row>
    <row r="11" spans="1:70" s="1" customFormat="1" ht="10.9" customHeight="1" x14ac:dyDescent="0.3">
      <c r="B11" s="38"/>
      <c r="C11" s="39"/>
      <c r="D11" s="39"/>
      <c r="E11" s="39"/>
      <c r="F11" s="39"/>
      <c r="G11" s="39"/>
      <c r="H11" s="39"/>
      <c r="I11" s="110"/>
      <c r="J11" s="39"/>
      <c r="K11" s="42"/>
    </row>
    <row r="12" spans="1:70" s="1" customFormat="1" ht="14.45" customHeight="1" x14ac:dyDescent="0.3">
      <c r="B12" s="38"/>
      <c r="C12" s="39"/>
      <c r="D12" s="34" t="s">
        <v>30</v>
      </c>
      <c r="E12" s="39"/>
      <c r="F12" s="39"/>
      <c r="G12" s="39"/>
      <c r="H12" s="39"/>
      <c r="I12" s="111" t="s">
        <v>31</v>
      </c>
      <c r="J12" s="32" t="str">
        <f>IF('Rekapitulace stavby'!AN10="","",'Rekapitulace stavby'!AN10)</f>
        <v/>
      </c>
      <c r="K12" s="42"/>
    </row>
    <row r="13" spans="1:70" s="1" customFormat="1" ht="18" customHeight="1" x14ac:dyDescent="0.3">
      <c r="B13" s="38"/>
      <c r="C13" s="39"/>
      <c r="D13" s="39"/>
      <c r="E13" s="32" t="str">
        <f>IF('Rekapitulace stavby'!E11="","",'Rekapitulace stavby'!E11)</f>
        <v xml:space="preserve"> </v>
      </c>
      <c r="F13" s="39"/>
      <c r="G13" s="39"/>
      <c r="H13" s="39"/>
      <c r="I13" s="111" t="s">
        <v>32</v>
      </c>
      <c r="J13" s="32" t="str">
        <f>IF('Rekapitulace stavby'!AN11="","",'Rekapitulace stavby'!AN11)</f>
        <v/>
      </c>
      <c r="K13" s="42"/>
    </row>
    <row r="14" spans="1:70" s="1" customFormat="1" ht="6.95" customHeight="1" x14ac:dyDescent="0.3">
      <c r="B14" s="38"/>
      <c r="C14" s="39"/>
      <c r="D14" s="39"/>
      <c r="E14" s="39"/>
      <c r="F14" s="39"/>
      <c r="G14" s="39"/>
      <c r="H14" s="39"/>
      <c r="I14" s="110"/>
      <c r="J14" s="39"/>
      <c r="K14" s="42"/>
    </row>
    <row r="15" spans="1:70" s="1" customFormat="1" ht="14.45" customHeight="1" x14ac:dyDescent="0.3">
      <c r="B15" s="38"/>
      <c r="C15" s="39"/>
      <c r="D15" s="34" t="s">
        <v>33</v>
      </c>
      <c r="E15" s="39"/>
      <c r="F15" s="39"/>
      <c r="G15" s="39"/>
      <c r="H15" s="39"/>
      <c r="I15" s="111" t="s">
        <v>31</v>
      </c>
      <c r="J15" s="32" t="str">
        <f>IF('Rekapitulace stavby'!AN13="Vyplň údaj","",IF('Rekapitulace stavby'!AN13="","",'Rekapitulace stavby'!AN13))</f>
        <v/>
      </c>
      <c r="K15" s="42"/>
    </row>
    <row r="16" spans="1:70" s="1" customFormat="1" ht="18" customHeight="1" x14ac:dyDescent="0.3">
      <c r="B16" s="38"/>
      <c r="C16" s="39"/>
      <c r="D16" s="39"/>
      <c r="E16" s="32" t="str">
        <f>IF('Rekapitulace stavby'!E14="Vyplň údaj","",IF('Rekapitulace stavby'!E14="","",'Rekapitulace stavby'!E14))</f>
        <v/>
      </c>
      <c r="F16" s="39"/>
      <c r="G16" s="39"/>
      <c r="H16" s="39"/>
      <c r="I16" s="111" t="s">
        <v>32</v>
      </c>
      <c r="J16" s="32" t="str">
        <f>IF('Rekapitulace stavby'!AN14="Vyplň údaj","",IF('Rekapitulace stavby'!AN14="","",'Rekapitulace stavby'!AN14))</f>
        <v/>
      </c>
      <c r="K16" s="42"/>
    </row>
    <row r="17" spans="2:11" s="1" customFormat="1" ht="6.95" customHeight="1" x14ac:dyDescent="0.3">
      <c r="B17" s="38"/>
      <c r="C17" s="39"/>
      <c r="D17" s="39"/>
      <c r="E17" s="39"/>
      <c r="F17" s="39"/>
      <c r="G17" s="39"/>
      <c r="H17" s="39"/>
      <c r="I17" s="110"/>
      <c r="J17" s="39"/>
      <c r="K17" s="42"/>
    </row>
    <row r="18" spans="2:11" s="1" customFormat="1" ht="14.45" customHeight="1" x14ac:dyDescent="0.3">
      <c r="B18" s="38"/>
      <c r="C18" s="39"/>
      <c r="D18" s="34" t="s">
        <v>35</v>
      </c>
      <c r="E18" s="39"/>
      <c r="F18" s="39"/>
      <c r="G18" s="39"/>
      <c r="H18" s="39"/>
      <c r="I18" s="111" t="s">
        <v>31</v>
      </c>
      <c r="J18" s="32" t="str">
        <f>IF('Rekapitulace stavby'!AN16="","",'Rekapitulace stavby'!AN16)</f>
        <v/>
      </c>
      <c r="K18" s="42"/>
    </row>
    <row r="19" spans="2:11" s="1" customFormat="1" ht="18" customHeight="1" x14ac:dyDescent="0.3">
      <c r="B19" s="38"/>
      <c r="C19" s="39"/>
      <c r="D19" s="39"/>
      <c r="E19" s="32" t="str">
        <f>IF('Rekapitulace stavby'!E17="","",'Rekapitulace stavby'!E17)</f>
        <v xml:space="preserve"> </v>
      </c>
      <c r="F19" s="39"/>
      <c r="G19" s="39"/>
      <c r="H19" s="39"/>
      <c r="I19" s="111" t="s">
        <v>32</v>
      </c>
      <c r="J19" s="32" t="str">
        <f>IF('Rekapitulace stavby'!AN17="","",'Rekapitulace stavby'!AN17)</f>
        <v/>
      </c>
      <c r="K19" s="42"/>
    </row>
    <row r="20" spans="2:11" s="1" customFormat="1" ht="6.95" customHeight="1" x14ac:dyDescent="0.3">
      <c r="B20" s="38"/>
      <c r="C20" s="39"/>
      <c r="D20" s="39"/>
      <c r="E20" s="39"/>
      <c r="F20" s="39"/>
      <c r="G20" s="39"/>
      <c r="H20" s="39"/>
      <c r="I20" s="110"/>
      <c r="J20" s="39"/>
      <c r="K20" s="42"/>
    </row>
    <row r="21" spans="2:11" s="1" customFormat="1" ht="14.45" customHeight="1" x14ac:dyDescent="0.3">
      <c r="B21" s="38"/>
      <c r="C21" s="39"/>
      <c r="D21" s="34" t="s">
        <v>37</v>
      </c>
      <c r="E21" s="39"/>
      <c r="F21" s="39"/>
      <c r="G21" s="39"/>
      <c r="H21" s="39"/>
      <c r="I21" s="110"/>
      <c r="J21" s="39"/>
      <c r="K21" s="42"/>
    </row>
    <row r="22" spans="2:11" s="6" customFormat="1" ht="16.5" customHeight="1" x14ac:dyDescent="0.3">
      <c r="B22" s="113"/>
      <c r="C22" s="114"/>
      <c r="D22" s="114"/>
      <c r="E22" s="334" t="s">
        <v>22</v>
      </c>
      <c r="F22" s="334"/>
      <c r="G22" s="334"/>
      <c r="H22" s="334"/>
      <c r="I22" s="115"/>
      <c r="J22" s="114"/>
      <c r="K22" s="116"/>
    </row>
    <row r="23" spans="2:11" s="1" customFormat="1" ht="6.95" customHeight="1" x14ac:dyDescent="0.3">
      <c r="B23" s="38"/>
      <c r="C23" s="39"/>
      <c r="D23" s="39"/>
      <c r="E23" s="39"/>
      <c r="F23" s="39"/>
      <c r="G23" s="39"/>
      <c r="H23" s="39"/>
      <c r="I23" s="110"/>
      <c r="J23" s="39"/>
      <c r="K23" s="42"/>
    </row>
    <row r="24" spans="2:11" s="1" customFormat="1" ht="6.95" customHeight="1" x14ac:dyDescent="0.3">
      <c r="B24" s="38"/>
      <c r="C24" s="39"/>
      <c r="D24" s="82"/>
      <c r="E24" s="82"/>
      <c r="F24" s="82"/>
      <c r="G24" s="82"/>
      <c r="H24" s="82"/>
      <c r="I24" s="117"/>
      <c r="J24" s="82"/>
      <c r="K24" s="118"/>
    </row>
    <row r="25" spans="2:11" s="1" customFormat="1" ht="25.35" customHeight="1" x14ac:dyDescent="0.3">
      <c r="B25" s="38"/>
      <c r="C25" s="39"/>
      <c r="D25" s="119" t="s">
        <v>38</v>
      </c>
      <c r="E25" s="39"/>
      <c r="F25" s="39"/>
      <c r="G25" s="39"/>
      <c r="H25" s="39"/>
      <c r="I25" s="110"/>
      <c r="J25" s="120">
        <f>ROUND(J89,2)</f>
        <v>0</v>
      </c>
      <c r="K25" s="42"/>
    </row>
    <row r="26" spans="2:11" s="1" customFormat="1" ht="6.95" customHeight="1" x14ac:dyDescent="0.3">
      <c r="B26" s="38"/>
      <c r="C26" s="39"/>
      <c r="D26" s="82"/>
      <c r="E26" s="82"/>
      <c r="F26" s="82"/>
      <c r="G26" s="82"/>
      <c r="H26" s="82"/>
      <c r="I26" s="117"/>
      <c r="J26" s="82"/>
      <c r="K26" s="118"/>
    </row>
    <row r="27" spans="2:11" s="1" customFormat="1" ht="14.45" customHeight="1" x14ac:dyDescent="0.3">
      <c r="B27" s="38"/>
      <c r="C27" s="39"/>
      <c r="D27" s="39"/>
      <c r="E27" s="39"/>
      <c r="F27" s="43" t="s">
        <v>40</v>
      </c>
      <c r="G27" s="39"/>
      <c r="H27" s="39"/>
      <c r="I27" s="121" t="s">
        <v>39</v>
      </c>
      <c r="J27" s="43" t="s">
        <v>41</v>
      </c>
      <c r="K27" s="42"/>
    </row>
    <row r="28" spans="2:11" s="1" customFormat="1" ht="14.45" customHeight="1" x14ac:dyDescent="0.3">
      <c r="B28" s="38"/>
      <c r="C28" s="39"/>
      <c r="D28" s="46" t="s">
        <v>42</v>
      </c>
      <c r="E28" s="46" t="s">
        <v>43</v>
      </c>
      <c r="F28" s="122">
        <f>ROUND(SUM(BE89:BE186), 2)</f>
        <v>0</v>
      </c>
      <c r="G28" s="39"/>
      <c r="H28" s="39"/>
      <c r="I28" s="123">
        <v>0.21</v>
      </c>
      <c r="J28" s="122">
        <f>ROUND(ROUND((SUM(BE89:BE186)), 2)*I28, 2)</f>
        <v>0</v>
      </c>
      <c r="K28" s="42"/>
    </row>
    <row r="29" spans="2:11" s="1" customFormat="1" ht="14.45" customHeight="1" x14ac:dyDescent="0.3">
      <c r="B29" s="38"/>
      <c r="C29" s="39"/>
      <c r="D29" s="39"/>
      <c r="E29" s="46" t="s">
        <v>44</v>
      </c>
      <c r="F29" s="122">
        <f>ROUND(SUM(BF89:BF186), 2)</f>
        <v>0</v>
      </c>
      <c r="G29" s="39"/>
      <c r="H29" s="39"/>
      <c r="I29" s="123">
        <v>0.15</v>
      </c>
      <c r="J29" s="122">
        <f>ROUND(ROUND((SUM(BF89:BF186)), 2)*I29, 2)</f>
        <v>0</v>
      </c>
      <c r="K29" s="42"/>
    </row>
    <row r="30" spans="2:11" s="1" customFormat="1" ht="14.45" hidden="1" customHeight="1" x14ac:dyDescent="0.3">
      <c r="B30" s="38"/>
      <c r="C30" s="39"/>
      <c r="D30" s="39"/>
      <c r="E30" s="46" t="s">
        <v>45</v>
      </c>
      <c r="F30" s="122">
        <f>ROUND(SUM(BG89:BG186), 2)</f>
        <v>0</v>
      </c>
      <c r="G30" s="39"/>
      <c r="H30" s="39"/>
      <c r="I30" s="123">
        <v>0.21</v>
      </c>
      <c r="J30" s="122">
        <v>0</v>
      </c>
      <c r="K30" s="42"/>
    </row>
    <row r="31" spans="2:11" s="1" customFormat="1" ht="14.45" hidden="1" customHeight="1" x14ac:dyDescent="0.3">
      <c r="B31" s="38"/>
      <c r="C31" s="39"/>
      <c r="D31" s="39"/>
      <c r="E31" s="46" t="s">
        <v>46</v>
      </c>
      <c r="F31" s="122">
        <f>ROUND(SUM(BH89:BH186), 2)</f>
        <v>0</v>
      </c>
      <c r="G31" s="39"/>
      <c r="H31" s="39"/>
      <c r="I31" s="123">
        <v>0.15</v>
      </c>
      <c r="J31" s="122">
        <v>0</v>
      </c>
      <c r="K31" s="42"/>
    </row>
    <row r="32" spans="2:11" s="1" customFormat="1" ht="14.45" hidden="1" customHeight="1" x14ac:dyDescent="0.3">
      <c r="B32" s="38"/>
      <c r="C32" s="39"/>
      <c r="D32" s="39"/>
      <c r="E32" s="46" t="s">
        <v>47</v>
      </c>
      <c r="F32" s="122">
        <f>ROUND(SUM(BI89:BI186), 2)</f>
        <v>0</v>
      </c>
      <c r="G32" s="39"/>
      <c r="H32" s="39"/>
      <c r="I32" s="123">
        <v>0</v>
      </c>
      <c r="J32" s="122">
        <v>0</v>
      </c>
      <c r="K32" s="42"/>
    </row>
    <row r="33" spans="2:11" s="1" customFormat="1" ht="6.95" customHeight="1" x14ac:dyDescent="0.3">
      <c r="B33" s="38"/>
      <c r="C33" s="39"/>
      <c r="D33" s="39"/>
      <c r="E33" s="39"/>
      <c r="F33" s="39"/>
      <c r="G33" s="39"/>
      <c r="H33" s="39"/>
      <c r="I33" s="110"/>
      <c r="J33" s="39"/>
      <c r="K33" s="42"/>
    </row>
    <row r="34" spans="2:11" s="1" customFormat="1" ht="25.35" customHeight="1" x14ac:dyDescent="0.3">
      <c r="B34" s="38"/>
      <c r="C34" s="124"/>
      <c r="D34" s="125" t="s">
        <v>48</v>
      </c>
      <c r="E34" s="76"/>
      <c r="F34" s="76"/>
      <c r="G34" s="126" t="s">
        <v>49</v>
      </c>
      <c r="H34" s="127" t="s">
        <v>50</v>
      </c>
      <c r="I34" s="128"/>
      <c r="J34" s="129">
        <f>SUM(J25:J32)</f>
        <v>0</v>
      </c>
      <c r="K34" s="130"/>
    </row>
    <row r="35" spans="2:11" s="1" customFormat="1" ht="14.45" customHeight="1" x14ac:dyDescent="0.3">
      <c r="B35" s="53"/>
      <c r="C35" s="54"/>
      <c r="D35" s="54"/>
      <c r="E35" s="54"/>
      <c r="F35" s="54"/>
      <c r="G35" s="54"/>
      <c r="H35" s="54"/>
      <c r="I35" s="131"/>
      <c r="J35" s="54"/>
      <c r="K35" s="55"/>
    </row>
    <row r="39" spans="2:11" s="1" customFormat="1" ht="6.95" customHeight="1" x14ac:dyDescent="0.3">
      <c r="B39" s="132"/>
      <c r="C39" s="133"/>
      <c r="D39" s="133"/>
      <c r="E39" s="133"/>
      <c r="F39" s="133"/>
      <c r="G39" s="133"/>
      <c r="H39" s="133"/>
      <c r="I39" s="134"/>
      <c r="J39" s="133"/>
      <c r="K39" s="135"/>
    </row>
    <row r="40" spans="2:11" s="1" customFormat="1" ht="36.950000000000003" customHeight="1" x14ac:dyDescent="0.3">
      <c r="B40" s="38"/>
      <c r="C40" s="27" t="s">
        <v>85</v>
      </c>
      <c r="D40" s="39"/>
      <c r="E40" s="39"/>
      <c r="F40" s="39"/>
      <c r="G40" s="39"/>
      <c r="H40" s="39"/>
      <c r="I40" s="110"/>
      <c r="J40" s="39"/>
      <c r="K40" s="42"/>
    </row>
    <row r="41" spans="2:11" s="1" customFormat="1" ht="6.95" customHeight="1" x14ac:dyDescent="0.3">
      <c r="B41" s="38"/>
      <c r="C41" s="39"/>
      <c r="D41" s="39"/>
      <c r="E41" s="39"/>
      <c r="F41" s="39"/>
      <c r="G41" s="39"/>
      <c r="H41" s="39"/>
      <c r="I41" s="110"/>
      <c r="J41" s="39"/>
      <c r="K41" s="42"/>
    </row>
    <row r="42" spans="2:11" s="1" customFormat="1" ht="14.45" customHeight="1" x14ac:dyDescent="0.3">
      <c r="B42" s="38"/>
      <c r="C42" s="34" t="s">
        <v>18</v>
      </c>
      <c r="D42" s="39"/>
      <c r="E42" s="39"/>
      <c r="F42" s="39"/>
      <c r="G42" s="39"/>
      <c r="H42" s="39"/>
      <c r="I42" s="110"/>
      <c r="J42" s="39"/>
      <c r="K42" s="42"/>
    </row>
    <row r="43" spans="2:11" s="1" customFormat="1" ht="17.25" customHeight="1" x14ac:dyDescent="0.3">
      <c r="B43" s="38"/>
      <c r="C43" s="39"/>
      <c r="D43" s="39"/>
      <c r="E43" s="339" t="str">
        <f>E7</f>
        <v>Změna užívání bytu na učebnu FZŠ Chodovická 2250/36, Horní Počernice</v>
      </c>
      <c r="F43" s="340"/>
      <c r="G43" s="340"/>
      <c r="H43" s="340"/>
      <c r="I43" s="110"/>
      <c r="J43" s="39"/>
      <c r="K43" s="42"/>
    </row>
    <row r="44" spans="2:11" s="1" customFormat="1" ht="6.95" customHeight="1" x14ac:dyDescent="0.3">
      <c r="B44" s="38"/>
      <c r="C44" s="39"/>
      <c r="D44" s="39"/>
      <c r="E44" s="39"/>
      <c r="F44" s="39"/>
      <c r="G44" s="39"/>
      <c r="H44" s="39"/>
      <c r="I44" s="110"/>
      <c r="J44" s="39"/>
      <c r="K44" s="42"/>
    </row>
    <row r="45" spans="2:11" s="1" customFormat="1" ht="18" customHeight="1" x14ac:dyDescent="0.3">
      <c r="B45" s="38"/>
      <c r="C45" s="34" t="s">
        <v>24</v>
      </c>
      <c r="D45" s="39"/>
      <c r="E45" s="39"/>
      <c r="F45" s="32" t="str">
        <f>F10</f>
        <v xml:space="preserve"> </v>
      </c>
      <c r="G45" s="39"/>
      <c r="H45" s="39"/>
      <c r="I45" s="111" t="s">
        <v>26</v>
      </c>
      <c r="J45" s="112" t="str">
        <f>IF(J10="","",J10)</f>
        <v>05.05.2017</v>
      </c>
      <c r="K45" s="42"/>
    </row>
    <row r="46" spans="2:11" s="1" customFormat="1" ht="6.95" customHeight="1" x14ac:dyDescent="0.3">
      <c r="B46" s="38"/>
      <c r="C46" s="39"/>
      <c r="D46" s="39"/>
      <c r="E46" s="39"/>
      <c r="F46" s="39"/>
      <c r="G46" s="39"/>
      <c r="H46" s="39"/>
      <c r="I46" s="110"/>
      <c r="J46" s="39"/>
      <c r="K46" s="42"/>
    </row>
    <row r="47" spans="2:11" s="1" customFormat="1" ht="15" x14ac:dyDescent="0.3">
      <c r="B47" s="38"/>
      <c r="C47" s="34" t="s">
        <v>30</v>
      </c>
      <c r="D47" s="39"/>
      <c r="E47" s="39"/>
      <c r="F47" s="32" t="str">
        <f>E13</f>
        <v xml:space="preserve"> </v>
      </c>
      <c r="G47" s="39"/>
      <c r="H47" s="39"/>
      <c r="I47" s="111" t="s">
        <v>35</v>
      </c>
      <c r="J47" s="334" t="str">
        <f>E19</f>
        <v xml:space="preserve"> </v>
      </c>
      <c r="K47" s="42"/>
    </row>
    <row r="48" spans="2:11" s="1" customFormat="1" ht="14.45" customHeight="1" x14ac:dyDescent="0.3">
      <c r="B48" s="38"/>
      <c r="C48" s="34" t="s">
        <v>33</v>
      </c>
      <c r="D48" s="39"/>
      <c r="E48" s="39"/>
      <c r="F48" s="32" t="str">
        <f>IF(E16="","",E16)</f>
        <v/>
      </c>
      <c r="G48" s="39"/>
      <c r="H48" s="39"/>
      <c r="I48" s="110"/>
      <c r="J48" s="341"/>
      <c r="K48" s="42"/>
    </row>
    <row r="49" spans="2:47" s="1" customFormat="1" ht="10.35" customHeight="1" x14ac:dyDescent="0.3">
      <c r="B49" s="38"/>
      <c r="C49" s="39"/>
      <c r="D49" s="39"/>
      <c r="E49" s="39"/>
      <c r="F49" s="39"/>
      <c r="G49" s="39"/>
      <c r="H49" s="39"/>
      <c r="I49" s="110"/>
      <c r="J49" s="39"/>
      <c r="K49" s="42"/>
    </row>
    <row r="50" spans="2:47" s="1" customFormat="1" ht="29.25" customHeight="1" x14ac:dyDescent="0.3">
      <c r="B50" s="38"/>
      <c r="C50" s="136" t="s">
        <v>86</v>
      </c>
      <c r="D50" s="124"/>
      <c r="E50" s="124"/>
      <c r="F50" s="124"/>
      <c r="G50" s="124"/>
      <c r="H50" s="124"/>
      <c r="I50" s="137"/>
      <c r="J50" s="138" t="s">
        <v>87</v>
      </c>
      <c r="K50" s="139"/>
    </row>
    <row r="51" spans="2:47" s="1" customFormat="1" ht="10.35" customHeight="1" x14ac:dyDescent="0.3">
      <c r="B51" s="38"/>
      <c r="C51" s="39"/>
      <c r="D51" s="39"/>
      <c r="E51" s="39"/>
      <c r="F51" s="39"/>
      <c r="G51" s="39"/>
      <c r="H51" s="39"/>
      <c r="I51" s="110"/>
      <c r="J51" s="39"/>
      <c r="K51" s="42"/>
    </row>
    <row r="52" spans="2:47" s="1" customFormat="1" ht="29.25" customHeight="1" x14ac:dyDescent="0.3">
      <c r="B52" s="38"/>
      <c r="C52" s="140" t="s">
        <v>88</v>
      </c>
      <c r="D52" s="39"/>
      <c r="E52" s="39"/>
      <c r="F52" s="39"/>
      <c r="G52" s="39"/>
      <c r="H52" s="39"/>
      <c r="I52" s="110"/>
      <c r="J52" s="120">
        <f>J89</f>
        <v>0</v>
      </c>
      <c r="K52" s="42"/>
      <c r="AU52" s="21" t="s">
        <v>89</v>
      </c>
    </row>
    <row r="53" spans="2:47" s="7" customFormat="1" ht="24.95" customHeight="1" x14ac:dyDescent="0.3">
      <c r="B53" s="141"/>
      <c r="C53" s="142"/>
      <c r="D53" s="143" t="s">
        <v>90</v>
      </c>
      <c r="E53" s="144"/>
      <c r="F53" s="144"/>
      <c r="G53" s="144"/>
      <c r="H53" s="144"/>
      <c r="I53" s="145"/>
      <c r="J53" s="146">
        <f>J90</f>
        <v>0</v>
      </c>
      <c r="K53" s="147"/>
    </row>
    <row r="54" spans="2:47" s="8" customFormat="1" ht="19.899999999999999" customHeight="1" x14ac:dyDescent="0.3">
      <c r="B54" s="148"/>
      <c r="C54" s="149"/>
      <c r="D54" s="150" t="s">
        <v>91</v>
      </c>
      <c r="E54" s="151"/>
      <c r="F54" s="151"/>
      <c r="G54" s="151"/>
      <c r="H54" s="151"/>
      <c r="I54" s="152"/>
      <c r="J54" s="153">
        <f>J91</f>
        <v>0</v>
      </c>
      <c r="K54" s="154"/>
    </row>
    <row r="55" spans="2:47" s="8" customFormat="1" ht="19.899999999999999" customHeight="1" x14ac:dyDescent="0.3">
      <c r="B55" s="148"/>
      <c r="C55" s="149"/>
      <c r="D55" s="150" t="s">
        <v>92</v>
      </c>
      <c r="E55" s="151"/>
      <c r="F55" s="151"/>
      <c r="G55" s="151"/>
      <c r="H55" s="151"/>
      <c r="I55" s="152"/>
      <c r="J55" s="153">
        <f>J94</f>
        <v>0</v>
      </c>
      <c r="K55" s="154"/>
    </row>
    <row r="56" spans="2:47" s="8" customFormat="1" ht="19.899999999999999" customHeight="1" x14ac:dyDescent="0.3">
      <c r="B56" s="148"/>
      <c r="C56" s="149"/>
      <c r="D56" s="150" t="s">
        <v>93</v>
      </c>
      <c r="E56" s="151"/>
      <c r="F56" s="151"/>
      <c r="G56" s="151"/>
      <c r="H56" s="151"/>
      <c r="I56" s="152"/>
      <c r="J56" s="153">
        <f>J111</f>
        <v>0</v>
      </c>
      <c r="K56" s="154"/>
    </row>
    <row r="57" spans="2:47" s="8" customFormat="1" ht="19.899999999999999" customHeight="1" x14ac:dyDescent="0.3">
      <c r="B57" s="148"/>
      <c r="C57" s="149"/>
      <c r="D57" s="150" t="s">
        <v>94</v>
      </c>
      <c r="E57" s="151"/>
      <c r="F57" s="151"/>
      <c r="G57" s="151"/>
      <c r="H57" s="151"/>
      <c r="I57" s="152"/>
      <c r="J57" s="153">
        <f>J119</f>
        <v>0</v>
      </c>
      <c r="K57" s="154"/>
    </row>
    <row r="58" spans="2:47" s="8" customFormat="1" ht="19.899999999999999" customHeight="1" x14ac:dyDescent="0.3">
      <c r="B58" s="148"/>
      <c r="C58" s="149"/>
      <c r="D58" s="150" t="s">
        <v>95</v>
      </c>
      <c r="E58" s="151"/>
      <c r="F58" s="151"/>
      <c r="G58" s="151"/>
      <c r="H58" s="151"/>
      <c r="I58" s="152"/>
      <c r="J58" s="153">
        <f>J125</f>
        <v>0</v>
      </c>
      <c r="K58" s="154"/>
    </row>
    <row r="59" spans="2:47" s="7" customFormat="1" ht="24.95" customHeight="1" x14ac:dyDescent="0.3">
      <c r="B59" s="141"/>
      <c r="C59" s="142"/>
      <c r="D59" s="143" t="s">
        <v>96</v>
      </c>
      <c r="E59" s="144"/>
      <c r="F59" s="144"/>
      <c r="G59" s="144"/>
      <c r="H59" s="144"/>
      <c r="I59" s="145"/>
      <c r="J59" s="146">
        <f>J127</f>
        <v>0</v>
      </c>
      <c r="K59" s="147"/>
    </row>
    <row r="60" spans="2:47" s="8" customFormat="1" ht="19.899999999999999" customHeight="1" x14ac:dyDescent="0.3">
      <c r="B60" s="148"/>
      <c r="C60" s="149"/>
      <c r="D60" s="150" t="s">
        <v>97</v>
      </c>
      <c r="E60" s="151"/>
      <c r="F60" s="151"/>
      <c r="G60" s="151"/>
      <c r="H60" s="151"/>
      <c r="I60" s="152"/>
      <c r="J60" s="153">
        <f>J128</f>
        <v>0</v>
      </c>
      <c r="K60" s="154"/>
    </row>
    <row r="61" spans="2:47" s="8" customFormat="1" ht="19.899999999999999" customHeight="1" x14ac:dyDescent="0.3">
      <c r="B61" s="148"/>
      <c r="C61" s="149"/>
      <c r="D61" s="150" t="s">
        <v>98</v>
      </c>
      <c r="E61" s="151"/>
      <c r="F61" s="151"/>
      <c r="G61" s="151"/>
      <c r="H61" s="151"/>
      <c r="I61" s="152"/>
      <c r="J61" s="153">
        <f>J134</f>
        <v>0</v>
      </c>
      <c r="K61" s="154"/>
    </row>
    <row r="62" spans="2:47" s="8" customFormat="1" ht="19.899999999999999" customHeight="1" x14ac:dyDescent="0.3">
      <c r="B62" s="148"/>
      <c r="C62" s="149"/>
      <c r="D62" s="150" t="s">
        <v>99</v>
      </c>
      <c r="E62" s="151"/>
      <c r="F62" s="151"/>
      <c r="G62" s="151"/>
      <c r="H62" s="151"/>
      <c r="I62" s="152"/>
      <c r="J62" s="153">
        <f>J138</f>
        <v>0</v>
      </c>
      <c r="K62" s="154"/>
    </row>
    <row r="63" spans="2:47" s="8" customFormat="1" ht="19.899999999999999" customHeight="1" x14ac:dyDescent="0.3">
      <c r="B63" s="148"/>
      <c r="C63" s="149"/>
      <c r="D63" s="150" t="s">
        <v>100</v>
      </c>
      <c r="E63" s="151"/>
      <c r="F63" s="151"/>
      <c r="G63" s="151"/>
      <c r="H63" s="151"/>
      <c r="I63" s="152"/>
      <c r="J63" s="153">
        <f>J144</f>
        <v>0</v>
      </c>
      <c r="K63" s="154"/>
    </row>
    <row r="64" spans="2:47" s="8" customFormat="1" ht="19.899999999999999" customHeight="1" x14ac:dyDescent="0.3">
      <c r="B64" s="148"/>
      <c r="C64" s="149"/>
      <c r="D64" s="150" t="s">
        <v>101</v>
      </c>
      <c r="E64" s="151"/>
      <c r="F64" s="151"/>
      <c r="G64" s="151"/>
      <c r="H64" s="151"/>
      <c r="I64" s="152"/>
      <c r="J64" s="153">
        <f>J148</f>
        <v>0</v>
      </c>
      <c r="K64" s="154"/>
    </row>
    <row r="65" spans="2:12" s="8" customFormat="1" ht="19.899999999999999" customHeight="1" x14ac:dyDescent="0.3">
      <c r="B65" s="148"/>
      <c r="C65" s="149"/>
      <c r="D65" s="150" t="s">
        <v>102</v>
      </c>
      <c r="E65" s="151"/>
      <c r="F65" s="151"/>
      <c r="G65" s="151"/>
      <c r="H65" s="151"/>
      <c r="I65" s="152"/>
      <c r="J65" s="153">
        <f>J151</f>
        <v>0</v>
      </c>
      <c r="K65" s="154"/>
    </row>
    <row r="66" spans="2:12" s="8" customFormat="1" ht="19.899999999999999" customHeight="1" x14ac:dyDescent="0.3">
      <c r="B66" s="148"/>
      <c r="C66" s="149"/>
      <c r="D66" s="150" t="s">
        <v>103</v>
      </c>
      <c r="E66" s="151"/>
      <c r="F66" s="151"/>
      <c r="G66" s="151"/>
      <c r="H66" s="151"/>
      <c r="I66" s="152"/>
      <c r="J66" s="153">
        <f>J157</f>
        <v>0</v>
      </c>
      <c r="K66" s="154"/>
    </row>
    <row r="67" spans="2:12" s="8" customFormat="1" ht="19.899999999999999" customHeight="1" x14ac:dyDescent="0.3">
      <c r="B67" s="148"/>
      <c r="C67" s="149"/>
      <c r="D67" s="150" t="s">
        <v>104</v>
      </c>
      <c r="E67" s="151"/>
      <c r="F67" s="151"/>
      <c r="G67" s="151"/>
      <c r="H67" s="151"/>
      <c r="I67" s="152"/>
      <c r="J67" s="153">
        <f>J165</f>
        <v>0</v>
      </c>
      <c r="K67" s="154"/>
    </row>
    <row r="68" spans="2:12" s="8" customFormat="1" ht="19.899999999999999" customHeight="1" x14ac:dyDescent="0.3">
      <c r="B68" s="148"/>
      <c r="C68" s="149"/>
      <c r="D68" s="150" t="s">
        <v>105</v>
      </c>
      <c r="E68" s="151"/>
      <c r="F68" s="151"/>
      <c r="G68" s="151"/>
      <c r="H68" s="151"/>
      <c r="I68" s="152"/>
      <c r="J68" s="153">
        <f>J172</f>
        <v>0</v>
      </c>
      <c r="K68" s="154"/>
    </row>
    <row r="69" spans="2:12" s="7" customFormat="1" ht="24.95" customHeight="1" x14ac:dyDescent="0.3">
      <c r="B69" s="141"/>
      <c r="C69" s="142"/>
      <c r="D69" s="143" t="s">
        <v>106</v>
      </c>
      <c r="E69" s="144"/>
      <c r="F69" s="144"/>
      <c r="G69" s="144"/>
      <c r="H69" s="144"/>
      <c r="I69" s="145"/>
      <c r="J69" s="146">
        <f>J176</f>
        <v>0</v>
      </c>
      <c r="K69" s="147"/>
    </row>
    <row r="70" spans="2:12" s="7" customFormat="1" ht="24.95" customHeight="1" x14ac:dyDescent="0.3">
      <c r="B70" s="141"/>
      <c r="C70" s="142"/>
      <c r="D70" s="143" t="s">
        <v>107</v>
      </c>
      <c r="E70" s="144"/>
      <c r="F70" s="144"/>
      <c r="G70" s="144"/>
      <c r="H70" s="144"/>
      <c r="I70" s="145"/>
      <c r="J70" s="146">
        <f>J178</f>
        <v>0</v>
      </c>
      <c r="K70" s="147"/>
    </row>
    <row r="71" spans="2:12" s="7" customFormat="1" ht="24.95" customHeight="1" x14ac:dyDescent="0.3">
      <c r="B71" s="141"/>
      <c r="C71" s="142"/>
      <c r="D71" s="143" t="s">
        <v>108</v>
      </c>
      <c r="E71" s="144"/>
      <c r="F71" s="144"/>
      <c r="G71" s="144"/>
      <c r="H71" s="144"/>
      <c r="I71" s="145"/>
      <c r="J71" s="146">
        <f>J185</f>
        <v>0</v>
      </c>
      <c r="K71" s="147"/>
    </row>
    <row r="72" spans="2:12" s="1" customFormat="1" ht="21.75" customHeight="1" x14ac:dyDescent="0.3">
      <c r="B72" s="38"/>
      <c r="C72" s="39"/>
      <c r="D72" s="39"/>
      <c r="E72" s="39"/>
      <c r="F72" s="39"/>
      <c r="G72" s="39"/>
      <c r="H72" s="39"/>
      <c r="I72" s="110"/>
      <c r="J72" s="39"/>
      <c r="K72" s="42"/>
    </row>
    <row r="73" spans="2:12" s="1" customFormat="1" ht="6.95" customHeight="1" x14ac:dyDescent="0.3">
      <c r="B73" s="53"/>
      <c r="C73" s="54"/>
      <c r="D73" s="54"/>
      <c r="E73" s="54"/>
      <c r="F73" s="54"/>
      <c r="G73" s="54"/>
      <c r="H73" s="54"/>
      <c r="I73" s="131"/>
      <c r="J73" s="54"/>
      <c r="K73" s="55"/>
    </row>
    <row r="77" spans="2:12" s="1" customFormat="1" ht="6.95" customHeight="1" x14ac:dyDescent="0.3">
      <c r="B77" s="56"/>
      <c r="C77" s="57"/>
      <c r="D77" s="57"/>
      <c r="E77" s="57"/>
      <c r="F77" s="57"/>
      <c r="G77" s="57"/>
      <c r="H77" s="57"/>
      <c r="I77" s="134"/>
      <c r="J77" s="57"/>
      <c r="K77" s="57"/>
      <c r="L77" s="58"/>
    </row>
    <row r="78" spans="2:12" s="1" customFormat="1" ht="36.950000000000003" customHeight="1" x14ac:dyDescent="0.3">
      <c r="B78" s="38"/>
      <c r="C78" s="59" t="s">
        <v>109</v>
      </c>
      <c r="D78" s="60"/>
      <c r="E78" s="60"/>
      <c r="F78" s="60"/>
      <c r="G78" s="60"/>
      <c r="H78" s="60"/>
      <c r="I78" s="155"/>
      <c r="J78" s="60"/>
      <c r="K78" s="60"/>
      <c r="L78" s="58"/>
    </row>
    <row r="79" spans="2:12" s="1" customFormat="1" ht="6.95" customHeight="1" x14ac:dyDescent="0.3">
      <c r="B79" s="38"/>
      <c r="C79" s="60"/>
      <c r="D79" s="60"/>
      <c r="E79" s="60"/>
      <c r="F79" s="60"/>
      <c r="G79" s="60"/>
      <c r="H79" s="60"/>
      <c r="I79" s="155"/>
      <c r="J79" s="60"/>
      <c r="K79" s="60"/>
      <c r="L79" s="58"/>
    </row>
    <row r="80" spans="2:12" s="1" customFormat="1" ht="14.45" customHeight="1" x14ac:dyDescent="0.3">
      <c r="B80" s="38"/>
      <c r="C80" s="62" t="s">
        <v>18</v>
      </c>
      <c r="D80" s="60"/>
      <c r="E80" s="60"/>
      <c r="F80" s="60"/>
      <c r="G80" s="60"/>
      <c r="H80" s="60"/>
      <c r="I80" s="155"/>
      <c r="J80" s="60"/>
      <c r="K80" s="60"/>
      <c r="L80" s="58"/>
    </row>
    <row r="81" spans="2:65" s="1" customFormat="1" ht="17.25" customHeight="1" x14ac:dyDescent="0.3">
      <c r="B81" s="38"/>
      <c r="C81" s="60"/>
      <c r="D81" s="60"/>
      <c r="E81" s="320" t="str">
        <f>E7</f>
        <v>Změna užívání bytu na učebnu FZŠ Chodovická 2250/36, Horní Počernice</v>
      </c>
      <c r="F81" s="342"/>
      <c r="G81" s="342"/>
      <c r="H81" s="342"/>
      <c r="I81" s="155"/>
      <c r="J81" s="60"/>
      <c r="K81" s="60"/>
      <c r="L81" s="58"/>
    </row>
    <row r="82" spans="2:65" s="1" customFormat="1" ht="6.95" customHeight="1" x14ac:dyDescent="0.3">
      <c r="B82" s="38"/>
      <c r="C82" s="60"/>
      <c r="D82" s="60"/>
      <c r="E82" s="60"/>
      <c r="F82" s="60"/>
      <c r="G82" s="60"/>
      <c r="H82" s="60"/>
      <c r="I82" s="155"/>
      <c r="J82" s="60"/>
      <c r="K82" s="60"/>
      <c r="L82" s="58"/>
    </row>
    <row r="83" spans="2:65" s="1" customFormat="1" ht="18" customHeight="1" x14ac:dyDescent="0.3">
      <c r="B83" s="38"/>
      <c r="C83" s="62" t="s">
        <v>24</v>
      </c>
      <c r="D83" s="60"/>
      <c r="E83" s="60"/>
      <c r="F83" s="156" t="str">
        <f>F10</f>
        <v xml:space="preserve"> </v>
      </c>
      <c r="G83" s="60"/>
      <c r="H83" s="60"/>
      <c r="I83" s="157" t="s">
        <v>26</v>
      </c>
      <c r="J83" s="70" t="str">
        <f>IF(J10="","",J10)</f>
        <v>05.05.2017</v>
      </c>
      <c r="K83" s="60"/>
      <c r="L83" s="58"/>
    </row>
    <row r="84" spans="2:65" s="1" customFormat="1" ht="6.95" customHeight="1" x14ac:dyDescent="0.3">
      <c r="B84" s="38"/>
      <c r="C84" s="60"/>
      <c r="D84" s="60"/>
      <c r="E84" s="60"/>
      <c r="F84" s="60"/>
      <c r="G84" s="60"/>
      <c r="H84" s="60"/>
      <c r="I84" s="155"/>
      <c r="J84" s="60"/>
      <c r="K84" s="60"/>
      <c r="L84" s="58"/>
    </row>
    <row r="85" spans="2:65" s="1" customFormat="1" ht="15" x14ac:dyDescent="0.3">
      <c r="B85" s="38"/>
      <c r="C85" s="62" t="s">
        <v>30</v>
      </c>
      <c r="D85" s="60"/>
      <c r="E85" s="60"/>
      <c r="F85" s="156" t="str">
        <f>E13</f>
        <v xml:space="preserve"> </v>
      </c>
      <c r="G85" s="60"/>
      <c r="H85" s="60"/>
      <c r="I85" s="157" t="s">
        <v>35</v>
      </c>
      <c r="J85" s="156" t="str">
        <f>E19</f>
        <v xml:space="preserve"> </v>
      </c>
      <c r="K85" s="60"/>
      <c r="L85" s="58"/>
    </row>
    <row r="86" spans="2:65" s="1" customFormat="1" ht="14.45" customHeight="1" x14ac:dyDescent="0.3">
      <c r="B86" s="38"/>
      <c r="C86" s="62" t="s">
        <v>33</v>
      </c>
      <c r="D86" s="60"/>
      <c r="E86" s="60"/>
      <c r="F86" s="156" t="str">
        <f>IF(E16="","",E16)</f>
        <v/>
      </c>
      <c r="G86" s="60"/>
      <c r="H86" s="60"/>
      <c r="I86" s="155"/>
      <c r="J86" s="60"/>
      <c r="K86" s="60"/>
      <c r="L86" s="58"/>
    </row>
    <row r="87" spans="2:65" s="1" customFormat="1" ht="10.35" customHeight="1" x14ac:dyDescent="0.3">
      <c r="B87" s="38"/>
      <c r="C87" s="60"/>
      <c r="D87" s="60"/>
      <c r="E87" s="60"/>
      <c r="F87" s="60"/>
      <c r="G87" s="60"/>
      <c r="H87" s="60"/>
      <c r="I87" s="155"/>
      <c r="J87" s="60"/>
      <c r="K87" s="60"/>
      <c r="L87" s="58"/>
    </row>
    <row r="88" spans="2:65" s="9" customFormat="1" ht="29.25" customHeight="1" x14ac:dyDescent="0.3">
      <c r="B88" s="158"/>
      <c r="C88" s="159" t="s">
        <v>110</v>
      </c>
      <c r="D88" s="160" t="s">
        <v>57</v>
      </c>
      <c r="E88" s="160" t="s">
        <v>53</v>
      </c>
      <c r="F88" s="160" t="s">
        <v>111</v>
      </c>
      <c r="G88" s="160" t="s">
        <v>112</v>
      </c>
      <c r="H88" s="160" t="s">
        <v>113</v>
      </c>
      <c r="I88" s="161" t="s">
        <v>114</v>
      </c>
      <c r="J88" s="160" t="s">
        <v>87</v>
      </c>
      <c r="K88" s="162" t="s">
        <v>115</v>
      </c>
      <c r="L88" s="163"/>
      <c r="M88" s="78" t="s">
        <v>116</v>
      </c>
      <c r="N88" s="79" t="s">
        <v>42</v>
      </c>
      <c r="O88" s="79" t="s">
        <v>117</v>
      </c>
      <c r="P88" s="79" t="s">
        <v>118</v>
      </c>
      <c r="Q88" s="79" t="s">
        <v>119</v>
      </c>
      <c r="R88" s="79" t="s">
        <v>120</v>
      </c>
      <c r="S88" s="79" t="s">
        <v>121</v>
      </c>
      <c r="T88" s="80" t="s">
        <v>122</v>
      </c>
    </row>
    <row r="89" spans="2:65" s="1" customFormat="1" ht="29.25" customHeight="1" x14ac:dyDescent="0.35">
      <c r="B89" s="38"/>
      <c r="C89" s="84" t="s">
        <v>88</v>
      </c>
      <c r="D89" s="60"/>
      <c r="E89" s="60"/>
      <c r="F89" s="60"/>
      <c r="G89" s="60"/>
      <c r="H89" s="60"/>
      <c r="I89" s="155"/>
      <c r="J89" s="164">
        <f>BK89</f>
        <v>0</v>
      </c>
      <c r="K89" s="60"/>
      <c r="L89" s="58"/>
      <c r="M89" s="81"/>
      <c r="N89" s="82"/>
      <c r="O89" s="82"/>
      <c r="P89" s="165">
        <f>P90+P127+P176+P178+P185</f>
        <v>0</v>
      </c>
      <c r="Q89" s="82"/>
      <c r="R89" s="165">
        <f>R90+R127+R176+R178+R185</f>
        <v>23.356991119999996</v>
      </c>
      <c r="S89" s="82"/>
      <c r="T89" s="166">
        <f>T90+T127+T176+T178+T185</f>
        <v>6.3251999999999997</v>
      </c>
      <c r="AT89" s="21" t="s">
        <v>71</v>
      </c>
      <c r="AU89" s="21" t="s">
        <v>89</v>
      </c>
      <c r="BK89" s="167">
        <f>BK90+BK127+BK176+BK178+BK185</f>
        <v>0</v>
      </c>
    </row>
    <row r="90" spans="2:65" s="10" customFormat="1" ht="37.35" customHeight="1" x14ac:dyDescent="0.35">
      <c r="B90" s="168"/>
      <c r="C90" s="169"/>
      <c r="D90" s="170" t="s">
        <v>71</v>
      </c>
      <c r="E90" s="171" t="s">
        <v>123</v>
      </c>
      <c r="F90" s="171" t="s">
        <v>124</v>
      </c>
      <c r="G90" s="169"/>
      <c r="H90" s="169"/>
      <c r="I90" s="172"/>
      <c r="J90" s="173">
        <f>BK90</f>
        <v>0</v>
      </c>
      <c r="K90" s="169"/>
      <c r="L90" s="174"/>
      <c r="M90" s="175"/>
      <c r="N90" s="176"/>
      <c r="O90" s="176"/>
      <c r="P90" s="177">
        <f>P91+P94+P111+P119+P125</f>
        <v>0</v>
      </c>
      <c r="Q90" s="176"/>
      <c r="R90" s="177">
        <f>R91+R94+R111+R119+R125</f>
        <v>21.455011119999998</v>
      </c>
      <c r="S90" s="176"/>
      <c r="T90" s="178">
        <f>T91+T94+T111+T119+T125</f>
        <v>6.3251999999999997</v>
      </c>
      <c r="AR90" s="179" t="s">
        <v>16</v>
      </c>
      <c r="AT90" s="180" t="s">
        <v>71</v>
      </c>
      <c r="AU90" s="180" t="s">
        <v>72</v>
      </c>
      <c r="AY90" s="179" t="s">
        <v>125</v>
      </c>
      <c r="BK90" s="181">
        <f>BK91+BK94+BK111+BK119+BK125</f>
        <v>0</v>
      </c>
    </row>
    <row r="91" spans="2:65" s="10" customFormat="1" ht="19.899999999999999" customHeight="1" x14ac:dyDescent="0.3">
      <c r="B91" s="168"/>
      <c r="C91" s="169"/>
      <c r="D91" s="170" t="s">
        <v>71</v>
      </c>
      <c r="E91" s="182" t="s">
        <v>126</v>
      </c>
      <c r="F91" s="182" t="s">
        <v>127</v>
      </c>
      <c r="G91" s="169"/>
      <c r="H91" s="169"/>
      <c r="I91" s="172"/>
      <c r="J91" s="183">
        <f>BK91</f>
        <v>0</v>
      </c>
      <c r="K91" s="169"/>
      <c r="L91" s="174"/>
      <c r="M91" s="175"/>
      <c r="N91" s="176"/>
      <c r="O91" s="176"/>
      <c r="P91" s="177">
        <f>SUM(P92:P93)</f>
        <v>0</v>
      </c>
      <c r="Q91" s="176"/>
      <c r="R91" s="177">
        <f>SUM(R92:R93)</f>
        <v>1.9804442999999996</v>
      </c>
      <c r="S91" s="176"/>
      <c r="T91" s="178">
        <f>SUM(T92:T93)</f>
        <v>0</v>
      </c>
      <c r="AR91" s="179" t="s">
        <v>16</v>
      </c>
      <c r="AT91" s="180" t="s">
        <v>71</v>
      </c>
      <c r="AU91" s="180" t="s">
        <v>16</v>
      </c>
      <c r="AY91" s="179" t="s">
        <v>125</v>
      </c>
      <c r="BK91" s="181">
        <f>SUM(BK92:BK93)</f>
        <v>0</v>
      </c>
    </row>
    <row r="92" spans="2:65" s="1" customFormat="1" ht="25.5" customHeight="1" x14ac:dyDescent="0.3">
      <c r="B92" s="38"/>
      <c r="C92" s="184" t="s">
        <v>16</v>
      </c>
      <c r="D92" s="184" t="s">
        <v>128</v>
      </c>
      <c r="E92" s="185" t="s">
        <v>129</v>
      </c>
      <c r="F92" s="186" t="s">
        <v>130</v>
      </c>
      <c r="G92" s="187" t="s">
        <v>131</v>
      </c>
      <c r="H92" s="188">
        <v>28.364999999999998</v>
      </c>
      <c r="I92" s="189"/>
      <c r="J92" s="190">
        <f>ROUND(I92*H92,2)</f>
        <v>0</v>
      </c>
      <c r="K92" s="186" t="s">
        <v>132</v>
      </c>
      <c r="L92" s="58"/>
      <c r="M92" s="191" t="s">
        <v>22</v>
      </c>
      <c r="N92" s="192" t="s">
        <v>43</v>
      </c>
      <c r="O92" s="39"/>
      <c r="P92" s="193">
        <f>O92*H92</f>
        <v>0</v>
      </c>
      <c r="Q92" s="193">
        <v>6.9819999999999993E-2</v>
      </c>
      <c r="R92" s="193">
        <f>Q92*H92</f>
        <v>1.9804442999999996</v>
      </c>
      <c r="S92" s="193">
        <v>0</v>
      </c>
      <c r="T92" s="194">
        <f>S92*H92</f>
        <v>0</v>
      </c>
      <c r="AR92" s="21" t="s">
        <v>133</v>
      </c>
      <c r="AT92" s="21" t="s">
        <v>128</v>
      </c>
      <c r="AU92" s="21" t="s">
        <v>83</v>
      </c>
      <c r="AY92" s="21" t="s">
        <v>125</v>
      </c>
      <c r="BE92" s="195">
        <f>IF(N92="základní",J92,0)</f>
        <v>0</v>
      </c>
      <c r="BF92" s="195">
        <f>IF(N92="snížená",J92,0)</f>
        <v>0</v>
      </c>
      <c r="BG92" s="195">
        <f>IF(N92="zákl. přenesená",J92,0)</f>
        <v>0</v>
      </c>
      <c r="BH92" s="195">
        <f>IF(N92="sníž. přenesená",J92,0)</f>
        <v>0</v>
      </c>
      <c r="BI92" s="195">
        <f>IF(N92="nulová",J92,0)</f>
        <v>0</v>
      </c>
      <c r="BJ92" s="21" t="s">
        <v>16</v>
      </c>
      <c r="BK92" s="195">
        <f>ROUND(I92*H92,2)</f>
        <v>0</v>
      </c>
      <c r="BL92" s="21" t="s">
        <v>133</v>
      </c>
      <c r="BM92" s="21" t="s">
        <v>134</v>
      </c>
    </row>
    <row r="93" spans="2:65" s="11" customFormat="1" x14ac:dyDescent="0.3">
      <c r="B93" s="196"/>
      <c r="C93" s="197"/>
      <c r="D93" s="198" t="s">
        <v>135</v>
      </c>
      <c r="E93" s="199" t="s">
        <v>22</v>
      </c>
      <c r="F93" s="200" t="s">
        <v>136</v>
      </c>
      <c r="G93" s="197"/>
      <c r="H93" s="201">
        <v>28.364999999999998</v>
      </c>
      <c r="I93" s="202"/>
      <c r="J93" s="197"/>
      <c r="K93" s="197"/>
      <c r="L93" s="203"/>
      <c r="M93" s="204"/>
      <c r="N93" s="205"/>
      <c r="O93" s="205"/>
      <c r="P93" s="205"/>
      <c r="Q93" s="205"/>
      <c r="R93" s="205"/>
      <c r="S93" s="205"/>
      <c r="T93" s="206"/>
      <c r="AT93" s="207" t="s">
        <v>135</v>
      </c>
      <c r="AU93" s="207" t="s">
        <v>83</v>
      </c>
      <c r="AV93" s="11" t="s">
        <v>83</v>
      </c>
      <c r="AW93" s="11" t="s">
        <v>36</v>
      </c>
      <c r="AX93" s="11" t="s">
        <v>16</v>
      </c>
      <c r="AY93" s="207" t="s">
        <v>125</v>
      </c>
    </row>
    <row r="94" spans="2:65" s="10" customFormat="1" ht="29.85" customHeight="1" x14ac:dyDescent="0.3">
      <c r="B94" s="168"/>
      <c r="C94" s="169"/>
      <c r="D94" s="170" t="s">
        <v>71</v>
      </c>
      <c r="E94" s="182" t="s">
        <v>137</v>
      </c>
      <c r="F94" s="182" t="s">
        <v>138</v>
      </c>
      <c r="G94" s="169"/>
      <c r="H94" s="169"/>
      <c r="I94" s="172"/>
      <c r="J94" s="183">
        <f>BK94</f>
        <v>0</v>
      </c>
      <c r="K94" s="169"/>
      <c r="L94" s="174"/>
      <c r="M94" s="175"/>
      <c r="N94" s="176"/>
      <c r="O94" s="176"/>
      <c r="P94" s="177">
        <f>SUM(P95:P110)</f>
        <v>0</v>
      </c>
      <c r="Q94" s="176"/>
      <c r="R94" s="177">
        <f>SUM(R95:R110)</f>
        <v>19.456037819999999</v>
      </c>
      <c r="S94" s="176"/>
      <c r="T94" s="178">
        <f>SUM(T95:T110)</f>
        <v>0</v>
      </c>
      <c r="AR94" s="179" t="s">
        <v>16</v>
      </c>
      <c r="AT94" s="180" t="s">
        <v>71</v>
      </c>
      <c r="AU94" s="180" t="s">
        <v>16</v>
      </c>
      <c r="AY94" s="179" t="s">
        <v>125</v>
      </c>
      <c r="BK94" s="181">
        <f>SUM(BK95:BK110)</f>
        <v>0</v>
      </c>
    </row>
    <row r="95" spans="2:65" s="1" customFormat="1" ht="16.5" customHeight="1" x14ac:dyDescent="0.3">
      <c r="B95" s="38"/>
      <c r="C95" s="184" t="s">
        <v>83</v>
      </c>
      <c r="D95" s="184" t="s">
        <v>128</v>
      </c>
      <c r="E95" s="185" t="s">
        <v>139</v>
      </c>
      <c r="F95" s="186" t="s">
        <v>140</v>
      </c>
      <c r="G95" s="187" t="s">
        <v>131</v>
      </c>
      <c r="H95" s="188">
        <v>103.3</v>
      </c>
      <c r="I95" s="189"/>
      <c r="J95" s="190">
        <f t="shared" ref="J95:J102" si="0">ROUND(I95*H95,2)</f>
        <v>0</v>
      </c>
      <c r="K95" s="186" t="s">
        <v>132</v>
      </c>
      <c r="L95" s="58"/>
      <c r="M95" s="191" t="s">
        <v>22</v>
      </c>
      <c r="N95" s="192" t="s">
        <v>43</v>
      </c>
      <c r="O95" s="39"/>
      <c r="P95" s="193">
        <f t="shared" ref="P95:P102" si="1">O95*H95</f>
        <v>0</v>
      </c>
      <c r="Q95" s="193">
        <v>7.7000000000000002E-3</v>
      </c>
      <c r="R95" s="193">
        <f t="shared" ref="R95:R102" si="2">Q95*H95</f>
        <v>0.79540999999999995</v>
      </c>
      <c r="S95" s="193">
        <v>0</v>
      </c>
      <c r="T95" s="194">
        <f t="shared" ref="T95:T102" si="3">S95*H95</f>
        <v>0</v>
      </c>
      <c r="AR95" s="21" t="s">
        <v>133</v>
      </c>
      <c r="AT95" s="21" t="s">
        <v>128</v>
      </c>
      <c r="AU95" s="21" t="s">
        <v>83</v>
      </c>
      <c r="AY95" s="21" t="s">
        <v>125</v>
      </c>
      <c r="BE95" s="195">
        <f t="shared" ref="BE95:BE102" si="4">IF(N95="základní",J95,0)</f>
        <v>0</v>
      </c>
      <c r="BF95" s="195">
        <f t="shared" ref="BF95:BF102" si="5">IF(N95="snížená",J95,0)</f>
        <v>0</v>
      </c>
      <c r="BG95" s="195">
        <f t="shared" ref="BG95:BG102" si="6">IF(N95="zákl. přenesená",J95,0)</f>
        <v>0</v>
      </c>
      <c r="BH95" s="195">
        <f t="shared" ref="BH95:BH102" si="7">IF(N95="sníž. přenesená",J95,0)</f>
        <v>0</v>
      </c>
      <c r="BI95" s="195">
        <f t="shared" ref="BI95:BI102" si="8">IF(N95="nulová",J95,0)</f>
        <v>0</v>
      </c>
      <c r="BJ95" s="21" t="s">
        <v>16</v>
      </c>
      <c r="BK95" s="195">
        <f t="shared" ref="BK95:BK102" si="9">ROUND(I95*H95,2)</f>
        <v>0</v>
      </c>
      <c r="BL95" s="21" t="s">
        <v>133</v>
      </c>
      <c r="BM95" s="21" t="s">
        <v>141</v>
      </c>
    </row>
    <row r="96" spans="2:65" s="1" customFormat="1" ht="25.5" customHeight="1" x14ac:dyDescent="0.3">
      <c r="B96" s="38"/>
      <c r="C96" s="184" t="s">
        <v>126</v>
      </c>
      <c r="D96" s="184" t="s">
        <v>128</v>
      </c>
      <c r="E96" s="185" t="s">
        <v>142</v>
      </c>
      <c r="F96" s="186" t="s">
        <v>143</v>
      </c>
      <c r="G96" s="187" t="s">
        <v>144</v>
      </c>
      <c r="H96" s="188">
        <v>2</v>
      </c>
      <c r="I96" s="189"/>
      <c r="J96" s="190">
        <f t="shared" si="0"/>
        <v>0</v>
      </c>
      <c r="K96" s="186" t="s">
        <v>132</v>
      </c>
      <c r="L96" s="58"/>
      <c r="M96" s="191" t="s">
        <v>22</v>
      </c>
      <c r="N96" s="192" t="s">
        <v>43</v>
      </c>
      <c r="O96" s="39"/>
      <c r="P96" s="193">
        <f t="shared" si="1"/>
        <v>0</v>
      </c>
      <c r="Q96" s="193">
        <v>0</v>
      </c>
      <c r="R96" s="193">
        <f t="shared" si="2"/>
        <v>0</v>
      </c>
      <c r="S96" s="193">
        <v>0</v>
      </c>
      <c r="T96" s="194">
        <f t="shared" si="3"/>
        <v>0</v>
      </c>
      <c r="AR96" s="21" t="s">
        <v>133</v>
      </c>
      <c r="AT96" s="21" t="s">
        <v>128</v>
      </c>
      <c r="AU96" s="21" t="s">
        <v>83</v>
      </c>
      <c r="AY96" s="21" t="s">
        <v>125</v>
      </c>
      <c r="BE96" s="195">
        <f t="shared" si="4"/>
        <v>0</v>
      </c>
      <c r="BF96" s="195">
        <f t="shared" si="5"/>
        <v>0</v>
      </c>
      <c r="BG96" s="195">
        <f t="shared" si="6"/>
        <v>0</v>
      </c>
      <c r="BH96" s="195">
        <f t="shared" si="7"/>
        <v>0</v>
      </c>
      <c r="BI96" s="195">
        <f t="shared" si="8"/>
        <v>0</v>
      </c>
      <c r="BJ96" s="21" t="s">
        <v>16</v>
      </c>
      <c r="BK96" s="195">
        <f t="shared" si="9"/>
        <v>0</v>
      </c>
      <c r="BL96" s="21" t="s">
        <v>133</v>
      </c>
      <c r="BM96" s="21" t="s">
        <v>145</v>
      </c>
    </row>
    <row r="97" spans="2:65" s="1" customFormat="1" ht="16.5" customHeight="1" x14ac:dyDescent="0.3">
      <c r="B97" s="38"/>
      <c r="C97" s="184" t="s">
        <v>133</v>
      </c>
      <c r="D97" s="184" t="s">
        <v>128</v>
      </c>
      <c r="E97" s="185" t="s">
        <v>146</v>
      </c>
      <c r="F97" s="186" t="s">
        <v>147</v>
      </c>
      <c r="G97" s="187" t="s">
        <v>148</v>
      </c>
      <c r="H97" s="188">
        <v>1</v>
      </c>
      <c r="I97" s="189"/>
      <c r="J97" s="190">
        <f t="shared" si="0"/>
        <v>0</v>
      </c>
      <c r="K97" s="186" t="s">
        <v>22</v>
      </c>
      <c r="L97" s="58"/>
      <c r="M97" s="191" t="s">
        <v>22</v>
      </c>
      <c r="N97" s="192" t="s">
        <v>43</v>
      </c>
      <c r="O97" s="39"/>
      <c r="P97" s="193">
        <f t="shared" si="1"/>
        <v>0</v>
      </c>
      <c r="Q97" s="193">
        <v>0</v>
      </c>
      <c r="R97" s="193">
        <f t="shared" si="2"/>
        <v>0</v>
      </c>
      <c r="S97" s="193">
        <v>0</v>
      </c>
      <c r="T97" s="194">
        <f t="shared" si="3"/>
        <v>0</v>
      </c>
      <c r="AR97" s="21" t="s">
        <v>133</v>
      </c>
      <c r="AT97" s="21" t="s">
        <v>128</v>
      </c>
      <c r="AU97" s="21" t="s">
        <v>83</v>
      </c>
      <c r="AY97" s="21" t="s">
        <v>125</v>
      </c>
      <c r="BE97" s="195">
        <f t="shared" si="4"/>
        <v>0</v>
      </c>
      <c r="BF97" s="195">
        <f t="shared" si="5"/>
        <v>0</v>
      </c>
      <c r="BG97" s="195">
        <f t="shared" si="6"/>
        <v>0</v>
      </c>
      <c r="BH97" s="195">
        <f t="shared" si="7"/>
        <v>0</v>
      </c>
      <c r="BI97" s="195">
        <f t="shared" si="8"/>
        <v>0</v>
      </c>
      <c r="BJ97" s="21" t="s">
        <v>16</v>
      </c>
      <c r="BK97" s="195">
        <f t="shared" si="9"/>
        <v>0</v>
      </c>
      <c r="BL97" s="21" t="s">
        <v>133</v>
      </c>
      <c r="BM97" s="21" t="s">
        <v>149</v>
      </c>
    </row>
    <row r="98" spans="2:65" s="1" customFormat="1" ht="25.5" customHeight="1" x14ac:dyDescent="0.3">
      <c r="B98" s="38"/>
      <c r="C98" s="184" t="s">
        <v>150</v>
      </c>
      <c r="D98" s="184" t="s">
        <v>128</v>
      </c>
      <c r="E98" s="185" t="s">
        <v>151</v>
      </c>
      <c r="F98" s="186" t="s">
        <v>152</v>
      </c>
      <c r="G98" s="187" t="s">
        <v>144</v>
      </c>
      <c r="H98" s="188">
        <v>1</v>
      </c>
      <c r="I98" s="189"/>
      <c r="J98" s="190">
        <f t="shared" si="0"/>
        <v>0</v>
      </c>
      <c r="K98" s="186" t="s">
        <v>22</v>
      </c>
      <c r="L98" s="58"/>
      <c r="M98" s="191" t="s">
        <v>22</v>
      </c>
      <c r="N98" s="192" t="s">
        <v>43</v>
      </c>
      <c r="O98" s="39"/>
      <c r="P98" s="193">
        <f t="shared" si="1"/>
        <v>0</v>
      </c>
      <c r="Q98" s="193">
        <v>3.3730000000000003E-2</v>
      </c>
      <c r="R98" s="193">
        <f t="shared" si="2"/>
        <v>3.3730000000000003E-2</v>
      </c>
      <c r="S98" s="193">
        <v>0</v>
      </c>
      <c r="T98" s="194">
        <f t="shared" si="3"/>
        <v>0</v>
      </c>
      <c r="AR98" s="21" t="s">
        <v>133</v>
      </c>
      <c r="AT98" s="21" t="s">
        <v>128</v>
      </c>
      <c r="AU98" s="21" t="s">
        <v>83</v>
      </c>
      <c r="AY98" s="21" t="s">
        <v>125</v>
      </c>
      <c r="BE98" s="195">
        <f t="shared" si="4"/>
        <v>0</v>
      </c>
      <c r="BF98" s="195">
        <f t="shared" si="5"/>
        <v>0</v>
      </c>
      <c r="BG98" s="195">
        <f t="shared" si="6"/>
        <v>0</v>
      </c>
      <c r="BH98" s="195">
        <f t="shared" si="7"/>
        <v>0</v>
      </c>
      <c r="BI98" s="195">
        <f t="shared" si="8"/>
        <v>0</v>
      </c>
      <c r="BJ98" s="21" t="s">
        <v>16</v>
      </c>
      <c r="BK98" s="195">
        <f t="shared" si="9"/>
        <v>0</v>
      </c>
      <c r="BL98" s="21" t="s">
        <v>133</v>
      </c>
      <c r="BM98" s="21" t="s">
        <v>153</v>
      </c>
    </row>
    <row r="99" spans="2:65" s="1" customFormat="1" ht="25.5" customHeight="1" x14ac:dyDescent="0.3">
      <c r="B99" s="38"/>
      <c r="C99" s="184" t="s">
        <v>137</v>
      </c>
      <c r="D99" s="184" t="s">
        <v>128</v>
      </c>
      <c r="E99" s="185" t="s">
        <v>154</v>
      </c>
      <c r="F99" s="186" t="s">
        <v>155</v>
      </c>
      <c r="G99" s="187" t="s">
        <v>144</v>
      </c>
      <c r="H99" s="188">
        <v>1</v>
      </c>
      <c r="I99" s="189"/>
      <c r="J99" s="190">
        <f t="shared" si="0"/>
        <v>0</v>
      </c>
      <c r="K99" s="186" t="s">
        <v>22</v>
      </c>
      <c r="L99" s="58"/>
      <c r="M99" s="191" t="s">
        <v>22</v>
      </c>
      <c r="N99" s="192" t="s">
        <v>43</v>
      </c>
      <c r="O99" s="39"/>
      <c r="P99" s="193">
        <f t="shared" si="1"/>
        <v>0</v>
      </c>
      <c r="Q99" s="193">
        <v>0.44169999999999998</v>
      </c>
      <c r="R99" s="193">
        <f t="shared" si="2"/>
        <v>0.44169999999999998</v>
      </c>
      <c r="S99" s="193">
        <v>0</v>
      </c>
      <c r="T99" s="194">
        <f t="shared" si="3"/>
        <v>0</v>
      </c>
      <c r="AR99" s="21" t="s">
        <v>133</v>
      </c>
      <c r="AT99" s="21" t="s">
        <v>128</v>
      </c>
      <c r="AU99" s="21" t="s">
        <v>83</v>
      </c>
      <c r="AY99" s="21" t="s">
        <v>125</v>
      </c>
      <c r="BE99" s="195">
        <f t="shared" si="4"/>
        <v>0</v>
      </c>
      <c r="BF99" s="195">
        <f t="shared" si="5"/>
        <v>0</v>
      </c>
      <c r="BG99" s="195">
        <f t="shared" si="6"/>
        <v>0</v>
      </c>
      <c r="BH99" s="195">
        <f t="shared" si="7"/>
        <v>0</v>
      </c>
      <c r="BI99" s="195">
        <f t="shared" si="8"/>
        <v>0</v>
      </c>
      <c r="BJ99" s="21" t="s">
        <v>16</v>
      </c>
      <c r="BK99" s="195">
        <f t="shared" si="9"/>
        <v>0</v>
      </c>
      <c r="BL99" s="21" t="s">
        <v>133</v>
      </c>
      <c r="BM99" s="21" t="s">
        <v>156</v>
      </c>
    </row>
    <row r="100" spans="2:65" s="1" customFormat="1" ht="25.5" customHeight="1" x14ac:dyDescent="0.3">
      <c r="B100" s="38"/>
      <c r="C100" s="208" t="s">
        <v>157</v>
      </c>
      <c r="D100" s="208" t="s">
        <v>158</v>
      </c>
      <c r="E100" s="209" t="s">
        <v>159</v>
      </c>
      <c r="F100" s="210" t="s">
        <v>160</v>
      </c>
      <c r="G100" s="211" t="s">
        <v>144</v>
      </c>
      <c r="H100" s="212">
        <v>1</v>
      </c>
      <c r="I100" s="213"/>
      <c r="J100" s="214">
        <f t="shared" si="0"/>
        <v>0</v>
      </c>
      <c r="K100" s="210" t="s">
        <v>132</v>
      </c>
      <c r="L100" s="215"/>
      <c r="M100" s="216" t="s">
        <v>22</v>
      </c>
      <c r="N100" s="217" t="s">
        <v>43</v>
      </c>
      <c r="O100" s="39"/>
      <c r="P100" s="193">
        <f t="shared" si="1"/>
        <v>0</v>
      </c>
      <c r="Q100" s="193">
        <v>0.02</v>
      </c>
      <c r="R100" s="193">
        <f t="shared" si="2"/>
        <v>0.02</v>
      </c>
      <c r="S100" s="193">
        <v>0</v>
      </c>
      <c r="T100" s="194">
        <f t="shared" si="3"/>
        <v>0</v>
      </c>
      <c r="AR100" s="21" t="s">
        <v>161</v>
      </c>
      <c r="AT100" s="21" t="s">
        <v>158</v>
      </c>
      <c r="AU100" s="21" t="s">
        <v>83</v>
      </c>
      <c r="AY100" s="21" t="s">
        <v>125</v>
      </c>
      <c r="BE100" s="195">
        <f t="shared" si="4"/>
        <v>0</v>
      </c>
      <c r="BF100" s="195">
        <f t="shared" si="5"/>
        <v>0</v>
      </c>
      <c r="BG100" s="195">
        <f t="shared" si="6"/>
        <v>0</v>
      </c>
      <c r="BH100" s="195">
        <f t="shared" si="7"/>
        <v>0</v>
      </c>
      <c r="BI100" s="195">
        <f t="shared" si="8"/>
        <v>0</v>
      </c>
      <c r="BJ100" s="21" t="s">
        <v>16</v>
      </c>
      <c r="BK100" s="195">
        <f t="shared" si="9"/>
        <v>0</v>
      </c>
      <c r="BL100" s="21" t="s">
        <v>133</v>
      </c>
      <c r="BM100" s="21" t="s">
        <v>162</v>
      </c>
    </row>
    <row r="101" spans="2:65" s="1" customFormat="1" ht="16.5" customHeight="1" x14ac:dyDescent="0.3">
      <c r="B101" s="38"/>
      <c r="C101" s="208" t="s">
        <v>161</v>
      </c>
      <c r="D101" s="208" t="s">
        <v>158</v>
      </c>
      <c r="E101" s="209" t="s">
        <v>163</v>
      </c>
      <c r="F101" s="210" t="s">
        <v>164</v>
      </c>
      <c r="G101" s="211" t="s">
        <v>144</v>
      </c>
      <c r="H101" s="212">
        <v>1</v>
      </c>
      <c r="I101" s="213"/>
      <c r="J101" s="214">
        <f t="shared" si="0"/>
        <v>0</v>
      </c>
      <c r="K101" s="210" t="s">
        <v>132</v>
      </c>
      <c r="L101" s="215"/>
      <c r="M101" s="216" t="s">
        <v>22</v>
      </c>
      <c r="N101" s="217" t="s">
        <v>43</v>
      </c>
      <c r="O101" s="39"/>
      <c r="P101" s="193">
        <f t="shared" si="1"/>
        <v>0</v>
      </c>
      <c r="Q101" s="193">
        <v>2.7E-2</v>
      </c>
      <c r="R101" s="193">
        <f t="shared" si="2"/>
        <v>2.7E-2</v>
      </c>
      <c r="S101" s="193">
        <v>0</v>
      </c>
      <c r="T101" s="194">
        <f t="shared" si="3"/>
        <v>0</v>
      </c>
      <c r="AR101" s="21" t="s">
        <v>161</v>
      </c>
      <c r="AT101" s="21" t="s">
        <v>158</v>
      </c>
      <c r="AU101" s="21" t="s">
        <v>83</v>
      </c>
      <c r="AY101" s="21" t="s">
        <v>125</v>
      </c>
      <c r="BE101" s="195">
        <f t="shared" si="4"/>
        <v>0</v>
      </c>
      <c r="BF101" s="195">
        <f t="shared" si="5"/>
        <v>0</v>
      </c>
      <c r="BG101" s="195">
        <f t="shared" si="6"/>
        <v>0</v>
      </c>
      <c r="BH101" s="195">
        <f t="shared" si="7"/>
        <v>0</v>
      </c>
      <c r="BI101" s="195">
        <f t="shared" si="8"/>
        <v>0</v>
      </c>
      <c r="BJ101" s="21" t="s">
        <v>16</v>
      </c>
      <c r="BK101" s="195">
        <f t="shared" si="9"/>
        <v>0</v>
      </c>
      <c r="BL101" s="21" t="s">
        <v>133</v>
      </c>
      <c r="BM101" s="21" t="s">
        <v>165</v>
      </c>
    </row>
    <row r="102" spans="2:65" s="1" customFormat="1" ht="25.5" customHeight="1" x14ac:dyDescent="0.3">
      <c r="B102" s="38"/>
      <c r="C102" s="184" t="s">
        <v>166</v>
      </c>
      <c r="D102" s="184" t="s">
        <v>128</v>
      </c>
      <c r="E102" s="185" t="s">
        <v>167</v>
      </c>
      <c r="F102" s="186" t="s">
        <v>168</v>
      </c>
      <c r="G102" s="187" t="s">
        <v>131</v>
      </c>
      <c r="H102" s="188">
        <v>56.8</v>
      </c>
      <c r="I102" s="189"/>
      <c r="J102" s="190">
        <f t="shared" si="0"/>
        <v>0</v>
      </c>
      <c r="K102" s="186" t="s">
        <v>132</v>
      </c>
      <c r="L102" s="58"/>
      <c r="M102" s="191" t="s">
        <v>22</v>
      </c>
      <c r="N102" s="192" t="s">
        <v>43</v>
      </c>
      <c r="O102" s="39"/>
      <c r="P102" s="193">
        <f t="shared" si="1"/>
        <v>0</v>
      </c>
      <c r="Q102" s="193">
        <v>4.8900000000000002E-3</v>
      </c>
      <c r="R102" s="193">
        <f t="shared" si="2"/>
        <v>0.277752</v>
      </c>
      <c r="S102" s="193">
        <v>0</v>
      </c>
      <c r="T102" s="194">
        <f t="shared" si="3"/>
        <v>0</v>
      </c>
      <c r="AR102" s="21" t="s">
        <v>133</v>
      </c>
      <c r="AT102" s="21" t="s">
        <v>128</v>
      </c>
      <c r="AU102" s="21" t="s">
        <v>83</v>
      </c>
      <c r="AY102" s="21" t="s">
        <v>125</v>
      </c>
      <c r="BE102" s="195">
        <f t="shared" si="4"/>
        <v>0</v>
      </c>
      <c r="BF102" s="195">
        <f t="shared" si="5"/>
        <v>0</v>
      </c>
      <c r="BG102" s="195">
        <f t="shared" si="6"/>
        <v>0</v>
      </c>
      <c r="BH102" s="195">
        <f t="shared" si="7"/>
        <v>0</v>
      </c>
      <c r="BI102" s="195">
        <f t="shared" si="8"/>
        <v>0</v>
      </c>
      <c r="BJ102" s="21" t="s">
        <v>16</v>
      </c>
      <c r="BK102" s="195">
        <f t="shared" si="9"/>
        <v>0</v>
      </c>
      <c r="BL102" s="21" t="s">
        <v>133</v>
      </c>
      <c r="BM102" s="21" t="s">
        <v>169</v>
      </c>
    </row>
    <row r="103" spans="2:65" s="11" customFormat="1" x14ac:dyDescent="0.3">
      <c r="B103" s="196"/>
      <c r="C103" s="197"/>
      <c r="D103" s="198" t="s">
        <v>135</v>
      </c>
      <c r="E103" s="199" t="s">
        <v>22</v>
      </c>
      <c r="F103" s="200" t="s">
        <v>170</v>
      </c>
      <c r="G103" s="197"/>
      <c r="H103" s="201">
        <v>56.8</v>
      </c>
      <c r="I103" s="202"/>
      <c r="J103" s="197"/>
      <c r="K103" s="197"/>
      <c r="L103" s="203"/>
      <c r="M103" s="204"/>
      <c r="N103" s="205"/>
      <c r="O103" s="205"/>
      <c r="P103" s="205"/>
      <c r="Q103" s="205"/>
      <c r="R103" s="205"/>
      <c r="S103" s="205"/>
      <c r="T103" s="206"/>
      <c r="AT103" s="207" t="s">
        <v>135</v>
      </c>
      <c r="AU103" s="207" t="s">
        <v>83</v>
      </c>
      <c r="AV103" s="11" t="s">
        <v>83</v>
      </c>
      <c r="AW103" s="11" t="s">
        <v>36</v>
      </c>
      <c r="AX103" s="11" t="s">
        <v>16</v>
      </c>
      <c r="AY103" s="207" t="s">
        <v>125</v>
      </c>
    </row>
    <row r="104" spans="2:65" s="1" customFormat="1" ht="16.5" customHeight="1" x14ac:dyDescent="0.3">
      <c r="B104" s="38"/>
      <c r="C104" s="184" t="s">
        <v>28</v>
      </c>
      <c r="D104" s="184" t="s">
        <v>128</v>
      </c>
      <c r="E104" s="185" t="s">
        <v>171</v>
      </c>
      <c r="F104" s="186" t="s">
        <v>172</v>
      </c>
      <c r="G104" s="187" t="s">
        <v>131</v>
      </c>
      <c r="H104" s="188">
        <v>134.19999999999999</v>
      </c>
      <c r="I104" s="189"/>
      <c r="J104" s="190">
        <f>ROUND(I104*H104,2)</f>
        <v>0</v>
      </c>
      <c r="K104" s="186" t="s">
        <v>132</v>
      </c>
      <c r="L104" s="58"/>
      <c r="M104" s="191" t="s">
        <v>22</v>
      </c>
      <c r="N104" s="192" t="s">
        <v>43</v>
      </c>
      <c r="O104" s="39"/>
      <c r="P104" s="193">
        <f>O104*H104</f>
        <v>0</v>
      </c>
      <c r="Q104" s="193">
        <v>1.8380000000000001E-2</v>
      </c>
      <c r="R104" s="193">
        <f>Q104*H104</f>
        <v>2.466596</v>
      </c>
      <c r="S104" s="193">
        <v>0</v>
      </c>
      <c r="T104" s="194">
        <f>S104*H104</f>
        <v>0</v>
      </c>
      <c r="AR104" s="21" t="s">
        <v>133</v>
      </c>
      <c r="AT104" s="21" t="s">
        <v>128</v>
      </c>
      <c r="AU104" s="21" t="s">
        <v>83</v>
      </c>
      <c r="AY104" s="21" t="s">
        <v>125</v>
      </c>
      <c r="BE104" s="195">
        <f>IF(N104="základní",J104,0)</f>
        <v>0</v>
      </c>
      <c r="BF104" s="195">
        <f>IF(N104="snížená",J104,0)</f>
        <v>0</v>
      </c>
      <c r="BG104" s="195">
        <f>IF(N104="zákl. přenesená",J104,0)</f>
        <v>0</v>
      </c>
      <c r="BH104" s="195">
        <f>IF(N104="sníž. přenesená",J104,0)</f>
        <v>0</v>
      </c>
      <c r="BI104" s="195">
        <f>IF(N104="nulová",J104,0)</f>
        <v>0</v>
      </c>
      <c r="BJ104" s="21" t="s">
        <v>16</v>
      </c>
      <c r="BK104" s="195">
        <f>ROUND(I104*H104,2)</f>
        <v>0</v>
      </c>
      <c r="BL104" s="21" t="s">
        <v>133</v>
      </c>
      <c r="BM104" s="21" t="s">
        <v>173</v>
      </c>
    </row>
    <row r="105" spans="2:65" s="11" customFormat="1" x14ac:dyDescent="0.3">
      <c r="B105" s="196"/>
      <c r="C105" s="197"/>
      <c r="D105" s="198" t="s">
        <v>135</v>
      </c>
      <c r="E105" s="199" t="s">
        <v>22</v>
      </c>
      <c r="F105" s="200" t="s">
        <v>174</v>
      </c>
      <c r="G105" s="197"/>
      <c r="H105" s="201">
        <v>134.19999999999999</v>
      </c>
      <c r="I105" s="202"/>
      <c r="J105" s="197"/>
      <c r="K105" s="197"/>
      <c r="L105" s="203"/>
      <c r="M105" s="204"/>
      <c r="N105" s="205"/>
      <c r="O105" s="205"/>
      <c r="P105" s="205"/>
      <c r="Q105" s="205"/>
      <c r="R105" s="205"/>
      <c r="S105" s="205"/>
      <c r="T105" s="206"/>
      <c r="AT105" s="207" t="s">
        <v>135</v>
      </c>
      <c r="AU105" s="207" t="s">
        <v>83</v>
      </c>
      <c r="AV105" s="11" t="s">
        <v>83</v>
      </c>
      <c r="AW105" s="11" t="s">
        <v>36</v>
      </c>
      <c r="AX105" s="11" t="s">
        <v>16</v>
      </c>
      <c r="AY105" s="207" t="s">
        <v>125</v>
      </c>
    </row>
    <row r="106" spans="2:65" s="1" customFormat="1" ht="25.5" customHeight="1" x14ac:dyDescent="0.3">
      <c r="B106" s="38"/>
      <c r="C106" s="184" t="s">
        <v>175</v>
      </c>
      <c r="D106" s="184" t="s">
        <v>128</v>
      </c>
      <c r="E106" s="185" t="s">
        <v>176</v>
      </c>
      <c r="F106" s="186" t="s">
        <v>177</v>
      </c>
      <c r="G106" s="187" t="s">
        <v>131</v>
      </c>
      <c r="H106" s="188">
        <v>56.8</v>
      </c>
      <c r="I106" s="189"/>
      <c r="J106" s="190">
        <f>ROUND(I106*H106,2)</f>
        <v>0</v>
      </c>
      <c r="K106" s="186" t="s">
        <v>132</v>
      </c>
      <c r="L106" s="58"/>
      <c r="M106" s="191" t="s">
        <v>22</v>
      </c>
      <c r="N106" s="192" t="s">
        <v>43</v>
      </c>
      <c r="O106" s="39"/>
      <c r="P106" s="193">
        <f>O106*H106</f>
        <v>0</v>
      </c>
      <c r="Q106" s="193">
        <v>3.2799999999999999E-3</v>
      </c>
      <c r="R106" s="193">
        <f>Q106*H106</f>
        <v>0.186304</v>
      </c>
      <c r="S106" s="193">
        <v>0</v>
      </c>
      <c r="T106" s="194">
        <f>S106*H106</f>
        <v>0</v>
      </c>
      <c r="AR106" s="21" t="s">
        <v>133</v>
      </c>
      <c r="AT106" s="21" t="s">
        <v>128</v>
      </c>
      <c r="AU106" s="21" t="s">
        <v>83</v>
      </c>
      <c r="AY106" s="21" t="s">
        <v>125</v>
      </c>
      <c r="BE106" s="195">
        <f>IF(N106="základní",J106,0)</f>
        <v>0</v>
      </c>
      <c r="BF106" s="195">
        <f>IF(N106="snížená",J106,0)</f>
        <v>0</v>
      </c>
      <c r="BG106" s="195">
        <f>IF(N106="zákl. přenesená",J106,0)</f>
        <v>0</v>
      </c>
      <c r="BH106" s="195">
        <f>IF(N106="sníž. přenesená",J106,0)</f>
        <v>0</v>
      </c>
      <c r="BI106" s="195">
        <f>IF(N106="nulová",J106,0)</f>
        <v>0</v>
      </c>
      <c r="BJ106" s="21" t="s">
        <v>16</v>
      </c>
      <c r="BK106" s="195">
        <f>ROUND(I106*H106,2)</f>
        <v>0</v>
      </c>
      <c r="BL106" s="21" t="s">
        <v>133</v>
      </c>
      <c r="BM106" s="21" t="s">
        <v>178</v>
      </c>
    </row>
    <row r="107" spans="2:65" s="1" customFormat="1" ht="16.5" customHeight="1" x14ac:dyDescent="0.3">
      <c r="B107" s="38"/>
      <c r="C107" s="184" t="s">
        <v>179</v>
      </c>
      <c r="D107" s="184" t="s">
        <v>128</v>
      </c>
      <c r="E107" s="185" t="s">
        <v>180</v>
      </c>
      <c r="F107" s="186" t="s">
        <v>181</v>
      </c>
      <c r="G107" s="187" t="s">
        <v>131</v>
      </c>
      <c r="H107" s="188">
        <v>17.12</v>
      </c>
      <c r="I107" s="189"/>
      <c r="J107" s="190">
        <f>ROUND(I107*H107,2)</f>
        <v>0</v>
      </c>
      <c r="K107" s="186" t="s">
        <v>22</v>
      </c>
      <c r="L107" s="58"/>
      <c r="M107" s="191" t="s">
        <v>22</v>
      </c>
      <c r="N107" s="192" t="s">
        <v>43</v>
      </c>
      <c r="O107" s="39"/>
      <c r="P107" s="193">
        <f>O107*H107</f>
        <v>0</v>
      </c>
      <c r="Q107" s="193">
        <v>1.2E-4</v>
      </c>
      <c r="R107" s="193">
        <f>Q107*H107</f>
        <v>2.0544000000000001E-3</v>
      </c>
      <c r="S107" s="193">
        <v>0</v>
      </c>
      <c r="T107" s="194">
        <f>S107*H107</f>
        <v>0</v>
      </c>
      <c r="AR107" s="21" t="s">
        <v>133</v>
      </c>
      <c r="AT107" s="21" t="s">
        <v>128</v>
      </c>
      <c r="AU107" s="21" t="s">
        <v>83</v>
      </c>
      <c r="AY107" s="21" t="s">
        <v>125</v>
      </c>
      <c r="BE107" s="195">
        <f>IF(N107="základní",J107,0)</f>
        <v>0</v>
      </c>
      <c r="BF107" s="195">
        <f>IF(N107="snížená",J107,0)</f>
        <v>0</v>
      </c>
      <c r="BG107" s="195">
        <f>IF(N107="zákl. přenesená",J107,0)</f>
        <v>0</v>
      </c>
      <c r="BH107" s="195">
        <f>IF(N107="sníž. přenesená",J107,0)</f>
        <v>0</v>
      </c>
      <c r="BI107" s="195">
        <f>IF(N107="nulová",J107,0)</f>
        <v>0</v>
      </c>
      <c r="BJ107" s="21" t="s">
        <v>16</v>
      </c>
      <c r="BK107" s="195">
        <f>ROUND(I107*H107,2)</f>
        <v>0</v>
      </c>
      <c r="BL107" s="21" t="s">
        <v>133</v>
      </c>
      <c r="BM107" s="21" t="s">
        <v>182</v>
      </c>
    </row>
    <row r="108" spans="2:65" s="11" customFormat="1" x14ac:dyDescent="0.3">
      <c r="B108" s="196"/>
      <c r="C108" s="197"/>
      <c r="D108" s="198" t="s">
        <v>135</v>
      </c>
      <c r="E108" s="199" t="s">
        <v>22</v>
      </c>
      <c r="F108" s="200" t="s">
        <v>183</v>
      </c>
      <c r="G108" s="197"/>
      <c r="H108" s="201">
        <v>17.12</v>
      </c>
      <c r="I108" s="202"/>
      <c r="J108" s="197"/>
      <c r="K108" s="197"/>
      <c r="L108" s="203"/>
      <c r="M108" s="204"/>
      <c r="N108" s="205"/>
      <c r="O108" s="205"/>
      <c r="P108" s="205"/>
      <c r="Q108" s="205"/>
      <c r="R108" s="205"/>
      <c r="S108" s="205"/>
      <c r="T108" s="206"/>
      <c r="AT108" s="207" t="s">
        <v>135</v>
      </c>
      <c r="AU108" s="207" t="s">
        <v>83</v>
      </c>
      <c r="AV108" s="11" t="s">
        <v>83</v>
      </c>
      <c r="AW108" s="11" t="s">
        <v>36</v>
      </c>
      <c r="AX108" s="11" t="s">
        <v>16</v>
      </c>
      <c r="AY108" s="207" t="s">
        <v>125</v>
      </c>
    </row>
    <row r="109" spans="2:65" s="1" customFormat="1" ht="16.5" customHeight="1" x14ac:dyDescent="0.3">
      <c r="B109" s="38"/>
      <c r="C109" s="184" t="s">
        <v>184</v>
      </c>
      <c r="D109" s="184" t="s">
        <v>128</v>
      </c>
      <c r="E109" s="185" t="s">
        <v>185</v>
      </c>
      <c r="F109" s="186" t="s">
        <v>186</v>
      </c>
      <c r="G109" s="187" t="s">
        <v>187</v>
      </c>
      <c r="H109" s="188">
        <v>6.1980000000000004</v>
      </c>
      <c r="I109" s="189"/>
      <c r="J109" s="190">
        <f>ROUND(I109*H109,2)</f>
        <v>0</v>
      </c>
      <c r="K109" s="186" t="s">
        <v>132</v>
      </c>
      <c r="L109" s="58"/>
      <c r="M109" s="191" t="s">
        <v>22</v>
      </c>
      <c r="N109" s="192" t="s">
        <v>43</v>
      </c>
      <c r="O109" s="39"/>
      <c r="P109" s="193">
        <f>O109*H109</f>
        <v>0</v>
      </c>
      <c r="Q109" s="193">
        <v>2.45329</v>
      </c>
      <c r="R109" s="193">
        <f>Q109*H109</f>
        <v>15.205491420000001</v>
      </c>
      <c r="S109" s="193">
        <v>0</v>
      </c>
      <c r="T109" s="194">
        <f>S109*H109</f>
        <v>0</v>
      </c>
      <c r="AR109" s="21" t="s">
        <v>133</v>
      </c>
      <c r="AT109" s="21" t="s">
        <v>128</v>
      </c>
      <c r="AU109" s="21" t="s">
        <v>83</v>
      </c>
      <c r="AY109" s="21" t="s">
        <v>125</v>
      </c>
      <c r="BE109" s="195">
        <f>IF(N109="základní",J109,0)</f>
        <v>0</v>
      </c>
      <c r="BF109" s="195">
        <f>IF(N109="snížená",J109,0)</f>
        <v>0</v>
      </c>
      <c r="BG109" s="195">
        <f>IF(N109="zákl. přenesená",J109,0)</f>
        <v>0</v>
      </c>
      <c r="BH109" s="195">
        <f>IF(N109="sníž. přenesená",J109,0)</f>
        <v>0</v>
      </c>
      <c r="BI109" s="195">
        <f>IF(N109="nulová",J109,0)</f>
        <v>0</v>
      </c>
      <c r="BJ109" s="21" t="s">
        <v>16</v>
      </c>
      <c r="BK109" s="195">
        <f>ROUND(I109*H109,2)</f>
        <v>0</v>
      </c>
      <c r="BL109" s="21" t="s">
        <v>133</v>
      </c>
      <c r="BM109" s="21" t="s">
        <v>188</v>
      </c>
    </row>
    <row r="110" spans="2:65" s="11" customFormat="1" x14ac:dyDescent="0.3">
      <c r="B110" s="196"/>
      <c r="C110" s="197"/>
      <c r="D110" s="198" t="s">
        <v>135</v>
      </c>
      <c r="E110" s="199" t="s">
        <v>22</v>
      </c>
      <c r="F110" s="200" t="s">
        <v>189</v>
      </c>
      <c r="G110" s="197"/>
      <c r="H110" s="201">
        <v>6.1980000000000004</v>
      </c>
      <c r="I110" s="202"/>
      <c r="J110" s="197"/>
      <c r="K110" s="197"/>
      <c r="L110" s="203"/>
      <c r="M110" s="204"/>
      <c r="N110" s="205"/>
      <c r="O110" s="205"/>
      <c r="P110" s="205"/>
      <c r="Q110" s="205"/>
      <c r="R110" s="205"/>
      <c r="S110" s="205"/>
      <c r="T110" s="206"/>
      <c r="AT110" s="207" t="s">
        <v>135</v>
      </c>
      <c r="AU110" s="207" t="s">
        <v>83</v>
      </c>
      <c r="AV110" s="11" t="s">
        <v>83</v>
      </c>
      <c r="AW110" s="11" t="s">
        <v>36</v>
      </c>
      <c r="AX110" s="11" t="s">
        <v>16</v>
      </c>
      <c r="AY110" s="207" t="s">
        <v>125</v>
      </c>
    </row>
    <row r="111" spans="2:65" s="10" customFormat="1" ht="29.85" customHeight="1" x14ac:dyDescent="0.3">
      <c r="B111" s="168"/>
      <c r="C111" s="169"/>
      <c r="D111" s="170" t="s">
        <v>71</v>
      </c>
      <c r="E111" s="182" t="s">
        <v>166</v>
      </c>
      <c r="F111" s="182" t="s">
        <v>190</v>
      </c>
      <c r="G111" s="169"/>
      <c r="H111" s="169"/>
      <c r="I111" s="172"/>
      <c r="J111" s="183">
        <f>BK111</f>
        <v>0</v>
      </c>
      <c r="K111" s="169"/>
      <c r="L111" s="174"/>
      <c r="M111" s="175"/>
      <c r="N111" s="176"/>
      <c r="O111" s="176"/>
      <c r="P111" s="177">
        <f>SUM(P112:P118)</f>
        <v>0</v>
      </c>
      <c r="Q111" s="176"/>
      <c r="R111" s="177">
        <f>SUM(R112:R118)</f>
        <v>1.8529E-2</v>
      </c>
      <c r="S111" s="176"/>
      <c r="T111" s="178">
        <f>SUM(T112:T118)</f>
        <v>6.3251999999999997</v>
      </c>
      <c r="AR111" s="179" t="s">
        <v>16</v>
      </c>
      <c r="AT111" s="180" t="s">
        <v>71</v>
      </c>
      <c r="AU111" s="180" t="s">
        <v>16</v>
      </c>
      <c r="AY111" s="179" t="s">
        <v>125</v>
      </c>
      <c r="BK111" s="181">
        <f>SUM(BK112:BK118)</f>
        <v>0</v>
      </c>
    </row>
    <row r="112" spans="2:65" s="1" customFormat="1" ht="16.5" customHeight="1" x14ac:dyDescent="0.3">
      <c r="B112" s="38"/>
      <c r="C112" s="184" t="s">
        <v>191</v>
      </c>
      <c r="D112" s="184" t="s">
        <v>128</v>
      </c>
      <c r="E112" s="185" t="s">
        <v>192</v>
      </c>
      <c r="F112" s="186" t="s">
        <v>193</v>
      </c>
      <c r="G112" s="187" t="s">
        <v>144</v>
      </c>
      <c r="H112" s="188">
        <v>3</v>
      </c>
      <c r="I112" s="189"/>
      <c r="J112" s="190">
        <f>ROUND(I112*H112,2)</f>
        <v>0</v>
      </c>
      <c r="K112" s="186" t="s">
        <v>22</v>
      </c>
      <c r="L112" s="58"/>
      <c r="M112" s="191" t="s">
        <v>22</v>
      </c>
      <c r="N112" s="192" t="s">
        <v>43</v>
      </c>
      <c r="O112" s="39"/>
      <c r="P112" s="193">
        <f>O112*H112</f>
        <v>0</v>
      </c>
      <c r="Q112" s="193">
        <v>0</v>
      </c>
      <c r="R112" s="193">
        <f>Q112*H112</f>
        <v>0</v>
      </c>
      <c r="S112" s="193">
        <v>0</v>
      </c>
      <c r="T112" s="194">
        <f>S112*H112</f>
        <v>0</v>
      </c>
      <c r="AR112" s="21" t="s">
        <v>133</v>
      </c>
      <c r="AT112" s="21" t="s">
        <v>128</v>
      </c>
      <c r="AU112" s="21" t="s">
        <v>83</v>
      </c>
      <c r="AY112" s="21" t="s">
        <v>125</v>
      </c>
      <c r="BE112" s="195">
        <f>IF(N112="základní",J112,0)</f>
        <v>0</v>
      </c>
      <c r="BF112" s="195">
        <f>IF(N112="snížená",J112,0)</f>
        <v>0</v>
      </c>
      <c r="BG112" s="195">
        <f>IF(N112="zákl. přenesená",J112,0)</f>
        <v>0</v>
      </c>
      <c r="BH112" s="195">
        <f>IF(N112="sníž. přenesená",J112,0)</f>
        <v>0</v>
      </c>
      <c r="BI112" s="195">
        <f>IF(N112="nulová",J112,0)</f>
        <v>0</v>
      </c>
      <c r="BJ112" s="21" t="s">
        <v>16</v>
      </c>
      <c r="BK112" s="195">
        <f>ROUND(I112*H112,2)</f>
        <v>0</v>
      </c>
      <c r="BL112" s="21" t="s">
        <v>133</v>
      </c>
      <c r="BM112" s="21" t="s">
        <v>194</v>
      </c>
    </row>
    <row r="113" spans="2:65" s="1" customFormat="1" ht="25.5" customHeight="1" x14ac:dyDescent="0.3">
      <c r="B113" s="38"/>
      <c r="C113" s="184" t="s">
        <v>10</v>
      </c>
      <c r="D113" s="184" t="s">
        <v>128</v>
      </c>
      <c r="E113" s="185" t="s">
        <v>195</v>
      </c>
      <c r="F113" s="186" t="s">
        <v>196</v>
      </c>
      <c r="G113" s="187" t="s">
        <v>131</v>
      </c>
      <c r="H113" s="188">
        <v>103.3</v>
      </c>
      <c r="I113" s="189"/>
      <c r="J113" s="190">
        <f>ROUND(I113*H113,2)</f>
        <v>0</v>
      </c>
      <c r="K113" s="186" t="s">
        <v>132</v>
      </c>
      <c r="L113" s="58"/>
      <c r="M113" s="191" t="s">
        <v>22</v>
      </c>
      <c r="N113" s="192" t="s">
        <v>43</v>
      </c>
      <c r="O113" s="39"/>
      <c r="P113" s="193">
        <f>O113*H113</f>
        <v>0</v>
      </c>
      <c r="Q113" s="193">
        <v>1.2999999999999999E-4</v>
      </c>
      <c r="R113" s="193">
        <f>Q113*H113</f>
        <v>1.3428999999999998E-2</v>
      </c>
      <c r="S113" s="193">
        <v>0</v>
      </c>
      <c r="T113" s="194">
        <f>S113*H113</f>
        <v>0</v>
      </c>
      <c r="AR113" s="21" t="s">
        <v>133</v>
      </c>
      <c r="AT113" s="21" t="s">
        <v>128</v>
      </c>
      <c r="AU113" s="21" t="s">
        <v>83</v>
      </c>
      <c r="AY113" s="21" t="s">
        <v>125</v>
      </c>
      <c r="BE113" s="195">
        <f>IF(N113="základní",J113,0)</f>
        <v>0</v>
      </c>
      <c r="BF113" s="195">
        <f>IF(N113="snížená",J113,0)</f>
        <v>0</v>
      </c>
      <c r="BG113" s="195">
        <f>IF(N113="zákl. přenesená",J113,0)</f>
        <v>0</v>
      </c>
      <c r="BH113" s="195">
        <f>IF(N113="sníž. přenesená",J113,0)</f>
        <v>0</v>
      </c>
      <c r="BI113" s="195">
        <f>IF(N113="nulová",J113,0)</f>
        <v>0</v>
      </c>
      <c r="BJ113" s="21" t="s">
        <v>16</v>
      </c>
      <c r="BK113" s="195">
        <f>ROUND(I113*H113,2)</f>
        <v>0</v>
      </c>
      <c r="BL113" s="21" t="s">
        <v>133</v>
      </c>
      <c r="BM113" s="21" t="s">
        <v>197</v>
      </c>
    </row>
    <row r="114" spans="2:65" s="11" customFormat="1" x14ac:dyDescent="0.3">
      <c r="B114" s="196"/>
      <c r="C114" s="197"/>
      <c r="D114" s="198" t="s">
        <v>135</v>
      </c>
      <c r="E114" s="199" t="s">
        <v>22</v>
      </c>
      <c r="F114" s="200" t="s">
        <v>198</v>
      </c>
      <c r="G114" s="197"/>
      <c r="H114" s="201">
        <v>103.3</v>
      </c>
      <c r="I114" s="202"/>
      <c r="J114" s="197"/>
      <c r="K114" s="197"/>
      <c r="L114" s="203"/>
      <c r="M114" s="204"/>
      <c r="N114" s="205"/>
      <c r="O114" s="205"/>
      <c r="P114" s="205"/>
      <c r="Q114" s="205"/>
      <c r="R114" s="205"/>
      <c r="S114" s="205"/>
      <c r="T114" s="206"/>
      <c r="AT114" s="207" t="s">
        <v>135</v>
      </c>
      <c r="AU114" s="207" t="s">
        <v>83</v>
      </c>
      <c r="AV114" s="11" t="s">
        <v>83</v>
      </c>
      <c r="AW114" s="11" t="s">
        <v>36</v>
      </c>
      <c r="AX114" s="11" t="s">
        <v>16</v>
      </c>
      <c r="AY114" s="207" t="s">
        <v>125</v>
      </c>
    </row>
    <row r="115" spans="2:65" s="1" customFormat="1" ht="16.5" customHeight="1" x14ac:dyDescent="0.3">
      <c r="B115" s="38"/>
      <c r="C115" s="184" t="s">
        <v>199</v>
      </c>
      <c r="D115" s="184" t="s">
        <v>128</v>
      </c>
      <c r="E115" s="185" t="s">
        <v>200</v>
      </c>
      <c r="F115" s="186" t="s">
        <v>201</v>
      </c>
      <c r="G115" s="187" t="s">
        <v>131</v>
      </c>
      <c r="H115" s="188">
        <v>100</v>
      </c>
      <c r="I115" s="189"/>
      <c r="J115" s="190">
        <f>ROUND(I115*H115,2)</f>
        <v>0</v>
      </c>
      <c r="K115" s="186" t="s">
        <v>132</v>
      </c>
      <c r="L115" s="58"/>
      <c r="M115" s="191" t="s">
        <v>22</v>
      </c>
      <c r="N115" s="192" t="s">
        <v>43</v>
      </c>
      <c r="O115" s="39"/>
      <c r="P115" s="193">
        <f>O115*H115</f>
        <v>0</v>
      </c>
      <c r="Q115" s="193">
        <v>4.0000000000000003E-5</v>
      </c>
      <c r="R115" s="193">
        <f>Q115*H115</f>
        <v>4.0000000000000001E-3</v>
      </c>
      <c r="S115" s="193">
        <v>0</v>
      </c>
      <c r="T115" s="194">
        <f>S115*H115</f>
        <v>0</v>
      </c>
      <c r="AR115" s="21" t="s">
        <v>133</v>
      </c>
      <c r="AT115" s="21" t="s">
        <v>128</v>
      </c>
      <c r="AU115" s="21" t="s">
        <v>83</v>
      </c>
      <c r="AY115" s="21" t="s">
        <v>125</v>
      </c>
      <c r="BE115" s="195">
        <f>IF(N115="základní",J115,0)</f>
        <v>0</v>
      </c>
      <c r="BF115" s="195">
        <f>IF(N115="snížená",J115,0)</f>
        <v>0</v>
      </c>
      <c r="BG115" s="195">
        <f>IF(N115="zákl. přenesená",J115,0)</f>
        <v>0</v>
      </c>
      <c r="BH115" s="195">
        <f>IF(N115="sníž. přenesená",J115,0)</f>
        <v>0</v>
      </c>
      <c r="BI115" s="195">
        <f>IF(N115="nulová",J115,0)</f>
        <v>0</v>
      </c>
      <c r="BJ115" s="21" t="s">
        <v>16</v>
      </c>
      <c r="BK115" s="195">
        <f>ROUND(I115*H115,2)</f>
        <v>0</v>
      </c>
      <c r="BL115" s="21" t="s">
        <v>133</v>
      </c>
      <c r="BM115" s="21" t="s">
        <v>202</v>
      </c>
    </row>
    <row r="116" spans="2:65" s="1" customFormat="1" ht="16.5" customHeight="1" x14ac:dyDescent="0.3">
      <c r="B116" s="38"/>
      <c r="C116" s="184" t="s">
        <v>203</v>
      </c>
      <c r="D116" s="184" t="s">
        <v>128</v>
      </c>
      <c r="E116" s="185" t="s">
        <v>204</v>
      </c>
      <c r="F116" s="186" t="s">
        <v>205</v>
      </c>
      <c r="G116" s="187" t="s">
        <v>144</v>
      </c>
      <c r="H116" s="188">
        <v>1</v>
      </c>
      <c r="I116" s="189"/>
      <c r="J116" s="190">
        <f>ROUND(I116*H116,2)</f>
        <v>0</v>
      </c>
      <c r="K116" s="186" t="s">
        <v>132</v>
      </c>
      <c r="L116" s="58"/>
      <c r="M116" s="191" t="s">
        <v>22</v>
      </c>
      <c r="N116" s="192" t="s">
        <v>43</v>
      </c>
      <c r="O116" s="39"/>
      <c r="P116" s="193">
        <f>O116*H116</f>
        <v>0</v>
      </c>
      <c r="Q116" s="193">
        <v>1.1000000000000001E-3</v>
      </c>
      <c r="R116" s="193">
        <f>Q116*H116</f>
        <v>1.1000000000000001E-3</v>
      </c>
      <c r="S116" s="193">
        <v>0</v>
      </c>
      <c r="T116" s="194">
        <f>S116*H116</f>
        <v>0</v>
      </c>
      <c r="AR116" s="21" t="s">
        <v>133</v>
      </c>
      <c r="AT116" s="21" t="s">
        <v>128</v>
      </c>
      <c r="AU116" s="21" t="s">
        <v>83</v>
      </c>
      <c r="AY116" s="21" t="s">
        <v>125</v>
      </c>
      <c r="BE116" s="195">
        <f>IF(N116="základní",J116,0)</f>
        <v>0</v>
      </c>
      <c r="BF116" s="195">
        <f>IF(N116="snížená",J116,0)</f>
        <v>0</v>
      </c>
      <c r="BG116" s="195">
        <f>IF(N116="zákl. přenesená",J116,0)</f>
        <v>0</v>
      </c>
      <c r="BH116" s="195">
        <f>IF(N116="sníž. přenesená",J116,0)</f>
        <v>0</v>
      </c>
      <c r="BI116" s="195">
        <f>IF(N116="nulová",J116,0)</f>
        <v>0</v>
      </c>
      <c r="BJ116" s="21" t="s">
        <v>16</v>
      </c>
      <c r="BK116" s="195">
        <f>ROUND(I116*H116,2)</f>
        <v>0</v>
      </c>
      <c r="BL116" s="21" t="s">
        <v>133</v>
      </c>
      <c r="BM116" s="21" t="s">
        <v>206</v>
      </c>
    </row>
    <row r="117" spans="2:65" s="1" customFormat="1" ht="16.5" customHeight="1" x14ac:dyDescent="0.3">
      <c r="B117" s="38"/>
      <c r="C117" s="184" t="s">
        <v>207</v>
      </c>
      <c r="D117" s="184" t="s">
        <v>128</v>
      </c>
      <c r="E117" s="185" t="s">
        <v>208</v>
      </c>
      <c r="F117" s="186" t="s">
        <v>209</v>
      </c>
      <c r="G117" s="187" t="s">
        <v>131</v>
      </c>
      <c r="H117" s="188">
        <v>2</v>
      </c>
      <c r="I117" s="189"/>
      <c r="J117" s="190">
        <f>ROUND(I117*H117,2)</f>
        <v>0</v>
      </c>
      <c r="K117" s="186" t="s">
        <v>132</v>
      </c>
      <c r="L117" s="58"/>
      <c r="M117" s="191" t="s">
        <v>22</v>
      </c>
      <c r="N117" s="192" t="s">
        <v>43</v>
      </c>
      <c r="O117" s="39"/>
      <c r="P117" s="193">
        <f>O117*H117</f>
        <v>0</v>
      </c>
      <c r="Q117" s="193">
        <v>0</v>
      </c>
      <c r="R117" s="193">
        <f>Q117*H117</f>
        <v>0</v>
      </c>
      <c r="S117" s="193">
        <v>7.5999999999999998E-2</v>
      </c>
      <c r="T117" s="194">
        <f>S117*H117</f>
        <v>0.152</v>
      </c>
      <c r="AR117" s="21" t="s">
        <v>133</v>
      </c>
      <c r="AT117" s="21" t="s">
        <v>128</v>
      </c>
      <c r="AU117" s="21" t="s">
        <v>83</v>
      </c>
      <c r="AY117" s="21" t="s">
        <v>125</v>
      </c>
      <c r="BE117" s="195">
        <f>IF(N117="základní",J117,0)</f>
        <v>0</v>
      </c>
      <c r="BF117" s="195">
        <f>IF(N117="snížená",J117,0)</f>
        <v>0</v>
      </c>
      <c r="BG117" s="195">
        <f>IF(N117="zákl. přenesená",J117,0)</f>
        <v>0</v>
      </c>
      <c r="BH117" s="195">
        <f>IF(N117="sníž. přenesená",J117,0)</f>
        <v>0</v>
      </c>
      <c r="BI117" s="195">
        <f>IF(N117="nulová",J117,0)</f>
        <v>0</v>
      </c>
      <c r="BJ117" s="21" t="s">
        <v>16</v>
      </c>
      <c r="BK117" s="195">
        <f>ROUND(I117*H117,2)</f>
        <v>0</v>
      </c>
      <c r="BL117" s="21" t="s">
        <v>133</v>
      </c>
      <c r="BM117" s="21" t="s">
        <v>210</v>
      </c>
    </row>
    <row r="118" spans="2:65" s="1" customFormat="1" ht="16.5" customHeight="1" x14ac:dyDescent="0.3">
      <c r="B118" s="38"/>
      <c r="C118" s="184" t="s">
        <v>211</v>
      </c>
      <c r="D118" s="184" t="s">
        <v>128</v>
      </c>
      <c r="E118" s="185" t="s">
        <v>212</v>
      </c>
      <c r="F118" s="186" t="s">
        <v>213</v>
      </c>
      <c r="G118" s="187" t="s">
        <v>131</v>
      </c>
      <c r="H118" s="188">
        <v>134.19999999999999</v>
      </c>
      <c r="I118" s="189"/>
      <c r="J118" s="190">
        <f>ROUND(I118*H118,2)</f>
        <v>0</v>
      </c>
      <c r="K118" s="186" t="s">
        <v>132</v>
      </c>
      <c r="L118" s="58"/>
      <c r="M118" s="191" t="s">
        <v>22</v>
      </c>
      <c r="N118" s="192" t="s">
        <v>43</v>
      </c>
      <c r="O118" s="39"/>
      <c r="P118" s="193">
        <f>O118*H118</f>
        <v>0</v>
      </c>
      <c r="Q118" s="193">
        <v>0</v>
      </c>
      <c r="R118" s="193">
        <f>Q118*H118</f>
        <v>0</v>
      </c>
      <c r="S118" s="193">
        <v>4.5999999999999999E-2</v>
      </c>
      <c r="T118" s="194">
        <f>S118*H118</f>
        <v>6.1731999999999996</v>
      </c>
      <c r="AR118" s="21" t="s">
        <v>133</v>
      </c>
      <c r="AT118" s="21" t="s">
        <v>128</v>
      </c>
      <c r="AU118" s="21" t="s">
        <v>83</v>
      </c>
      <c r="AY118" s="21" t="s">
        <v>125</v>
      </c>
      <c r="BE118" s="195">
        <f>IF(N118="základní",J118,0)</f>
        <v>0</v>
      </c>
      <c r="BF118" s="195">
        <f>IF(N118="snížená",J118,0)</f>
        <v>0</v>
      </c>
      <c r="BG118" s="195">
        <f>IF(N118="zákl. přenesená",J118,0)</f>
        <v>0</v>
      </c>
      <c r="BH118" s="195">
        <f>IF(N118="sníž. přenesená",J118,0)</f>
        <v>0</v>
      </c>
      <c r="BI118" s="195">
        <f>IF(N118="nulová",J118,0)</f>
        <v>0</v>
      </c>
      <c r="BJ118" s="21" t="s">
        <v>16</v>
      </c>
      <c r="BK118" s="195">
        <f>ROUND(I118*H118,2)</f>
        <v>0</v>
      </c>
      <c r="BL118" s="21" t="s">
        <v>133</v>
      </c>
      <c r="BM118" s="21" t="s">
        <v>214</v>
      </c>
    </row>
    <row r="119" spans="2:65" s="10" customFormat="1" ht="29.85" customHeight="1" x14ac:dyDescent="0.3">
      <c r="B119" s="168"/>
      <c r="C119" s="169"/>
      <c r="D119" s="170" t="s">
        <v>71</v>
      </c>
      <c r="E119" s="182" t="s">
        <v>215</v>
      </c>
      <c r="F119" s="182" t="s">
        <v>216</v>
      </c>
      <c r="G119" s="169"/>
      <c r="H119" s="169"/>
      <c r="I119" s="172"/>
      <c r="J119" s="183">
        <f>BK119</f>
        <v>0</v>
      </c>
      <c r="K119" s="169"/>
      <c r="L119" s="174"/>
      <c r="M119" s="175"/>
      <c r="N119" s="176"/>
      <c r="O119" s="176"/>
      <c r="P119" s="177">
        <f>SUM(P120:P124)</f>
        <v>0</v>
      </c>
      <c r="Q119" s="176"/>
      <c r="R119" s="177">
        <f>SUM(R120:R124)</f>
        <v>0</v>
      </c>
      <c r="S119" s="176"/>
      <c r="T119" s="178">
        <f>SUM(T120:T124)</f>
        <v>0</v>
      </c>
      <c r="AR119" s="179" t="s">
        <v>16</v>
      </c>
      <c r="AT119" s="180" t="s">
        <v>71</v>
      </c>
      <c r="AU119" s="180" t="s">
        <v>16</v>
      </c>
      <c r="AY119" s="179" t="s">
        <v>125</v>
      </c>
      <c r="BK119" s="181">
        <f>SUM(BK120:BK124)</f>
        <v>0</v>
      </c>
    </row>
    <row r="120" spans="2:65" s="1" customFormat="1" ht="25.5" customHeight="1" x14ac:dyDescent="0.3">
      <c r="B120" s="38"/>
      <c r="C120" s="184" t="s">
        <v>217</v>
      </c>
      <c r="D120" s="184" t="s">
        <v>128</v>
      </c>
      <c r="E120" s="185" t="s">
        <v>218</v>
      </c>
      <c r="F120" s="186" t="s">
        <v>219</v>
      </c>
      <c r="G120" s="187" t="s">
        <v>220</v>
      </c>
      <c r="H120" s="188">
        <v>6.3250000000000002</v>
      </c>
      <c r="I120" s="189"/>
      <c r="J120" s="190">
        <f>ROUND(I120*H120,2)</f>
        <v>0</v>
      </c>
      <c r="K120" s="186" t="s">
        <v>132</v>
      </c>
      <c r="L120" s="58"/>
      <c r="M120" s="191" t="s">
        <v>22</v>
      </c>
      <c r="N120" s="192" t="s">
        <v>43</v>
      </c>
      <c r="O120" s="39"/>
      <c r="P120" s="193">
        <f>O120*H120</f>
        <v>0</v>
      </c>
      <c r="Q120" s="193">
        <v>0</v>
      </c>
      <c r="R120" s="193">
        <f>Q120*H120</f>
        <v>0</v>
      </c>
      <c r="S120" s="193">
        <v>0</v>
      </c>
      <c r="T120" s="194">
        <f>S120*H120</f>
        <v>0</v>
      </c>
      <c r="AR120" s="21" t="s">
        <v>133</v>
      </c>
      <c r="AT120" s="21" t="s">
        <v>128</v>
      </c>
      <c r="AU120" s="21" t="s">
        <v>83</v>
      </c>
      <c r="AY120" s="21" t="s">
        <v>125</v>
      </c>
      <c r="BE120" s="195">
        <f>IF(N120="základní",J120,0)</f>
        <v>0</v>
      </c>
      <c r="BF120" s="195">
        <f>IF(N120="snížená",J120,0)</f>
        <v>0</v>
      </c>
      <c r="BG120" s="195">
        <f>IF(N120="zákl. přenesená",J120,0)</f>
        <v>0</v>
      </c>
      <c r="BH120" s="195">
        <f>IF(N120="sníž. přenesená",J120,0)</f>
        <v>0</v>
      </c>
      <c r="BI120" s="195">
        <f>IF(N120="nulová",J120,0)</f>
        <v>0</v>
      </c>
      <c r="BJ120" s="21" t="s">
        <v>16</v>
      </c>
      <c r="BK120" s="195">
        <f>ROUND(I120*H120,2)</f>
        <v>0</v>
      </c>
      <c r="BL120" s="21" t="s">
        <v>133</v>
      </c>
      <c r="BM120" s="21" t="s">
        <v>221</v>
      </c>
    </row>
    <row r="121" spans="2:65" s="1" customFormat="1" ht="25.5" customHeight="1" x14ac:dyDescent="0.3">
      <c r="B121" s="38"/>
      <c r="C121" s="184" t="s">
        <v>9</v>
      </c>
      <c r="D121" s="184" t="s">
        <v>128</v>
      </c>
      <c r="E121" s="185" t="s">
        <v>222</v>
      </c>
      <c r="F121" s="186" t="s">
        <v>223</v>
      </c>
      <c r="G121" s="187" t="s">
        <v>220</v>
      </c>
      <c r="H121" s="188">
        <v>6.3250000000000002</v>
      </c>
      <c r="I121" s="189"/>
      <c r="J121" s="190">
        <f>ROUND(I121*H121,2)</f>
        <v>0</v>
      </c>
      <c r="K121" s="186" t="s">
        <v>132</v>
      </c>
      <c r="L121" s="58"/>
      <c r="M121" s="191" t="s">
        <v>22</v>
      </c>
      <c r="N121" s="192" t="s">
        <v>43</v>
      </c>
      <c r="O121" s="39"/>
      <c r="P121" s="193">
        <f>O121*H121</f>
        <v>0</v>
      </c>
      <c r="Q121" s="193">
        <v>0</v>
      </c>
      <c r="R121" s="193">
        <f>Q121*H121</f>
        <v>0</v>
      </c>
      <c r="S121" s="193">
        <v>0</v>
      </c>
      <c r="T121" s="194">
        <f>S121*H121</f>
        <v>0</v>
      </c>
      <c r="AR121" s="21" t="s">
        <v>133</v>
      </c>
      <c r="AT121" s="21" t="s">
        <v>128</v>
      </c>
      <c r="AU121" s="21" t="s">
        <v>83</v>
      </c>
      <c r="AY121" s="21" t="s">
        <v>125</v>
      </c>
      <c r="BE121" s="195">
        <f>IF(N121="základní",J121,0)</f>
        <v>0</v>
      </c>
      <c r="BF121" s="195">
        <f>IF(N121="snížená",J121,0)</f>
        <v>0</v>
      </c>
      <c r="BG121" s="195">
        <f>IF(N121="zákl. přenesená",J121,0)</f>
        <v>0</v>
      </c>
      <c r="BH121" s="195">
        <f>IF(N121="sníž. přenesená",J121,0)</f>
        <v>0</v>
      </c>
      <c r="BI121" s="195">
        <f>IF(N121="nulová",J121,0)</f>
        <v>0</v>
      </c>
      <c r="BJ121" s="21" t="s">
        <v>16</v>
      </c>
      <c r="BK121" s="195">
        <f>ROUND(I121*H121,2)</f>
        <v>0</v>
      </c>
      <c r="BL121" s="21" t="s">
        <v>133</v>
      </c>
      <c r="BM121" s="21" t="s">
        <v>224</v>
      </c>
    </row>
    <row r="122" spans="2:65" s="1" customFormat="1" ht="25.5" customHeight="1" x14ac:dyDescent="0.3">
      <c r="B122" s="38"/>
      <c r="C122" s="184" t="s">
        <v>225</v>
      </c>
      <c r="D122" s="184" t="s">
        <v>128</v>
      </c>
      <c r="E122" s="185" t="s">
        <v>226</v>
      </c>
      <c r="F122" s="186" t="s">
        <v>227</v>
      </c>
      <c r="G122" s="187" t="s">
        <v>220</v>
      </c>
      <c r="H122" s="188">
        <v>126.5</v>
      </c>
      <c r="I122" s="189"/>
      <c r="J122" s="190">
        <f>ROUND(I122*H122,2)</f>
        <v>0</v>
      </c>
      <c r="K122" s="186" t="s">
        <v>132</v>
      </c>
      <c r="L122" s="58"/>
      <c r="M122" s="191" t="s">
        <v>22</v>
      </c>
      <c r="N122" s="192" t="s">
        <v>43</v>
      </c>
      <c r="O122" s="39"/>
      <c r="P122" s="193">
        <f>O122*H122</f>
        <v>0</v>
      </c>
      <c r="Q122" s="193">
        <v>0</v>
      </c>
      <c r="R122" s="193">
        <f>Q122*H122</f>
        <v>0</v>
      </c>
      <c r="S122" s="193">
        <v>0</v>
      </c>
      <c r="T122" s="194">
        <f>S122*H122</f>
        <v>0</v>
      </c>
      <c r="AR122" s="21" t="s">
        <v>133</v>
      </c>
      <c r="AT122" s="21" t="s">
        <v>128</v>
      </c>
      <c r="AU122" s="21" t="s">
        <v>83</v>
      </c>
      <c r="AY122" s="21" t="s">
        <v>125</v>
      </c>
      <c r="BE122" s="195">
        <f>IF(N122="základní",J122,0)</f>
        <v>0</v>
      </c>
      <c r="BF122" s="195">
        <f>IF(N122="snížená",J122,0)</f>
        <v>0</v>
      </c>
      <c r="BG122" s="195">
        <f>IF(N122="zákl. přenesená",J122,0)</f>
        <v>0</v>
      </c>
      <c r="BH122" s="195">
        <f>IF(N122="sníž. přenesená",J122,0)</f>
        <v>0</v>
      </c>
      <c r="BI122" s="195">
        <f>IF(N122="nulová",J122,0)</f>
        <v>0</v>
      </c>
      <c r="BJ122" s="21" t="s">
        <v>16</v>
      </c>
      <c r="BK122" s="195">
        <f>ROUND(I122*H122,2)</f>
        <v>0</v>
      </c>
      <c r="BL122" s="21" t="s">
        <v>133</v>
      </c>
      <c r="BM122" s="21" t="s">
        <v>228</v>
      </c>
    </row>
    <row r="123" spans="2:65" s="11" customFormat="1" x14ac:dyDescent="0.3">
      <c r="B123" s="196"/>
      <c r="C123" s="197"/>
      <c r="D123" s="198" t="s">
        <v>135</v>
      </c>
      <c r="E123" s="199" t="s">
        <v>22</v>
      </c>
      <c r="F123" s="200" t="s">
        <v>229</v>
      </c>
      <c r="G123" s="197"/>
      <c r="H123" s="201">
        <v>126.5</v>
      </c>
      <c r="I123" s="202"/>
      <c r="J123" s="197"/>
      <c r="K123" s="197"/>
      <c r="L123" s="203"/>
      <c r="M123" s="204"/>
      <c r="N123" s="205"/>
      <c r="O123" s="205"/>
      <c r="P123" s="205"/>
      <c r="Q123" s="205"/>
      <c r="R123" s="205"/>
      <c r="S123" s="205"/>
      <c r="T123" s="206"/>
      <c r="AT123" s="207" t="s">
        <v>135</v>
      </c>
      <c r="AU123" s="207" t="s">
        <v>83</v>
      </c>
      <c r="AV123" s="11" t="s">
        <v>83</v>
      </c>
      <c r="AW123" s="11" t="s">
        <v>36</v>
      </c>
      <c r="AX123" s="11" t="s">
        <v>16</v>
      </c>
      <c r="AY123" s="207" t="s">
        <v>125</v>
      </c>
    </row>
    <row r="124" spans="2:65" s="1" customFormat="1" ht="16.5" customHeight="1" x14ac:dyDescent="0.3">
      <c r="B124" s="38"/>
      <c r="C124" s="184" t="s">
        <v>230</v>
      </c>
      <c r="D124" s="184" t="s">
        <v>128</v>
      </c>
      <c r="E124" s="185" t="s">
        <v>231</v>
      </c>
      <c r="F124" s="186" t="s">
        <v>232</v>
      </c>
      <c r="G124" s="187" t="s">
        <v>220</v>
      </c>
      <c r="H124" s="188">
        <v>6.3250000000000002</v>
      </c>
      <c r="I124" s="189"/>
      <c r="J124" s="190">
        <f>ROUND(I124*H124,2)</f>
        <v>0</v>
      </c>
      <c r="K124" s="186" t="s">
        <v>132</v>
      </c>
      <c r="L124" s="58"/>
      <c r="M124" s="191" t="s">
        <v>22</v>
      </c>
      <c r="N124" s="192" t="s">
        <v>43</v>
      </c>
      <c r="O124" s="39"/>
      <c r="P124" s="193">
        <f>O124*H124</f>
        <v>0</v>
      </c>
      <c r="Q124" s="193">
        <v>0</v>
      </c>
      <c r="R124" s="193">
        <f>Q124*H124</f>
        <v>0</v>
      </c>
      <c r="S124" s="193">
        <v>0</v>
      </c>
      <c r="T124" s="194">
        <f>S124*H124</f>
        <v>0</v>
      </c>
      <c r="AR124" s="21" t="s">
        <v>133</v>
      </c>
      <c r="AT124" s="21" t="s">
        <v>128</v>
      </c>
      <c r="AU124" s="21" t="s">
        <v>83</v>
      </c>
      <c r="AY124" s="21" t="s">
        <v>125</v>
      </c>
      <c r="BE124" s="195">
        <f>IF(N124="základní",J124,0)</f>
        <v>0</v>
      </c>
      <c r="BF124" s="195">
        <f>IF(N124="snížená",J124,0)</f>
        <v>0</v>
      </c>
      <c r="BG124" s="195">
        <f>IF(N124="zákl. přenesená",J124,0)</f>
        <v>0</v>
      </c>
      <c r="BH124" s="195">
        <f>IF(N124="sníž. přenesená",J124,0)</f>
        <v>0</v>
      </c>
      <c r="BI124" s="195">
        <f>IF(N124="nulová",J124,0)</f>
        <v>0</v>
      </c>
      <c r="BJ124" s="21" t="s">
        <v>16</v>
      </c>
      <c r="BK124" s="195">
        <f>ROUND(I124*H124,2)</f>
        <v>0</v>
      </c>
      <c r="BL124" s="21" t="s">
        <v>133</v>
      </c>
      <c r="BM124" s="21" t="s">
        <v>233</v>
      </c>
    </row>
    <row r="125" spans="2:65" s="10" customFormat="1" ht="29.85" customHeight="1" x14ac:dyDescent="0.3">
      <c r="B125" s="168"/>
      <c r="C125" s="169"/>
      <c r="D125" s="170" t="s">
        <v>71</v>
      </c>
      <c r="E125" s="182" t="s">
        <v>234</v>
      </c>
      <c r="F125" s="182" t="s">
        <v>235</v>
      </c>
      <c r="G125" s="169"/>
      <c r="H125" s="169"/>
      <c r="I125" s="172"/>
      <c r="J125" s="183">
        <f>BK125</f>
        <v>0</v>
      </c>
      <c r="K125" s="169"/>
      <c r="L125" s="174"/>
      <c r="M125" s="175"/>
      <c r="N125" s="176"/>
      <c r="O125" s="176"/>
      <c r="P125" s="177">
        <f>P126</f>
        <v>0</v>
      </c>
      <c r="Q125" s="176"/>
      <c r="R125" s="177">
        <f>R126</f>
        <v>0</v>
      </c>
      <c r="S125" s="176"/>
      <c r="T125" s="178">
        <f>T126</f>
        <v>0</v>
      </c>
      <c r="AR125" s="179" t="s">
        <v>16</v>
      </c>
      <c r="AT125" s="180" t="s">
        <v>71</v>
      </c>
      <c r="AU125" s="180" t="s">
        <v>16</v>
      </c>
      <c r="AY125" s="179" t="s">
        <v>125</v>
      </c>
      <c r="BK125" s="181">
        <f>BK126</f>
        <v>0</v>
      </c>
    </row>
    <row r="126" spans="2:65" s="1" customFormat="1" ht="16.5" customHeight="1" x14ac:dyDescent="0.3">
      <c r="B126" s="38"/>
      <c r="C126" s="184" t="s">
        <v>236</v>
      </c>
      <c r="D126" s="184" t="s">
        <v>128</v>
      </c>
      <c r="E126" s="185" t="s">
        <v>237</v>
      </c>
      <c r="F126" s="186" t="s">
        <v>238</v>
      </c>
      <c r="G126" s="187" t="s">
        <v>220</v>
      </c>
      <c r="H126" s="188">
        <v>23.356999999999999</v>
      </c>
      <c r="I126" s="189"/>
      <c r="J126" s="190">
        <f>ROUND(I126*H126,2)</f>
        <v>0</v>
      </c>
      <c r="K126" s="186" t="s">
        <v>132</v>
      </c>
      <c r="L126" s="58"/>
      <c r="M126" s="191" t="s">
        <v>22</v>
      </c>
      <c r="N126" s="192" t="s">
        <v>43</v>
      </c>
      <c r="O126" s="39"/>
      <c r="P126" s="193">
        <f>O126*H126</f>
        <v>0</v>
      </c>
      <c r="Q126" s="193">
        <v>0</v>
      </c>
      <c r="R126" s="193">
        <f>Q126*H126</f>
        <v>0</v>
      </c>
      <c r="S126" s="193">
        <v>0</v>
      </c>
      <c r="T126" s="194">
        <f>S126*H126</f>
        <v>0</v>
      </c>
      <c r="AR126" s="21" t="s">
        <v>133</v>
      </c>
      <c r="AT126" s="21" t="s">
        <v>128</v>
      </c>
      <c r="AU126" s="21" t="s">
        <v>83</v>
      </c>
      <c r="AY126" s="21" t="s">
        <v>125</v>
      </c>
      <c r="BE126" s="195">
        <f>IF(N126="základní",J126,0)</f>
        <v>0</v>
      </c>
      <c r="BF126" s="195">
        <f>IF(N126="snížená",J126,0)</f>
        <v>0</v>
      </c>
      <c r="BG126" s="195">
        <f>IF(N126="zákl. přenesená",J126,0)</f>
        <v>0</v>
      </c>
      <c r="BH126" s="195">
        <f>IF(N126="sníž. přenesená",J126,0)</f>
        <v>0</v>
      </c>
      <c r="BI126" s="195">
        <f>IF(N126="nulová",J126,0)</f>
        <v>0</v>
      </c>
      <c r="BJ126" s="21" t="s">
        <v>16</v>
      </c>
      <c r="BK126" s="195">
        <f>ROUND(I126*H126,2)</f>
        <v>0</v>
      </c>
      <c r="BL126" s="21" t="s">
        <v>133</v>
      </c>
      <c r="BM126" s="21" t="s">
        <v>239</v>
      </c>
    </row>
    <row r="127" spans="2:65" s="10" customFormat="1" ht="37.35" customHeight="1" x14ac:dyDescent="0.35">
      <c r="B127" s="168"/>
      <c r="C127" s="169"/>
      <c r="D127" s="170" t="s">
        <v>71</v>
      </c>
      <c r="E127" s="171" t="s">
        <v>240</v>
      </c>
      <c r="F127" s="171" t="s">
        <v>241</v>
      </c>
      <c r="G127" s="169"/>
      <c r="H127" s="169"/>
      <c r="I127" s="172"/>
      <c r="J127" s="173">
        <f>BK127</f>
        <v>0</v>
      </c>
      <c r="K127" s="169"/>
      <c r="L127" s="174"/>
      <c r="M127" s="175"/>
      <c r="N127" s="176"/>
      <c r="O127" s="176"/>
      <c r="P127" s="177">
        <f>P128+P134+P138+P144+P148+P151+P157+P165+P172</f>
        <v>0</v>
      </c>
      <c r="Q127" s="176"/>
      <c r="R127" s="177">
        <f>R128+R134+R138+R144+R148+R151+R157+R165+R172</f>
        <v>1.8902100000000002</v>
      </c>
      <c r="S127" s="176"/>
      <c r="T127" s="178">
        <f>T128+T134+T138+T144+T148+T151+T157+T165+T172</f>
        <v>0</v>
      </c>
      <c r="AR127" s="179" t="s">
        <v>83</v>
      </c>
      <c r="AT127" s="180" t="s">
        <v>71</v>
      </c>
      <c r="AU127" s="180" t="s">
        <v>72</v>
      </c>
      <c r="AY127" s="179" t="s">
        <v>125</v>
      </c>
      <c r="BK127" s="181">
        <f>BK128+BK134+BK138+BK144+BK148+BK151+BK157+BK165+BK172</f>
        <v>0</v>
      </c>
    </row>
    <row r="128" spans="2:65" s="10" customFormat="1" ht="19.899999999999999" customHeight="1" x14ac:dyDescent="0.3">
      <c r="B128" s="168"/>
      <c r="C128" s="169"/>
      <c r="D128" s="170" t="s">
        <v>71</v>
      </c>
      <c r="E128" s="182" t="s">
        <v>242</v>
      </c>
      <c r="F128" s="182" t="s">
        <v>243</v>
      </c>
      <c r="G128" s="169"/>
      <c r="H128" s="169"/>
      <c r="I128" s="172"/>
      <c r="J128" s="183">
        <f>BK128</f>
        <v>0</v>
      </c>
      <c r="K128" s="169"/>
      <c r="L128" s="174"/>
      <c r="M128" s="175"/>
      <c r="N128" s="176"/>
      <c r="O128" s="176"/>
      <c r="P128" s="177">
        <f>SUM(P129:P133)</f>
        <v>0</v>
      </c>
      <c r="Q128" s="176"/>
      <c r="R128" s="177">
        <f>SUM(R129:R133)</f>
        <v>0.51753300000000002</v>
      </c>
      <c r="S128" s="176"/>
      <c r="T128" s="178">
        <f>SUM(T129:T133)</f>
        <v>0</v>
      </c>
      <c r="AR128" s="179" t="s">
        <v>83</v>
      </c>
      <c r="AT128" s="180" t="s">
        <v>71</v>
      </c>
      <c r="AU128" s="180" t="s">
        <v>16</v>
      </c>
      <c r="AY128" s="179" t="s">
        <v>125</v>
      </c>
      <c r="BK128" s="181">
        <f>SUM(BK129:BK133)</f>
        <v>0</v>
      </c>
    </row>
    <row r="129" spans="2:65" s="1" customFormat="1" ht="25.5" customHeight="1" x14ac:dyDescent="0.3">
      <c r="B129" s="38"/>
      <c r="C129" s="184" t="s">
        <v>244</v>
      </c>
      <c r="D129" s="184" t="s">
        <v>128</v>
      </c>
      <c r="E129" s="185" t="s">
        <v>245</v>
      </c>
      <c r="F129" s="186" t="s">
        <v>246</v>
      </c>
      <c r="G129" s="187" t="s">
        <v>131</v>
      </c>
      <c r="H129" s="188">
        <v>103.3</v>
      </c>
      <c r="I129" s="189"/>
      <c r="J129" s="190">
        <f>ROUND(I129*H129,2)</f>
        <v>0</v>
      </c>
      <c r="K129" s="186" t="s">
        <v>132</v>
      </c>
      <c r="L129" s="58"/>
      <c r="M129" s="191" t="s">
        <v>22</v>
      </c>
      <c r="N129" s="192" t="s">
        <v>43</v>
      </c>
      <c r="O129" s="39"/>
      <c r="P129" s="193">
        <f>O129*H129</f>
        <v>0</v>
      </c>
      <c r="Q129" s="193">
        <v>6.0000000000000002E-5</v>
      </c>
      <c r="R129" s="193">
        <f>Q129*H129</f>
        <v>6.1980000000000004E-3</v>
      </c>
      <c r="S129" s="193">
        <v>0</v>
      </c>
      <c r="T129" s="194">
        <f>S129*H129</f>
        <v>0</v>
      </c>
      <c r="AR129" s="21" t="s">
        <v>133</v>
      </c>
      <c r="AT129" s="21" t="s">
        <v>128</v>
      </c>
      <c r="AU129" s="21" t="s">
        <v>83</v>
      </c>
      <c r="AY129" s="21" t="s">
        <v>125</v>
      </c>
      <c r="BE129" s="195">
        <f>IF(N129="základní",J129,0)</f>
        <v>0</v>
      </c>
      <c r="BF129" s="195">
        <f>IF(N129="snížená",J129,0)</f>
        <v>0</v>
      </c>
      <c r="BG129" s="195">
        <f>IF(N129="zákl. přenesená",J129,0)</f>
        <v>0</v>
      </c>
      <c r="BH129" s="195">
        <f>IF(N129="sníž. přenesená",J129,0)</f>
        <v>0</v>
      </c>
      <c r="BI129" s="195">
        <f>IF(N129="nulová",J129,0)</f>
        <v>0</v>
      </c>
      <c r="BJ129" s="21" t="s">
        <v>16</v>
      </c>
      <c r="BK129" s="195">
        <f>ROUND(I129*H129,2)</f>
        <v>0</v>
      </c>
      <c r="BL129" s="21" t="s">
        <v>133</v>
      </c>
      <c r="BM129" s="21" t="s">
        <v>247</v>
      </c>
    </row>
    <row r="130" spans="2:65" s="11" customFormat="1" x14ac:dyDescent="0.3">
      <c r="B130" s="196"/>
      <c r="C130" s="197"/>
      <c r="D130" s="198" t="s">
        <v>135</v>
      </c>
      <c r="E130" s="199" t="s">
        <v>22</v>
      </c>
      <c r="F130" s="200" t="s">
        <v>198</v>
      </c>
      <c r="G130" s="197"/>
      <c r="H130" s="201">
        <v>103.3</v>
      </c>
      <c r="I130" s="202"/>
      <c r="J130" s="197"/>
      <c r="K130" s="197"/>
      <c r="L130" s="203"/>
      <c r="M130" s="204"/>
      <c r="N130" s="205"/>
      <c r="O130" s="205"/>
      <c r="P130" s="205"/>
      <c r="Q130" s="205"/>
      <c r="R130" s="205"/>
      <c r="S130" s="205"/>
      <c r="T130" s="206"/>
      <c r="AT130" s="207" t="s">
        <v>135</v>
      </c>
      <c r="AU130" s="207" t="s">
        <v>83</v>
      </c>
      <c r="AV130" s="11" t="s">
        <v>83</v>
      </c>
      <c r="AW130" s="11" t="s">
        <v>36</v>
      </c>
      <c r="AX130" s="11" t="s">
        <v>16</v>
      </c>
      <c r="AY130" s="207" t="s">
        <v>125</v>
      </c>
    </row>
    <row r="131" spans="2:65" s="1" customFormat="1" ht="16.5" customHeight="1" x14ac:dyDescent="0.3">
      <c r="B131" s="38"/>
      <c r="C131" s="208" t="s">
        <v>248</v>
      </c>
      <c r="D131" s="208" t="s">
        <v>158</v>
      </c>
      <c r="E131" s="209" t="s">
        <v>249</v>
      </c>
      <c r="F131" s="210" t="s">
        <v>250</v>
      </c>
      <c r="G131" s="211" t="s">
        <v>131</v>
      </c>
      <c r="H131" s="212">
        <v>113.63</v>
      </c>
      <c r="I131" s="213"/>
      <c r="J131" s="214">
        <f>ROUND(I131*H131,2)</f>
        <v>0</v>
      </c>
      <c r="K131" s="210" t="s">
        <v>132</v>
      </c>
      <c r="L131" s="215"/>
      <c r="M131" s="216" t="s">
        <v>22</v>
      </c>
      <c r="N131" s="217" t="s">
        <v>43</v>
      </c>
      <c r="O131" s="39"/>
      <c r="P131" s="193">
        <f>O131*H131</f>
        <v>0</v>
      </c>
      <c r="Q131" s="193">
        <v>4.4999999999999997E-3</v>
      </c>
      <c r="R131" s="193">
        <f>Q131*H131</f>
        <v>0.51133499999999998</v>
      </c>
      <c r="S131" s="193">
        <v>0</v>
      </c>
      <c r="T131" s="194">
        <f>S131*H131</f>
        <v>0</v>
      </c>
      <c r="AR131" s="21" t="s">
        <v>161</v>
      </c>
      <c r="AT131" s="21" t="s">
        <v>158</v>
      </c>
      <c r="AU131" s="21" t="s">
        <v>83</v>
      </c>
      <c r="AY131" s="21" t="s">
        <v>125</v>
      </c>
      <c r="BE131" s="195">
        <f>IF(N131="základní",J131,0)</f>
        <v>0</v>
      </c>
      <c r="BF131" s="195">
        <f>IF(N131="snížená",J131,0)</f>
        <v>0</v>
      </c>
      <c r="BG131" s="195">
        <f>IF(N131="zákl. přenesená",J131,0)</f>
        <v>0</v>
      </c>
      <c r="BH131" s="195">
        <f>IF(N131="sníž. přenesená",J131,0)</f>
        <v>0</v>
      </c>
      <c r="BI131" s="195">
        <f>IF(N131="nulová",J131,0)</f>
        <v>0</v>
      </c>
      <c r="BJ131" s="21" t="s">
        <v>16</v>
      </c>
      <c r="BK131" s="195">
        <f>ROUND(I131*H131,2)</f>
        <v>0</v>
      </c>
      <c r="BL131" s="21" t="s">
        <v>133</v>
      </c>
      <c r="BM131" s="21" t="s">
        <v>251</v>
      </c>
    </row>
    <row r="132" spans="2:65" s="11" customFormat="1" x14ac:dyDescent="0.3">
      <c r="B132" s="196"/>
      <c r="C132" s="197"/>
      <c r="D132" s="198" t="s">
        <v>135</v>
      </c>
      <c r="E132" s="199" t="s">
        <v>22</v>
      </c>
      <c r="F132" s="200" t="s">
        <v>252</v>
      </c>
      <c r="G132" s="197"/>
      <c r="H132" s="201">
        <v>113.63</v>
      </c>
      <c r="I132" s="202"/>
      <c r="J132" s="197"/>
      <c r="K132" s="197"/>
      <c r="L132" s="203"/>
      <c r="M132" s="204"/>
      <c r="N132" s="205"/>
      <c r="O132" s="205"/>
      <c r="P132" s="205"/>
      <c r="Q132" s="205"/>
      <c r="R132" s="205"/>
      <c r="S132" s="205"/>
      <c r="T132" s="206"/>
      <c r="AT132" s="207" t="s">
        <v>135</v>
      </c>
      <c r="AU132" s="207" t="s">
        <v>83</v>
      </c>
      <c r="AV132" s="11" t="s">
        <v>83</v>
      </c>
      <c r="AW132" s="11" t="s">
        <v>36</v>
      </c>
      <c r="AX132" s="11" t="s">
        <v>16</v>
      </c>
      <c r="AY132" s="207" t="s">
        <v>125</v>
      </c>
    </row>
    <row r="133" spans="2:65" s="1" customFormat="1" ht="25.5" customHeight="1" x14ac:dyDescent="0.3">
      <c r="B133" s="38"/>
      <c r="C133" s="184" t="s">
        <v>253</v>
      </c>
      <c r="D133" s="184" t="s">
        <v>128</v>
      </c>
      <c r="E133" s="185" t="s">
        <v>254</v>
      </c>
      <c r="F133" s="186" t="s">
        <v>255</v>
      </c>
      <c r="G133" s="187" t="s">
        <v>220</v>
      </c>
      <c r="H133" s="188">
        <v>0.52</v>
      </c>
      <c r="I133" s="189"/>
      <c r="J133" s="190">
        <f>ROUND(I133*H133,2)</f>
        <v>0</v>
      </c>
      <c r="K133" s="186" t="s">
        <v>132</v>
      </c>
      <c r="L133" s="58"/>
      <c r="M133" s="191" t="s">
        <v>22</v>
      </c>
      <c r="N133" s="192" t="s">
        <v>43</v>
      </c>
      <c r="O133" s="39"/>
      <c r="P133" s="193">
        <f>O133*H133</f>
        <v>0</v>
      </c>
      <c r="Q133" s="193">
        <v>0</v>
      </c>
      <c r="R133" s="193">
        <f>Q133*H133</f>
        <v>0</v>
      </c>
      <c r="S133" s="193">
        <v>0</v>
      </c>
      <c r="T133" s="194">
        <f>S133*H133</f>
        <v>0</v>
      </c>
      <c r="AR133" s="21" t="s">
        <v>133</v>
      </c>
      <c r="AT133" s="21" t="s">
        <v>128</v>
      </c>
      <c r="AU133" s="21" t="s">
        <v>83</v>
      </c>
      <c r="AY133" s="21" t="s">
        <v>125</v>
      </c>
      <c r="BE133" s="195">
        <f>IF(N133="základní",J133,0)</f>
        <v>0</v>
      </c>
      <c r="BF133" s="195">
        <f>IF(N133="snížená",J133,0)</f>
        <v>0</v>
      </c>
      <c r="BG133" s="195">
        <f>IF(N133="zákl. přenesená",J133,0)</f>
        <v>0</v>
      </c>
      <c r="BH133" s="195">
        <f>IF(N133="sníž. přenesená",J133,0)</f>
        <v>0</v>
      </c>
      <c r="BI133" s="195">
        <f>IF(N133="nulová",J133,0)</f>
        <v>0</v>
      </c>
      <c r="BJ133" s="21" t="s">
        <v>16</v>
      </c>
      <c r="BK133" s="195">
        <f>ROUND(I133*H133,2)</f>
        <v>0</v>
      </c>
      <c r="BL133" s="21" t="s">
        <v>133</v>
      </c>
      <c r="BM133" s="21" t="s">
        <v>256</v>
      </c>
    </row>
    <row r="134" spans="2:65" s="10" customFormat="1" ht="29.85" customHeight="1" x14ac:dyDescent="0.3">
      <c r="B134" s="168"/>
      <c r="C134" s="169"/>
      <c r="D134" s="170" t="s">
        <v>71</v>
      </c>
      <c r="E134" s="182" t="s">
        <v>257</v>
      </c>
      <c r="F134" s="182" t="s">
        <v>258</v>
      </c>
      <c r="G134" s="169"/>
      <c r="H134" s="169"/>
      <c r="I134" s="172"/>
      <c r="J134" s="183">
        <f>BK134</f>
        <v>0</v>
      </c>
      <c r="K134" s="169"/>
      <c r="L134" s="174"/>
      <c r="M134" s="175"/>
      <c r="N134" s="176"/>
      <c r="O134" s="176"/>
      <c r="P134" s="177">
        <f>SUM(P135:P137)</f>
        <v>0</v>
      </c>
      <c r="Q134" s="176"/>
      <c r="R134" s="177">
        <f>SUM(R135:R137)</f>
        <v>9.3399999999999993E-3</v>
      </c>
      <c r="S134" s="176"/>
      <c r="T134" s="178">
        <f>SUM(T135:T137)</f>
        <v>0</v>
      </c>
      <c r="AR134" s="179" t="s">
        <v>83</v>
      </c>
      <c r="AT134" s="180" t="s">
        <v>71</v>
      </c>
      <c r="AU134" s="180" t="s">
        <v>16</v>
      </c>
      <c r="AY134" s="179" t="s">
        <v>125</v>
      </c>
      <c r="BK134" s="181">
        <f>SUM(BK135:BK137)</f>
        <v>0</v>
      </c>
    </row>
    <row r="135" spans="2:65" s="1" customFormat="1" ht="16.5" customHeight="1" x14ac:dyDescent="0.3">
      <c r="B135" s="38"/>
      <c r="C135" s="184" t="s">
        <v>259</v>
      </c>
      <c r="D135" s="184" t="s">
        <v>128</v>
      </c>
      <c r="E135" s="185" t="s">
        <v>260</v>
      </c>
      <c r="F135" s="186" t="s">
        <v>261</v>
      </c>
      <c r="G135" s="187" t="s">
        <v>262</v>
      </c>
      <c r="H135" s="188">
        <v>12</v>
      </c>
      <c r="I135" s="189"/>
      <c r="J135" s="190">
        <f>ROUND(I135*H135,2)</f>
        <v>0</v>
      </c>
      <c r="K135" s="186" t="s">
        <v>132</v>
      </c>
      <c r="L135" s="58"/>
      <c r="M135" s="191" t="s">
        <v>22</v>
      </c>
      <c r="N135" s="192" t="s">
        <v>43</v>
      </c>
      <c r="O135" s="39"/>
      <c r="P135" s="193">
        <f>O135*H135</f>
        <v>0</v>
      </c>
      <c r="Q135" s="193">
        <v>7.6999999999999996E-4</v>
      </c>
      <c r="R135" s="193">
        <f>Q135*H135</f>
        <v>9.2399999999999999E-3</v>
      </c>
      <c r="S135" s="193">
        <v>0</v>
      </c>
      <c r="T135" s="194">
        <f>S135*H135</f>
        <v>0</v>
      </c>
      <c r="AR135" s="21" t="s">
        <v>133</v>
      </c>
      <c r="AT135" s="21" t="s">
        <v>128</v>
      </c>
      <c r="AU135" s="21" t="s">
        <v>83</v>
      </c>
      <c r="AY135" s="21" t="s">
        <v>125</v>
      </c>
      <c r="BE135" s="195">
        <f>IF(N135="základní",J135,0)</f>
        <v>0</v>
      </c>
      <c r="BF135" s="195">
        <f>IF(N135="snížená",J135,0)</f>
        <v>0</v>
      </c>
      <c r="BG135" s="195">
        <f>IF(N135="zákl. přenesená",J135,0)</f>
        <v>0</v>
      </c>
      <c r="BH135" s="195">
        <f>IF(N135="sníž. přenesená",J135,0)</f>
        <v>0</v>
      </c>
      <c r="BI135" s="195">
        <f>IF(N135="nulová",J135,0)</f>
        <v>0</v>
      </c>
      <c r="BJ135" s="21" t="s">
        <v>16</v>
      </c>
      <c r="BK135" s="195">
        <f>ROUND(I135*H135,2)</f>
        <v>0</v>
      </c>
      <c r="BL135" s="21" t="s">
        <v>133</v>
      </c>
      <c r="BM135" s="21" t="s">
        <v>263</v>
      </c>
    </row>
    <row r="136" spans="2:65" s="1" customFormat="1" ht="16.5" customHeight="1" x14ac:dyDescent="0.3">
      <c r="B136" s="38"/>
      <c r="C136" s="184" t="s">
        <v>264</v>
      </c>
      <c r="D136" s="184" t="s">
        <v>128</v>
      </c>
      <c r="E136" s="185" t="s">
        <v>265</v>
      </c>
      <c r="F136" s="186" t="s">
        <v>266</v>
      </c>
      <c r="G136" s="187" t="s">
        <v>262</v>
      </c>
      <c r="H136" s="188">
        <v>12</v>
      </c>
      <c r="I136" s="189"/>
      <c r="J136" s="190">
        <f>ROUND(I136*H136,2)</f>
        <v>0</v>
      </c>
      <c r="K136" s="186" t="s">
        <v>132</v>
      </c>
      <c r="L136" s="58"/>
      <c r="M136" s="191" t="s">
        <v>22</v>
      </c>
      <c r="N136" s="192" t="s">
        <v>43</v>
      </c>
      <c r="O136" s="39"/>
      <c r="P136" s="193">
        <f>O136*H136</f>
        <v>0</v>
      </c>
      <c r="Q136" s="193">
        <v>0</v>
      </c>
      <c r="R136" s="193">
        <f>Q136*H136</f>
        <v>0</v>
      </c>
      <c r="S136" s="193">
        <v>0</v>
      </c>
      <c r="T136" s="194">
        <f>S136*H136</f>
        <v>0</v>
      </c>
      <c r="AR136" s="21" t="s">
        <v>133</v>
      </c>
      <c r="AT136" s="21" t="s">
        <v>128</v>
      </c>
      <c r="AU136" s="21" t="s">
        <v>83</v>
      </c>
      <c r="AY136" s="21" t="s">
        <v>125</v>
      </c>
      <c r="BE136" s="195">
        <f>IF(N136="základní",J136,0)</f>
        <v>0</v>
      </c>
      <c r="BF136" s="195">
        <f>IF(N136="snížená",J136,0)</f>
        <v>0</v>
      </c>
      <c r="BG136" s="195">
        <f>IF(N136="zákl. přenesená",J136,0)</f>
        <v>0</v>
      </c>
      <c r="BH136" s="195">
        <f>IF(N136="sníž. přenesená",J136,0)</f>
        <v>0</v>
      </c>
      <c r="BI136" s="195">
        <f>IF(N136="nulová",J136,0)</f>
        <v>0</v>
      </c>
      <c r="BJ136" s="21" t="s">
        <v>16</v>
      </c>
      <c r="BK136" s="195">
        <f>ROUND(I136*H136,2)</f>
        <v>0</v>
      </c>
      <c r="BL136" s="21" t="s">
        <v>133</v>
      </c>
      <c r="BM136" s="21" t="s">
        <v>267</v>
      </c>
    </row>
    <row r="137" spans="2:65" s="1" customFormat="1" ht="16.5" customHeight="1" x14ac:dyDescent="0.3">
      <c r="B137" s="38"/>
      <c r="C137" s="184" t="s">
        <v>268</v>
      </c>
      <c r="D137" s="184" t="s">
        <v>128</v>
      </c>
      <c r="E137" s="185" t="s">
        <v>269</v>
      </c>
      <c r="F137" s="186" t="s">
        <v>270</v>
      </c>
      <c r="G137" s="187" t="s">
        <v>220</v>
      </c>
      <c r="H137" s="188">
        <v>0.01</v>
      </c>
      <c r="I137" s="189"/>
      <c r="J137" s="190">
        <f>ROUND(I137*H137,2)</f>
        <v>0</v>
      </c>
      <c r="K137" s="186" t="s">
        <v>132</v>
      </c>
      <c r="L137" s="58"/>
      <c r="M137" s="191" t="s">
        <v>22</v>
      </c>
      <c r="N137" s="192" t="s">
        <v>43</v>
      </c>
      <c r="O137" s="39"/>
      <c r="P137" s="193">
        <f>O137*H137</f>
        <v>0</v>
      </c>
      <c r="Q137" s="193">
        <v>0.01</v>
      </c>
      <c r="R137" s="193">
        <f>Q137*H137</f>
        <v>1E-4</v>
      </c>
      <c r="S137" s="193">
        <v>0</v>
      </c>
      <c r="T137" s="194">
        <f>S137*H137</f>
        <v>0</v>
      </c>
      <c r="AR137" s="21" t="s">
        <v>133</v>
      </c>
      <c r="AT137" s="21" t="s">
        <v>128</v>
      </c>
      <c r="AU137" s="21" t="s">
        <v>83</v>
      </c>
      <c r="AY137" s="21" t="s">
        <v>125</v>
      </c>
      <c r="BE137" s="195">
        <f>IF(N137="základní",J137,0)</f>
        <v>0</v>
      </c>
      <c r="BF137" s="195">
        <f>IF(N137="snížená",J137,0)</f>
        <v>0</v>
      </c>
      <c r="BG137" s="195">
        <f>IF(N137="zákl. přenesená",J137,0)</f>
        <v>0</v>
      </c>
      <c r="BH137" s="195">
        <f>IF(N137="sníž. přenesená",J137,0)</f>
        <v>0</v>
      </c>
      <c r="BI137" s="195">
        <f>IF(N137="nulová",J137,0)</f>
        <v>0</v>
      </c>
      <c r="BJ137" s="21" t="s">
        <v>16</v>
      </c>
      <c r="BK137" s="195">
        <f>ROUND(I137*H137,2)</f>
        <v>0</v>
      </c>
      <c r="BL137" s="21" t="s">
        <v>133</v>
      </c>
      <c r="BM137" s="21" t="s">
        <v>271</v>
      </c>
    </row>
    <row r="138" spans="2:65" s="10" customFormat="1" ht="29.85" customHeight="1" x14ac:dyDescent="0.3">
      <c r="B138" s="168"/>
      <c r="C138" s="169"/>
      <c r="D138" s="170" t="s">
        <v>71</v>
      </c>
      <c r="E138" s="182" t="s">
        <v>272</v>
      </c>
      <c r="F138" s="182" t="s">
        <v>273</v>
      </c>
      <c r="G138" s="169"/>
      <c r="H138" s="169"/>
      <c r="I138" s="172"/>
      <c r="J138" s="183">
        <f>BK138</f>
        <v>0</v>
      </c>
      <c r="K138" s="169"/>
      <c r="L138" s="174"/>
      <c r="M138" s="175"/>
      <c r="N138" s="176"/>
      <c r="O138" s="176"/>
      <c r="P138" s="177">
        <f>SUM(P139:P143)</f>
        <v>0</v>
      </c>
      <c r="Q138" s="176"/>
      <c r="R138" s="177">
        <f>SUM(R139:R143)</f>
        <v>1.3236000000000001E-2</v>
      </c>
      <c r="S138" s="176"/>
      <c r="T138" s="178">
        <f>SUM(T139:T143)</f>
        <v>0</v>
      </c>
      <c r="AR138" s="179" t="s">
        <v>83</v>
      </c>
      <c r="AT138" s="180" t="s">
        <v>71</v>
      </c>
      <c r="AU138" s="180" t="s">
        <v>16</v>
      </c>
      <c r="AY138" s="179" t="s">
        <v>125</v>
      </c>
      <c r="BK138" s="181">
        <f>SUM(BK139:BK143)</f>
        <v>0</v>
      </c>
    </row>
    <row r="139" spans="2:65" s="1" customFormat="1" ht="16.5" customHeight="1" x14ac:dyDescent="0.3">
      <c r="B139" s="38"/>
      <c r="C139" s="184" t="s">
        <v>274</v>
      </c>
      <c r="D139" s="184" t="s">
        <v>128</v>
      </c>
      <c r="E139" s="185" t="s">
        <v>275</v>
      </c>
      <c r="F139" s="186" t="s">
        <v>276</v>
      </c>
      <c r="G139" s="187" t="s">
        <v>262</v>
      </c>
      <c r="H139" s="188">
        <v>16</v>
      </c>
      <c r="I139" s="189"/>
      <c r="J139" s="190">
        <f>ROUND(I139*H139,2)</f>
        <v>0</v>
      </c>
      <c r="K139" s="186" t="s">
        <v>132</v>
      </c>
      <c r="L139" s="58"/>
      <c r="M139" s="191" t="s">
        <v>22</v>
      </c>
      <c r="N139" s="192" t="s">
        <v>43</v>
      </c>
      <c r="O139" s="39"/>
      <c r="P139" s="193">
        <f>O139*H139</f>
        <v>0</v>
      </c>
      <c r="Q139" s="193">
        <v>6.6E-4</v>
      </c>
      <c r="R139" s="193">
        <f>Q139*H139</f>
        <v>1.056E-2</v>
      </c>
      <c r="S139" s="193">
        <v>0</v>
      </c>
      <c r="T139" s="194">
        <f>S139*H139</f>
        <v>0</v>
      </c>
      <c r="AR139" s="21" t="s">
        <v>133</v>
      </c>
      <c r="AT139" s="21" t="s">
        <v>128</v>
      </c>
      <c r="AU139" s="21" t="s">
        <v>83</v>
      </c>
      <c r="AY139" s="21" t="s">
        <v>125</v>
      </c>
      <c r="BE139" s="195">
        <f>IF(N139="základní",J139,0)</f>
        <v>0</v>
      </c>
      <c r="BF139" s="195">
        <f>IF(N139="snížená",J139,0)</f>
        <v>0</v>
      </c>
      <c r="BG139" s="195">
        <f>IF(N139="zákl. přenesená",J139,0)</f>
        <v>0</v>
      </c>
      <c r="BH139" s="195">
        <f>IF(N139="sníž. přenesená",J139,0)</f>
        <v>0</v>
      </c>
      <c r="BI139" s="195">
        <f>IF(N139="nulová",J139,0)</f>
        <v>0</v>
      </c>
      <c r="BJ139" s="21" t="s">
        <v>16</v>
      </c>
      <c r="BK139" s="195">
        <f>ROUND(I139*H139,2)</f>
        <v>0</v>
      </c>
      <c r="BL139" s="21" t="s">
        <v>133</v>
      </c>
      <c r="BM139" s="21" t="s">
        <v>277</v>
      </c>
    </row>
    <row r="140" spans="2:65" s="1" customFormat="1" ht="25.5" customHeight="1" x14ac:dyDescent="0.3">
      <c r="B140" s="38"/>
      <c r="C140" s="184" t="s">
        <v>278</v>
      </c>
      <c r="D140" s="184" t="s">
        <v>128</v>
      </c>
      <c r="E140" s="185" t="s">
        <v>279</v>
      </c>
      <c r="F140" s="186" t="s">
        <v>280</v>
      </c>
      <c r="G140" s="187" t="s">
        <v>262</v>
      </c>
      <c r="H140" s="188">
        <v>16</v>
      </c>
      <c r="I140" s="189"/>
      <c r="J140" s="190">
        <f>ROUND(I140*H140,2)</f>
        <v>0</v>
      </c>
      <c r="K140" s="186" t="s">
        <v>132</v>
      </c>
      <c r="L140" s="58"/>
      <c r="M140" s="191" t="s">
        <v>22</v>
      </c>
      <c r="N140" s="192" t="s">
        <v>43</v>
      </c>
      <c r="O140" s="39"/>
      <c r="P140" s="193">
        <f>O140*H140</f>
        <v>0</v>
      </c>
      <c r="Q140" s="193">
        <v>5.0000000000000002E-5</v>
      </c>
      <c r="R140" s="193">
        <f>Q140*H140</f>
        <v>8.0000000000000004E-4</v>
      </c>
      <c r="S140" s="193">
        <v>0</v>
      </c>
      <c r="T140" s="194">
        <f>S140*H140</f>
        <v>0</v>
      </c>
      <c r="AR140" s="21" t="s">
        <v>133</v>
      </c>
      <c r="AT140" s="21" t="s">
        <v>128</v>
      </c>
      <c r="AU140" s="21" t="s">
        <v>83</v>
      </c>
      <c r="AY140" s="21" t="s">
        <v>125</v>
      </c>
      <c r="BE140" s="195">
        <f>IF(N140="základní",J140,0)</f>
        <v>0</v>
      </c>
      <c r="BF140" s="195">
        <f>IF(N140="snížená",J140,0)</f>
        <v>0</v>
      </c>
      <c r="BG140" s="195">
        <f>IF(N140="zákl. přenesená",J140,0)</f>
        <v>0</v>
      </c>
      <c r="BH140" s="195">
        <f>IF(N140="sníž. přenesená",J140,0)</f>
        <v>0</v>
      </c>
      <c r="BI140" s="195">
        <f>IF(N140="nulová",J140,0)</f>
        <v>0</v>
      </c>
      <c r="BJ140" s="21" t="s">
        <v>16</v>
      </c>
      <c r="BK140" s="195">
        <f>ROUND(I140*H140,2)</f>
        <v>0</v>
      </c>
      <c r="BL140" s="21" t="s">
        <v>133</v>
      </c>
      <c r="BM140" s="21" t="s">
        <v>281</v>
      </c>
    </row>
    <row r="141" spans="2:65" s="1" customFormat="1" ht="16.5" customHeight="1" x14ac:dyDescent="0.3">
      <c r="B141" s="38"/>
      <c r="C141" s="184" t="s">
        <v>282</v>
      </c>
      <c r="D141" s="184" t="s">
        <v>128</v>
      </c>
      <c r="E141" s="185" t="s">
        <v>283</v>
      </c>
      <c r="F141" s="186" t="s">
        <v>284</v>
      </c>
      <c r="G141" s="187" t="s">
        <v>144</v>
      </c>
      <c r="H141" s="188">
        <v>2</v>
      </c>
      <c r="I141" s="189"/>
      <c r="J141" s="190">
        <f>ROUND(I141*H141,2)</f>
        <v>0</v>
      </c>
      <c r="K141" s="186" t="s">
        <v>132</v>
      </c>
      <c r="L141" s="58"/>
      <c r="M141" s="191" t="s">
        <v>22</v>
      </c>
      <c r="N141" s="192" t="s">
        <v>43</v>
      </c>
      <c r="O141" s="39"/>
      <c r="P141" s="193">
        <f>O141*H141</f>
        <v>0</v>
      </c>
      <c r="Q141" s="193">
        <v>7.6000000000000004E-4</v>
      </c>
      <c r="R141" s="193">
        <f>Q141*H141</f>
        <v>1.5200000000000001E-3</v>
      </c>
      <c r="S141" s="193">
        <v>0</v>
      </c>
      <c r="T141" s="194">
        <f>S141*H141</f>
        <v>0</v>
      </c>
      <c r="AR141" s="21" t="s">
        <v>133</v>
      </c>
      <c r="AT141" s="21" t="s">
        <v>128</v>
      </c>
      <c r="AU141" s="21" t="s">
        <v>83</v>
      </c>
      <c r="AY141" s="21" t="s">
        <v>125</v>
      </c>
      <c r="BE141" s="195">
        <f>IF(N141="základní",J141,0)</f>
        <v>0</v>
      </c>
      <c r="BF141" s="195">
        <f>IF(N141="snížená",J141,0)</f>
        <v>0</v>
      </c>
      <c r="BG141" s="195">
        <f>IF(N141="zákl. přenesená",J141,0)</f>
        <v>0</v>
      </c>
      <c r="BH141" s="195">
        <f>IF(N141="sníž. přenesená",J141,0)</f>
        <v>0</v>
      </c>
      <c r="BI141" s="195">
        <f>IF(N141="nulová",J141,0)</f>
        <v>0</v>
      </c>
      <c r="BJ141" s="21" t="s">
        <v>16</v>
      </c>
      <c r="BK141" s="195">
        <f>ROUND(I141*H141,2)</f>
        <v>0</v>
      </c>
      <c r="BL141" s="21" t="s">
        <v>133</v>
      </c>
      <c r="BM141" s="21" t="s">
        <v>285</v>
      </c>
    </row>
    <row r="142" spans="2:65" s="1" customFormat="1" ht="16.5" customHeight="1" x14ac:dyDescent="0.3">
      <c r="B142" s="38"/>
      <c r="C142" s="184" t="s">
        <v>286</v>
      </c>
      <c r="D142" s="184" t="s">
        <v>128</v>
      </c>
      <c r="E142" s="185" t="s">
        <v>287</v>
      </c>
      <c r="F142" s="186" t="s">
        <v>288</v>
      </c>
      <c r="G142" s="187" t="s">
        <v>262</v>
      </c>
      <c r="H142" s="188">
        <v>16</v>
      </c>
      <c r="I142" s="189"/>
      <c r="J142" s="190">
        <f>ROUND(I142*H142,2)</f>
        <v>0</v>
      </c>
      <c r="K142" s="186" t="s">
        <v>132</v>
      </c>
      <c r="L142" s="58"/>
      <c r="M142" s="191" t="s">
        <v>22</v>
      </c>
      <c r="N142" s="192" t="s">
        <v>43</v>
      </c>
      <c r="O142" s="39"/>
      <c r="P142" s="193">
        <f>O142*H142</f>
        <v>0</v>
      </c>
      <c r="Q142" s="193">
        <v>1.0000000000000001E-5</v>
      </c>
      <c r="R142" s="193">
        <f>Q142*H142</f>
        <v>1.6000000000000001E-4</v>
      </c>
      <c r="S142" s="193">
        <v>0</v>
      </c>
      <c r="T142" s="194">
        <f>S142*H142</f>
        <v>0</v>
      </c>
      <c r="AR142" s="21" t="s">
        <v>133</v>
      </c>
      <c r="AT142" s="21" t="s">
        <v>128</v>
      </c>
      <c r="AU142" s="21" t="s">
        <v>83</v>
      </c>
      <c r="AY142" s="21" t="s">
        <v>125</v>
      </c>
      <c r="BE142" s="195">
        <f>IF(N142="základní",J142,0)</f>
        <v>0</v>
      </c>
      <c r="BF142" s="195">
        <f>IF(N142="snížená",J142,0)</f>
        <v>0</v>
      </c>
      <c r="BG142" s="195">
        <f>IF(N142="zákl. přenesená",J142,0)</f>
        <v>0</v>
      </c>
      <c r="BH142" s="195">
        <f>IF(N142="sníž. přenesená",J142,0)</f>
        <v>0</v>
      </c>
      <c r="BI142" s="195">
        <f>IF(N142="nulová",J142,0)</f>
        <v>0</v>
      </c>
      <c r="BJ142" s="21" t="s">
        <v>16</v>
      </c>
      <c r="BK142" s="195">
        <f>ROUND(I142*H142,2)</f>
        <v>0</v>
      </c>
      <c r="BL142" s="21" t="s">
        <v>133</v>
      </c>
      <c r="BM142" s="21" t="s">
        <v>289</v>
      </c>
    </row>
    <row r="143" spans="2:65" s="1" customFormat="1" ht="16.5" customHeight="1" x14ac:dyDescent="0.3">
      <c r="B143" s="38"/>
      <c r="C143" s="184" t="s">
        <v>290</v>
      </c>
      <c r="D143" s="184" t="s">
        <v>128</v>
      </c>
      <c r="E143" s="185" t="s">
        <v>291</v>
      </c>
      <c r="F143" s="186" t="s">
        <v>292</v>
      </c>
      <c r="G143" s="187" t="s">
        <v>220</v>
      </c>
      <c r="H143" s="188">
        <v>1.4E-2</v>
      </c>
      <c r="I143" s="189"/>
      <c r="J143" s="190">
        <f>ROUND(I143*H143,2)</f>
        <v>0</v>
      </c>
      <c r="K143" s="186" t="s">
        <v>132</v>
      </c>
      <c r="L143" s="58"/>
      <c r="M143" s="191" t="s">
        <v>22</v>
      </c>
      <c r="N143" s="192" t="s">
        <v>43</v>
      </c>
      <c r="O143" s="39"/>
      <c r="P143" s="193">
        <f>O143*H143</f>
        <v>0</v>
      </c>
      <c r="Q143" s="193">
        <v>1.4E-2</v>
      </c>
      <c r="R143" s="193">
        <f>Q143*H143</f>
        <v>1.9600000000000002E-4</v>
      </c>
      <c r="S143" s="193">
        <v>0</v>
      </c>
      <c r="T143" s="194">
        <f>S143*H143</f>
        <v>0</v>
      </c>
      <c r="AR143" s="21" t="s">
        <v>133</v>
      </c>
      <c r="AT143" s="21" t="s">
        <v>128</v>
      </c>
      <c r="AU143" s="21" t="s">
        <v>83</v>
      </c>
      <c r="AY143" s="21" t="s">
        <v>125</v>
      </c>
      <c r="BE143" s="195">
        <f>IF(N143="základní",J143,0)</f>
        <v>0</v>
      </c>
      <c r="BF143" s="195">
        <f>IF(N143="snížená",J143,0)</f>
        <v>0</v>
      </c>
      <c r="BG143" s="195">
        <f>IF(N143="zákl. přenesená",J143,0)</f>
        <v>0</v>
      </c>
      <c r="BH143" s="195">
        <f>IF(N143="sníž. přenesená",J143,0)</f>
        <v>0</v>
      </c>
      <c r="BI143" s="195">
        <f>IF(N143="nulová",J143,0)</f>
        <v>0</v>
      </c>
      <c r="BJ143" s="21" t="s">
        <v>16</v>
      </c>
      <c r="BK143" s="195">
        <f>ROUND(I143*H143,2)</f>
        <v>0</v>
      </c>
      <c r="BL143" s="21" t="s">
        <v>133</v>
      </c>
      <c r="BM143" s="21" t="s">
        <v>293</v>
      </c>
    </row>
    <row r="144" spans="2:65" s="10" customFormat="1" ht="29.85" customHeight="1" x14ac:dyDescent="0.3">
      <c r="B144" s="168"/>
      <c r="C144" s="169"/>
      <c r="D144" s="170" t="s">
        <v>71</v>
      </c>
      <c r="E144" s="182" t="s">
        <v>294</v>
      </c>
      <c r="F144" s="182" t="s">
        <v>295</v>
      </c>
      <c r="G144" s="169"/>
      <c r="H144" s="169"/>
      <c r="I144" s="172"/>
      <c r="J144" s="183">
        <f>BK144</f>
        <v>0</v>
      </c>
      <c r="K144" s="169"/>
      <c r="L144" s="174"/>
      <c r="M144" s="175"/>
      <c r="N144" s="176"/>
      <c r="O144" s="176"/>
      <c r="P144" s="177">
        <f>SUM(P145:P147)</f>
        <v>0</v>
      </c>
      <c r="Q144" s="176"/>
      <c r="R144" s="177">
        <f>SUM(R145:R147)</f>
        <v>6.9680000000000006E-2</v>
      </c>
      <c r="S144" s="176"/>
      <c r="T144" s="178">
        <f>SUM(T145:T147)</f>
        <v>0</v>
      </c>
      <c r="AR144" s="179" t="s">
        <v>83</v>
      </c>
      <c r="AT144" s="180" t="s">
        <v>71</v>
      </c>
      <c r="AU144" s="180" t="s">
        <v>16</v>
      </c>
      <c r="AY144" s="179" t="s">
        <v>125</v>
      </c>
      <c r="BK144" s="181">
        <f>SUM(BK145:BK147)</f>
        <v>0</v>
      </c>
    </row>
    <row r="145" spans="2:65" s="1" customFormat="1" ht="25.5" customHeight="1" x14ac:dyDescent="0.3">
      <c r="B145" s="38"/>
      <c r="C145" s="184" t="s">
        <v>296</v>
      </c>
      <c r="D145" s="184" t="s">
        <v>128</v>
      </c>
      <c r="E145" s="185" t="s">
        <v>297</v>
      </c>
      <c r="F145" s="186" t="s">
        <v>298</v>
      </c>
      <c r="G145" s="187" t="s">
        <v>299</v>
      </c>
      <c r="H145" s="188">
        <v>4</v>
      </c>
      <c r="I145" s="189"/>
      <c r="J145" s="190">
        <f>ROUND(I145*H145,2)</f>
        <v>0</v>
      </c>
      <c r="K145" s="186" t="s">
        <v>22</v>
      </c>
      <c r="L145" s="58"/>
      <c r="M145" s="191" t="s">
        <v>22</v>
      </c>
      <c r="N145" s="192" t="s">
        <v>43</v>
      </c>
      <c r="O145" s="39"/>
      <c r="P145" s="193">
        <f>O145*H145</f>
        <v>0</v>
      </c>
      <c r="Q145" s="193">
        <v>1.558E-2</v>
      </c>
      <c r="R145" s="193">
        <f>Q145*H145</f>
        <v>6.232E-2</v>
      </c>
      <c r="S145" s="193">
        <v>0</v>
      </c>
      <c r="T145" s="194">
        <f>S145*H145</f>
        <v>0</v>
      </c>
      <c r="AR145" s="21" t="s">
        <v>133</v>
      </c>
      <c r="AT145" s="21" t="s">
        <v>128</v>
      </c>
      <c r="AU145" s="21" t="s">
        <v>83</v>
      </c>
      <c r="AY145" s="21" t="s">
        <v>125</v>
      </c>
      <c r="BE145" s="195">
        <f>IF(N145="základní",J145,0)</f>
        <v>0</v>
      </c>
      <c r="BF145" s="195">
        <f>IF(N145="snížená",J145,0)</f>
        <v>0</v>
      </c>
      <c r="BG145" s="195">
        <f>IF(N145="zákl. přenesená",J145,0)</f>
        <v>0</v>
      </c>
      <c r="BH145" s="195">
        <f>IF(N145="sníž. přenesená",J145,0)</f>
        <v>0</v>
      </c>
      <c r="BI145" s="195">
        <f>IF(N145="nulová",J145,0)</f>
        <v>0</v>
      </c>
      <c r="BJ145" s="21" t="s">
        <v>16</v>
      </c>
      <c r="BK145" s="195">
        <f>ROUND(I145*H145,2)</f>
        <v>0</v>
      </c>
      <c r="BL145" s="21" t="s">
        <v>133</v>
      </c>
      <c r="BM145" s="21" t="s">
        <v>300</v>
      </c>
    </row>
    <row r="146" spans="2:65" s="1" customFormat="1" ht="16.5" customHeight="1" x14ac:dyDescent="0.3">
      <c r="B146" s="38"/>
      <c r="C146" s="184" t="s">
        <v>301</v>
      </c>
      <c r="D146" s="184" t="s">
        <v>128</v>
      </c>
      <c r="E146" s="185" t="s">
        <v>302</v>
      </c>
      <c r="F146" s="186" t="s">
        <v>303</v>
      </c>
      <c r="G146" s="187" t="s">
        <v>299</v>
      </c>
      <c r="H146" s="188">
        <v>4</v>
      </c>
      <c r="I146" s="189"/>
      <c r="J146" s="190">
        <f>ROUND(I146*H146,2)</f>
        <v>0</v>
      </c>
      <c r="K146" s="186" t="s">
        <v>132</v>
      </c>
      <c r="L146" s="58"/>
      <c r="M146" s="191" t="s">
        <v>22</v>
      </c>
      <c r="N146" s="192" t="s">
        <v>43</v>
      </c>
      <c r="O146" s="39"/>
      <c r="P146" s="193">
        <f>O146*H146</f>
        <v>0</v>
      </c>
      <c r="Q146" s="193">
        <v>1.8400000000000001E-3</v>
      </c>
      <c r="R146" s="193">
        <f>Q146*H146</f>
        <v>7.3600000000000002E-3</v>
      </c>
      <c r="S146" s="193">
        <v>0</v>
      </c>
      <c r="T146" s="194">
        <f>S146*H146</f>
        <v>0</v>
      </c>
      <c r="AR146" s="21" t="s">
        <v>133</v>
      </c>
      <c r="AT146" s="21" t="s">
        <v>128</v>
      </c>
      <c r="AU146" s="21" t="s">
        <v>83</v>
      </c>
      <c r="AY146" s="21" t="s">
        <v>125</v>
      </c>
      <c r="BE146" s="195">
        <f>IF(N146="základní",J146,0)</f>
        <v>0</v>
      </c>
      <c r="BF146" s="195">
        <f>IF(N146="snížená",J146,0)</f>
        <v>0</v>
      </c>
      <c r="BG146" s="195">
        <f>IF(N146="zákl. přenesená",J146,0)</f>
        <v>0</v>
      </c>
      <c r="BH146" s="195">
        <f>IF(N146="sníž. přenesená",J146,0)</f>
        <v>0</v>
      </c>
      <c r="BI146" s="195">
        <f>IF(N146="nulová",J146,0)</f>
        <v>0</v>
      </c>
      <c r="BJ146" s="21" t="s">
        <v>16</v>
      </c>
      <c r="BK146" s="195">
        <f>ROUND(I146*H146,2)</f>
        <v>0</v>
      </c>
      <c r="BL146" s="21" t="s">
        <v>133</v>
      </c>
      <c r="BM146" s="21" t="s">
        <v>304</v>
      </c>
    </row>
    <row r="147" spans="2:65" s="1" customFormat="1" ht="16.5" customHeight="1" x14ac:dyDescent="0.3">
      <c r="B147" s="38"/>
      <c r="C147" s="184" t="s">
        <v>305</v>
      </c>
      <c r="D147" s="184" t="s">
        <v>128</v>
      </c>
      <c r="E147" s="185" t="s">
        <v>306</v>
      </c>
      <c r="F147" s="186" t="s">
        <v>307</v>
      </c>
      <c r="G147" s="187" t="s">
        <v>220</v>
      </c>
      <c r="H147" s="188">
        <v>7.0000000000000007E-2</v>
      </c>
      <c r="I147" s="189"/>
      <c r="J147" s="190">
        <f>ROUND(I147*H147,2)</f>
        <v>0</v>
      </c>
      <c r="K147" s="186" t="s">
        <v>132</v>
      </c>
      <c r="L147" s="58"/>
      <c r="M147" s="191" t="s">
        <v>22</v>
      </c>
      <c r="N147" s="192" t="s">
        <v>43</v>
      </c>
      <c r="O147" s="39"/>
      <c r="P147" s="193">
        <f>O147*H147</f>
        <v>0</v>
      </c>
      <c r="Q147" s="193">
        <v>0</v>
      </c>
      <c r="R147" s="193">
        <f>Q147*H147</f>
        <v>0</v>
      </c>
      <c r="S147" s="193">
        <v>0</v>
      </c>
      <c r="T147" s="194">
        <f>S147*H147</f>
        <v>0</v>
      </c>
      <c r="AR147" s="21" t="s">
        <v>133</v>
      </c>
      <c r="AT147" s="21" t="s">
        <v>128</v>
      </c>
      <c r="AU147" s="21" t="s">
        <v>83</v>
      </c>
      <c r="AY147" s="21" t="s">
        <v>125</v>
      </c>
      <c r="BE147" s="195">
        <f>IF(N147="základní",J147,0)</f>
        <v>0</v>
      </c>
      <c r="BF147" s="195">
        <f>IF(N147="snížená",J147,0)</f>
        <v>0</v>
      </c>
      <c r="BG147" s="195">
        <f>IF(N147="zákl. přenesená",J147,0)</f>
        <v>0</v>
      </c>
      <c r="BH147" s="195">
        <f>IF(N147="sníž. přenesená",J147,0)</f>
        <v>0</v>
      </c>
      <c r="BI147" s="195">
        <f>IF(N147="nulová",J147,0)</f>
        <v>0</v>
      </c>
      <c r="BJ147" s="21" t="s">
        <v>16</v>
      </c>
      <c r="BK147" s="195">
        <f>ROUND(I147*H147,2)</f>
        <v>0</v>
      </c>
      <c r="BL147" s="21" t="s">
        <v>133</v>
      </c>
      <c r="BM147" s="21" t="s">
        <v>308</v>
      </c>
    </row>
    <row r="148" spans="2:65" s="10" customFormat="1" ht="29.85" customHeight="1" x14ac:dyDescent="0.3">
      <c r="B148" s="168"/>
      <c r="C148" s="169"/>
      <c r="D148" s="170" t="s">
        <v>71</v>
      </c>
      <c r="E148" s="182" t="s">
        <v>309</v>
      </c>
      <c r="F148" s="182" t="s">
        <v>310</v>
      </c>
      <c r="G148" s="169"/>
      <c r="H148" s="169"/>
      <c r="I148" s="172"/>
      <c r="J148" s="183">
        <f>BK148</f>
        <v>0</v>
      </c>
      <c r="K148" s="169"/>
      <c r="L148" s="174"/>
      <c r="M148" s="175"/>
      <c r="N148" s="176"/>
      <c r="O148" s="176"/>
      <c r="P148" s="177">
        <f>SUM(P149:P150)</f>
        <v>0</v>
      </c>
      <c r="Q148" s="176"/>
      <c r="R148" s="177">
        <f>SUM(R149:R150)</f>
        <v>6.0000000000000002E-5</v>
      </c>
      <c r="S148" s="176"/>
      <c r="T148" s="178">
        <f>SUM(T149:T150)</f>
        <v>0</v>
      </c>
      <c r="AR148" s="179" t="s">
        <v>83</v>
      </c>
      <c r="AT148" s="180" t="s">
        <v>71</v>
      </c>
      <c r="AU148" s="180" t="s">
        <v>16</v>
      </c>
      <c r="AY148" s="179" t="s">
        <v>125</v>
      </c>
      <c r="BK148" s="181">
        <f>SUM(BK149:BK150)</f>
        <v>0</v>
      </c>
    </row>
    <row r="149" spans="2:65" s="1" customFormat="1" ht="16.5" customHeight="1" x14ac:dyDescent="0.3">
      <c r="B149" s="38"/>
      <c r="C149" s="184" t="s">
        <v>311</v>
      </c>
      <c r="D149" s="184" t="s">
        <v>128</v>
      </c>
      <c r="E149" s="185" t="s">
        <v>312</v>
      </c>
      <c r="F149" s="186" t="s">
        <v>313</v>
      </c>
      <c r="G149" s="187" t="s">
        <v>148</v>
      </c>
      <c r="H149" s="188">
        <v>1</v>
      </c>
      <c r="I149" s="189"/>
      <c r="J149" s="190">
        <f>ROUND(I149*H149,2)</f>
        <v>0</v>
      </c>
      <c r="K149" s="186" t="s">
        <v>22</v>
      </c>
      <c r="L149" s="58"/>
      <c r="M149" s="191" t="s">
        <v>22</v>
      </c>
      <c r="N149" s="192" t="s">
        <v>43</v>
      </c>
      <c r="O149" s="39"/>
      <c r="P149" s="193">
        <f>O149*H149</f>
        <v>0</v>
      </c>
      <c r="Q149" s="193">
        <v>0</v>
      </c>
      <c r="R149" s="193">
        <f>Q149*H149</f>
        <v>0</v>
      </c>
      <c r="S149" s="193">
        <v>0</v>
      </c>
      <c r="T149" s="194">
        <f>S149*H149</f>
        <v>0</v>
      </c>
      <c r="AR149" s="21" t="s">
        <v>133</v>
      </c>
      <c r="AT149" s="21" t="s">
        <v>128</v>
      </c>
      <c r="AU149" s="21" t="s">
        <v>83</v>
      </c>
      <c r="AY149" s="21" t="s">
        <v>125</v>
      </c>
      <c r="BE149" s="195">
        <f>IF(N149="základní",J149,0)</f>
        <v>0</v>
      </c>
      <c r="BF149" s="195">
        <f>IF(N149="snížená",J149,0)</f>
        <v>0</v>
      </c>
      <c r="BG149" s="195">
        <f>IF(N149="zákl. přenesená",J149,0)</f>
        <v>0</v>
      </c>
      <c r="BH149" s="195">
        <f>IF(N149="sníž. přenesená",J149,0)</f>
        <v>0</v>
      </c>
      <c r="BI149" s="195">
        <f>IF(N149="nulová",J149,0)</f>
        <v>0</v>
      </c>
      <c r="BJ149" s="21" t="s">
        <v>16</v>
      </c>
      <c r="BK149" s="195">
        <f>ROUND(I149*H149,2)</f>
        <v>0</v>
      </c>
      <c r="BL149" s="21" t="s">
        <v>133</v>
      </c>
      <c r="BM149" s="21" t="s">
        <v>314</v>
      </c>
    </row>
    <row r="150" spans="2:65" s="1" customFormat="1" ht="16.5" customHeight="1" x14ac:dyDescent="0.3">
      <c r="B150" s="38"/>
      <c r="C150" s="184" t="s">
        <v>315</v>
      </c>
      <c r="D150" s="184" t="s">
        <v>128</v>
      </c>
      <c r="E150" s="185" t="s">
        <v>316</v>
      </c>
      <c r="F150" s="186" t="s">
        <v>317</v>
      </c>
      <c r="G150" s="187" t="s">
        <v>148</v>
      </c>
      <c r="H150" s="188">
        <v>1</v>
      </c>
      <c r="I150" s="189"/>
      <c r="J150" s="190">
        <f>ROUND(I150*H150,2)</f>
        <v>0</v>
      </c>
      <c r="K150" s="186" t="s">
        <v>22</v>
      </c>
      <c r="L150" s="58"/>
      <c r="M150" s="191" t="s">
        <v>22</v>
      </c>
      <c r="N150" s="192" t="s">
        <v>43</v>
      </c>
      <c r="O150" s="39"/>
      <c r="P150" s="193">
        <f>O150*H150</f>
        <v>0</v>
      </c>
      <c r="Q150" s="193">
        <v>6.0000000000000002E-5</v>
      </c>
      <c r="R150" s="193">
        <f>Q150*H150</f>
        <v>6.0000000000000002E-5</v>
      </c>
      <c r="S150" s="193">
        <v>0</v>
      </c>
      <c r="T150" s="194">
        <f>S150*H150</f>
        <v>0</v>
      </c>
      <c r="AR150" s="21" t="s">
        <v>133</v>
      </c>
      <c r="AT150" s="21" t="s">
        <v>128</v>
      </c>
      <c r="AU150" s="21" t="s">
        <v>83</v>
      </c>
      <c r="AY150" s="21" t="s">
        <v>125</v>
      </c>
      <c r="BE150" s="195">
        <f>IF(N150="základní",J150,0)</f>
        <v>0</v>
      </c>
      <c r="BF150" s="195">
        <f>IF(N150="snížená",J150,0)</f>
        <v>0</v>
      </c>
      <c r="BG150" s="195">
        <f>IF(N150="zákl. přenesená",J150,0)</f>
        <v>0</v>
      </c>
      <c r="BH150" s="195">
        <f>IF(N150="sníž. přenesená",J150,0)</f>
        <v>0</v>
      </c>
      <c r="BI150" s="195">
        <f>IF(N150="nulová",J150,0)</f>
        <v>0</v>
      </c>
      <c r="BJ150" s="21" t="s">
        <v>16</v>
      </c>
      <c r="BK150" s="195">
        <f>ROUND(I150*H150,2)</f>
        <v>0</v>
      </c>
      <c r="BL150" s="21" t="s">
        <v>133</v>
      </c>
      <c r="BM150" s="21" t="s">
        <v>318</v>
      </c>
    </row>
    <row r="151" spans="2:65" s="10" customFormat="1" ht="29.85" customHeight="1" x14ac:dyDescent="0.3">
      <c r="B151" s="168"/>
      <c r="C151" s="169"/>
      <c r="D151" s="170" t="s">
        <v>71</v>
      </c>
      <c r="E151" s="182" t="s">
        <v>319</v>
      </c>
      <c r="F151" s="182" t="s">
        <v>320</v>
      </c>
      <c r="G151" s="169"/>
      <c r="H151" s="169"/>
      <c r="I151" s="172"/>
      <c r="J151" s="183">
        <f>BK151</f>
        <v>0</v>
      </c>
      <c r="K151" s="169"/>
      <c r="L151" s="174"/>
      <c r="M151" s="175"/>
      <c r="N151" s="176"/>
      <c r="O151" s="176"/>
      <c r="P151" s="177">
        <f>SUM(P152:P156)</f>
        <v>0</v>
      </c>
      <c r="Q151" s="176"/>
      <c r="R151" s="177">
        <f>SUM(R152:R156)</f>
        <v>0.38789000000000007</v>
      </c>
      <c r="S151" s="176"/>
      <c r="T151" s="178">
        <f>SUM(T152:T156)</f>
        <v>0</v>
      </c>
      <c r="AR151" s="179" t="s">
        <v>83</v>
      </c>
      <c r="AT151" s="180" t="s">
        <v>71</v>
      </c>
      <c r="AU151" s="180" t="s">
        <v>16</v>
      </c>
      <c r="AY151" s="179" t="s">
        <v>125</v>
      </c>
      <c r="BK151" s="181">
        <f>SUM(BK152:BK156)</f>
        <v>0</v>
      </c>
    </row>
    <row r="152" spans="2:65" s="1" customFormat="1" ht="16.5" customHeight="1" x14ac:dyDescent="0.3">
      <c r="B152" s="38"/>
      <c r="C152" s="184" t="s">
        <v>321</v>
      </c>
      <c r="D152" s="184" t="s">
        <v>128</v>
      </c>
      <c r="E152" s="185" t="s">
        <v>322</v>
      </c>
      <c r="F152" s="186" t="s">
        <v>323</v>
      </c>
      <c r="G152" s="187" t="s">
        <v>131</v>
      </c>
      <c r="H152" s="188">
        <v>7.9</v>
      </c>
      <c r="I152" s="189"/>
      <c r="J152" s="190">
        <f>ROUND(I152*H152,2)</f>
        <v>0</v>
      </c>
      <c r="K152" s="186" t="s">
        <v>132</v>
      </c>
      <c r="L152" s="58"/>
      <c r="M152" s="191" t="s">
        <v>22</v>
      </c>
      <c r="N152" s="192" t="s">
        <v>43</v>
      </c>
      <c r="O152" s="39"/>
      <c r="P152" s="193">
        <f>O152*H152</f>
        <v>0</v>
      </c>
      <c r="Q152" s="193">
        <v>1.298E-2</v>
      </c>
      <c r="R152" s="193">
        <f>Q152*H152</f>
        <v>0.10254200000000001</v>
      </c>
      <c r="S152" s="193">
        <v>0</v>
      </c>
      <c r="T152" s="194">
        <f>S152*H152</f>
        <v>0</v>
      </c>
      <c r="AR152" s="21" t="s">
        <v>133</v>
      </c>
      <c r="AT152" s="21" t="s">
        <v>128</v>
      </c>
      <c r="AU152" s="21" t="s">
        <v>83</v>
      </c>
      <c r="AY152" s="21" t="s">
        <v>125</v>
      </c>
      <c r="BE152" s="195">
        <f>IF(N152="základní",J152,0)</f>
        <v>0</v>
      </c>
      <c r="BF152" s="195">
        <f>IF(N152="snížená",J152,0)</f>
        <v>0</v>
      </c>
      <c r="BG152" s="195">
        <f>IF(N152="zákl. přenesená",J152,0)</f>
        <v>0</v>
      </c>
      <c r="BH152" s="195">
        <f>IF(N152="sníž. přenesená",J152,0)</f>
        <v>0</v>
      </c>
      <c r="BI152" s="195">
        <f>IF(N152="nulová",J152,0)</f>
        <v>0</v>
      </c>
      <c r="BJ152" s="21" t="s">
        <v>16</v>
      </c>
      <c r="BK152" s="195">
        <f>ROUND(I152*H152,2)</f>
        <v>0</v>
      </c>
      <c r="BL152" s="21" t="s">
        <v>133</v>
      </c>
      <c r="BM152" s="21" t="s">
        <v>324</v>
      </c>
    </row>
    <row r="153" spans="2:65" s="1" customFormat="1" ht="25.5" customHeight="1" x14ac:dyDescent="0.3">
      <c r="B153" s="38"/>
      <c r="C153" s="184" t="s">
        <v>325</v>
      </c>
      <c r="D153" s="184" t="s">
        <v>128</v>
      </c>
      <c r="E153" s="185" t="s">
        <v>326</v>
      </c>
      <c r="F153" s="186" t="s">
        <v>327</v>
      </c>
      <c r="G153" s="187" t="s">
        <v>131</v>
      </c>
      <c r="H153" s="188">
        <v>95.4</v>
      </c>
      <c r="I153" s="189"/>
      <c r="J153" s="190">
        <f>ROUND(I153*H153,2)</f>
        <v>0</v>
      </c>
      <c r="K153" s="186" t="s">
        <v>132</v>
      </c>
      <c r="L153" s="58"/>
      <c r="M153" s="191" t="s">
        <v>22</v>
      </c>
      <c r="N153" s="192" t="s">
        <v>43</v>
      </c>
      <c r="O153" s="39"/>
      <c r="P153" s="193">
        <f>O153*H153</f>
        <v>0</v>
      </c>
      <c r="Q153" s="193">
        <v>1.39E-3</v>
      </c>
      <c r="R153" s="193">
        <f>Q153*H153</f>
        <v>0.132606</v>
      </c>
      <c r="S153" s="193">
        <v>0</v>
      </c>
      <c r="T153" s="194">
        <f>S153*H153</f>
        <v>0</v>
      </c>
      <c r="AR153" s="21" t="s">
        <v>133</v>
      </c>
      <c r="AT153" s="21" t="s">
        <v>128</v>
      </c>
      <c r="AU153" s="21" t="s">
        <v>83</v>
      </c>
      <c r="AY153" s="21" t="s">
        <v>125</v>
      </c>
      <c r="BE153" s="195">
        <f>IF(N153="základní",J153,0)</f>
        <v>0</v>
      </c>
      <c r="BF153" s="195">
        <f>IF(N153="snížená",J153,0)</f>
        <v>0</v>
      </c>
      <c r="BG153" s="195">
        <f>IF(N153="zákl. přenesená",J153,0)</f>
        <v>0</v>
      </c>
      <c r="BH153" s="195">
        <f>IF(N153="sníž. přenesená",J153,0)</f>
        <v>0</v>
      </c>
      <c r="BI153" s="195">
        <f>IF(N153="nulová",J153,0)</f>
        <v>0</v>
      </c>
      <c r="BJ153" s="21" t="s">
        <v>16</v>
      </c>
      <c r="BK153" s="195">
        <f>ROUND(I153*H153,2)</f>
        <v>0</v>
      </c>
      <c r="BL153" s="21" t="s">
        <v>133</v>
      </c>
      <c r="BM153" s="21" t="s">
        <v>328</v>
      </c>
    </row>
    <row r="154" spans="2:65" s="1" customFormat="1" ht="16.5" customHeight="1" x14ac:dyDescent="0.3">
      <c r="B154" s="38"/>
      <c r="C154" s="208" t="s">
        <v>329</v>
      </c>
      <c r="D154" s="208" t="s">
        <v>158</v>
      </c>
      <c r="E154" s="209" t="s">
        <v>330</v>
      </c>
      <c r="F154" s="210" t="s">
        <v>331</v>
      </c>
      <c r="G154" s="211" t="s">
        <v>131</v>
      </c>
      <c r="H154" s="212">
        <v>15</v>
      </c>
      <c r="I154" s="213"/>
      <c r="J154" s="214">
        <f>ROUND(I154*H154,2)</f>
        <v>0</v>
      </c>
      <c r="K154" s="210" t="s">
        <v>132</v>
      </c>
      <c r="L154" s="215"/>
      <c r="M154" s="216" t="s">
        <v>22</v>
      </c>
      <c r="N154" s="217" t="s">
        <v>43</v>
      </c>
      <c r="O154" s="39"/>
      <c r="P154" s="193">
        <f>O154*H154</f>
        <v>0</v>
      </c>
      <c r="Q154" s="193">
        <v>9.1E-4</v>
      </c>
      <c r="R154" s="193">
        <f>Q154*H154</f>
        <v>1.3650000000000001E-2</v>
      </c>
      <c r="S154" s="193">
        <v>0</v>
      </c>
      <c r="T154" s="194">
        <f>S154*H154</f>
        <v>0</v>
      </c>
      <c r="AR154" s="21" t="s">
        <v>161</v>
      </c>
      <c r="AT154" s="21" t="s">
        <v>158</v>
      </c>
      <c r="AU154" s="21" t="s">
        <v>83</v>
      </c>
      <c r="AY154" s="21" t="s">
        <v>125</v>
      </c>
      <c r="BE154" s="195">
        <f>IF(N154="základní",J154,0)</f>
        <v>0</v>
      </c>
      <c r="BF154" s="195">
        <f>IF(N154="snížená",J154,0)</f>
        <v>0</v>
      </c>
      <c r="BG154" s="195">
        <f>IF(N154="zákl. přenesená",J154,0)</f>
        <v>0</v>
      </c>
      <c r="BH154" s="195">
        <f>IF(N154="sníž. přenesená",J154,0)</f>
        <v>0</v>
      </c>
      <c r="BI154" s="195">
        <f>IF(N154="nulová",J154,0)</f>
        <v>0</v>
      </c>
      <c r="BJ154" s="21" t="s">
        <v>16</v>
      </c>
      <c r="BK154" s="195">
        <f>ROUND(I154*H154,2)</f>
        <v>0</v>
      </c>
      <c r="BL154" s="21" t="s">
        <v>133</v>
      </c>
      <c r="BM154" s="21" t="s">
        <v>332</v>
      </c>
    </row>
    <row r="155" spans="2:65" s="1" customFormat="1" ht="16.5" customHeight="1" x14ac:dyDescent="0.3">
      <c r="B155" s="38"/>
      <c r="C155" s="208" t="s">
        <v>333</v>
      </c>
      <c r="D155" s="208" t="s">
        <v>158</v>
      </c>
      <c r="E155" s="209" t="s">
        <v>334</v>
      </c>
      <c r="F155" s="210" t="s">
        <v>335</v>
      </c>
      <c r="G155" s="211" t="s">
        <v>131</v>
      </c>
      <c r="H155" s="212">
        <v>80.400000000000006</v>
      </c>
      <c r="I155" s="213"/>
      <c r="J155" s="214">
        <f>ROUND(I155*H155,2)</f>
        <v>0</v>
      </c>
      <c r="K155" s="210" t="s">
        <v>132</v>
      </c>
      <c r="L155" s="215"/>
      <c r="M155" s="216" t="s">
        <v>22</v>
      </c>
      <c r="N155" s="217" t="s">
        <v>43</v>
      </c>
      <c r="O155" s="39"/>
      <c r="P155" s="193">
        <f>O155*H155</f>
        <v>0</v>
      </c>
      <c r="Q155" s="193">
        <v>1.73E-3</v>
      </c>
      <c r="R155" s="193">
        <f>Q155*H155</f>
        <v>0.13909200000000002</v>
      </c>
      <c r="S155" s="193">
        <v>0</v>
      </c>
      <c r="T155" s="194">
        <f>S155*H155</f>
        <v>0</v>
      </c>
      <c r="AR155" s="21" t="s">
        <v>161</v>
      </c>
      <c r="AT155" s="21" t="s">
        <v>158</v>
      </c>
      <c r="AU155" s="21" t="s">
        <v>83</v>
      </c>
      <c r="AY155" s="21" t="s">
        <v>125</v>
      </c>
      <c r="BE155" s="195">
        <f>IF(N155="základní",J155,0)</f>
        <v>0</v>
      </c>
      <c r="BF155" s="195">
        <f>IF(N155="snížená",J155,0)</f>
        <v>0</v>
      </c>
      <c r="BG155" s="195">
        <f>IF(N155="zákl. přenesená",J155,0)</f>
        <v>0</v>
      </c>
      <c r="BH155" s="195">
        <f>IF(N155="sníž. přenesená",J155,0)</f>
        <v>0</v>
      </c>
      <c r="BI155" s="195">
        <f>IF(N155="nulová",J155,0)</f>
        <v>0</v>
      </c>
      <c r="BJ155" s="21" t="s">
        <v>16</v>
      </c>
      <c r="BK155" s="195">
        <f>ROUND(I155*H155,2)</f>
        <v>0</v>
      </c>
      <c r="BL155" s="21" t="s">
        <v>133</v>
      </c>
      <c r="BM155" s="21" t="s">
        <v>336</v>
      </c>
    </row>
    <row r="156" spans="2:65" s="1" customFormat="1" ht="16.5" customHeight="1" x14ac:dyDescent="0.3">
      <c r="B156" s="38"/>
      <c r="C156" s="184" t="s">
        <v>337</v>
      </c>
      <c r="D156" s="184" t="s">
        <v>128</v>
      </c>
      <c r="E156" s="185" t="s">
        <v>338</v>
      </c>
      <c r="F156" s="186" t="s">
        <v>339</v>
      </c>
      <c r="G156" s="187" t="s">
        <v>220</v>
      </c>
      <c r="H156" s="188">
        <v>0.38800000000000001</v>
      </c>
      <c r="I156" s="189"/>
      <c r="J156" s="190">
        <f>ROUND(I156*H156,2)</f>
        <v>0</v>
      </c>
      <c r="K156" s="186" t="s">
        <v>132</v>
      </c>
      <c r="L156" s="58"/>
      <c r="M156" s="191" t="s">
        <v>22</v>
      </c>
      <c r="N156" s="192" t="s">
        <v>43</v>
      </c>
      <c r="O156" s="39"/>
      <c r="P156" s="193">
        <f>O156*H156</f>
        <v>0</v>
      </c>
      <c r="Q156" s="193">
        <v>0</v>
      </c>
      <c r="R156" s="193">
        <f>Q156*H156</f>
        <v>0</v>
      </c>
      <c r="S156" s="193">
        <v>0</v>
      </c>
      <c r="T156" s="194">
        <f>S156*H156</f>
        <v>0</v>
      </c>
      <c r="AR156" s="21" t="s">
        <v>199</v>
      </c>
      <c r="AT156" s="21" t="s">
        <v>128</v>
      </c>
      <c r="AU156" s="21" t="s">
        <v>83</v>
      </c>
      <c r="AY156" s="21" t="s">
        <v>125</v>
      </c>
      <c r="BE156" s="195">
        <f>IF(N156="základní",J156,0)</f>
        <v>0</v>
      </c>
      <c r="BF156" s="195">
        <f>IF(N156="snížená",J156,0)</f>
        <v>0</v>
      </c>
      <c r="BG156" s="195">
        <f>IF(N156="zákl. přenesená",J156,0)</f>
        <v>0</v>
      </c>
      <c r="BH156" s="195">
        <f>IF(N156="sníž. přenesená",J156,0)</f>
        <v>0</v>
      </c>
      <c r="BI156" s="195">
        <f>IF(N156="nulová",J156,0)</f>
        <v>0</v>
      </c>
      <c r="BJ156" s="21" t="s">
        <v>16</v>
      </c>
      <c r="BK156" s="195">
        <f>ROUND(I156*H156,2)</f>
        <v>0</v>
      </c>
      <c r="BL156" s="21" t="s">
        <v>199</v>
      </c>
      <c r="BM156" s="21" t="s">
        <v>340</v>
      </c>
    </row>
    <row r="157" spans="2:65" s="10" customFormat="1" ht="29.85" customHeight="1" x14ac:dyDescent="0.3">
      <c r="B157" s="168"/>
      <c r="C157" s="169"/>
      <c r="D157" s="170" t="s">
        <v>71</v>
      </c>
      <c r="E157" s="182" t="s">
        <v>341</v>
      </c>
      <c r="F157" s="182" t="s">
        <v>342</v>
      </c>
      <c r="G157" s="169"/>
      <c r="H157" s="169"/>
      <c r="I157" s="172"/>
      <c r="J157" s="183">
        <f>BK157</f>
        <v>0</v>
      </c>
      <c r="K157" s="169"/>
      <c r="L157" s="174"/>
      <c r="M157" s="175"/>
      <c r="N157" s="176"/>
      <c r="O157" s="176"/>
      <c r="P157" s="177">
        <f>SUM(P158:P164)</f>
        <v>0</v>
      </c>
      <c r="Q157" s="176"/>
      <c r="R157" s="177">
        <f>SUM(R158:R164)</f>
        <v>0.32350799999999996</v>
      </c>
      <c r="S157" s="176"/>
      <c r="T157" s="178">
        <f>SUM(T158:T164)</f>
        <v>0</v>
      </c>
      <c r="AR157" s="179" t="s">
        <v>83</v>
      </c>
      <c r="AT157" s="180" t="s">
        <v>71</v>
      </c>
      <c r="AU157" s="180" t="s">
        <v>16</v>
      </c>
      <c r="AY157" s="179" t="s">
        <v>125</v>
      </c>
      <c r="BK157" s="181">
        <f>SUM(BK158:BK164)</f>
        <v>0</v>
      </c>
    </row>
    <row r="158" spans="2:65" s="1" customFormat="1" ht="16.5" customHeight="1" x14ac:dyDescent="0.3">
      <c r="B158" s="38"/>
      <c r="C158" s="184" t="s">
        <v>343</v>
      </c>
      <c r="D158" s="184" t="s">
        <v>128</v>
      </c>
      <c r="E158" s="185" t="s">
        <v>344</v>
      </c>
      <c r="F158" s="186" t="s">
        <v>345</v>
      </c>
      <c r="G158" s="187" t="s">
        <v>262</v>
      </c>
      <c r="H158" s="188">
        <v>50.3</v>
      </c>
      <c r="I158" s="189"/>
      <c r="J158" s="190">
        <f>ROUND(I158*H158,2)</f>
        <v>0</v>
      </c>
      <c r="K158" s="186" t="s">
        <v>132</v>
      </c>
      <c r="L158" s="58"/>
      <c r="M158" s="191" t="s">
        <v>22</v>
      </c>
      <c r="N158" s="192" t="s">
        <v>43</v>
      </c>
      <c r="O158" s="39"/>
      <c r="P158" s="193">
        <f>O158*H158</f>
        <v>0</v>
      </c>
      <c r="Q158" s="193">
        <v>2.5000000000000001E-4</v>
      </c>
      <c r="R158" s="193">
        <f>Q158*H158</f>
        <v>1.2574999999999999E-2</v>
      </c>
      <c r="S158" s="193">
        <v>0</v>
      </c>
      <c r="T158" s="194">
        <f>S158*H158</f>
        <v>0</v>
      </c>
      <c r="AR158" s="21" t="s">
        <v>133</v>
      </c>
      <c r="AT158" s="21" t="s">
        <v>128</v>
      </c>
      <c r="AU158" s="21" t="s">
        <v>83</v>
      </c>
      <c r="AY158" s="21" t="s">
        <v>125</v>
      </c>
      <c r="BE158" s="195">
        <f>IF(N158="základní",J158,0)</f>
        <v>0</v>
      </c>
      <c r="BF158" s="195">
        <f>IF(N158="snížená",J158,0)</f>
        <v>0</v>
      </c>
      <c r="BG158" s="195">
        <f>IF(N158="zákl. přenesená",J158,0)</f>
        <v>0</v>
      </c>
      <c r="BH158" s="195">
        <f>IF(N158="sníž. přenesená",J158,0)</f>
        <v>0</v>
      </c>
      <c r="BI158" s="195">
        <f>IF(N158="nulová",J158,0)</f>
        <v>0</v>
      </c>
      <c r="BJ158" s="21" t="s">
        <v>16</v>
      </c>
      <c r="BK158" s="195">
        <f>ROUND(I158*H158,2)</f>
        <v>0</v>
      </c>
      <c r="BL158" s="21" t="s">
        <v>133</v>
      </c>
      <c r="BM158" s="21" t="s">
        <v>346</v>
      </c>
    </row>
    <row r="159" spans="2:65" s="11" customFormat="1" x14ac:dyDescent="0.3">
      <c r="B159" s="196"/>
      <c r="C159" s="197"/>
      <c r="D159" s="198" t="s">
        <v>135</v>
      </c>
      <c r="E159" s="199" t="s">
        <v>22</v>
      </c>
      <c r="F159" s="200" t="s">
        <v>347</v>
      </c>
      <c r="G159" s="197"/>
      <c r="H159" s="201">
        <v>50.3</v>
      </c>
      <c r="I159" s="202"/>
      <c r="J159" s="197"/>
      <c r="K159" s="197"/>
      <c r="L159" s="203"/>
      <c r="M159" s="204"/>
      <c r="N159" s="205"/>
      <c r="O159" s="205"/>
      <c r="P159" s="205"/>
      <c r="Q159" s="205"/>
      <c r="R159" s="205"/>
      <c r="S159" s="205"/>
      <c r="T159" s="206"/>
      <c r="AT159" s="207" t="s">
        <v>135</v>
      </c>
      <c r="AU159" s="207" t="s">
        <v>83</v>
      </c>
      <c r="AV159" s="11" t="s">
        <v>83</v>
      </c>
      <c r="AW159" s="11" t="s">
        <v>36</v>
      </c>
      <c r="AX159" s="11" t="s">
        <v>16</v>
      </c>
      <c r="AY159" s="207" t="s">
        <v>125</v>
      </c>
    </row>
    <row r="160" spans="2:65" s="1" customFormat="1" ht="16.5" customHeight="1" x14ac:dyDescent="0.3">
      <c r="B160" s="38"/>
      <c r="C160" s="184" t="s">
        <v>348</v>
      </c>
      <c r="D160" s="184" t="s">
        <v>128</v>
      </c>
      <c r="E160" s="185" t="s">
        <v>349</v>
      </c>
      <c r="F160" s="186" t="s">
        <v>350</v>
      </c>
      <c r="G160" s="187" t="s">
        <v>131</v>
      </c>
      <c r="H160" s="188">
        <v>103.3</v>
      </c>
      <c r="I160" s="189"/>
      <c r="J160" s="190">
        <f>ROUND(I160*H160,2)</f>
        <v>0</v>
      </c>
      <c r="K160" s="186" t="s">
        <v>132</v>
      </c>
      <c r="L160" s="58"/>
      <c r="M160" s="191" t="s">
        <v>22</v>
      </c>
      <c r="N160" s="192" t="s">
        <v>43</v>
      </c>
      <c r="O160" s="39"/>
      <c r="P160" s="193">
        <f>O160*H160</f>
        <v>0</v>
      </c>
      <c r="Q160" s="193">
        <v>1.4999999999999999E-4</v>
      </c>
      <c r="R160" s="193">
        <f>Q160*H160</f>
        <v>1.5494999999999998E-2</v>
      </c>
      <c r="S160" s="193">
        <v>0</v>
      </c>
      <c r="T160" s="194">
        <f>S160*H160</f>
        <v>0</v>
      </c>
      <c r="AR160" s="21" t="s">
        <v>133</v>
      </c>
      <c r="AT160" s="21" t="s">
        <v>128</v>
      </c>
      <c r="AU160" s="21" t="s">
        <v>83</v>
      </c>
      <c r="AY160" s="21" t="s">
        <v>125</v>
      </c>
      <c r="BE160" s="195">
        <f>IF(N160="základní",J160,0)</f>
        <v>0</v>
      </c>
      <c r="BF160" s="195">
        <f>IF(N160="snížená",J160,0)</f>
        <v>0</v>
      </c>
      <c r="BG160" s="195">
        <f>IF(N160="zákl. přenesená",J160,0)</f>
        <v>0</v>
      </c>
      <c r="BH160" s="195">
        <f>IF(N160="sníž. přenesená",J160,0)</f>
        <v>0</v>
      </c>
      <c r="BI160" s="195">
        <f>IF(N160="nulová",J160,0)</f>
        <v>0</v>
      </c>
      <c r="BJ160" s="21" t="s">
        <v>16</v>
      </c>
      <c r="BK160" s="195">
        <f>ROUND(I160*H160,2)</f>
        <v>0</v>
      </c>
      <c r="BL160" s="21" t="s">
        <v>133</v>
      </c>
      <c r="BM160" s="21" t="s">
        <v>351</v>
      </c>
    </row>
    <row r="161" spans="2:65" s="1" customFormat="1" ht="16.5" customHeight="1" x14ac:dyDescent="0.3">
      <c r="B161" s="38"/>
      <c r="C161" s="208" t="s">
        <v>352</v>
      </c>
      <c r="D161" s="208" t="s">
        <v>158</v>
      </c>
      <c r="E161" s="209" t="s">
        <v>353</v>
      </c>
      <c r="F161" s="210" t="s">
        <v>354</v>
      </c>
      <c r="G161" s="211" t="s">
        <v>131</v>
      </c>
      <c r="H161" s="212">
        <v>113.63</v>
      </c>
      <c r="I161" s="213"/>
      <c r="J161" s="214">
        <f>ROUND(I161*H161,2)</f>
        <v>0</v>
      </c>
      <c r="K161" s="210" t="s">
        <v>132</v>
      </c>
      <c r="L161" s="215"/>
      <c r="M161" s="216" t="s">
        <v>22</v>
      </c>
      <c r="N161" s="217" t="s">
        <v>43</v>
      </c>
      <c r="O161" s="39"/>
      <c r="P161" s="193">
        <f>O161*H161</f>
        <v>0</v>
      </c>
      <c r="Q161" s="193">
        <v>2.5999999999999999E-3</v>
      </c>
      <c r="R161" s="193">
        <f>Q161*H161</f>
        <v>0.29543799999999998</v>
      </c>
      <c r="S161" s="193">
        <v>0</v>
      </c>
      <c r="T161" s="194">
        <f>S161*H161</f>
        <v>0</v>
      </c>
      <c r="AR161" s="21" t="s">
        <v>161</v>
      </c>
      <c r="AT161" s="21" t="s">
        <v>158</v>
      </c>
      <c r="AU161" s="21" t="s">
        <v>83</v>
      </c>
      <c r="AY161" s="21" t="s">
        <v>125</v>
      </c>
      <c r="BE161" s="195">
        <f>IF(N161="základní",J161,0)</f>
        <v>0</v>
      </c>
      <c r="BF161" s="195">
        <f>IF(N161="snížená",J161,0)</f>
        <v>0</v>
      </c>
      <c r="BG161" s="195">
        <f>IF(N161="zákl. přenesená",J161,0)</f>
        <v>0</v>
      </c>
      <c r="BH161" s="195">
        <f>IF(N161="sníž. přenesená",J161,0)</f>
        <v>0</v>
      </c>
      <c r="BI161" s="195">
        <f>IF(N161="nulová",J161,0)</f>
        <v>0</v>
      </c>
      <c r="BJ161" s="21" t="s">
        <v>16</v>
      </c>
      <c r="BK161" s="195">
        <f>ROUND(I161*H161,2)</f>
        <v>0</v>
      </c>
      <c r="BL161" s="21" t="s">
        <v>133</v>
      </c>
      <c r="BM161" s="21" t="s">
        <v>355</v>
      </c>
    </row>
    <row r="162" spans="2:65" s="11" customFormat="1" x14ac:dyDescent="0.3">
      <c r="B162" s="196"/>
      <c r="C162" s="197"/>
      <c r="D162" s="198" t="s">
        <v>135</v>
      </c>
      <c r="E162" s="199" t="s">
        <v>22</v>
      </c>
      <c r="F162" s="200" t="s">
        <v>252</v>
      </c>
      <c r="G162" s="197"/>
      <c r="H162" s="201">
        <v>113.63</v>
      </c>
      <c r="I162" s="202"/>
      <c r="J162" s="197"/>
      <c r="K162" s="197"/>
      <c r="L162" s="203"/>
      <c r="M162" s="204"/>
      <c r="N162" s="205"/>
      <c r="O162" s="205"/>
      <c r="P162" s="205"/>
      <c r="Q162" s="205"/>
      <c r="R162" s="205"/>
      <c r="S162" s="205"/>
      <c r="T162" s="206"/>
      <c r="AT162" s="207" t="s">
        <v>135</v>
      </c>
      <c r="AU162" s="207" t="s">
        <v>83</v>
      </c>
      <c r="AV162" s="11" t="s">
        <v>83</v>
      </c>
      <c r="AW162" s="11" t="s">
        <v>36</v>
      </c>
      <c r="AX162" s="11" t="s">
        <v>16</v>
      </c>
      <c r="AY162" s="207" t="s">
        <v>125</v>
      </c>
    </row>
    <row r="163" spans="2:65" s="1" customFormat="1" ht="16.5" customHeight="1" x14ac:dyDescent="0.3">
      <c r="B163" s="38"/>
      <c r="C163" s="184" t="s">
        <v>356</v>
      </c>
      <c r="D163" s="184" t="s">
        <v>128</v>
      </c>
      <c r="E163" s="185" t="s">
        <v>357</v>
      </c>
      <c r="F163" s="186" t="s">
        <v>358</v>
      </c>
      <c r="G163" s="187" t="s">
        <v>131</v>
      </c>
      <c r="H163" s="188">
        <v>103.3</v>
      </c>
      <c r="I163" s="189"/>
      <c r="J163" s="190">
        <f>ROUND(I163*H163,2)</f>
        <v>0</v>
      </c>
      <c r="K163" s="186" t="s">
        <v>132</v>
      </c>
      <c r="L163" s="58"/>
      <c r="M163" s="191" t="s">
        <v>22</v>
      </c>
      <c r="N163" s="192" t="s">
        <v>43</v>
      </c>
      <c r="O163" s="39"/>
      <c r="P163" s="193">
        <f>O163*H163</f>
        <v>0</v>
      </c>
      <c r="Q163" s="193">
        <v>0</v>
      </c>
      <c r="R163" s="193">
        <f>Q163*H163</f>
        <v>0</v>
      </c>
      <c r="S163" s="193">
        <v>0</v>
      </c>
      <c r="T163" s="194">
        <f>S163*H163</f>
        <v>0</v>
      </c>
      <c r="AR163" s="21" t="s">
        <v>133</v>
      </c>
      <c r="AT163" s="21" t="s">
        <v>128</v>
      </c>
      <c r="AU163" s="21" t="s">
        <v>83</v>
      </c>
      <c r="AY163" s="21" t="s">
        <v>125</v>
      </c>
      <c r="BE163" s="195">
        <f>IF(N163="základní",J163,0)</f>
        <v>0</v>
      </c>
      <c r="BF163" s="195">
        <f>IF(N163="snížená",J163,0)</f>
        <v>0</v>
      </c>
      <c r="BG163" s="195">
        <f>IF(N163="zákl. přenesená",J163,0)</f>
        <v>0</v>
      </c>
      <c r="BH163" s="195">
        <f>IF(N163="sníž. přenesená",J163,0)</f>
        <v>0</v>
      </c>
      <c r="BI163" s="195">
        <f>IF(N163="nulová",J163,0)</f>
        <v>0</v>
      </c>
      <c r="BJ163" s="21" t="s">
        <v>16</v>
      </c>
      <c r="BK163" s="195">
        <f>ROUND(I163*H163,2)</f>
        <v>0</v>
      </c>
      <c r="BL163" s="21" t="s">
        <v>133</v>
      </c>
      <c r="BM163" s="21" t="s">
        <v>359</v>
      </c>
    </row>
    <row r="164" spans="2:65" s="1" customFormat="1" ht="16.5" customHeight="1" x14ac:dyDescent="0.3">
      <c r="B164" s="38"/>
      <c r="C164" s="184" t="s">
        <v>360</v>
      </c>
      <c r="D164" s="184" t="s">
        <v>128</v>
      </c>
      <c r="E164" s="185" t="s">
        <v>361</v>
      </c>
      <c r="F164" s="186" t="s">
        <v>362</v>
      </c>
      <c r="G164" s="187" t="s">
        <v>220</v>
      </c>
      <c r="H164" s="188">
        <v>0.32400000000000001</v>
      </c>
      <c r="I164" s="189"/>
      <c r="J164" s="190">
        <f>ROUND(I164*H164,2)</f>
        <v>0</v>
      </c>
      <c r="K164" s="186" t="s">
        <v>132</v>
      </c>
      <c r="L164" s="58"/>
      <c r="M164" s="191" t="s">
        <v>22</v>
      </c>
      <c r="N164" s="192" t="s">
        <v>43</v>
      </c>
      <c r="O164" s="39"/>
      <c r="P164" s="193">
        <f>O164*H164</f>
        <v>0</v>
      </c>
      <c r="Q164" s="193">
        <v>0</v>
      </c>
      <c r="R164" s="193">
        <f>Q164*H164</f>
        <v>0</v>
      </c>
      <c r="S164" s="193">
        <v>0</v>
      </c>
      <c r="T164" s="194">
        <f>S164*H164</f>
        <v>0</v>
      </c>
      <c r="AR164" s="21" t="s">
        <v>133</v>
      </c>
      <c r="AT164" s="21" t="s">
        <v>128</v>
      </c>
      <c r="AU164" s="21" t="s">
        <v>83</v>
      </c>
      <c r="AY164" s="21" t="s">
        <v>125</v>
      </c>
      <c r="BE164" s="195">
        <f>IF(N164="základní",J164,0)</f>
        <v>0</v>
      </c>
      <c r="BF164" s="195">
        <f>IF(N164="snížená",J164,0)</f>
        <v>0</v>
      </c>
      <c r="BG164" s="195">
        <f>IF(N164="zákl. přenesená",J164,0)</f>
        <v>0</v>
      </c>
      <c r="BH164" s="195">
        <f>IF(N164="sníž. přenesená",J164,0)</f>
        <v>0</v>
      </c>
      <c r="BI164" s="195">
        <f>IF(N164="nulová",J164,0)</f>
        <v>0</v>
      </c>
      <c r="BJ164" s="21" t="s">
        <v>16</v>
      </c>
      <c r="BK164" s="195">
        <f>ROUND(I164*H164,2)</f>
        <v>0</v>
      </c>
      <c r="BL164" s="21" t="s">
        <v>133</v>
      </c>
      <c r="BM164" s="21" t="s">
        <v>363</v>
      </c>
    </row>
    <row r="165" spans="2:65" s="10" customFormat="1" ht="29.85" customHeight="1" x14ac:dyDescent="0.3">
      <c r="B165" s="168"/>
      <c r="C165" s="169"/>
      <c r="D165" s="170" t="s">
        <v>71</v>
      </c>
      <c r="E165" s="182" t="s">
        <v>364</v>
      </c>
      <c r="F165" s="182" t="s">
        <v>365</v>
      </c>
      <c r="G165" s="169"/>
      <c r="H165" s="169"/>
      <c r="I165" s="172"/>
      <c r="J165" s="183">
        <f>BK165</f>
        <v>0</v>
      </c>
      <c r="K165" s="169"/>
      <c r="L165" s="174"/>
      <c r="M165" s="175"/>
      <c r="N165" s="176"/>
      <c r="O165" s="176"/>
      <c r="P165" s="177">
        <f>SUM(P166:P171)</f>
        <v>0</v>
      </c>
      <c r="Q165" s="176"/>
      <c r="R165" s="177">
        <f>SUM(R166:R171)</f>
        <v>0.47811300000000001</v>
      </c>
      <c r="S165" s="176"/>
      <c r="T165" s="178">
        <f>SUM(T166:T171)</f>
        <v>0</v>
      </c>
      <c r="AR165" s="179" t="s">
        <v>83</v>
      </c>
      <c r="AT165" s="180" t="s">
        <v>71</v>
      </c>
      <c r="AU165" s="180" t="s">
        <v>16</v>
      </c>
      <c r="AY165" s="179" t="s">
        <v>125</v>
      </c>
      <c r="BK165" s="181">
        <f>SUM(BK166:BK171)</f>
        <v>0</v>
      </c>
    </row>
    <row r="166" spans="2:65" s="1" customFormat="1" ht="25.5" customHeight="1" x14ac:dyDescent="0.3">
      <c r="B166" s="38"/>
      <c r="C166" s="184" t="s">
        <v>366</v>
      </c>
      <c r="D166" s="184" t="s">
        <v>128</v>
      </c>
      <c r="E166" s="185" t="s">
        <v>367</v>
      </c>
      <c r="F166" s="186" t="s">
        <v>368</v>
      </c>
      <c r="G166" s="187" t="s">
        <v>131</v>
      </c>
      <c r="H166" s="188">
        <v>9.3000000000000007</v>
      </c>
      <c r="I166" s="189"/>
      <c r="J166" s="190">
        <f>ROUND(I166*H166,2)</f>
        <v>0</v>
      </c>
      <c r="K166" s="186" t="s">
        <v>22</v>
      </c>
      <c r="L166" s="58"/>
      <c r="M166" s="191" t="s">
        <v>22</v>
      </c>
      <c r="N166" s="192" t="s">
        <v>43</v>
      </c>
      <c r="O166" s="39"/>
      <c r="P166" s="193">
        <f>O166*H166</f>
        <v>0</v>
      </c>
      <c r="Q166" s="193">
        <v>3.5659999999999997E-2</v>
      </c>
      <c r="R166" s="193">
        <f>Q166*H166</f>
        <v>0.33163799999999999</v>
      </c>
      <c r="S166" s="193">
        <v>0</v>
      </c>
      <c r="T166" s="194">
        <f>S166*H166</f>
        <v>0</v>
      </c>
      <c r="AR166" s="21" t="s">
        <v>133</v>
      </c>
      <c r="AT166" s="21" t="s">
        <v>128</v>
      </c>
      <c r="AU166" s="21" t="s">
        <v>83</v>
      </c>
      <c r="AY166" s="21" t="s">
        <v>125</v>
      </c>
      <c r="BE166" s="195">
        <f>IF(N166="základní",J166,0)</f>
        <v>0</v>
      </c>
      <c r="BF166" s="195">
        <f>IF(N166="snížená",J166,0)</f>
        <v>0</v>
      </c>
      <c r="BG166" s="195">
        <f>IF(N166="zákl. přenesená",J166,0)</f>
        <v>0</v>
      </c>
      <c r="BH166" s="195">
        <f>IF(N166="sníž. přenesená",J166,0)</f>
        <v>0</v>
      </c>
      <c r="BI166" s="195">
        <f>IF(N166="nulová",J166,0)</f>
        <v>0</v>
      </c>
      <c r="BJ166" s="21" t="s">
        <v>16</v>
      </c>
      <c r="BK166" s="195">
        <f>ROUND(I166*H166,2)</f>
        <v>0</v>
      </c>
      <c r="BL166" s="21" t="s">
        <v>133</v>
      </c>
      <c r="BM166" s="21" t="s">
        <v>369</v>
      </c>
    </row>
    <row r="167" spans="2:65" s="11" customFormat="1" x14ac:dyDescent="0.3">
      <c r="B167" s="196"/>
      <c r="C167" s="197"/>
      <c r="D167" s="198" t="s">
        <v>135</v>
      </c>
      <c r="E167" s="199" t="s">
        <v>22</v>
      </c>
      <c r="F167" s="200" t="s">
        <v>370</v>
      </c>
      <c r="G167" s="197"/>
      <c r="H167" s="201">
        <v>9.3000000000000007</v>
      </c>
      <c r="I167" s="202"/>
      <c r="J167" s="197"/>
      <c r="K167" s="197"/>
      <c r="L167" s="203"/>
      <c r="M167" s="204"/>
      <c r="N167" s="205"/>
      <c r="O167" s="205"/>
      <c r="P167" s="205"/>
      <c r="Q167" s="205"/>
      <c r="R167" s="205"/>
      <c r="S167" s="205"/>
      <c r="T167" s="206"/>
      <c r="AT167" s="207" t="s">
        <v>135</v>
      </c>
      <c r="AU167" s="207" t="s">
        <v>83</v>
      </c>
      <c r="AV167" s="11" t="s">
        <v>83</v>
      </c>
      <c r="AW167" s="11" t="s">
        <v>36</v>
      </c>
      <c r="AX167" s="11" t="s">
        <v>16</v>
      </c>
      <c r="AY167" s="207" t="s">
        <v>125</v>
      </c>
    </row>
    <row r="168" spans="2:65" s="1" customFormat="1" ht="16.5" customHeight="1" x14ac:dyDescent="0.3">
      <c r="B168" s="38"/>
      <c r="C168" s="208" t="s">
        <v>371</v>
      </c>
      <c r="D168" s="208" t="s">
        <v>158</v>
      </c>
      <c r="E168" s="209" t="s">
        <v>372</v>
      </c>
      <c r="F168" s="210" t="s">
        <v>373</v>
      </c>
      <c r="G168" s="211" t="s">
        <v>131</v>
      </c>
      <c r="H168" s="212">
        <v>11.625</v>
      </c>
      <c r="I168" s="213"/>
      <c r="J168" s="214">
        <f>ROUND(I168*H168,2)</f>
        <v>0</v>
      </c>
      <c r="K168" s="210" t="s">
        <v>132</v>
      </c>
      <c r="L168" s="215"/>
      <c r="M168" s="216" t="s">
        <v>22</v>
      </c>
      <c r="N168" s="217" t="s">
        <v>43</v>
      </c>
      <c r="O168" s="39"/>
      <c r="P168" s="193">
        <f>O168*H168</f>
        <v>0</v>
      </c>
      <c r="Q168" s="193">
        <v>1.26E-2</v>
      </c>
      <c r="R168" s="193">
        <f>Q168*H168</f>
        <v>0.14647499999999999</v>
      </c>
      <c r="S168" s="193">
        <v>0</v>
      </c>
      <c r="T168" s="194">
        <f>S168*H168</f>
        <v>0</v>
      </c>
      <c r="AR168" s="21" t="s">
        <v>161</v>
      </c>
      <c r="AT168" s="21" t="s">
        <v>158</v>
      </c>
      <c r="AU168" s="21" t="s">
        <v>83</v>
      </c>
      <c r="AY168" s="21" t="s">
        <v>125</v>
      </c>
      <c r="BE168" s="195">
        <f>IF(N168="základní",J168,0)</f>
        <v>0</v>
      </c>
      <c r="BF168" s="195">
        <f>IF(N168="snížená",J168,0)</f>
        <v>0</v>
      </c>
      <c r="BG168" s="195">
        <f>IF(N168="zákl. přenesená",J168,0)</f>
        <v>0</v>
      </c>
      <c r="BH168" s="195">
        <f>IF(N168="sníž. přenesená",J168,0)</f>
        <v>0</v>
      </c>
      <c r="BI168" s="195">
        <f>IF(N168="nulová",J168,0)</f>
        <v>0</v>
      </c>
      <c r="BJ168" s="21" t="s">
        <v>16</v>
      </c>
      <c r="BK168" s="195">
        <f>ROUND(I168*H168,2)</f>
        <v>0</v>
      </c>
      <c r="BL168" s="21" t="s">
        <v>133</v>
      </c>
      <c r="BM168" s="21" t="s">
        <v>374</v>
      </c>
    </row>
    <row r="169" spans="2:65" s="11" customFormat="1" x14ac:dyDescent="0.3">
      <c r="B169" s="196"/>
      <c r="C169" s="197"/>
      <c r="D169" s="198" t="s">
        <v>135</v>
      </c>
      <c r="E169" s="199" t="s">
        <v>22</v>
      </c>
      <c r="F169" s="200" t="s">
        <v>375</v>
      </c>
      <c r="G169" s="197"/>
      <c r="H169" s="201">
        <v>11.625</v>
      </c>
      <c r="I169" s="202"/>
      <c r="J169" s="197"/>
      <c r="K169" s="197"/>
      <c r="L169" s="203"/>
      <c r="M169" s="204"/>
      <c r="N169" s="205"/>
      <c r="O169" s="205"/>
      <c r="P169" s="205"/>
      <c r="Q169" s="205"/>
      <c r="R169" s="205"/>
      <c r="S169" s="205"/>
      <c r="T169" s="206"/>
      <c r="AT169" s="207" t="s">
        <v>135</v>
      </c>
      <c r="AU169" s="207" t="s">
        <v>83</v>
      </c>
      <c r="AV169" s="11" t="s">
        <v>83</v>
      </c>
      <c r="AW169" s="11" t="s">
        <v>36</v>
      </c>
      <c r="AX169" s="11" t="s">
        <v>16</v>
      </c>
      <c r="AY169" s="207" t="s">
        <v>125</v>
      </c>
    </row>
    <row r="170" spans="2:65" s="1" customFormat="1" ht="25.5" customHeight="1" x14ac:dyDescent="0.3">
      <c r="B170" s="38"/>
      <c r="C170" s="184" t="s">
        <v>376</v>
      </c>
      <c r="D170" s="184" t="s">
        <v>128</v>
      </c>
      <c r="E170" s="185" t="s">
        <v>377</v>
      </c>
      <c r="F170" s="186" t="s">
        <v>378</v>
      </c>
      <c r="G170" s="187" t="s">
        <v>131</v>
      </c>
      <c r="H170" s="188">
        <v>9.3000000000000007</v>
      </c>
      <c r="I170" s="189"/>
      <c r="J170" s="190">
        <f>ROUND(I170*H170,2)</f>
        <v>0</v>
      </c>
      <c r="K170" s="186" t="s">
        <v>132</v>
      </c>
      <c r="L170" s="58"/>
      <c r="M170" s="191" t="s">
        <v>22</v>
      </c>
      <c r="N170" s="192" t="s">
        <v>43</v>
      </c>
      <c r="O170" s="39"/>
      <c r="P170" s="193">
        <f>O170*H170</f>
        <v>0</v>
      </c>
      <c r="Q170" s="193">
        <v>0</v>
      </c>
      <c r="R170" s="193">
        <f>Q170*H170</f>
        <v>0</v>
      </c>
      <c r="S170" s="193">
        <v>0</v>
      </c>
      <c r="T170" s="194">
        <f>S170*H170</f>
        <v>0</v>
      </c>
      <c r="AR170" s="21" t="s">
        <v>133</v>
      </c>
      <c r="AT170" s="21" t="s">
        <v>128</v>
      </c>
      <c r="AU170" s="21" t="s">
        <v>83</v>
      </c>
      <c r="AY170" s="21" t="s">
        <v>125</v>
      </c>
      <c r="BE170" s="195">
        <f>IF(N170="základní",J170,0)</f>
        <v>0</v>
      </c>
      <c r="BF170" s="195">
        <f>IF(N170="snížená",J170,0)</f>
        <v>0</v>
      </c>
      <c r="BG170" s="195">
        <f>IF(N170="zákl. přenesená",J170,0)</f>
        <v>0</v>
      </c>
      <c r="BH170" s="195">
        <f>IF(N170="sníž. přenesená",J170,0)</f>
        <v>0</v>
      </c>
      <c r="BI170" s="195">
        <f>IF(N170="nulová",J170,0)</f>
        <v>0</v>
      </c>
      <c r="BJ170" s="21" t="s">
        <v>16</v>
      </c>
      <c r="BK170" s="195">
        <f>ROUND(I170*H170,2)</f>
        <v>0</v>
      </c>
      <c r="BL170" s="21" t="s">
        <v>133</v>
      </c>
      <c r="BM170" s="21" t="s">
        <v>379</v>
      </c>
    </row>
    <row r="171" spans="2:65" s="1" customFormat="1" ht="16.5" customHeight="1" x14ac:dyDescent="0.3">
      <c r="B171" s="38"/>
      <c r="C171" s="184" t="s">
        <v>380</v>
      </c>
      <c r="D171" s="184" t="s">
        <v>128</v>
      </c>
      <c r="E171" s="185" t="s">
        <v>381</v>
      </c>
      <c r="F171" s="186" t="s">
        <v>382</v>
      </c>
      <c r="G171" s="187" t="s">
        <v>220</v>
      </c>
      <c r="H171" s="188">
        <v>0</v>
      </c>
      <c r="I171" s="189"/>
      <c r="J171" s="190">
        <f>ROUND(I171*H171,2)</f>
        <v>0</v>
      </c>
      <c r="K171" s="186" t="s">
        <v>132</v>
      </c>
      <c r="L171" s="58"/>
      <c r="M171" s="191" t="s">
        <v>22</v>
      </c>
      <c r="N171" s="192" t="s">
        <v>43</v>
      </c>
      <c r="O171" s="39"/>
      <c r="P171" s="193">
        <f>O171*H171</f>
        <v>0</v>
      </c>
      <c r="Q171" s="193">
        <v>0</v>
      </c>
      <c r="R171" s="193">
        <f>Q171*H171</f>
        <v>0</v>
      </c>
      <c r="S171" s="193">
        <v>0</v>
      </c>
      <c r="T171" s="194">
        <f>S171*H171</f>
        <v>0</v>
      </c>
      <c r="AR171" s="21" t="s">
        <v>133</v>
      </c>
      <c r="AT171" s="21" t="s">
        <v>128</v>
      </c>
      <c r="AU171" s="21" t="s">
        <v>83</v>
      </c>
      <c r="AY171" s="21" t="s">
        <v>125</v>
      </c>
      <c r="BE171" s="195">
        <f>IF(N171="základní",J171,0)</f>
        <v>0</v>
      </c>
      <c r="BF171" s="195">
        <f>IF(N171="snížená",J171,0)</f>
        <v>0</v>
      </c>
      <c r="BG171" s="195">
        <f>IF(N171="zákl. přenesená",J171,0)</f>
        <v>0</v>
      </c>
      <c r="BH171" s="195">
        <f>IF(N171="sníž. přenesená",J171,0)</f>
        <v>0</v>
      </c>
      <c r="BI171" s="195">
        <f>IF(N171="nulová",J171,0)</f>
        <v>0</v>
      </c>
      <c r="BJ171" s="21" t="s">
        <v>16</v>
      </c>
      <c r="BK171" s="195">
        <f>ROUND(I171*H171,2)</f>
        <v>0</v>
      </c>
      <c r="BL171" s="21" t="s">
        <v>133</v>
      </c>
      <c r="BM171" s="21" t="s">
        <v>383</v>
      </c>
    </row>
    <row r="172" spans="2:65" s="10" customFormat="1" ht="29.85" customHeight="1" x14ac:dyDescent="0.3">
      <c r="B172" s="168"/>
      <c r="C172" s="169"/>
      <c r="D172" s="170" t="s">
        <v>71</v>
      </c>
      <c r="E172" s="182" t="s">
        <v>384</v>
      </c>
      <c r="F172" s="182" t="s">
        <v>385</v>
      </c>
      <c r="G172" s="169"/>
      <c r="H172" s="169"/>
      <c r="I172" s="172"/>
      <c r="J172" s="183">
        <f>BK172</f>
        <v>0</v>
      </c>
      <c r="K172" s="169"/>
      <c r="L172" s="174"/>
      <c r="M172" s="175"/>
      <c r="N172" s="176"/>
      <c r="O172" s="176"/>
      <c r="P172" s="177">
        <f>SUM(P173:P175)</f>
        <v>0</v>
      </c>
      <c r="Q172" s="176"/>
      <c r="R172" s="177">
        <f>SUM(R173:R175)</f>
        <v>9.0849999999999986E-2</v>
      </c>
      <c r="S172" s="176"/>
      <c r="T172" s="178">
        <f>SUM(T173:T175)</f>
        <v>0</v>
      </c>
      <c r="AR172" s="179" t="s">
        <v>83</v>
      </c>
      <c r="AT172" s="180" t="s">
        <v>71</v>
      </c>
      <c r="AU172" s="180" t="s">
        <v>16</v>
      </c>
      <c r="AY172" s="179" t="s">
        <v>125</v>
      </c>
      <c r="BK172" s="181">
        <f>SUM(BK173:BK175)</f>
        <v>0</v>
      </c>
    </row>
    <row r="173" spans="2:65" s="1" customFormat="1" ht="25.5" customHeight="1" x14ac:dyDescent="0.3">
      <c r="B173" s="38"/>
      <c r="C173" s="184" t="s">
        <v>386</v>
      </c>
      <c r="D173" s="184" t="s">
        <v>128</v>
      </c>
      <c r="E173" s="185" t="s">
        <v>387</v>
      </c>
      <c r="F173" s="186" t="s">
        <v>388</v>
      </c>
      <c r="G173" s="187" t="s">
        <v>131</v>
      </c>
      <c r="H173" s="188">
        <v>181.7</v>
      </c>
      <c r="I173" s="189"/>
      <c r="J173" s="190">
        <f>ROUND(I173*H173,2)</f>
        <v>0</v>
      </c>
      <c r="K173" s="186" t="s">
        <v>132</v>
      </c>
      <c r="L173" s="58"/>
      <c r="M173" s="191" t="s">
        <v>22</v>
      </c>
      <c r="N173" s="192" t="s">
        <v>43</v>
      </c>
      <c r="O173" s="39"/>
      <c r="P173" s="193">
        <f>O173*H173</f>
        <v>0</v>
      </c>
      <c r="Q173" s="193">
        <v>2.1000000000000001E-4</v>
      </c>
      <c r="R173" s="193">
        <f>Q173*H173</f>
        <v>3.8156999999999996E-2</v>
      </c>
      <c r="S173" s="193">
        <v>0</v>
      </c>
      <c r="T173" s="194">
        <f>S173*H173</f>
        <v>0</v>
      </c>
      <c r="AR173" s="21" t="s">
        <v>133</v>
      </c>
      <c r="AT173" s="21" t="s">
        <v>128</v>
      </c>
      <c r="AU173" s="21" t="s">
        <v>83</v>
      </c>
      <c r="AY173" s="21" t="s">
        <v>125</v>
      </c>
      <c r="BE173" s="195">
        <f>IF(N173="základní",J173,0)</f>
        <v>0</v>
      </c>
      <c r="BF173" s="195">
        <f>IF(N173="snížená",J173,0)</f>
        <v>0</v>
      </c>
      <c r="BG173" s="195">
        <f>IF(N173="zákl. přenesená",J173,0)</f>
        <v>0</v>
      </c>
      <c r="BH173" s="195">
        <f>IF(N173="sníž. přenesená",J173,0)</f>
        <v>0</v>
      </c>
      <c r="BI173" s="195">
        <f>IF(N173="nulová",J173,0)</f>
        <v>0</v>
      </c>
      <c r="BJ173" s="21" t="s">
        <v>16</v>
      </c>
      <c r="BK173" s="195">
        <f>ROUND(I173*H173,2)</f>
        <v>0</v>
      </c>
      <c r="BL173" s="21" t="s">
        <v>133</v>
      </c>
      <c r="BM173" s="21" t="s">
        <v>389</v>
      </c>
    </row>
    <row r="174" spans="2:65" s="11" customFormat="1" x14ac:dyDescent="0.3">
      <c r="B174" s="196"/>
      <c r="C174" s="197"/>
      <c r="D174" s="198" t="s">
        <v>135</v>
      </c>
      <c r="E174" s="199" t="s">
        <v>22</v>
      </c>
      <c r="F174" s="200" t="s">
        <v>390</v>
      </c>
      <c r="G174" s="197"/>
      <c r="H174" s="201">
        <v>181.7</v>
      </c>
      <c r="I174" s="202"/>
      <c r="J174" s="197"/>
      <c r="K174" s="197"/>
      <c r="L174" s="203"/>
      <c r="M174" s="204"/>
      <c r="N174" s="205"/>
      <c r="O174" s="205"/>
      <c r="P174" s="205"/>
      <c r="Q174" s="205"/>
      <c r="R174" s="205"/>
      <c r="S174" s="205"/>
      <c r="T174" s="206"/>
      <c r="AT174" s="207" t="s">
        <v>135</v>
      </c>
      <c r="AU174" s="207" t="s">
        <v>83</v>
      </c>
      <c r="AV174" s="11" t="s">
        <v>83</v>
      </c>
      <c r="AW174" s="11" t="s">
        <v>36</v>
      </c>
      <c r="AX174" s="11" t="s">
        <v>16</v>
      </c>
      <c r="AY174" s="207" t="s">
        <v>125</v>
      </c>
    </row>
    <row r="175" spans="2:65" s="1" customFormat="1" ht="25.5" customHeight="1" x14ac:dyDescent="0.3">
      <c r="B175" s="38"/>
      <c r="C175" s="184" t="s">
        <v>391</v>
      </c>
      <c r="D175" s="184" t="s">
        <v>128</v>
      </c>
      <c r="E175" s="185" t="s">
        <v>392</v>
      </c>
      <c r="F175" s="186" t="s">
        <v>393</v>
      </c>
      <c r="G175" s="187" t="s">
        <v>131</v>
      </c>
      <c r="H175" s="188">
        <v>181.7</v>
      </c>
      <c r="I175" s="189"/>
      <c r="J175" s="190">
        <f>ROUND(I175*H175,2)</f>
        <v>0</v>
      </c>
      <c r="K175" s="186" t="s">
        <v>132</v>
      </c>
      <c r="L175" s="58"/>
      <c r="M175" s="191" t="s">
        <v>22</v>
      </c>
      <c r="N175" s="192" t="s">
        <v>43</v>
      </c>
      <c r="O175" s="39"/>
      <c r="P175" s="193">
        <f>O175*H175</f>
        <v>0</v>
      </c>
      <c r="Q175" s="193">
        <v>2.9E-4</v>
      </c>
      <c r="R175" s="193">
        <f>Q175*H175</f>
        <v>5.2692999999999997E-2</v>
      </c>
      <c r="S175" s="193">
        <v>0</v>
      </c>
      <c r="T175" s="194">
        <f>S175*H175</f>
        <v>0</v>
      </c>
      <c r="AR175" s="21" t="s">
        <v>133</v>
      </c>
      <c r="AT175" s="21" t="s">
        <v>128</v>
      </c>
      <c r="AU175" s="21" t="s">
        <v>83</v>
      </c>
      <c r="AY175" s="21" t="s">
        <v>125</v>
      </c>
      <c r="BE175" s="195">
        <f>IF(N175="základní",J175,0)</f>
        <v>0</v>
      </c>
      <c r="BF175" s="195">
        <f>IF(N175="snížená",J175,0)</f>
        <v>0</v>
      </c>
      <c r="BG175" s="195">
        <f>IF(N175="zákl. přenesená",J175,0)</f>
        <v>0</v>
      </c>
      <c r="BH175" s="195">
        <f>IF(N175="sníž. přenesená",J175,0)</f>
        <v>0</v>
      </c>
      <c r="BI175" s="195">
        <f>IF(N175="nulová",J175,0)</f>
        <v>0</v>
      </c>
      <c r="BJ175" s="21" t="s">
        <v>16</v>
      </c>
      <c r="BK175" s="195">
        <f>ROUND(I175*H175,2)</f>
        <v>0</v>
      </c>
      <c r="BL175" s="21" t="s">
        <v>133</v>
      </c>
      <c r="BM175" s="21" t="s">
        <v>394</v>
      </c>
    </row>
    <row r="176" spans="2:65" s="10" customFormat="1" ht="37.35" customHeight="1" x14ac:dyDescent="0.35">
      <c r="B176" s="168"/>
      <c r="C176" s="169"/>
      <c r="D176" s="170" t="s">
        <v>71</v>
      </c>
      <c r="E176" s="171" t="s">
        <v>395</v>
      </c>
      <c r="F176" s="171" t="s">
        <v>396</v>
      </c>
      <c r="G176" s="169"/>
      <c r="H176" s="169"/>
      <c r="I176" s="172"/>
      <c r="J176" s="173">
        <f>BK176</f>
        <v>0</v>
      </c>
      <c r="K176" s="169"/>
      <c r="L176" s="174"/>
      <c r="M176" s="175"/>
      <c r="N176" s="176"/>
      <c r="O176" s="176"/>
      <c r="P176" s="177">
        <f>P177</f>
        <v>0</v>
      </c>
      <c r="Q176" s="176"/>
      <c r="R176" s="177">
        <f>R177</f>
        <v>0</v>
      </c>
      <c r="S176" s="176"/>
      <c r="T176" s="178">
        <f>T177</f>
        <v>0</v>
      </c>
      <c r="AR176" s="179" t="s">
        <v>133</v>
      </c>
      <c r="AT176" s="180" t="s">
        <v>71</v>
      </c>
      <c r="AU176" s="180" t="s">
        <v>72</v>
      </c>
      <c r="AY176" s="179" t="s">
        <v>125</v>
      </c>
      <c r="BK176" s="181">
        <f>BK177</f>
        <v>0</v>
      </c>
    </row>
    <row r="177" spans="2:65" s="1" customFormat="1" ht="16.5" customHeight="1" x14ac:dyDescent="0.3">
      <c r="B177" s="38"/>
      <c r="C177" s="184" t="s">
        <v>397</v>
      </c>
      <c r="D177" s="184" t="s">
        <v>128</v>
      </c>
      <c r="E177" s="185" t="s">
        <v>398</v>
      </c>
      <c r="F177" s="186" t="s">
        <v>399</v>
      </c>
      <c r="G177" s="187" t="s">
        <v>400</v>
      </c>
      <c r="H177" s="188">
        <v>50</v>
      </c>
      <c r="I177" s="189"/>
      <c r="J177" s="190">
        <f>ROUND(I177*H177,2)</f>
        <v>0</v>
      </c>
      <c r="K177" s="186" t="s">
        <v>22</v>
      </c>
      <c r="L177" s="58"/>
      <c r="M177" s="191" t="s">
        <v>22</v>
      </c>
      <c r="N177" s="192" t="s">
        <v>43</v>
      </c>
      <c r="O177" s="39"/>
      <c r="P177" s="193">
        <f>O177*H177</f>
        <v>0</v>
      </c>
      <c r="Q177" s="193">
        <v>0</v>
      </c>
      <c r="R177" s="193">
        <f>Q177*H177</f>
        <v>0</v>
      </c>
      <c r="S177" s="193">
        <v>0</v>
      </c>
      <c r="T177" s="194">
        <f>S177*H177</f>
        <v>0</v>
      </c>
      <c r="AR177" s="21" t="s">
        <v>133</v>
      </c>
      <c r="AT177" s="21" t="s">
        <v>128</v>
      </c>
      <c r="AU177" s="21" t="s">
        <v>16</v>
      </c>
      <c r="AY177" s="21" t="s">
        <v>125</v>
      </c>
      <c r="BE177" s="195">
        <f>IF(N177="základní",J177,0)</f>
        <v>0</v>
      </c>
      <c r="BF177" s="195">
        <f>IF(N177="snížená",J177,0)</f>
        <v>0</v>
      </c>
      <c r="BG177" s="195">
        <f>IF(N177="zákl. přenesená",J177,0)</f>
        <v>0</v>
      </c>
      <c r="BH177" s="195">
        <f>IF(N177="sníž. přenesená",J177,0)</f>
        <v>0</v>
      </c>
      <c r="BI177" s="195">
        <f>IF(N177="nulová",J177,0)</f>
        <v>0</v>
      </c>
      <c r="BJ177" s="21" t="s">
        <v>16</v>
      </c>
      <c r="BK177" s="195">
        <f>ROUND(I177*H177,2)</f>
        <v>0</v>
      </c>
      <c r="BL177" s="21" t="s">
        <v>133</v>
      </c>
      <c r="BM177" s="21" t="s">
        <v>401</v>
      </c>
    </row>
    <row r="178" spans="2:65" s="10" customFormat="1" ht="37.35" customHeight="1" x14ac:dyDescent="0.35">
      <c r="B178" s="168"/>
      <c r="C178" s="169"/>
      <c r="D178" s="170" t="s">
        <v>71</v>
      </c>
      <c r="E178" s="171" t="s">
        <v>402</v>
      </c>
      <c r="F178" s="171" t="s">
        <v>403</v>
      </c>
      <c r="G178" s="169"/>
      <c r="H178" s="169"/>
      <c r="I178" s="172"/>
      <c r="J178" s="173">
        <f>BK178</f>
        <v>0</v>
      </c>
      <c r="K178" s="169"/>
      <c r="L178" s="174"/>
      <c r="M178" s="175"/>
      <c r="N178" s="176"/>
      <c r="O178" s="176"/>
      <c r="P178" s="177">
        <f>SUM(P179:P184)</f>
        <v>0</v>
      </c>
      <c r="Q178" s="176"/>
      <c r="R178" s="177">
        <f>SUM(R179:R184)</f>
        <v>0</v>
      </c>
      <c r="S178" s="176"/>
      <c r="T178" s="178">
        <f>SUM(T179:T184)</f>
        <v>0</v>
      </c>
      <c r="AR178" s="179" t="s">
        <v>150</v>
      </c>
      <c r="AT178" s="180" t="s">
        <v>71</v>
      </c>
      <c r="AU178" s="180" t="s">
        <v>72</v>
      </c>
      <c r="AY178" s="179" t="s">
        <v>125</v>
      </c>
      <c r="BK178" s="181">
        <f>SUM(BK179:BK184)</f>
        <v>0</v>
      </c>
    </row>
    <row r="179" spans="2:65" s="1" customFormat="1" ht="16.5" customHeight="1" x14ac:dyDescent="0.3">
      <c r="B179" s="38"/>
      <c r="C179" s="184" t="s">
        <v>404</v>
      </c>
      <c r="D179" s="184" t="s">
        <v>128</v>
      </c>
      <c r="E179" s="185" t="s">
        <v>405</v>
      </c>
      <c r="F179" s="186" t="s">
        <v>406</v>
      </c>
      <c r="G179" s="187" t="s">
        <v>407</v>
      </c>
      <c r="H179" s="188">
        <v>1</v>
      </c>
      <c r="I179" s="189"/>
      <c r="J179" s="190">
        <f t="shared" ref="J179:J184" si="10">ROUND(I179*H179,2)</f>
        <v>0</v>
      </c>
      <c r="K179" s="186" t="s">
        <v>132</v>
      </c>
      <c r="L179" s="58"/>
      <c r="M179" s="191" t="s">
        <v>22</v>
      </c>
      <c r="N179" s="192" t="s">
        <v>43</v>
      </c>
      <c r="O179" s="39"/>
      <c r="P179" s="193">
        <f t="shared" ref="P179:P184" si="11">O179*H179</f>
        <v>0</v>
      </c>
      <c r="Q179" s="193">
        <v>0</v>
      </c>
      <c r="R179" s="193">
        <f t="shared" ref="R179:R184" si="12">Q179*H179</f>
        <v>0</v>
      </c>
      <c r="S179" s="193">
        <v>0</v>
      </c>
      <c r="T179" s="194">
        <f t="shared" ref="T179:T184" si="13">S179*H179</f>
        <v>0</v>
      </c>
      <c r="AR179" s="21" t="s">
        <v>408</v>
      </c>
      <c r="AT179" s="21" t="s">
        <v>128</v>
      </c>
      <c r="AU179" s="21" t="s">
        <v>16</v>
      </c>
      <c r="AY179" s="21" t="s">
        <v>125</v>
      </c>
      <c r="BE179" s="195">
        <f t="shared" ref="BE179:BE184" si="14">IF(N179="základní",J179,0)</f>
        <v>0</v>
      </c>
      <c r="BF179" s="195">
        <f t="shared" ref="BF179:BF184" si="15">IF(N179="snížená",J179,0)</f>
        <v>0</v>
      </c>
      <c r="BG179" s="195">
        <f t="shared" ref="BG179:BG184" si="16">IF(N179="zákl. přenesená",J179,0)</f>
        <v>0</v>
      </c>
      <c r="BH179" s="195">
        <f t="shared" ref="BH179:BH184" si="17">IF(N179="sníž. přenesená",J179,0)</f>
        <v>0</v>
      </c>
      <c r="BI179" s="195">
        <f t="shared" ref="BI179:BI184" si="18">IF(N179="nulová",J179,0)</f>
        <v>0</v>
      </c>
      <c r="BJ179" s="21" t="s">
        <v>16</v>
      </c>
      <c r="BK179" s="195">
        <f t="shared" ref="BK179:BK184" si="19">ROUND(I179*H179,2)</f>
        <v>0</v>
      </c>
      <c r="BL179" s="21" t="s">
        <v>408</v>
      </c>
      <c r="BM179" s="21" t="s">
        <v>409</v>
      </c>
    </row>
    <row r="180" spans="2:65" s="1" customFormat="1" ht="16.5" customHeight="1" x14ac:dyDescent="0.3">
      <c r="B180" s="38"/>
      <c r="C180" s="184" t="s">
        <v>410</v>
      </c>
      <c r="D180" s="184" t="s">
        <v>128</v>
      </c>
      <c r="E180" s="185" t="s">
        <v>411</v>
      </c>
      <c r="F180" s="186" t="s">
        <v>412</v>
      </c>
      <c r="G180" s="187" t="s">
        <v>407</v>
      </c>
      <c r="H180" s="188">
        <v>1</v>
      </c>
      <c r="I180" s="189"/>
      <c r="J180" s="190">
        <f t="shared" si="10"/>
        <v>0</v>
      </c>
      <c r="K180" s="186" t="s">
        <v>132</v>
      </c>
      <c r="L180" s="58"/>
      <c r="M180" s="191" t="s">
        <v>22</v>
      </c>
      <c r="N180" s="192" t="s">
        <v>43</v>
      </c>
      <c r="O180" s="39"/>
      <c r="P180" s="193">
        <f t="shared" si="11"/>
        <v>0</v>
      </c>
      <c r="Q180" s="193">
        <v>0</v>
      </c>
      <c r="R180" s="193">
        <f t="shared" si="12"/>
        <v>0</v>
      </c>
      <c r="S180" s="193">
        <v>0</v>
      </c>
      <c r="T180" s="194">
        <f t="shared" si="13"/>
        <v>0</v>
      </c>
      <c r="AR180" s="21" t="s">
        <v>408</v>
      </c>
      <c r="AT180" s="21" t="s">
        <v>128</v>
      </c>
      <c r="AU180" s="21" t="s">
        <v>16</v>
      </c>
      <c r="AY180" s="21" t="s">
        <v>125</v>
      </c>
      <c r="BE180" s="195">
        <f t="shared" si="14"/>
        <v>0</v>
      </c>
      <c r="BF180" s="195">
        <f t="shared" si="15"/>
        <v>0</v>
      </c>
      <c r="BG180" s="195">
        <f t="shared" si="16"/>
        <v>0</v>
      </c>
      <c r="BH180" s="195">
        <f t="shared" si="17"/>
        <v>0</v>
      </c>
      <c r="BI180" s="195">
        <f t="shared" si="18"/>
        <v>0</v>
      </c>
      <c r="BJ180" s="21" t="s">
        <v>16</v>
      </c>
      <c r="BK180" s="195">
        <f t="shared" si="19"/>
        <v>0</v>
      </c>
      <c r="BL180" s="21" t="s">
        <v>408</v>
      </c>
      <c r="BM180" s="21" t="s">
        <v>413</v>
      </c>
    </row>
    <row r="181" spans="2:65" s="1" customFormat="1" ht="16.5" customHeight="1" x14ac:dyDescent="0.3">
      <c r="B181" s="38"/>
      <c r="C181" s="184" t="s">
        <v>414</v>
      </c>
      <c r="D181" s="184" t="s">
        <v>128</v>
      </c>
      <c r="E181" s="185" t="s">
        <v>415</v>
      </c>
      <c r="F181" s="186" t="s">
        <v>416</v>
      </c>
      <c r="G181" s="187" t="s">
        <v>407</v>
      </c>
      <c r="H181" s="188">
        <v>1</v>
      </c>
      <c r="I181" s="189"/>
      <c r="J181" s="190">
        <f t="shared" si="10"/>
        <v>0</v>
      </c>
      <c r="K181" s="186" t="s">
        <v>132</v>
      </c>
      <c r="L181" s="58"/>
      <c r="M181" s="191" t="s">
        <v>22</v>
      </c>
      <c r="N181" s="192" t="s">
        <v>43</v>
      </c>
      <c r="O181" s="39"/>
      <c r="P181" s="193">
        <f t="shared" si="11"/>
        <v>0</v>
      </c>
      <c r="Q181" s="193">
        <v>0</v>
      </c>
      <c r="R181" s="193">
        <f t="shared" si="12"/>
        <v>0</v>
      </c>
      <c r="S181" s="193">
        <v>0</v>
      </c>
      <c r="T181" s="194">
        <f t="shared" si="13"/>
        <v>0</v>
      </c>
      <c r="AR181" s="21" t="s">
        <v>408</v>
      </c>
      <c r="AT181" s="21" t="s">
        <v>128</v>
      </c>
      <c r="AU181" s="21" t="s">
        <v>16</v>
      </c>
      <c r="AY181" s="21" t="s">
        <v>125</v>
      </c>
      <c r="BE181" s="195">
        <f t="shared" si="14"/>
        <v>0</v>
      </c>
      <c r="BF181" s="195">
        <f t="shared" si="15"/>
        <v>0</v>
      </c>
      <c r="BG181" s="195">
        <f t="shared" si="16"/>
        <v>0</v>
      </c>
      <c r="BH181" s="195">
        <f t="shared" si="17"/>
        <v>0</v>
      </c>
      <c r="BI181" s="195">
        <f t="shared" si="18"/>
        <v>0</v>
      </c>
      <c r="BJ181" s="21" t="s">
        <v>16</v>
      </c>
      <c r="BK181" s="195">
        <f t="shared" si="19"/>
        <v>0</v>
      </c>
      <c r="BL181" s="21" t="s">
        <v>408</v>
      </c>
      <c r="BM181" s="21" t="s">
        <v>417</v>
      </c>
    </row>
    <row r="182" spans="2:65" s="1" customFormat="1" ht="16.5" customHeight="1" x14ac:dyDescent="0.3">
      <c r="B182" s="38"/>
      <c r="C182" s="184" t="s">
        <v>418</v>
      </c>
      <c r="D182" s="184" t="s">
        <v>128</v>
      </c>
      <c r="E182" s="185" t="s">
        <v>419</v>
      </c>
      <c r="F182" s="186" t="s">
        <v>420</v>
      </c>
      <c r="G182" s="187" t="s">
        <v>407</v>
      </c>
      <c r="H182" s="188">
        <v>1</v>
      </c>
      <c r="I182" s="189"/>
      <c r="J182" s="190">
        <f t="shared" si="10"/>
        <v>0</v>
      </c>
      <c r="K182" s="186" t="s">
        <v>132</v>
      </c>
      <c r="L182" s="58"/>
      <c r="M182" s="191" t="s">
        <v>22</v>
      </c>
      <c r="N182" s="192" t="s">
        <v>43</v>
      </c>
      <c r="O182" s="39"/>
      <c r="P182" s="193">
        <f t="shared" si="11"/>
        <v>0</v>
      </c>
      <c r="Q182" s="193">
        <v>0</v>
      </c>
      <c r="R182" s="193">
        <f t="shared" si="12"/>
        <v>0</v>
      </c>
      <c r="S182" s="193">
        <v>0</v>
      </c>
      <c r="T182" s="194">
        <f t="shared" si="13"/>
        <v>0</v>
      </c>
      <c r="AR182" s="21" t="s">
        <v>408</v>
      </c>
      <c r="AT182" s="21" t="s">
        <v>128</v>
      </c>
      <c r="AU182" s="21" t="s">
        <v>16</v>
      </c>
      <c r="AY182" s="21" t="s">
        <v>125</v>
      </c>
      <c r="BE182" s="195">
        <f t="shared" si="14"/>
        <v>0</v>
      </c>
      <c r="BF182" s="195">
        <f t="shared" si="15"/>
        <v>0</v>
      </c>
      <c r="BG182" s="195">
        <f t="shared" si="16"/>
        <v>0</v>
      </c>
      <c r="BH182" s="195">
        <f t="shared" si="17"/>
        <v>0</v>
      </c>
      <c r="BI182" s="195">
        <f t="shared" si="18"/>
        <v>0</v>
      </c>
      <c r="BJ182" s="21" t="s">
        <v>16</v>
      </c>
      <c r="BK182" s="195">
        <f t="shared" si="19"/>
        <v>0</v>
      </c>
      <c r="BL182" s="21" t="s">
        <v>408</v>
      </c>
      <c r="BM182" s="21" t="s">
        <v>421</v>
      </c>
    </row>
    <row r="183" spans="2:65" s="1" customFormat="1" ht="16.5" customHeight="1" x14ac:dyDescent="0.3">
      <c r="B183" s="38"/>
      <c r="C183" s="184" t="s">
        <v>422</v>
      </c>
      <c r="D183" s="184" t="s">
        <v>128</v>
      </c>
      <c r="E183" s="185" t="s">
        <v>423</v>
      </c>
      <c r="F183" s="186" t="s">
        <v>424</v>
      </c>
      <c r="G183" s="187" t="s">
        <v>407</v>
      </c>
      <c r="H183" s="188">
        <v>1</v>
      </c>
      <c r="I183" s="189"/>
      <c r="J183" s="190">
        <f t="shared" si="10"/>
        <v>0</v>
      </c>
      <c r="K183" s="186" t="s">
        <v>132</v>
      </c>
      <c r="L183" s="58"/>
      <c r="M183" s="191" t="s">
        <v>22</v>
      </c>
      <c r="N183" s="192" t="s">
        <v>43</v>
      </c>
      <c r="O183" s="39"/>
      <c r="P183" s="193">
        <f t="shared" si="11"/>
        <v>0</v>
      </c>
      <c r="Q183" s="193">
        <v>0</v>
      </c>
      <c r="R183" s="193">
        <f t="shared" si="12"/>
        <v>0</v>
      </c>
      <c r="S183" s="193">
        <v>0</v>
      </c>
      <c r="T183" s="194">
        <f t="shared" si="13"/>
        <v>0</v>
      </c>
      <c r="AR183" s="21" t="s">
        <v>408</v>
      </c>
      <c r="AT183" s="21" t="s">
        <v>128</v>
      </c>
      <c r="AU183" s="21" t="s">
        <v>16</v>
      </c>
      <c r="AY183" s="21" t="s">
        <v>125</v>
      </c>
      <c r="BE183" s="195">
        <f t="shared" si="14"/>
        <v>0</v>
      </c>
      <c r="BF183" s="195">
        <f t="shared" si="15"/>
        <v>0</v>
      </c>
      <c r="BG183" s="195">
        <f t="shared" si="16"/>
        <v>0</v>
      </c>
      <c r="BH183" s="195">
        <f t="shared" si="17"/>
        <v>0</v>
      </c>
      <c r="BI183" s="195">
        <f t="shared" si="18"/>
        <v>0</v>
      </c>
      <c r="BJ183" s="21" t="s">
        <v>16</v>
      </c>
      <c r="BK183" s="195">
        <f t="shared" si="19"/>
        <v>0</v>
      </c>
      <c r="BL183" s="21" t="s">
        <v>408</v>
      </c>
      <c r="BM183" s="21" t="s">
        <v>425</v>
      </c>
    </row>
    <row r="184" spans="2:65" s="1" customFormat="1" ht="16.5" customHeight="1" x14ac:dyDescent="0.3">
      <c r="B184" s="38"/>
      <c r="C184" s="184" t="s">
        <v>426</v>
      </c>
      <c r="D184" s="184" t="s">
        <v>128</v>
      </c>
      <c r="E184" s="185" t="s">
        <v>427</v>
      </c>
      <c r="F184" s="186" t="s">
        <v>428</v>
      </c>
      <c r="G184" s="187" t="s">
        <v>407</v>
      </c>
      <c r="H184" s="188">
        <v>1</v>
      </c>
      <c r="I184" s="189"/>
      <c r="J184" s="190">
        <f t="shared" si="10"/>
        <v>0</v>
      </c>
      <c r="K184" s="186" t="s">
        <v>132</v>
      </c>
      <c r="L184" s="58"/>
      <c r="M184" s="191" t="s">
        <v>22</v>
      </c>
      <c r="N184" s="192" t="s">
        <v>43</v>
      </c>
      <c r="O184" s="39"/>
      <c r="P184" s="193">
        <f t="shared" si="11"/>
        <v>0</v>
      </c>
      <c r="Q184" s="193">
        <v>0</v>
      </c>
      <c r="R184" s="193">
        <f t="shared" si="12"/>
        <v>0</v>
      </c>
      <c r="S184" s="193">
        <v>0</v>
      </c>
      <c r="T184" s="194">
        <f t="shared" si="13"/>
        <v>0</v>
      </c>
      <c r="AR184" s="21" t="s">
        <v>408</v>
      </c>
      <c r="AT184" s="21" t="s">
        <v>128</v>
      </c>
      <c r="AU184" s="21" t="s">
        <v>16</v>
      </c>
      <c r="AY184" s="21" t="s">
        <v>125</v>
      </c>
      <c r="BE184" s="195">
        <f t="shared" si="14"/>
        <v>0</v>
      </c>
      <c r="BF184" s="195">
        <f t="shared" si="15"/>
        <v>0</v>
      </c>
      <c r="BG184" s="195">
        <f t="shared" si="16"/>
        <v>0</v>
      </c>
      <c r="BH184" s="195">
        <f t="shared" si="17"/>
        <v>0</v>
      </c>
      <c r="BI184" s="195">
        <f t="shared" si="18"/>
        <v>0</v>
      </c>
      <c r="BJ184" s="21" t="s">
        <v>16</v>
      </c>
      <c r="BK184" s="195">
        <f t="shared" si="19"/>
        <v>0</v>
      </c>
      <c r="BL184" s="21" t="s">
        <v>408</v>
      </c>
      <c r="BM184" s="21" t="s">
        <v>429</v>
      </c>
    </row>
    <row r="185" spans="2:65" s="10" customFormat="1" ht="37.35" customHeight="1" x14ac:dyDescent="0.35">
      <c r="B185" s="168"/>
      <c r="C185" s="169"/>
      <c r="D185" s="170" t="s">
        <v>71</v>
      </c>
      <c r="E185" s="171" t="s">
        <v>430</v>
      </c>
      <c r="F185" s="171" t="s">
        <v>431</v>
      </c>
      <c r="G185" s="169"/>
      <c r="H185" s="169"/>
      <c r="I185" s="172"/>
      <c r="J185" s="173">
        <f>BK185</f>
        <v>0</v>
      </c>
      <c r="K185" s="169"/>
      <c r="L185" s="174"/>
      <c r="M185" s="175"/>
      <c r="N185" s="176"/>
      <c r="O185" s="176"/>
      <c r="P185" s="177">
        <f>P186</f>
        <v>0</v>
      </c>
      <c r="Q185" s="176"/>
      <c r="R185" s="177">
        <f>R186</f>
        <v>1.1769999999999999E-2</v>
      </c>
      <c r="S185" s="176"/>
      <c r="T185" s="178">
        <f>T186</f>
        <v>0</v>
      </c>
      <c r="AR185" s="179" t="s">
        <v>133</v>
      </c>
      <c r="AT185" s="180" t="s">
        <v>71</v>
      </c>
      <c r="AU185" s="180" t="s">
        <v>72</v>
      </c>
      <c r="AY185" s="179" t="s">
        <v>125</v>
      </c>
      <c r="BK185" s="181">
        <f>BK186</f>
        <v>0</v>
      </c>
    </row>
    <row r="186" spans="2:65" s="1" customFormat="1" ht="38.25" customHeight="1" x14ac:dyDescent="0.3">
      <c r="B186" s="38"/>
      <c r="C186" s="184" t="s">
        <v>432</v>
      </c>
      <c r="D186" s="184" t="s">
        <v>128</v>
      </c>
      <c r="E186" s="185" t="s">
        <v>433</v>
      </c>
      <c r="F186" s="186" t="s">
        <v>434</v>
      </c>
      <c r="G186" s="187" t="s">
        <v>148</v>
      </c>
      <c r="H186" s="188">
        <v>1</v>
      </c>
      <c r="I186" s="189"/>
      <c r="J186" s="190">
        <f>ROUND(I186*H186,2)</f>
        <v>0</v>
      </c>
      <c r="K186" s="186" t="s">
        <v>22</v>
      </c>
      <c r="L186" s="58"/>
      <c r="M186" s="191" t="s">
        <v>22</v>
      </c>
      <c r="N186" s="218" t="s">
        <v>43</v>
      </c>
      <c r="O186" s="219"/>
      <c r="P186" s="220">
        <f>O186*H186</f>
        <v>0</v>
      </c>
      <c r="Q186" s="220">
        <v>1.1769999999999999E-2</v>
      </c>
      <c r="R186" s="220">
        <f>Q186*H186</f>
        <v>1.1769999999999999E-2</v>
      </c>
      <c r="S186" s="220">
        <v>0</v>
      </c>
      <c r="T186" s="221">
        <f>S186*H186</f>
        <v>0</v>
      </c>
      <c r="AR186" s="21" t="s">
        <v>133</v>
      </c>
      <c r="AT186" s="21" t="s">
        <v>128</v>
      </c>
      <c r="AU186" s="21" t="s">
        <v>16</v>
      </c>
      <c r="AY186" s="21" t="s">
        <v>125</v>
      </c>
      <c r="BE186" s="195">
        <f>IF(N186="základní",J186,0)</f>
        <v>0</v>
      </c>
      <c r="BF186" s="195">
        <f>IF(N186="snížená",J186,0)</f>
        <v>0</v>
      </c>
      <c r="BG186" s="195">
        <f>IF(N186="zákl. přenesená",J186,0)</f>
        <v>0</v>
      </c>
      <c r="BH186" s="195">
        <f>IF(N186="sníž. přenesená",J186,0)</f>
        <v>0</v>
      </c>
      <c r="BI186" s="195">
        <f>IF(N186="nulová",J186,0)</f>
        <v>0</v>
      </c>
      <c r="BJ186" s="21" t="s">
        <v>16</v>
      </c>
      <c r="BK186" s="195">
        <f>ROUND(I186*H186,2)</f>
        <v>0</v>
      </c>
      <c r="BL186" s="21" t="s">
        <v>133</v>
      </c>
      <c r="BM186" s="21" t="s">
        <v>435</v>
      </c>
    </row>
    <row r="187" spans="2:65" s="1" customFormat="1" ht="6.95" customHeight="1" x14ac:dyDescent="0.3">
      <c r="B187" s="53"/>
      <c r="C187" s="54"/>
      <c r="D187" s="54"/>
      <c r="E187" s="54"/>
      <c r="F187" s="54"/>
      <c r="G187" s="54"/>
      <c r="H187" s="54"/>
      <c r="I187" s="131"/>
      <c r="J187" s="54"/>
      <c r="K187" s="54"/>
      <c r="L187" s="58"/>
    </row>
  </sheetData>
  <sheetProtection algorithmName="SHA-512" hashValue="JhXlHLAs1E2MEatXK4RMHEFGjapouBKOcNSJS1ccO88vdU8EOoOhB3lAtpTVw8KjQE+t9ZCvAJS5MZqHfBkJRA==" saltValue="hvo1t4soN7Vp7zmEFDCrsneX2YytqIZrdhk3iDKGg6hspwdZhHGI+2EvBE0US91aq5iK/BzpiuROkZUVsuhZjw==" spinCount="100000" sheet="1" objects="1" scenarios="1" formatColumns="0" formatRows="0" autoFilter="0"/>
  <autoFilter ref="C88:K186"/>
  <mergeCells count="7">
    <mergeCell ref="J47:J48"/>
    <mergeCell ref="E81:H81"/>
    <mergeCell ref="G1:H1"/>
    <mergeCell ref="L2:V2"/>
    <mergeCell ref="E7:H7"/>
    <mergeCell ref="E22:H22"/>
    <mergeCell ref="E43:H43"/>
  </mergeCells>
  <hyperlinks>
    <hyperlink ref="F1:G1" location="C2" display="1) Krycí list soupisu"/>
    <hyperlink ref="G1:H1" location="C50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tabSelected="1" topLeftCell="A172" zoomScaleNormal="100" workbookViewId="0"/>
  </sheetViews>
  <sheetFormatPr defaultRowHeight="13.5" x14ac:dyDescent="0.3"/>
  <cols>
    <col min="1" max="1" width="8.33203125" style="222" customWidth="1"/>
    <col min="2" max="2" width="1.6640625" style="222" customWidth="1"/>
    <col min="3" max="4" width="5" style="222" customWidth="1"/>
    <col min="5" max="5" width="11.6640625" style="222" customWidth="1"/>
    <col min="6" max="6" width="9.1640625" style="222" customWidth="1"/>
    <col min="7" max="7" width="5" style="222" customWidth="1"/>
    <col min="8" max="8" width="77.83203125" style="222" customWidth="1"/>
    <col min="9" max="10" width="20" style="222" customWidth="1"/>
    <col min="11" max="11" width="1.6640625" style="222" customWidth="1"/>
  </cols>
  <sheetData>
    <row r="1" spans="2:11" ht="37.5" customHeight="1" x14ac:dyDescent="0.3"/>
    <row r="2" spans="2:11" ht="7.5" customHeight="1" x14ac:dyDescent="0.3">
      <c r="B2" s="223"/>
      <c r="C2" s="224"/>
      <c r="D2" s="224"/>
      <c r="E2" s="224"/>
      <c r="F2" s="224"/>
      <c r="G2" s="224"/>
      <c r="H2" s="224"/>
      <c r="I2" s="224"/>
      <c r="J2" s="224"/>
      <c r="K2" s="225"/>
    </row>
    <row r="3" spans="2:11" s="12" customFormat="1" ht="45" customHeight="1" x14ac:dyDescent="0.3">
      <c r="B3" s="226"/>
      <c r="C3" s="344" t="s">
        <v>436</v>
      </c>
      <c r="D3" s="344"/>
      <c r="E3" s="344"/>
      <c r="F3" s="344"/>
      <c r="G3" s="344"/>
      <c r="H3" s="344"/>
      <c r="I3" s="344"/>
      <c r="J3" s="344"/>
      <c r="K3" s="227"/>
    </row>
    <row r="4" spans="2:11" ht="25.5" customHeight="1" x14ac:dyDescent="0.3">
      <c r="B4" s="228"/>
      <c r="C4" s="345" t="s">
        <v>437</v>
      </c>
      <c r="D4" s="345"/>
      <c r="E4" s="345"/>
      <c r="F4" s="345"/>
      <c r="G4" s="345"/>
      <c r="H4" s="345"/>
      <c r="I4" s="345"/>
      <c r="J4" s="345"/>
      <c r="K4" s="229"/>
    </row>
    <row r="5" spans="2:11" ht="5.25" customHeight="1" x14ac:dyDescent="0.3">
      <c r="B5" s="228"/>
      <c r="C5" s="230"/>
      <c r="D5" s="230"/>
      <c r="E5" s="230"/>
      <c r="F5" s="230"/>
      <c r="G5" s="230"/>
      <c r="H5" s="230"/>
      <c r="I5" s="230"/>
      <c r="J5" s="230"/>
      <c r="K5" s="229"/>
    </row>
    <row r="6" spans="2:11" ht="15" customHeight="1" x14ac:dyDescent="0.3">
      <c r="B6" s="228"/>
      <c r="C6" s="343" t="s">
        <v>438</v>
      </c>
      <c r="D6" s="343"/>
      <c r="E6" s="343"/>
      <c r="F6" s="343"/>
      <c r="G6" s="343"/>
      <c r="H6" s="343"/>
      <c r="I6" s="343"/>
      <c r="J6" s="343"/>
      <c r="K6" s="229"/>
    </row>
    <row r="7" spans="2:11" ht="15" customHeight="1" x14ac:dyDescent="0.3">
      <c r="B7" s="232"/>
      <c r="C7" s="343" t="s">
        <v>439</v>
      </c>
      <c r="D7" s="343"/>
      <c r="E7" s="343"/>
      <c r="F7" s="343"/>
      <c r="G7" s="343"/>
      <c r="H7" s="343"/>
      <c r="I7" s="343"/>
      <c r="J7" s="343"/>
      <c r="K7" s="229"/>
    </row>
    <row r="8" spans="2:11" ht="12.75" customHeight="1" x14ac:dyDescent="0.3">
      <c r="B8" s="232"/>
      <c r="C8" s="231"/>
      <c r="D8" s="231"/>
      <c r="E8" s="231"/>
      <c r="F8" s="231"/>
      <c r="G8" s="231"/>
      <c r="H8" s="231"/>
      <c r="I8" s="231"/>
      <c r="J8" s="231"/>
      <c r="K8" s="229"/>
    </row>
    <row r="9" spans="2:11" ht="15" customHeight="1" x14ac:dyDescent="0.3">
      <c r="B9" s="232"/>
      <c r="C9" s="343" t="s">
        <v>440</v>
      </c>
      <c r="D9" s="343"/>
      <c r="E9" s="343"/>
      <c r="F9" s="343"/>
      <c r="G9" s="343"/>
      <c r="H9" s="343"/>
      <c r="I9" s="343"/>
      <c r="J9" s="343"/>
      <c r="K9" s="229"/>
    </row>
    <row r="10" spans="2:11" ht="15" customHeight="1" x14ac:dyDescent="0.3">
      <c r="B10" s="232"/>
      <c r="C10" s="231"/>
      <c r="D10" s="343" t="s">
        <v>441</v>
      </c>
      <c r="E10" s="343"/>
      <c r="F10" s="343"/>
      <c r="G10" s="343"/>
      <c r="H10" s="343"/>
      <c r="I10" s="343"/>
      <c r="J10" s="343"/>
      <c r="K10" s="229"/>
    </row>
    <row r="11" spans="2:11" ht="15" customHeight="1" x14ac:dyDescent="0.3">
      <c r="B11" s="232"/>
      <c r="C11" s="233"/>
      <c r="D11" s="343" t="s">
        <v>442</v>
      </c>
      <c r="E11" s="343"/>
      <c r="F11" s="343"/>
      <c r="G11" s="343"/>
      <c r="H11" s="343"/>
      <c r="I11" s="343"/>
      <c r="J11" s="343"/>
      <c r="K11" s="229"/>
    </row>
    <row r="12" spans="2:11" ht="12.75" customHeight="1" x14ac:dyDescent="0.3">
      <c r="B12" s="232"/>
      <c r="C12" s="233"/>
      <c r="D12" s="233"/>
      <c r="E12" s="233"/>
      <c r="F12" s="233"/>
      <c r="G12" s="233"/>
      <c r="H12" s="233"/>
      <c r="I12" s="233"/>
      <c r="J12" s="233"/>
      <c r="K12" s="229"/>
    </row>
    <row r="13" spans="2:11" ht="15" customHeight="1" x14ac:dyDescent="0.3">
      <c r="B13" s="232"/>
      <c r="C13" s="233"/>
      <c r="D13" s="343" t="s">
        <v>443</v>
      </c>
      <c r="E13" s="343"/>
      <c r="F13" s="343"/>
      <c r="G13" s="343"/>
      <c r="H13" s="343"/>
      <c r="I13" s="343"/>
      <c r="J13" s="343"/>
      <c r="K13" s="229"/>
    </row>
    <row r="14" spans="2:11" ht="15" customHeight="1" x14ac:dyDescent="0.3">
      <c r="B14" s="232"/>
      <c r="C14" s="233"/>
      <c r="D14" s="343" t="s">
        <v>444</v>
      </c>
      <c r="E14" s="343"/>
      <c r="F14" s="343"/>
      <c r="G14" s="343"/>
      <c r="H14" s="343"/>
      <c r="I14" s="343"/>
      <c r="J14" s="343"/>
      <c r="K14" s="229"/>
    </row>
    <row r="15" spans="2:11" ht="15" customHeight="1" x14ac:dyDescent="0.3">
      <c r="B15" s="232"/>
      <c r="C15" s="233"/>
      <c r="D15" s="343" t="s">
        <v>445</v>
      </c>
      <c r="E15" s="343"/>
      <c r="F15" s="343"/>
      <c r="G15" s="343"/>
      <c r="H15" s="343"/>
      <c r="I15" s="343"/>
      <c r="J15" s="343"/>
      <c r="K15" s="229"/>
    </row>
    <row r="16" spans="2:11" ht="15" customHeight="1" x14ac:dyDescent="0.3">
      <c r="B16" s="232"/>
      <c r="C16" s="233"/>
      <c r="D16" s="233"/>
      <c r="E16" s="234" t="s">
        <v>76</v>
      </c>
      <c r="F16" s="343" t="s">
        <v>446</v>
      </c>
      <c r="G16" s="343"/>
      <c r="H16" s="343"/>
      <c r="I16" s="343"/>
      <c r="J16" s="343"/>
      <c r="K16" s="229"/>
    </row>
    <row r="17" spans="2:11" ht="15" customHeight="1" x14ac:dyDescent="0.3">
      <c r="B17" s="232"/>
      <c r="C17" s="233"/>
      <c r="D17" s="233"/>
      <c r="E17" s="234" t="s">
        <v>447</v>
      </c>
      <c r="F17" s="343" t="s">
        <v>448</v>
      </c>
      <c r="G17" s="343"/>
      <c r="H17" s="343"/>
      <c r="I17" s="343"/>
      <c r="J17" s="343"/>
      <c r="K17" s="229"/>
    </row>
    <row r="18" spans="2:11" ht="15" customHeight="1" x14ac:dyDescent="0.3">
      <c r="B18" s="232"/>
      <c r="C18" s="233"/>
      <c r="D18" s="233"/>
      <c r="E18" s="234" t="s">
        <v>449</v>
      </c>
      <c r="F18" s="343" t="s">
        <v>450</v>
      </c>
      <c r="G18" s="343"/>
      <c r="H18" s="343"/>
      <c r="I18" s="343"/>
      <c r="J18" s="343"/>
      <c r="K18" s="229"/>
    </row>
    <row r="19" spans="2:11" ht="15" customHeight="1" x14ac:dyDescent="0.3">
      <c r="B19" s="232"/>
      <c r="C19" s="233"/>
      <c r="D19" s="233"/>
      <c r="E19" s="234" t="s">
        <v>451</v>
      </c>
      <c r="F19" s="343" t="s">
        <v>452</v>
      </c>
      <c r="G19" s="343"/>
      <c r="H19" s="343"/>
      <c r="I19" s="343"/>
      <c r="J19" s="343"/>
      <c r="K19" s="229"/>
    </row>
    <row r="20" spans="2:11" ht="15" customHeight="1" x14ac:dyDescent="0.3">
      <c r="B20" s="232"/>
      <c r="C20" s="233"/>
      <c r="D20" s="233"/>
      <c r="E20" s="234" t="s">
        <v>453</v>
      </c>
      <c r="F20" s="343" t="s">
        <v>454</v>
      </c>
      <c r="G20" s="343"/>
      <c r="H20" s="343"/>
      <c r="I20" s="343"/>
      <c r="J20" s="343"/>
      <c r="K20" s="229"/>
    </row>
    <row r="21" spans="2:11" ht="15" customHeight="1" x14ac:dyDescent="0.3">
      <c r="B21" s="232"/>
      <c r="C21" s="233"/>
      <c r="D21" s="233"/>
      <c r="E21" s="234" t="s">
        <v>455</v>
      </c>
      <c r="F21" s="343" t="s">
        <v>456</v>
      </c>
      <c r="G21" s="343"/>
      <c r="H21" s="343"/>
      <c r="I21" s="343"/>
      <c r="J21" s="343"/>
      <c r="K21" s="229"/>
    </row>
    <row r="22" spans="2:11" ht="12.75" customHeight="1" x14ac:dyDescent="0.3">
      <c r="B22" s="232"/>
      <c r="C22" s="233"/>
      <c r="D22" s="233"/>
      <c r="E22" s="233"/>
      <c r="F22" s="233"/>
      <c r="G22" s="233"/>
      <c r="H22" s="233"/>
      <c r="I22" s="233"/>
      <c r="J22" s="233"/>
      <c r="K22" s="229"/>
    </row>
    <row r="23" spans="2:11" ht="15" customHeight="1" x14ac:dyDescent="0.3">
      <c r="B23" s="232"/>
      <c r="C23" s="343" t="s">
        <v>457</v>
      </c>
      <c r="D23" s="343"/>
      <c r="E23" s="343"/>
      <c r="F23" s="343"/>
      <c r="G23" s="343"/>
      <c r="H23" s="343"/>
      <c r="I23" s="343"/>
      <c r="J23" s="343"/>
      <c r="K23" s="229"/>
    </row>
    <row r="24" spans="2:11" ht="15" customHeight="1" x14ac:dyDescent="0.3">
      <c r="B24" s="232"/>
      <c r="C24" s="343" t="s">
        <v>458</v>
      </c>
      <c r="D24" s="343"/>
      <c r="E24" s="343"/>
      <c r="F24" s="343"/>
      <c r="G24" s="343"/>
      <c r="H24" s="343"/>
      <c r="I24" s="343"/>
      <c r="J24" s="343"/>
      <c r="K24" s="229"/>
    </row>
    <row r="25" spans="2:11" ht="15" customHeight="1" x14ac:dyDescent="0.3">
      <c r="B25" s="232"/>
      <c r="C25" s="231"/>
      <c r="D25" s="343" t="s">
        <v>459</v>
      </c>
      <c r="E25" s="343"/>
      <c r="F25" s="343"/>
      <c r="G25" s="343"/>
      <c r="H25" s="343"/>
      <c r="I25" s="343"/>
      <c r="J25" s="343"/>
      <c r="K25" s="229"/>
    </row>
    <row r="26" spans="2:11" ht="15" customHeight="1" x14ac:dyDescent="0.3">
      <c r="B26" s="232"/>
      <c r="C26" s="233"/>
      <c r="D26" s="343" t="s">
        <v>460</v>
      </c>
      <c r="E26" s="343"/>
      <c r="F26" s="343"/>
      <c r="G26" s="343"/>
      <c r="H26" s="343"/>
      <c r="I26" s="343"/>
      <c r="J26" s="343"/>
      <c r="K26" s="229"/>
    </row>
    <row r="27" spans="2:11" ht="12.75" customHeight="1" x14ac:dyDescent="0.3">
      <c r="B27" s="232"/>
      <c r="C27" s="233"/>
      <c r="D27" s="233"/>
      <c r="E27" s="233"/>
      <c r="F27" s="233"/>
      <c r="G27" s="233"/>
      <c r="H27" s="233"/>
      <c r="I27" s="233"/>
      <c r="J27" s="233"/>
      <c r="K27" s="229"/>
    </row>
    <row r="28" spans="2:11" ht="15" customHeight="1" x14ac:dyDescent="0.3">
      <c r="B28" s="232"/>
      <c r="C28" s="233"/>
      <c r="D28" s="343" t="s">
        <v>461</v>
      </c>
      <c r="E28" s="343"/>
      <c r="F28" s="343"/>
      <c r="G28" s="343"/>
      <c r="H28" s="343"/>
      <c r="I28" s="343"/>
      <c r="J28" s="343"/>
      <c r="K28" s="229"/>
    </row>
    <row r="29" spans="2:11" ht="15" customHeight="1" x14ac:dyDescent="0.3">
      <c r="B29" s="232"/>
      <c r="C29" s="233"/>
      <c r="D29" s="343" t="s">
        <v>462</v>
      </c>
      <c r="E29" s="343"/>
      <c r="F29" s="343"/>
      <c r="G29" s="343"/>
      <c r="H29" s="343"/>
      <c r="I29" s="343"/>
      <c r="J29" s="343"/>
      <c r="K29" s="229"/>
    </row>
    <row r="30" spans="2:11" ht="12.75" customHeight="1" x14ac:dyDescent="0.3">
      <c r="B30" s="232"/>
      <c r="C30" s="233"/>
      <c r="D30" s="233"/>
      <c r="E30" s="233"/>
      <c r="F30" s="233"/>
      <c r="G30" s="233"/>
      <c r="H30" s="233"/>
      <c r="I30" s="233"/>
      <c r="J30" s="233"/>
      <c r="K30" s="229"/>
    </row>
    <row r="31" spans="2:11" ht="15" customHeight="1" x14ac:dyDescent="0.3">
      <c r="B31" s="232"/>
      <c r="C31" s="233"/>
      <c r="D31" s="343" t="s">
        <v>463</v>
      </c>
      <c r="E31" s="343"/>
      <c r="F31" s="343"/>
      <c r="G31" s="343"/>
      <c r="H31" s="343"/>
      <c r="I31" s="343"/>
      <c r="J31" s="343"/>
      <c r="K31" s="229"/>
    </row>
    <row r="32" spans="2:11" ht="15" customHeight="1" x14ac:dyDescent="0.3">
      <c r="B32" s="232"/>
      <c r="C32" s="233"/>
      <c r="D32" s="343" t="s">
        <v>464</v>
      </c>
      <c r="E32" s="343"/>
      <c r="F32" s="343"/>
      <c r="G32" s="343"/>
      <c r="H32" s="343"/>
      <c r="I32" s="343"/>
      <c r="J32" s="343"/>
      <c r="K32" s="229"/>
    </row>
    <row r="33" spans="2:11" ht="15" customHeight="1" x14ac:dyDescent="0.3">
      <c r="B33" s="232"/>
      <c r="C33" s="233"/>
      <c r="D33" s="343" t="s">
        <v>465</v>
      </c>
      <c r="E33" s="343"/>
      <c r="F33" s="343"/>
      <c r="G33" s="343"/>
      <c r="H33" s="343"/>
      <c r="I33" s="343"/>
      <c r="J33" s="343"/>
      <c r="K33" s="229"/>
    </row>
    <row r="34" spans="2:11" ht="15" customHeight="1" x14ac:dyDescent="0.3">
      <c r="B34" s="232"/>
      <c r="C34" s="233"/>
      <c r="D34" s="231"/>
      <c r="E34" s="235" t="s">
        <v>110</v>
      </c>
      <c r="F34" s="231"/>
      <c r="G34" s="343" t="s">
        <v>466</v>
      </c>
      <c r="H34" s="343"/>
      <c r="I34" s="343"/>
      <c r="J34" s="343"/>
      <c r="K34" s="229"/>
    </row>
    <row r="35" spans="2:11" ht="30.75" customHeight="1" x14ac:dyDescent="0.3">
      <c r="B35" s="232"/>
      <c r="C35" s="233"/>
      <c r="D35" s="231"/>
      <c r="E35" s="235" t="s">
        <v>467</v>
      </c>
      <c r="F35" s="231"/>
      <c r="G35" s="343" t="s">
        <v>468</v>
      </c>
      <c r="H35" s="343"/>
      <c r="I35" s="343"/>
      <c r="J35" s="343"/>
      <c r="K35" s="229"/>
    </row>
    <row r="36" spans="2:11" ht="15" customHeight="1" x14ac:dyDescent="0.3">
      <c r="B36" s="232"/>
      <c r="C36" s="233"/>
      <c r="D36" s="231"/>
      <c r="E36" s="235" t="s">
        <v>53</v>
      </c>
      <c r="F36" s="231"/>
      <c r="G36" s="343" t="s">
        <v>469</v>
      </c>
      <c r="H36" s="343"/>
      <c r="I36" s="343"/>
      <c r="J36" s="343"/>
      <c r="K36" s="229"/>
    </row>
    <row r="37" spans="2:11" ht="15" customHeight="1" x14ac:dyDescent="0.3">
      <c r="B37" s="232"/>
      <c r="C37" s="233"/>
      <c r="D37" s="231"/>
      <c r="E37" s="235" t="s">
        <v>111</v>
      </c>
      <c r="F37" s="231"/>
      <c r="G37" s="343" t="s">
        <v>470</v>
      </c>
      <c r="H37" s="343"/>
      <c r="I37" s="343"/>
      <c r="J37" s="343"/>
      <c r="K37" s="229"/>
    </row>
    <row r="38" spans="2:11" ht="15" customHeight="1" x14ac:dyDescent="0.3">
      <c r="B38" s="232"/>
      <c r="C38" s="233"/>
      <c r="D38" s="231"/>
      <c r="E38" s="235" t="s">
        <v>112</v>
      </c>
      <c r="F38" s="231"/>
      <c r="G38" s="343" t="s">
        <v>471</v>
      </c>
      <c r="H38" s="343"/>
      <c r="I38" s="343"/>
      <c r="J38" s="343"/>
      <c r="K38" s="229"/>
    </row>
    <row r="39" spans="2:11" ht="15" customHeight="1" x14ac:dyDescent="0.3">
      <c r="B39" s="232"/>
      <c r="C39" s="233"/>
      <c r="D39" s="231"/>
      <c r="E39" s="235" t="s">
        <v>113</v>
      </c>
      <c r="F39" s="231"/>
      <c r="G39" s="343" t="s">
        <v>472</v>
      </c>
      <c r="H39" s="343"/>
      <c r="I39" s="343"/>
      <c r="J39" s="343"/>
      <c r="K39" s="229"/>
    </row>
    <row r="40" spans="2:11" ht="15" customHeight="1" x14ac:dyDescent="0.3">
      <c r="B40" s="232"/>
      <c r="C40" s="233"/>
      <c r="D40" s="231"/>
      <c r="E40" s="235" t="s">
        <v>473</v>
      </c>
      <c r="F40" s="231"/>
      <c r="G40" s="343" t="s">
        <v>474</v>
      </c>
      <c r="H40" s="343"/>
      <c r="I40" s="343"/>
      <c r="J40" s="343"/>
      <c r="K40" s="229"/>
    </row>
    <row r="41" spans="2:11" ht="15" customHeight="1" x14ac:dyDescent="0.3">
      <c r="B41" s="232"/>
      <c r="C41" s="233"/>
      <c r="D41" s="231"/>
      <c r="E41" s="235"/>
      <c r="F41" s="231"/>
      <c r="G41" s="343" t="s">
        <v>475</v>
      </c>
      <c r="H41" s="343"/>
      <c r="I41" s="343"/>
      <c r="J41" s="343"/>
      <c r="K41" s="229"/>
    </row>
    <row r="42" spans="2:11" ht="15" customHeight="1" x14ac:dyDescent="0.3">
      <c r="B42" s="232"/>
      <c r="C42" s="233"/>
      <c r="D42" s="231"/>
      <c r="E42" s="235" t="s">
        <v>476</v>
      </c>
      <c r="F42" s="231"/>
      <c r="G42" s="343" t="s">
        <v>477</v>
      </c>
      <c r="H42" s="343"/>
      <c r="I42" s="343"/>
      <c r="J42" s="343"/>
      <c r="K42" s="229"/>
    </row>
    <row r="43" spans="2:11" ht="15" customHeight="1" x14ac:dyDescent="0.3">
      <c r="B43" s="232"/>
      <c r="C43" s="233"/>
      <c r="D43" s="231"/>
      <c r="E43" s="235" t="s">
        <v>115</v>
      </c>
      <c r="F43" s="231"/>
      <c r="G43" s="343" t="s">
        <v>478</v>
      </c>
      <c r="H43" s="343"/>
      <c r="I43" s="343"/>
      <c r="J43" s="343"/>
      <c r="K43" s="229"/>
    </row>
    <row r="44" spans="2:11" ht="12.75" customHeight="1" x14ac:dyDescent="0.3">
      <c r="B44" s="232"/>
      <c r="C44" s="233"/>
      <c r="D44" s="231"/>
      <c r="E44" s="231"/>
      <c r="F44" s="231"/>
      <c r="G44" s="231"/>
      <c r="H44" s="231"/>
      <c r="I44" s="231"/>
      <c r="J44" s="231"/>
      <c r="K44" s="229"/>
    </row>
    <row r="45" spans="2:11" ht="15" customHeight="1" x14ac:dyDescent="0.3">
      <c r="B45" s="232"/>
      <c r="C45" s="233"/>
      <c r="D45" s="343" t="s">
        <v>479</v>
      </c>
      <c r="E45" s="343"/>
      <c r="F45" s="343"/>
      <c r="G45" s="343"/>
      <c r="H45" s="343"/>
      <c r="I45" s="343"/>
      <c r="J45" s="343"/>
      <c r="K45" s="229"/>
    </row>
    <row r="46" spans="2:11" ht="15" customHeight="1" x14ac:dyDescent="0.3">
      <c r="B46" s="232"/>
      <c r="C46" s="233"/>
      <c r="D46" s="233"/>
      <c r="E46" s="343" t="s">
        <v>480</v>
      </c>
      <c r="F46" s="343"/>
      <c r="G46" s="343"/>
      <c r="H46" s="343"/>
      <c r="I46" s="343"/>
      <c r="J46" s="343"/>
      <c r="K46" s="229"/>
    </row>
    <row r="47" spans="2:11" ht="15" customHeight="1" x14ac:dyDescent="0.3">
      <c r="B47" s="232"/>
      <c r="C47" s="233"/>
      <c r="D47" s="233"/>
      <c r="E47" s="343" t="s">
        <v>481</v>
      </c>
      <c r="F47" s="343"/>
      <c r="G47" s="343"/>
      <c r="H47" s="343"/>
      <c r="I47" s="343"/>
      <c r="J47" s="343"/>
      <c r="K47" s="229"/>
    </row>
    <row r="48" spans="2:11" ht="15" customHeight="1" x14ac:dyDescent="0.3">
      <c r="B48" s="232"/>
      <c r="C48" s="233"/>
      <c r="D48" s="233"/>
      <c r="E48" s="343" t="s">
        <v>482</v>
      </c>
      <c r="F48" s="343"/>
      <c r="G48" s="343"/>
      <c r="H48" s="343"/>
      <c r="I48" s="343"/>
      <c r="J48" s="343"/>
      <c r="K48" s="229"/>
    </row>
    <row r="49" spans="2:11" ht="15" customHeight="1" x14ac:dyDescent="0.3">
      <c r="B49" s="232"/>
      <c r="C49" s="233"/>
      <c r="D49" s="343" t="s">
        <v>483</v>
      </c>
      <c r="E49" s="343"/>
      <c r="F49" s="343"/>
      <c r="G49" s="343"/>
      <c r="H49" s="343"/>
      <c r="I49" s="343"/>
      <c r="J49" s="343"/>
      <c r="K49" s="229"/>
    </row>
    <row r="50" spans="2:11" ht="25.5" customHeight="1" x14ac:dyDescent="0.3">
      <c r="B50" s="228"/>
      <c r="C50" s="345" t="s">
        <v>484</v>
      </c>
      <c r="D50" s="345"/>
      <c r="E50" s="345"/>
      <c r="F50" s="345"/>
      <c r="G50" s="345"/>
      <c r="H50" s="345"/>
      <c r="I50" s="345"/>
      <c r="J50" s="345"/>
      <c r="K50" s="229"/>
    </row>
    <row r="51" spans="2:11" ht="5.25" customHeight="1" x14ac:dyDescent="0.3">
      <c r="B51" s="228"/>
      <c r="C51" s="230"/>
      <c r="D51" s="230"/>
      <c r="E51" s="230"/>
      <c r="F51" s="230"/>
      <c r="G51" s="230"/>
      <c r="H51" s="230"/>
      <c r="I51" s="230"/>
      <c r="J51" s="230"/>
      <c r="K51" s="229"/>
    </row>
    <row r="52" spans="2:11" ht="15" customHeight="1" x14ac:dyDescent="0.3">
      <c r="B52" s="228"/>
      <c r="C52" s="343" t="s">
        <v>485</v>
      </c>
      <c r="D52" s="343"/>
      <c r="E52" s="343"/>
      <c r="F52" s="343"/>
      <c r="G52" s="343"/>
      <c r="H52" s="343"/>
      <c r="I52" s="343"/>
      <c r="J52" s="343"/>
      <c r="K52" s="229"/>
    </row>
    <row r="53" spans="2:11" ht="15" customHeight="1" x14ac:dyDescent="0.3">
      <c r="B53" s="228"/>
      <c r="C53" s="343" t="s">
        <v>486</v>
      </c>
      <c r="D53" s="343"/>
      <c r="E53" s="343"/>
      <c r="F53" s="343"/>
      <c r="G53" s="343"/>
      <c r="H53" s="343"/>
      <c r="I53" s="343"/>
      <c r="J53" s="343"/>
      <c r="K53" s="229"/>
    </row>
    <row r="54" spans="2:11" ht="12.75" customHeight="1" x14ac:dyDescent="0.3">
      <c r="B54" s="228"/>
      <c r="C54" s="231"/>
      <c r="D54" s="231"/>
      <c r="E54" s="231"/>
      <c r="F54" s="231"/>
      <c r="G54" s="231"/>
      <c r="H54" s="231"/>
      <c r="I54" s="231"/>
      <c r="J54" s="231"/>
      <c r="K54" s="229"/>
    </row>
    <row r="55" spans="2:11" ht="15" customHeight="1" x14ac:dyDescent="0.3">
      <c r="B55" s="228"/>
      <c r="C55" s="343" t="s">
        <v>487</v>
      </c>
      <c r="D55" s="343"/>
      <c r="E55" s="343"/>
      <c r="F55" s="343"/>
      <c r="G55" s="343"/>
      <c r="H55" s="343"/>
      <c r="I55" s="343"/>
      <c r="J55" s="343"/>
      <c r="K55" s="229"/>
    </row>
    <row r="56" spans="2:11" ht="15" customHeight="1" x14ac:dyDescent="0.3">
      <c r="B56" s="228"/>
      <c r="C56" s="233"/>
      <c r="D56" s="343" t="s">
        <v>488</v>
      </c>
      <c r="E56" s="343"/>
      <c r="F56" s="343"/>
      <c r="G56" s="343"/>
      <c r="H56" s="343"/>
      <c r="I56" s="343"/>
      <c r="J56" s="343"/>
      <c r="K56" s="229"/>
    </row>
    <row r="57" spans="2:11" ht="15" customHeight="1" x14ac:dyDescent="0.3">
      <c r="B57" s="228"/>
      <c r="C57" s="233"/>
      <c r="D57" s="343" t="s">
        <v>489</v>
      </c>
      <c r="E57" s="343"/>
      <c r="F57" s="343"/>
      <c r="G57" s="343"/>
      <c r="H57" s="343"/>
      <c r="I57" s="343"/>
      <c r="J57" s="343"/>
      <c r="K57" s="229"/>
    </row>
    <row r="58" spans="2:11" ht="15" customHeight="1" x14ac:dyDescent="0.3">
      <c r="B58" s="228"/>
      <c r="C58" s="233"/>
      <c r="D58" s="343" t="s">
        <v>490</v>
      </c>
      <c r="E58" s="343"/>
      <c r="F58" s="343"/>
      <c r="G58" s="343"/>
      <c r="H58" s="343"/>
      <c r="I58" s="343"/>
      <c r="J58" s="343"/>
      <c r="K58" s="229"/>
    </row>
    <row r="59" spans="2:11" ht="15" customHeight="1" x14ac:dyDescent="0.3">
      <c r="B59" s="228"/>
      <c r="C59" s="233"/>
      <c r="D59" s="343" t="s">
        <v>491</v>
      </c>
      <c r="E59" s="343"/>
      <c r="F59" s="343"/>
      <c r="G59" s="343"/>
      <c r="H59" s="343"/>
      <c r="I59" s="343"/>
      <c r="J59" s="343"/>
      <c r="K59" s="229"/>
    </row>
    <row r="60" spans="2:11" ht="15" customHeight="1" x14ac:dyDescent="0.3">
      <c r="B60" s="228"/>
      <c r="C60" s="233"/>
      <c r="D60" s="346" t="s">
        <v>492</v>
      </c>
      <c r="E60" s="346"/>
      <c r="F60" s="346"/>
      <c r="G60" s="346"/>
      <c r="H60" s="346"/>
      <c r="I60" s="346"/>
      <c r="J60" s="346"/>
      <c r="K60" s="229"/>
    </row>
    <row r="61" spans="2:11" ht="15" customHeight="1" x14ac:dyDescent="0.3">
      <c r="B61" s="228"/>
      <c r="C61" s="233"/>
      <c r="D61" s="343" t="s">
        <v>493</v>
      </c>
      <c r="E61" s="343"/>
      <c r="F61" s="343"/>
      <c r="G61" s="343"/>
      <c r="H61" s="343"/>
      <c r="I61" s="343"/>
      <c r="J61" s="343"/>
      <c r="K61" s="229"/>
    </row>
    <row r="62" spans="2:11" ht="12.75" customHeight="1" x14ac:dyDescent="0.3">
      <c r="B62" s="228"/>
      <c r="C62" s="233"/>
      <c r="D62" s="233"/>
      <c r="E62" s="236"/>
      <c r="F62" s="233"/>
      <c r="G62" s="233"/>
      <c r="H62" s="233"/>
      <c r="I62" s="233"/>
      <c r="J62" s="233"/>
      <c r="K62" s="229"/>
    </row>
    <row r="63" spans="2:11" ht="15" customHeight="1" x14ac:dyDescent="0.3">
      <c r="B63" s="228"/>
      <c r="C63" s="233"/>
      <c r="D63" s="343" t="s">
        <v>494</v>
      </c>
      <c r="E63" s="343"/>
      <c r="F63" s="343"/>
      <c r="G63" s="343"/>
      <c r="H63" s="343"/>
      <c r="I63" s="343"/>
      <c r="J63" s="343"/>
      <c r="K63" s="229"/>
    </row>
    <row r="64" spans="2:11" ht="15" customHeight="1" x14ac:dyDescent="0.3">
      <c r="B64" s="228"/>
      <c r="C64" s="233"/>
      <c r="D64" s="346" t="s">
        <v>495</v>
      </c>
      <c r="E64" s="346"/>
      <c r="F64" s="346"/>
      <c r="G64" s="346"/>
      <c r="H64" s="346"/>
      <c r="I64" s="346"/>
      <c r="J64" s="346"/>
      <c r="K64" s="229"/>
    </row>
    <row r="65" spans="2:11" ht="15" customHeight="1" x14ac:dyDescent="0.3">
      <c r="B65" s="228"/>
      <c r="C65" s="233"/>
      <c r="D65" s="343" t="s">
        <v>496</v>
      </c>
      <c r="E65" s="343"/>
      <c r="F65" s="343"/>
      <c r="G65" s="343"/>
      <c r="H65" s="343"/>
      <c r="I65" s="343"/>
      <c r="J65" s="343"/>
      <c r="K65" s="229"/>
    </row>
    <row r="66" spans="2:11" ht="15" customHeight="1" x14ac:dyDescent="0.3">
      <c r="B66" s="228"/>
      <c r="C66" s="233"/>
      <c r="D66" s="343" t="s">
        <v>497</v>
      </c>
      <c r="E66" s="343"/>
      <c r="F66" s="343"/>
      <c r="G66" s="343"/>
      <c r="H66" s="343"/>
      <c r="I66" s="343"/>
      <c r="J66" s="343"/>
      <c r="K66" s="229"/>
    </row>
    <row r="67" spans="2:11" ht="15" customHeight="1" x14ac:dyDescent="0.3">
      <c r="B67" s="228"/>
      <c r="C67" s="233"/>
      <c r="D67" s="343" t="s">
        <v>498</v>
      </c>
      <c r="E67" s="343"/>
      <c r="F67" s="343"/>
      <c r="G67" s="343"/>
      <c r="H67" s="343"/>
      <c r="I67" s="343"/>
      <c r="J67" s="343"/>
      <c r="K67" s="229"/>
    </row>
    <row r="68" spans="2:11" ht="15" customHeight="1" x14ac:dyDescent="0.3">
      <c r="B68" s="228"/>
      <c r="C68" s="233"/>
      <c r="D68" s="343" t="s">
        <v>499</v>
      </c>
      <c r="E68" s="343"/>
      <c r="F68" s="343"/>
      <c r="G68" s="343"/>
      <c r="H68" s="343"/>
      <c r="I68" s="343"/>
      <c r="J68" s="343"/>
      <c r="K68" s="229"/>
    </row>
    <row r="69" spans="2:11" ht="12.75" customHeight="1" x14ac:dyDescent="0.3">
      <c r="B69" s="237"/>
      <c r="C69" s="238"/>
      <c r="D69" s="238"/>
      <c r="E69" s="238"/>
      <c r="F69" s="238"/>
      <c r="G69" s="238"/>
      <c r="H69" s="238"/>
      <c r="I69" s="238"/>
      <c r="J69" s="238"/>
      <c r="K69" s="239"/>
    </row>
    <row r="70" spans="2:11" ht="18.75" customHeight="1" x14ac:dyDescent="0.3">
      <c r="B70" s="240"/>
      <c r="C70" s="240"/>
      <c r="D70" s="240"/>
      <c r="E70" s="240"/>
      <c r="F70" s="240"/>
      <c r="G70" s="240"/>
      <c r="H70" s="240"/>
      <c r="I70" s="240"/>
      <c r="J70" s="240"/>
      <c r="K70" s="241"/>
    </row>
    <row r="71" spans="2:11" ht="18.75" customHeight="1" x14ac:dyDescent="0.3">
      <c r="B71" s="241"/>
      <c r="C71" s="241"/>
      <c r="D71" s="241"/>
      <c r="E71" s="241"/>
      <c r="F71" s="241"/>
      <c r="G71" s="241"/>
      <c r="H71" s="241"/>
      <c r="I71" s="241"/>
      <c r="J71" s="241"/>
      <c r="K71" s="241"/>
    </row>
    <row r="72" spans="2:11" ht="7.5" customHeight="1" x14ac:dyDescent="0.3">
      <c r="B72" s="242"/>
      <c r="C72" s="243"/>
      <c r="D72" s="243"/>
      <c r="E72" s="243"/>
      <c r="F72" s="243"/>
      <c r="G72" s="243"/>
      <c r="H72" s="243"/>
      <c r="I72" s="243"/>
      <c r="J72" s="243"/>
      <c r="K72" s="244"/>
    </row>
    <row r="73" spans="2:11" ht="45" customHeight="1" x14ac:dyDescent="0.3">
      <c r="B73" s="245"/>
      <c r="C73" s="347" t="s">
        <v>82</v>
      </c>
      <c r="D73" s="347"/>
      <c r="E73" s="347"/>
      <c r="F73" s="347"/>
      <c r="G73" s="347"/>
      <c r="H73" s="347"/>
      <c r="I73" s="347"/>
      <c r="J73" s="347"/>
      <c r="K73" s="246"/>
    </row>
    <row r="74" spans="2:11" ht="17.25" customHeight="1" x14ac:dyDescent="0.3">
      <c r="B74" s="245"/>
      <c r="C74" s="247" t="s">
        <v>500</v>
      </c>
      <c r="D74" s="247"/>
      <c r="E74" s="247"/>
      <c r="F74" s="247" t="s">
        <v>501</v>
      </c>
      <c r="G74" s="248"/>
      <c r="H74" s="247" t="s">
        <v>111</v>
      </c>
      <c r="I74" s="247" t="s">
        <v>57</v>
      </c>
      <c r="J74" s="247" t="s">
        <v>502</v>
      </c>
      <c r="K74" s="246"/>
    </row>
    <row r="75" spans="2:11" ht="17.25" customHeight="1" x14ac:dyDescent="0.3">
      <c r="B75" s="245"/>
      <c r="C75" s="249" t="s">
        <v>503</v>
      </c>
      <c r="D75" s="249"/>
      <c r="E75" s="249"/>
      <c r="F75" s="250" t="s">
        <v>504</v>
      </c>
      <c r="G75" s="251"/>
      <c r="H75" s="249"/>
      <c r="I75" s="249"/>
      <c r="J75" s="249" t="s">
        <v>505</v>
      </c>
      <c r="K75" s="246"/>
    </row>
    <row r="76" spans="2:11" ht="5.25" customHeight="1" x14ac:dyDescent="0.3">
      <c r="B76" s="245"/>
      <c r="C76" s="252"/>
      <c r="D76" s="252"/>
      <c r="E76" s="252"/>
      <c r="F76" s="252"/>
      <c r="G76" s="253"/>
      <c r="H76" s="252"/>
      <c r="I76" s="252"/>
      <c r="J76" s="252"/>
      <c r="K76" s="246"/>
    </row>
    <row r="77" spans="2:11" ht="15" customHeight="1" x14ac:dyDescent="0.3">
      <c r="B77" s="245"/>
      <c r="C77" s="235" t="s">
        <v>53</v>
      </c>
      <c r="D77" s="252"/>
      <c r="E77" s="252"/>
      <c r="F77" s="254" t="s">
        <v>506</v>
      </c>
      <c r="G77" s="253"/>
      <c r="H77" s="235" t="s">
        <v>507</v>
      </c>
      <c r="I77" s="235" t="s">
        <v>508</v>
      </c>
      <c r="J77" s="235">
        <v>20</v>
      </c>
      <c r="K77" s="246"/>
    </row>
    <row r="78" spans="2:11" ht="15" customHeight="1" x14ac:dyDescent="0.3">
      <c r="B78" s="245"/>
      <c r="C78" s="235" t="s">
        <v>509</v>
      </c>
      <c r="D78" s="235"/>
      <c r="E78" s="235"/>
      <c r="F78" s="254" t="s">
        <v>506</v>
      </c>
      <c r="G78" s="253"/>
      <c r="H78" s="235" t="s">
        <v>510</v>
      </c>
      <c r="I78" s="235" t="s">
        <v>508</v>
      </c>
      <c r="J78" s="235">
        <v>120</v>
      </c>
      <c r="K78" s="246"/>
    </row>
    <row r="79" spans="2:11" ht="15" customHeight="1" x14ac:dyDescent="0.3">
      <c r="B79" s="255"/>
      <c r="C79" s="235" t="s">
        <v>511</v>
      </c>
      <c r="D79" s="235"/>
      <c r="E79" s="235"/>
      <c r="F79" s="254" t="s">
        <v>512</v>
      </c>
      <c r="G79" s="253"/>
      <c r="H79" s="235" t="s">
        <v>513</v>
      </c>
      <c r="I79" s="235" t="s">
        <v>508</v>
      </c>
      <c r="J79" s="235">
        <v>50</v>
      </c>
      <c r="K79" s="246"/>
    </row>
    <row r="80" spans="2:11" ht="15" customHeight="1" x14ac:dyDescent="0.3">
      <c r="B80" s="255"/>
      <c r="C80" s="235" t="s">
        <v>514</v>
      </c>
      <c r="D80" s="235"/>
      <c r="E80" s="235"/>
      <c r="F80" s="254" t="s">
        <v>506</v>
      </c>
      <c r="G80" s="253"/>
      <c r="H80" s="235" t="s">
        <v>515</v>
      </c>
      <c r="I80" s="235" t="s">
        <v>516</v>
      </c>
      <c r="J80" s="235"/>
      <c r="K80" s="246"/>
    </row>
    <row r="81" spans="2:11" ht="15" customHeight="1" x14ac:dyDescent="0.3">
      <c r="B81" s="255"/>
      <c r="C81" s="256" t="s">
        <v>517</v>
      </c>
      <c r="D81" s="256"/>
      <c r="E81" s="256"/>
      <c r="F81" s="257" t="s">
        <v>512</v>
      </c>
      <c r="G81" s="256"/>
      <c r="H81" s="256" t="s">
        <v>518</v>
      </c>
      <c r="I81" s="256" t="s">
        <v>508</v>
      </c>
      <c r="J81" s="256">
        <v>15</v>
      </c>
      <c r="K81" s="246"/>
    </row>
    <row r="82" spans="2:11" ht="15" customHeight="1" x14ac:dyDescent="0.3">
      <c r="B82" s="255"/>
      <c r="C82" s="256" t="s">
        <v>519</v>
      </c>
      <c r="D82" s="256"/>
      <c r="E82" s="256"/>
      <c r="F82" s="257" t="s">
        <v>512</v>
      </c>
      <c r="G82" s="256"/>
      <c r="H82" s="256" t="s">
        <v>520</v>
      </c>
      <c r="I82" s="256" t="s">
        <v>508</v>
      </c>
      <c r="J82" s="256">
        <v>15</v>
      </c>
      <c r="K82" s="246"/>
    </row>
    <row r="83" spans="2:11" ht="15" customHeight="1" x14ac:dyDescent="0.3">
      <c r="B83" s="255"/>
      <c r="C83" s="256" t="s">
        <v>521</v>
      </c>
      <c r="D83" s="256"/>
      <c r="E83" s="256"/>
      <c r="F83" s="257" t="s">
        <v>512</v>
      </c>
      <c r="G83" s="256"/>
      <c r="H83" s="256" t="s">
        <v>522</v>
      </c>
      <c r="I83" s="256" t="s">
        <v>508</v>
      </c>
      <c r="J83" s="256">
        <v>20</v>
      </c>
      <c r="K83" s="246"/>
    </row>
    <row r="84" spans="2:11" ht="15" customHeight="1" x14ac:dyDescent="0.3">
      <c r="B84" s="255"/>
      <c r="C84" s="256" t="s">
        <v>523</v>
      </c>
      <c r="D84" s="256"/>
      <c r="E84" s="256"/>
      <c r="F84" s="257" t="s">
        <v>512</v>
      </c>
      <c r="G84" s="256"/>
      <c r="H84" s="256" t="s">
        <v>524</v>
      </c>
      <c r="I84" s="256" t="s">
        <v>508</v>
      </c>
      <c r="J84" s="256">
        <v>20</v>
      </c>
      <c r="K84" s="246"/>
    </row>
    <row r="85" spans="2:11" ht="15" customHeight="1" x14ac:dyDescent="0.3">
      <c r="B85" s="255"/>
      <c r="C85" s="235" t="s">
        <v>525</v>
      </c>
      <c r="D85" s="235"/>
      <c r="E85" s="235"/>
      <c r="F85" s="254" t="s">
        <v>512</v>
      </c>
      <c r="G85" s="253"/>
      <c r="H85" s="235" t="s">
        <v>526</v>
      </c>
      <c r="I85" s="235" t="s">
        <v>508</v>
      </c>
      <c r="J85" s="235">
        <v>50</v>
      </c>
      <c r="K85" s="246"/>
    </row>
    <row r="86" spans="2:11" ht="15" customHeight="1" x14ac:dyDescent="0.3">
      <c r="B86" s="255"/>
      <c r="C86" s="235" t="s">
        <v>527</v>
      </c>
      <c r="D86" s="235"/>
      <c r="E86" s="235"/>
      <c r="F86" s="254" t="s">
        <v>512</v>
      </c>
      <c r="G86" s="253"/>
      <c r="H86" s="235" t="s">
        <v>528</v>
      </c>
      <c r="I86" s="235" t="s">
        <v>508</v>
      </c>
      <c r="J86" s="235">
        <v>20</v>
      </c>
      <c r="K86" s="246"/>
    </row>
    <row r="87" spans="2:11" ht="15" customHeight="1" x14ac:dyDescent="0.3">
      <c r="B87" s="255"/>
      <c r="C87" s="235" t="s">
        <v>529</v>
      </c>
      <c r="D87" s="235"/>
      <c r="E87" s="235"/>
      <c r="F87" s="254" t="s">
        <v>512</v>
      </c>
      <c r="G87" s="253"/>
      <c r="H87" s="235" t="s">
        <v>530</v>
      </c>
      <c r="I87" s="235" t="s">
        <v>508</v>
      </c>
      <c r="J87" s="235">
        <v>20</v>
      </c>
      <c r="K87" s="246"/>
    </row>
    <row r="88" spans="2:11" ht="15" customHeight="1" x14ac:dyDescent="0.3">
      <c r="B88" s="255"/>
      <c r="C88" s="235" t="s">
        <v>531</v>
      </c>
      <c r="D88" s="235"/>
      <c r="E88" s="235"/>
      <c r="F88" s="254" t="s">
        <v>512</v>
      </c>
      <c r="G88" s="253"/>
      <c r="H88" s="235" t="s">
        <v>532</v>
      </c>
      <c r="I88" s="235" t="s">
        <v>508</v>
      </c>
      <c r="J88" s="235">
        <v>50</v>
      </c>
      <c r="K88" s="246"/>
    </row>
    <row r="89" spans="2:11" ht="15" customHeight="1" x14ac:dyDescent="0.3">
      <c r="B89" s="255"/>
      <c r="C89" s="235" t="s">
        <v>533</v>
      </c>
      <c r="D89" s="235"/>
      <c r="E89" s="235"/>
      <c r="F89" s="254" t="s">
        <v>512</v>
      </c>
      <c r="G89" s="253"/>
      <c r="H89" s="235" t="s">
        <v>533</v>
      </c>
      <c r="I89" s="235" t="s">
        <v>508</v>
      </c>
      <c r="J89" s="235">
        <v>50</v>
      </c>
      <c r="K89" s="246"/>
    </row>
    <row r="90" spans="2:11" ht="15" customHeight="1" x14ac:dyDescent="0.3">
      <c r="B90" s="255"/>
      <c r="C90" s="235" t="s">
        <v>116</v>
      </c>
      <c r="D90" s="235"/>
      <c r="E90" s="235"/>
      <c r="F90" s="254" t="s">
        <v>512</v>
      </c>
      <c r="G90" s="253"/>
      <c r="H90" s="235" t="s">
        <v>534</v>
      </c>
      <c r="I90" s="235" t="s">
        <v>508</v>
      </c>
      <c r="J90" s="235">
        <v>255</v>
      </c>
      <c r="K90" s="246"/>
    </row>
    <row r="91" spans="2:11" ht="15" customHeight="1" x14ac:dyDescent="0.3">
      <c r="B91" s="255"/>
      <c r="C91" s="235" t="s">
        <v>535</v>
      </c>
      <c r="D91" s="235"/>
      <c r="E91" s="235"/>
      <c r="F91" s="254" t="s">
        <v>506</v>
      </c>
      <c r="G91" s="253"/>
      <c r="H91" s="235" t="s">
        <v>536</v>
      </c>
      <c r="I91" s="235" t="s">
        <v>537</v>
      </c>
      <c r="J91" s="235"/>
      <c r="K91" s="246"/>
    </row>
    <row r="92" spans="2:11" ht="15" customHeight="1" x14ac:dyDescent="0.3">
      <c r="B92" s="255"/>
      <c r="C92" s="235" t="s">
        <v>538</v>
      </c>
      <c r="D92" s="235"/>
      <c r="E92" s="235"/>
      <c r="F92" s="254" t="s">
        <v>506</v>
      </c>
      <c r="G92" s="253"/>
      <c r="H92" s="235" t="s">
        <v>539</v>
      </c>
      <c r="I92" s="235" t="s">
        <v>540</v>
      </c>
      <c r="J92" s="235"/>
      <c r="K92" s="246"/>
    </row>
    <row r="93" spans="2:11" ht="15" customHeight="1" x14ac:dyDescent="0.3">
      <c r="B93" s="255"/>
      <c r="C93" s="235" t="s">
        <v>541</v>
      </c>
      <c r="D93" s="235"/>
      <c r="E93" s="235"/>
      <c r="F93" s="254" t="s">
        <v>506</v>
      </c>
      <c r="G93" s="253"/>
      <c r="H93" s="235" t="s">
        <v>541</v>
      </c>
      <c r="I93" s="235" t="s">
        <v>540</v>
      </c>
      <c r="J93" s="235"/>
      <c r="K93" s="246"/>
    </row>
    <row r="94" spans="2:11" ht="15" customHeight="1" x14ac:dyDescent="0.3">
      <c r="B94" s="255"/>
      <c r="C94" s="235" t="s">
        <v>38</v>
      </c>
      <c r="D94" s="235"/>
      <c r="E94" s="235"/>
      <c r="F94" s="254" t="s">
        <v>506</v>
      </c>
      <c r="G94" s="253"/>
      <c r="H94" s="235" t="s">
        <v>542</v>
      </c>
      <c r="I94" s="235" t="s">
        <v>540</v>
      </c>
      <c r="J94" s="235"/>
      <c r="K94" s="246"/>
    </row>
    <row r="95" spans="2:11" ht="15" customHeight="1" x14ac:dyDescent="0.3">
      <c r="B95" s="255"/>
      <c r="C95" s="235" t="s">
        <v>48</v>
      </c>
      <c r="D95" s="235"/>
      <c r="E95" s="235"/>
      <c r="F95" s="254" t="s">
        <v>506</v>
      </c>
      <c r="G95" s="253"/>
      <c r="H95" s="235" t="s">
        <v>543</v>
      </c>
      <c r="I95" s="235" t="s">
        <v>540</v>
      </c>
      <c r="J95" s="235"/>
      <c r="K95" s="246"/>
    </row>
    <row r="96" spans="2:11" ht="15" customHeight="1" x14ac:dyDescent="0.3">
      <c r="B96" s="258"/>
      <c r="C96" s="259"/>
      <c r="D96" s="259"/>
      <c r="E96" s="259"/>
      <c r="F96" s="259"/>
      <c r="G96" s="259"/>
      <c r="H96" s="259"/>
      <c r="I96" s="259"/>
      <c r="J96" s="259"/>
      <c r="K96" s="260"/>
    </row>
    <row r="97" spans="2:11" ht="18.75" customHeight="1" x14ac:dyDescent="0.3">
      <c r="B97" s="261"/>
      <c r="C97" s="262"/>
      <c r="D97" s="262"/>
      <c r="E97" s="262"/>
      <c r="F97" s="262"/>
      <c r="G97" s="262"/>
      <c r="H97" s="262"/>
      <c r="I97" s="262"/>
      <c r="J97" s="262"/>
      <c r="K97" s="261"/>
    </row>
    <row r="98" spans="2:11" ht="18.75" customHeight="1" x14ac:dyDescent="0.3">
      <c r="B98" s="241"/>
      <c r="C98" s="241"/>
      <c r="D98" s="241"/>
      <c r="E98" s="241"/>
      <c r="F98" s="241"/>
      <c r="G98" s="241"/>
      <c r="H98" s="241"/>
      <c r="I98" s="241"/>
      <c r="J98" s="241"/>
      <c r="K98" s="241"/>
    </row>
    <row r="99" spans="2:11" ht="7.5" customHeight="1" x14ac:dyDescent="0.3">
      <c r="B99" s="242"/>
      <c r="C99" s="243"/>
      <c r="D99" s="243"/>
      <c r="E99" s="243"/>
      <c r="F99" s="243"/>
      <c r="G99" s="243"/>
      <c r="H99" s="243"/>
      <c r="I99" s="243"/>
      <c r="J99" s="243"/>
      <c r="K99" s="244"/>
    </row>
    <row r="100" spans="2:11" ht="45" customHeight="1" x14ac:dyDescent="0.3">
      <c r="B100" s="245"/>
      <c r="C100" s="347" t="s">
        <v>544</v>
      </c>
      <c r="D100" s="347"/>
      <c r="E100" s="347"/>
      <c r="F100" s="347"/>
      <c r="G100" s="347"/>
      <c r="H100" s="347"/>
      <c r="I100" s="347"/>
      <c r="J100" s="347"/>
      <c r="K100" s="246"/>
    </row>
    <row r="101" spans="2:11" ht="17.25" customHeight="1" x14ac:dyDescent="0.3">
      <c r="B101" s="245"/>
      <c r="C101" s="247" t="s">
        <v>500</v>
      </c>
      <c r="D101" s="247"/>
      <c r="E101" s="247"/>
      <c r="F101" s="247" t="s">
        <v>501</v>
      </c>
      <c r="G101" s="248"/>
      <c r="H101" s="247" t="s">
        <v>111</v>
      </c>
      <c r="I101" s="247" t="s">
        <v>57</v>
      </c>
      <c r="J101" s="247" t="s">
        <v>502</v>
      </c>
      <c r="K101" s="246"/>
    </row>
    <row r="102" spans="2:11" ht="17.25" customHeight="1" x14ac:dyDescent="0.3">
      <c r="B102" s="245"/>
      <c r="C102" s="249" t="s">
        <v>503</v>
      </c>
      <c r="D102" s="249"/>
      <c r="E102" s="249"/>
      <c r="F102" s="250" t="s">
        <v>504</v>
      </c>
      <c r="G102" s="251"/>
      <c r="H102" s="249"/>
      <c r="I102" s="249"/>
      <c r="J102" s="249" t="s">
        <v>505</v>
      </c>
      <c r="K102" s="246"/>
    </row>
    <row r="103" spans="2:11" ht="5.25" customHeight="1" x14ac:dyDescent="0.3">
      <c r="B103" s="245"/>
      <c r="C103" s="247"/>
      <c r="D103" s="247"/>
      <c r="E103" s="247"/>
      <c r="F103" s="247"/>
      <c r="G103" s="263"/>
      <c r="H103" s="247"/>
      <c r="I103" s="247"/>
      <c r="J103" s="247"/>
      <c r="K103" s="246"/>
    </row>
    <row r="104" spans="2:11" ht="15" customHeight="1" x14ac:dyDescent="0.3">
      <c r="B104" s="245"/>
      <c r="C104" s="235" t="s">
        <v>53</v>
      </c>
      <c r="D104" s="252"/>
      <c r="E104" s="252"/>
      <c r="F104" s="254" t="s">
        <v>506</v>
      </c>
      <c r="G104" s="263"/>
      <c r="H104" s="235" t="s">
        <v>545</v>
      </c>
      <c r="I104" s="235" t="s">
        <v>508</v>
      </c>
      <c r="J104" s="235">
        <v>20</v>
      </c>
      <c r="K104" s="246"/>
    </row>
    <row r="105" spans="2:11" ht="15" customHeight="1" x14ac:dyDescent="0.3">
      <c r="B105" s="245"/>
      <c r="C105" s="235" t="s">
        <v>509</v>
      </c>
      <c r="D105" s="235"/>
      <c r="E105" s="235"/>
      <c r="F105" s="254" t="s">
        <v>506</v>
      </c>
      <c r="G105" s="235"/>
      <c r="H105" s="235" t="s">
        <v>545</v>
      </c>
      <c r="I105" s="235" t="s">
        <v>508</v>
      </c>
      <c r="J105" s="235">
        <v>120</v>
      </c>
      <c r="K105" s="246"/>
    </row>
    <row r="106" spans="2:11" ht="15" customHeight="1" x14ac:dyDescent="0.3">
      <c r="B106" s="255"/>
      <c r="C106" s="235" t="s">
        <v>511</v>
      </c>
      <c r="D106" s="235"/>
      <c r="E106" s="235"/>
      <c r="F106" s="254" t="s">
        <v>512</v>
      </c>
      <c r="G106" s="235"/>
      <c r="H106" s="235" t="s">
        <v>545</v>
      </c>
      <c r="I106" s="235" t="s">
        <v>508</v>
      </c>
      <c r="J106" s="235">
        <v>50</v>
      </c>
      <c r="K106" s="246"/>
    </row>
    <row r="107" spans="2:11" ht="15" customHeight="1" x14ac:dyDescent="0.3">
      <c r="B107" s="255"/>
      <c r="C107" s="235" t="s">
        <v>514</v>
      </c>
      <c r="D107" s="235"/>
      <c r="E107" s="235"/>
      <c r="F107" s="254" t="s">
        <v>506</v>
      </c>
      <c r="G107" s="235"/>
      <c r="H107" s="235" t="s">
        <v>545</v>
      </c>
      <c r="I107" s="235" t="s">
        <v>516</v>
      </c>
      <c r="J107" s="235"/>
      <c r="K107" s="246"/>
    </row>
    <row r="108" spans="2:11" ht="15" customHeight="1" x14ac:dyDescent="0.3">
      <c r="B108" s="255"/>
      <c r="C108" s="235" t="s">
        <v>525</v>
      </c>
      <c r="D108" s="235"/>
      <c r="E108" s="235"/>
      <c r="F108" s="254" t="s">
        <v>512</v>
      </c>
      <c r="G108" s="235"/>
      <c r="H108" s="235" t="s">
        <v>545</v>
      </c>
      <c r="I108" s="235" t="s">
        <v>508</v>
      </c>
      <c r="J108" s="235">
        <v>50</v>
      </c>
      <c r="K108" s="246"/>
    </row>
    <row r="109" spans="2:11" ht="15" customHeight="1" x14ac:dyDescent="0.3">
      <c r="B109" s="255"/>
      <c r="C109" s="235" t="s">
        <v>533</v>
      </c>
      <c r="D109" s="235"/>
      <c r="E109" s="235"/>
      <c r="F109" s="254" t="s">
        <v>512</v>
      </c>
      <c r="G109" s="235"/>
      <c r="H109" s="235" t="s">
        <v>545</v>
      </c>
      <c r="I109" s="235" t="s">
        <v>508</v>
      </c>
      <c r="J109" s="235">
        <v>50</v>
      </c>
      <c r="K109" s="246"/>
    </row>
    <row r="110" spans="2:11" ht="15" customHeight="1" x14ac:dyDescent="0.3">
      <c r="B110" s="255"/>
      <c r="C110" s="235" t="s">
        <v>531</v>
      </c>
      <c r="D110" s="235"/>
      <c r="E110" s="235"/>
      <c r="F110" s="254" t="s">
        <v>512</v>
      </c>
      <c r="G110" s="235"/>
      <c r="H110" s="235" t="s">
        <v>545</v>
      </c>
      <c r="I110" s="235" t="s">
        <v>508</v>
      </c>
      <c r="J110" s="235">
        <v>50</v>
      </c>
      <c r="K110" s="246"/>
    </row>
    <row r="111" spans="2:11" ht="15" customHeight="1" x14ac:dyDescent="0.3">
      <c r="B111" s="255"/>
      <c r="C111" s="235" t="s">
        <v>53</v>
      </c>
      <c r="D111" s="235"/>
      <c r="E111" s="235"/>
      <c r="F111" s="254" t="s">
        <v>506</v>
      </c>
      <c r="G111" s="235"/>
      <c r="H111" s="235" t="s">
        <v>546</v>
      </c>
      <c r="I111" s="235" t="s">
        <v>508</v>
      </c>
      <c r="J111" s="235">
        <v>20</v>
      </c>
      <c r="K111" s="246"/>
    </row>
    <row r="112" spans="2:11" ht="15" customHeight="1" x14ac:dyDescent="0.3">
      <c r="B112" s="255"/>
      <c r="C112" s="235" t="s">
        <v>547</v>
      </c>
      <c r="D112" s="235"/>
      <c r="E112" s="235"/>
      <c r="F112" s="254" t="s">
        <v>506</v>
      </c>
      <c r="G112" s="235"/>
      <c r="H112" s="235" t="s">
        <v>548</v>
      </c>
      <c r="I112" s="235" t="s">
        <v>508</v>
      </c>
      <c r="J112" s="235">
        <v>120</v>
      </c>
      <c r="K112" s="246"/>
    </row>
    <row r="113" spans="2:11" ht="15" customHeight="1" x14ac:dyDescent="0.3">
      <c r="B113" s="255"/>
      <c r="C113" s="235" t="s">
        <v>38</v>
      </c>
      <c r="D113" s="235"/>
      <c r="E113" s="235"/>
      <c r="F113" s="254" t="s">
        <v>506</v>
      </c>
      <c r="G113" s="235"/>
      <c r="H113" s="235" t="s">
        <v>549</v>
      </c>
      <c r="I113" s="235" t="s">
        <v>540</v>
      </c>
      <c r="J113" s="235"/>
      <c r="K113" s="246"/>
    </row>
    <row r="114" spans="2:11" ht="15" customHeight="1" x14ac:dyDescent="0.3">
      <c r="B114" s="255"/>
      <c r="C114" s="235" t="s">
        <v>48</v>
      </c>
      <c r="D114" s="235"/>
      <c r="E114" s="235"/>
      <c r="F114" s="254" t="s">
        <v>506</v>
      </c>
      <c r="G114" s="235"/>
      <c r="H114" s="235" t="s">
        <v>550</v>
      </c>
      <c r="I114" s="235" t="s">
        <v>540</v>
      </c>
      <c r="J114" s="235"/>
      <c r="K114" s="246"/>
    </row>
    <row r="115" spans="2:11" ht="15" customHeight="1" x14ac:dyDescent="0.3">
      <c r="B115" s="255"/>
      <c r="C115" s="235" t="s">
        <v>57</v>
      </c>
      <c r="D115" s="235"/>
      <c r="E115" s="235"/>
      <c r="F115" s="254" t="s">
        <v>506</v>
      </c>
      <c r="G115" s="235"/>
      <c r="H115" s="235" t="s">
        <v>551</v>
      </c>
      <c r="I115" s="235" t="s">
        <v>552</v>
      </c>
      <c r="J115" s="235"/>
      <c r="K115" s="246"/>
    </row>
    <row r="116" spans="2:11" ht="15" customHeight="1" x14ac:dyDescent="0.3">
      <c r="B116" s="258"/>
      <c r="C116" s="264"/>
      <c r="D116" s="264"/>
      <c r="E116" s="264"/>
      <c r="F116" s="264"/>
      <c r="G116" s="264"/>
      <c r="H116" s="264"/>
      <c r="I116" s="264"/>
      <c r="J116" s="264"/>
      <c r="K116" s="260"/>
    </row>
    <row r="117" spans="2:11" ht="18.75" customHeight="1" x14ac:dyDescent="0.3">
      <c r="B117" s="265"/>
      <c r="C117" s="231"/>
      <c r="D117" s="231"/>
      <c r="E117" s="231"/>
      <c r="F117" s="266"/>
      <c r="G117" s="231"/>
      <c r="H117" s="231"/>
      <c r="I117" s="231"/>
      <c r="J117" s="231"/>
      <c r="K117" s="265"/>
    </row>
    <row r="118" spans="2:11" ht="18.75" customHeight="1" x14ac:dyDescent="0.3">
      <c r="B118" s="241"/>
      <c r="C118" s="241"/>
      <c r="D118" s="241"/>
      <c r="E118" s="241"/>
      <c r="F118" s="241"/>
      <c r="G118" s="241"/>
      <c r="H118" s="241"/>
      <c r="I118" s="241"/>
      <c r="J118" s="241"/>
      <c r="K118" s="241"/>
    </row>
    <row r="119" spans="2:11" ht="7.5" customHeight="1" x14ac:dyDescent="0.3">
      <c r="B119" s="267"/>
      <c r="C119" s="268"/>
      <c r="D119" s="268"/>
      <c r="E119" s="268"/>
      <c r="F119" s="268"/>
      <c r="G119" s="268"/>
      <c r="H119" s="268"/>
      <c r="I119" s="268"/>
      <c r="J119" s="268"/>
      <c r="K119" s="269"/>
    </row>
    <row r="120" spans="2:11" ht="45" customHeight="1" x14ac:dyDescent="0.3">
      <c r="B120" s="270"/>
      <c r="C120" s="344" t="s">
        <v>553</v>
      </c>
      <c r="D120" s="344"/>
      <c r="E120" s="344"/>
      <c r="F120" s="344"/>
      <c r="G120" s="344"/>
      <c r="H120" s="344"/>
      <c r="I120" s="344"/>
      <c r="J120" s="344"/>
      <c r="K120" s="271"/>
    </row>
    <row r="121" spans="2:11" ht="17.25" customHeight="1" x14ac:dyDescent="0.3">
      <c r="B121" s="272"/>
      <c r="C121" s="247" t="s">
        <v>500</v>
      </c>
      <c r="D121" s="247"/>
      <c r="E121" s="247"/>
      <c r="F121" s="247" t="s">
        <v>501</v>
      </c>
      <c r="G121" s="248"/>
      <c r="H121" s="247" t="s">
        <v>111</v>
      </c>
      <c r="I121" s="247" t="s">
        <v>57</v>
      </c>
      <c r="J121" s="247" t="s">
        <v>502</v>
      </c>
      <c r="K121" s="273"/>
    </row>
    <row r="122" spans="2:11" ht="17.25" customHeight="1" x14ac:dyDescent="0.3">
      <c r="B122" s="272"/>
      <c r="C122" s="249" t="s">
        <v>503</v>
      </c>
      <c r="D122" s="249"/>
      <c r="E122" s="249"/>
      <c r="F122" s="250" t="s">
        <v>504</v>
      </c>
      <c r="G122" s="251"/>
      <c r="H122" s="249"/>
      <c r="I122" s="249"/>
      <c r="J122" s="249" t="s">
        <v>505</v>
      </c>
      <c r="K122" s="273"/>
    </row>
    <row r="123" spans="2:11" ht="5.25" customHeight="1" x14ac:dyDescent="0.3">
      <c r="B123" s="274"/>
      <c r="C123" s="252"/>
      <c r="D123" s="252"/>
      <c r="E123" s="252"/>
      <c r="F123" s="252"/>
      <c r="G123" s="235"/>
      <c r="H123" s="252"/>
      <c r="I123" s="252"/>
      <c r="J123" s="252"/>
      <c r="K123" s="275"/>
    </row>
    <row r="124" spans="2:11" ht="15" customHeight="1" x14ac:dyDescent="0.3">
      <c r="B124" s="274"/>
      <c r="C124" s="235" t="s">
        <v>509</v>
      </c>
      <c r="D124" s="252"/>
      <c r="E124" s="252"/>
      <c r="F124" s="254" t="s">
        <v>506</v>
      </c>
      <c r="G124" s="235"/>
      <c r="H124" s="235" t="s">
        <v>545</v>
      </c>
      <c r="I124" s="235" t="s">
        <v>508</v>
      </c>
      <c r="J124" s="235">
        <v>120</v>
      </c>
      <c r="K124" s="276"/>
    </row>
    <row r="125" spans="2:11" ht="15" customHeight="1" x14ac:dyDescent="0.3">
      <c r="B125" s="274"/>
      <c r="C125" s="235" t="s">
        <v>554</v>
      </c>
      <c r="D125" s="235"/>
      <c r="E125" s="235"/>
      <c r="F125" s="254" t="s">
        <v>506</v>
      </c>
      <c r="G125" s="235"/>
      <c r="H125" s="235" t="s">
        <v>555</v>
      </c>
      <c r="I125" s="235" t="s">
        <v>508</v>
      </c>
      <c r="J125" s="235" t="s">
        <v>556</v>
      </c>
      <c r="K125" s="276"/>
    </row>
    <row r="126" spans="2:11" ht="15" customHeight="1" x14ac:dyDescent="0.3">
      <c r="B126" s="274"/>
      <c r="C126" s="235" t="s">
        <v>455</v>
      </c>
      <c r="D126" s="235"/>
      <c r="E126" s="235"/>
      <c r="F126" s="254" t="s">
        <v>506</v>
      </c>
      <c r="G126" s="235"/>
      <c r="H126" s="235" t="s">
        <v>557</v>
      </c>
      <c r="I126" s="235" t="s">
        <v>508</v>
      </c>
      <c r="J126" s="235" t="s">
        <v>556</v>
      </c>
      <c r="K126" s="276"/>
    </row>
    <row r="127" spans="2:11" ht="15" customHeight="1" x14ac:dyDescent="0.3">
      <c r="B127" s="274"/>
      <c r="C127" s="235" t="s">
        <v>517</v>
      </c>
      <c r="D127" s="235"/>
      <c r="E127" s="235"/>
      <c r="F127" s="254" t="s">
        <v>512</v>
      </c>
      <c r="G127" s="235"/>
      <c r="H127" s="235" t="s">
        <v>518</v>
      </c>
      <c r="I127" s="235" t="s">
        <v>508</v>
      </c>
      <c r="J127" s="235">
        <v>15</v>
      </c>
      <c r="K127" s="276"/>
    </row>
    <row r="128" spans="2:11" ht="15" customHeight="1" x14ac:dyDescent="0.3">
      <c r="B128" s="274"/>
      <c r="C128" s="256" t="s">
        <v>519</v>
      </c>
      <c r="D128" s="256"/>
      <c r="E128" s="256"/>
      <c r="F128" s="257" t="s">
        <v>512</v>
      </c>
      <c r="G128" s="256"/>
      <c r="H128" s="256" t="s">
        <v>520</v>
      </c>
      <c r="I128" s="256" t="s">
        <v>508</v>
      </c>
      <c r="J128" s="256">
        <v>15</v>
      </c>
      <c r="K128" s="276"/>
    </row>
    <row r="129" spans="2:11" ht="15" customHeight="1" x14ac:dyDescent="0.3">
      <c r="B129" s="274"/>
      <c r="C129" s="256" t="s">
        <v>521</v>
      </c>
      <c r="D129" s="256"/>
      <c r="E129" s="256"/>
      <c r="F129" s="257" t="s">
        <v>512</v>
      </c>
      <c r="G129" s="256"/>
      <c r="H129" s="256" t="s">
        <v>522</v>
      </c>
      <c r="I129" s="256" t="s">
        <v>508</v>
      </c>
      <c r="J129" s="256">
        <v>20</v>
      </c>
      <c r="K129" s="276"/>
    </row>
    <row r="130" spans="2:11" ht="15" customHeight="1" x14ac:dyDescent="0.3">
      <c r="B130" s="274"/>
      <c r="C130" s="256" t="s">
        <v>523</v>
      </c>
      <c r="D130" s="256"/>
      <c r="E130" s="256"/>
      <c r="F130" s="257" t="s">
        <v>512</v>
      </c>
      <c r="G130" s="256"/>
      <c r="H130" s="256" t="s">
        <v>524</v>
      </c>
      <c r="I130" s="256" t="s">
        <v>508</v>
      </c>
      <c r="J130" s="256">
        <v>20</v>
      </c>
      <c r="K130" s="276"/>
    </row>
    <row r="131" spans="2:11" ht="15" customHeight="1" x14ac:dyDescent="0.3">
      <c r="B131" s="274"/>
      <c r="C131" s="235" t="s">
        <v>511</v>
      </c>
      <c r="D131" s="235"/>
      <c r="E131" s="235"/>
      <c r="F131" s="254" t="s">
        <v>512</v>
      </c>
      <c r="G131" s="235"/>
      <c r="H131" s="235" t="s">
        <v>545</v>
      </c>
      <c r="I131" s="235" t="s">
        <v>508</v>
      </c>
      <c r="J131" s="235">
        <v>50</v>
      </c>
      <c r="K131" s="276"/>
    </row>
    <row r="132" spans="2:11" ht="15" customHeight="1" x14ac:dyDescent="0.3">
      <c r="B132" s="274"/>
      <c r="C132" s="235" t="s">
        <v>525</v>
      </c>
      <c r="D132" s="235"/>
      <c r="E132" s="235"/>
      <c r="F132" s="254" t="s">
        <v>512</v>
      </c>
      <c r="G132" s="235"/>
      <c r="H132" s="235" t="s">
        <v>545</v>
      </c>
      <c r="I132" s="235" t="s">
        <v>508</v>
      </c>
      <c r="J132" s="235">
        <v>50</v>
      </c>
      <c r="K132" s="276"/>
    </row>
    <row r="133" spans="2:11" ht="15" customHeight="1" x14ac:dyDescent="0.3">
      <c r="B133" s="274"/>
      <c r="C133" s="235" t="s">
        <v>531</v>
      </c>
      <c r="D133" s="235"/>
      <c r="E133" s="235"/>
      <c r="F133" s="254" t="s">
        <v>512</v>
      </c>
      <c r="G133" s="235"/>
      <c r="H133" s="235" t="s">
        <v>545</v>
      </c>
      <c r="I133" s="235" t="s">
        <v>508</v>
      </c>
      <c r="J133" s="235">
        <v>50</v>
      </c>
      <c r="K133" s="276"/>
    </row>
    <row r="134" spans="2:11" ht="15" customHeight="1" x14ac:dyDescent="0.3">
      <c r="B134" s="274"/>
      <c r="C134" s="235" t="s">
        <v>533</v>
      </c>
      <c r="D134" s="235"/>
      <c r="E134" s="235"/>
      <c r="F134" s="254" t="s">
        <v>512</v>
      </c>
      <c r="G134" s="235"/>
      <c r="H134" s="235" t="s">
        <v>545</v>
      </c>
      <c r="I134" s="235" t="s">
        <v>508</v>
      </c>
      <c r="J134" s="235">
        <v>50</v>
      </c>
      <c r="K134" s="276"/>
    </row>
    <row r="135" spans="2:11" ht="15" customHeight="1" x14ac:dyDescent="0.3">
      <c r="B135" s="274"/>
      <c r="C135" s="235" t="s">
        <v>116</v>
      </c>
      <c r="D135" s="235"/>
      <c r="E135" s="235"/>
      <c r="F135" s="254" t="s">
        <v>512</v>
      </c>
      <c r="G135" s="235"/>
      <c r="H135" s="235" t="s">
        <v>558</v>
      </c>
      <c r="I135" s="235" t="s">
        <v>508</v>
      </c>
      <c r="J135" s="235">
        <v>255</v>
      </c>
      <c r="K135" s="276"/>
    </row>
    <row r="136" spans="2:11" ht="15" customHeight="1" x14ac:dyDescent="0.3">
      <c r="B136" s="274"/>
      <c r="C136" s="235" t="s">
        <v>535</v>
      </c>
      <c r="D136" s="235"/>
      <c r="E136" s="235"/>
      <c r="F136" s="254" t="s">
        <v>506</v>
      </c>
      <c r="G136" s="235"/>
      <c r="H136" s="235" t="s">
        <v>559</v>
      </c>
      <c r="I136" s="235" t="s">
        <v>537</v>
      </c>
      <c r="J136" s="235"/>
      <c r="K136" s="276"/>
    </row>
    <row r="137" spans="2:11" ht="15" customHeight="1" x14ac:dyDescent="0.3">
      <c r="B137" s="274"/>
      <c r="C137" s="235" t="s">
        <v>538</v>
      </c>
      <c r="D137" s="235"/>
      <c r="E137" s="235"/>
      <c r="F137" s="254" t="s">
        <v>506</v>
      </c>
      <c r="G137" s="235"/>
      <c r="H137" s="235" t="s">
        <v>560</v>
      </c>
      <c r="I137" s="235" t="s">
        <v>540</v>
      </c>
      <c r="J137" s="235"/>
      <c r="K137" s="276"/>
    </row>
    <row r="138" spans="2:11" ht="15" customHeight="1" x14ac:dyDescent="0.3">
      <c r="B138" s="274"/>
      <c r="C138" s="235" t="s">
        <v>541</v>
      </c>
      <c r="D138" s="235"/>
      <c r="E138" s="235"/>
      <c r="F138" s="254" t="s">
        <v>506</v>
      </c>
      <c r="G138" s="235"/>
      <c r="H138" s="235" t="s">
        <v>541</v>
      </c>
      <c r="I138" s="235" t="s">
        <v>540</v>
      </c>
      <c r="J138" s="235"/>
      <c r="K138" s="276"/>
    </row>
    <row r="139" spans="2:11" ht="15" customHeight="1" x14ac:dyDescent="0.3">
      <c r="B139" s="274"/>
      <c r="C139" s="235" t="s">
        <v>38</v>
      </c>
      <c r="D139" s="235"/>
      <c r="E139" s="235"/>
      <c r="F139" s="254" t="s">
        <v>506</v>
      </c>
      <c r="G139" s="235"/>
      <c r="H139" s="235" t="s">
        <v>561</v>
      </c>
      <c r="I139" s="235" t="s">
        <v>540</v>
      </c>
      <c r="J139" s="235"/>
      <c r="K139" s="276"/>
    </row>
    <row r="140" spans="2:11" ht="15" customHeight="1" x14ac:dyDescent="0.3">
      <c r="B140" s="274"/>
      <c r="C140" s="235" t="s">
        <v>562</v>
      </c>
      <c r="D140" s="235"/>
      <c r="E140" s="235"/>
      <c r="F140" s="254" t="s">
        <v>506</v>
      </c>
      <c r="G140" s="235"/>
      <c r="H140" s="235" t="s">
        <v>563</v>
      </c>
      <c r="I140" s="235" t="s">
        <v>540</v>
      </c>
      <c r="J140" s="235"/>
      <c r="K140" s="276"/>
    </row>
    <row r="141" spans="2:11" ht="15" customHeight="1" x14ac:dyDescent="0.3">
      <c r="B141" s="277"/>
      <c r="C141" s="278"/>
      <c r="D141" s="278"/>
      <c r="E141" s="278"/>
      <c r="F141" s="278"/>
      <c r="G141" s="278"/>
      <c r="H141" s="278"/>
      <c r="I141" s="278"/>
      <c r="J141" s="278"/>
      <c r="K141" s="279"/>
    </row>
    <row r="142" spans="2:11" ht="18.75" customHeight="1" x14ac:dyDescent="0.3">
      <c r="B142" s="231"/>
      <c r="C142" s="231"/>
      <c r="D142" s="231"/>
      <c r="E142" s="231"/>
      <c r="F142" s="266"/>
      <c r="G142" s="231"/>
      <c r="H142" s="231"/>
      <c r="I142" s="231"/>
      <c r="J142" s="231"/>
      <c r="K142" s="231"/>
    </row>
    <row r="143" spans="2:11" ht="18.75" customHeight="1" x14ac:dyDescent="0.3"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</row>
    <row r="144" spans="2:11" ht="7.5" customHeight="1" x14ac:dyDescent="0.3">
      <c r="B144" s="242"/>
      <c r="C144" s="243"/>
      <c r="D144" s="243"/>
      <c r="E144" s="243"/>
      <c r="F144" s="243"/>
      <c r="G144" s="243"/>
      <c r="H144" s="243"/>
      <c r="I144" s="243"/>
      <c r="J144" s="243"/>
      <c r="K144" s="244"/>
    </row>
    <row r="145" spans="2:11" ht="45" customHeight="1" x14ac:dyDescent="0.3">
      <c r="B145" s="245"/>
      <c r="C145" s="347" t="s">
        <v>564</v>
      </c>
      <c r="D145" s="347"/>
      <c r="E145" s="347"/>
      <c r="F145" s="347"/>
      <c r="G145" s="347"/>
      <c r="H145" s="347"/>
      <c r="I145" s="347"/>
      <c r="J145" s="347"/>
      <c r="K145" s="246"/>
    </row>
    <row r="146" spans="2:11" ht="17.25" customHeight="1" x14ac:dyDescent="0.3">
      <c r="B146" s="245"/>
      <c r="C146" s="247" t="s">
        <v>500</v>
      </c>
      <c r="D146" s="247"/>
      <c r="E146" s="247"/>
      <c r="F146" s="247" t="s">
        <v>501</v>
      </c>
      <c r="G146" s="248"/>
      <c r="H146" s="247" t="s">
        <v>111</v>
      </c>
      <c r="I146" s="247" t="s">
        <v>57</v>
      </c>
      <c r="J146" s="247" t="s">
        <v>502</v>
      </c>
      <c r="K146" s="246"/>
    </row>
    <row r="147" spans="2:11" ht="17.25" customHeight="1" x14ac:dyDescent="0.3">
      <c r="B147" s="245"/>
      <c r="C147" s="249" t="s">
        <v>503</v>
      </c>
      <c r="D147" s="249"/>
      <c r="E147" s="249"/>
      <c r="F147" s="250" t="s">
        <v>504</v>
      </c>
      <c r="G147" s="251"/>
      <c r="H147" s="249"/>
      <c r="I147" s="249"/>
      <c r="J147" s="249" t="s">
        <v>505</v>
      </c>
      <c r="K147" s="246"/>
    </row>
    <row r="148" spans="2:11" ht="5.25" customHeight="1" x14ac:dyDescent="0.3">
      <c r="B148" s="255"/>
      <c r="C148" s="252"/>
      <c r="D148" s="252"/>
      <c r="E148" s="252"/>
      <c r="F148" s="252"/>
      <c r="G148" s="253"/>
      <c r="H148" s="252"/>
      <c r="I148" s="252"/>
      <c r="J148" s="252"/>
      <c r="K148" s="276"/>
    </row>
    <row r="149" spans="2:11" ht="15" customHeight="1" x14ac:dyDescent="0.3">
      <c r="B149" s="255"/>
      <c r="C149" s="280" t="s">
        <v>509</v>
      </c>
      <c r="D149" s="235"/>
      <c r="E149" s="235"/>
      <c r="F149" s="281" t="s">
        <v>506</v>
      </c>
      <c r="G149" s="235"/>
      <c r="H149" s="280" t="s">
        <v>545</v>
      </c>
      <c r="I149" s="280" t="s">
        <v>508</v>
      </c>
      <c r="J149" s="280">
        <v>120</v>
      </c>
      <c r="K149" s="276"/>
    </row>
    <row r="150" spans="2:11" ht="15" customHeight="1" x14ac:dyDescent="0.3">
      <c r="B150" s="255"/>
      <c r="C150" s="280" t="s">
        <v>554</v>
      </c>
      <c r="D150" s="235"/>
      <c r="E150" s="235"/>
      <c r="F150" s="281" t="s">
        <v>506</v>
      </c>
      <c r="G150" s="235"/>
      <c r="H150" s="280" t="s">
        <v>565</v>
      </c>
      <c r="I150" s="280" t="s">
        <v>508</v>
      </c>
      <c r="J150" s="280" t="s">
        <v>556</v>
      </c>
      <c r="K150" s="276"/>
    </row>
    <row r="151" spans="2:11" ht="15" customHeight="1" x14ac:dyDescent="0.3">
      <c r="B151" s="255"/>
      <c r="C151" s="280" t="s">
        <v>455</v>
      </c>
      <c r="D151" s="235"/>
      <c r="E151" s="235"/>
      <c r="F151" s="281" t="s">
        <v>506</v>
      </c>
      <c r="G151" s="235"/>
      <c r="H151" s="280" t="s">
        <v>566</v>
      </c>
      <c r="I151" s="280" t="s">
        <v>508</v>
      </c>
      <c r="J151" s="280" t="s">
        <v>556</v>
      </c>
      <c r="K151" s="276"/>
    </row>
    <row r="152" spans="2:11" ht="15" customHeight="1" x14ac:dyDescent="0.3">
      <c r="B152" s="255"/>
      <c r="C152" s="280" t="s">
        <v>511</v>
      </c>
      <c r="D152" s="235"/>
      <c r="E152" s="235"/>
      <c r="F152" s="281" t="s">
        <v>512</v>
      </c>
      <c r="G152" s="235"/>
      <c r="H152" s="280" t="s">
        <v>545</v>
      </c>
      <c r="I152" s="280" t="s">
        <v>508</v>
      </c>
      <c r="J152" s="280">
        <v>50</v>
      </c>
      <c r="K152" s="276"/>
    </row>
    <row r="153" spans="2:11" ht="15" customHeight="1" x14ac:dyDescent="0.3">
      <c r="B153" s="255"/>
      <c r="C153" s="280" t="s">
        <v>514</v>
      </c>
      <c r="D153" s="235"/>
      <c r="E153" s="235"/>
      <c r="F153" s="281" t="s">
        <v>506</v>
      </c>
      <c r="G153" s="235"/>
      <c r="H153" s="280" t="s">
        <v>545</v>
      </c>
      <c r="I153" s="280" t="s">
        <v>516</v>
      </c>
      <c r="J153" s="280"/>
      <c r="K153" s="276"/>
    </row>
    <row r="154" spans="2:11" ht="15" customHeight="1" x14ac:dyDescent="0.3">
      <c r="B154" s="255"/>
      <c r="C154" s="280" t="s">
        <v>525</v>
      </c>
      <c r="D154" s="235"/>
      <c r="E154" s="235"/>
      <c r="F154" s="281" t="s">
        <v>512</v>
      </c>
      <c r="G154" s="235"/>
      <c r="H154" s="280" t="s">
        <v>545</v>
      </c>
      <c r="I154" s="280" t="s">
        <v>508</v>
      </c>
      <c r="J154" s="280">
        <v>50</v>
      </c>
      <c r="K154" s="276"/>
    </row>
    <row r="155" spans="2:11" ht="15" customHeight="1" x14ac:dyDescent="0.3">
      <c r="B155" s="255"/>
      <c r="C155" s="280" t="s">
        <v>533</v>
      </c>
      <c r="D155" s="235"/>
      <c r="E155" s="235"/>
      <c r="F155" s="281" t="s">
        <v>512</v>
      </c>
      <c r="G155" s="235"/>
      <c r="H155" s="280" t="s">
        <v>545</v>
      </c>
      <c r="I155" s="280" t="s">
        <v>508</v>
      </c>
      <c r="J155" s="280">
        <v>50</v>
      </c>
      <c r="K155" s="276"/>
    </row>
    <row r="156" spans="2:11" ht="15" customHeight="1" x14ac:dyDescent="0.3">
      <c r="B156" s="255"/>
      <c r="C156" s="280" t="s">
        <v>531</v>
      </c>
      <c r="D156" s="235"/>
      <c r="E156" s="235"/>
      <c r="F156" s="281" t="s">
        <v>512</v>
      </c>
      <c r="G156" s="235"/>
      <c r="H156" s="280" t="s">
        <v>545</v>
      </c>
      <c r="I156" s="280" t="s">
        <v>508</v>
      </c>
      <c r="J156" s="280">
        <v>50</v>
      </c>
      <c r="K156" s="276"/>
    </row>
    <row r="157" spans="2:11" ht="15" customHeight="1" x14ac:dyDescent="0.3">
      <c r="B157" s="255"/>
      <c r="C157" s="280" t="s">
        <v>86</v>
      </c>
      <c r="D157" s="235"/>
      <c r="E157" s="235"/>
      <c r="F157" s="281" t="s">
        <v>506</v>
      </c>
      <c r="G157" s="235"/>
      <c r="H157" s="280" t="s">
        <v>567</v>
      </c>
      <c r="I157" s="280" t="s">
        <v>508</v>
      </c>
      <c r="J157" s="280" t="s">
        <v>568</v>
      </c>
      <c r="K157" s="276"/>
    </row>
    <row r="158" spans="2:11" ht="15" customHeight="1" x14ac:dyDescent="0.3">
      <c r="B158" s="255"/>
      <c r="C158" s="280" t="s">
        <v>569</v>
      </c>
      <c r="D158" s="235"/>
      <c r="E158" s="235"/>
      <c r="F158" s="281" t="s">
        <v>506</v>
      </c>
      <c r="G158" s="235"/>
      <c r="H158" s="280" t="s">
        <v>570</v>
      </c>
      <c r="I158" s="280" t="s">
        <v>540</v>
      </c>
      <c r="J158" s="280"/>
      <c r="K158" s="276"/>
    </row>
    <row r="159" spans="2:11" ht="15" customHeight="1" x14ac:dyDescent="0.3">
      <c r="B159" s="282"/>
      <c r="C159" s="264"/>
      <c r="D159" s="264"/>
      <c r="E159" s="264"/>
      <c r="F159" s="264"/>
      <c r="G159" s="264"/>
      <c r="H159" s="264"/>
      <c r="I159" s="264"/>
      <c r="J159" s="264"/>
      <c r="K159" s="283"/>
    </row>
    <row r="160" spans="2:11" ht="18.75" customHeight="1" x14ac:dyDescent="0.3">
      <c r="B160" s="231"/>
      <c r="C160" s="235"/>
      <c r="D160" s="235"/>
      <c r="E160" s="235"/>
      <c r="F160" s="254"/>
      <c r="G160" s="235"/>
      <c r="H160" s="235"/>
      <c r="I160" s="235"/>
      <c r="J160" s="235"/>
      <c r="K160" s="231"/>
    </row>
    <row r="161" spans="2:11" ht="18.75" customHeight="1" x14ac:dyDescent="0.3">
      <c r="B161" s="241"/>
      <c r="C161" s="241"/>
      <c r="D161" s="241"/>
      <c r="E161" s="241"/>
      <c r="F161" s="241"/>
      <c r="G161" s="241"/>
      <c r="H161" s="241"/>
      <c r="I161" s="241"/>
      <c r="J161" s="241"/>
      <c r="K161" s="241"/>
    </row>
    <row r="162" spans="2:11" ht="7.5" customHeight="1" x14ac:dyDescent="0.3">
      <c r="B162" s="223"/>
      <c r="C162" s="224"/>
      <c r="D162" s="224"/>
      <c r="E162" s="224"/>
      <c r="F162" s="224"/>
      <c r="G162" s="224"/>
      <c r="H162" s="224"/>
      <c r="I162" s="224"/>
      <c r="J162" s="224"/>
      <c r="K162" s="225"/>
    </row>
    <row r="163" spans="2:11" ht="45" customHeight="1" x14ac:dyDescent="0.3">
      <c r="B163" s="226"/>
      <c r="C163" s="344" t="s">
        <v>571</v>
      </c>
      <c r="D163" s="344"/>
      <c r="E163" s="344"/>
      <c r="F163" s="344"/>
      <c r="G163" s="344"/>
      <c r="H163" s="344"/>
      <c r="I163" s="344"/>
      <c r="J163" s="344"/>
      <c r="K163" s="227"/>
    </row>
    <row r="164" spans="2:11" ht="17.25" customHeight="1" x14ac:dyDescent="0.3">
      <c r="B164" s="226"/>
      <c r="C164" s="247" t="s">
        <v>500</v>
      </c>
      <c r="D164" s="247"/>
      <c r="E164" s="247"/>
      <c r="F164" s="247" t="s">
        <v>501</v>
      </c>
      <c r="G164" s="284"/>
      <c r="H164" s="285" t="s">
        <v>111</v>
      </c>
      <c r="I164" s="285" t="s">
        <v>57</v>
      </c>
      <c r="J164" s="247" t="s">
        <v>502</v>
      </c>
      <c r="K164" s="227"/>
    </row>
    <row r="165" spans="2:11" ht="17.25" customHeight="1" x14ac:dyDescent="0.3">
      <c r="B165" s="228"/>
      <c r="C165" s="249" t="s">
        <v>503</v>
      </c>
      <c r="D165" s="249"/>
      <c r="E165" s="249"/>
      <c r="F165" s="250" t="s">
        <v>504</v>
      </c>
      <c r="G165" s="286"/>
      <c r="H165" s="287"/>
      <c r="I165" s="287"/>
      <c r="J165" s="249" t="s">
        <v>505</v>
      </c>
      <c r="K165" s="229"/>
    </row>
    <row r="166" spans="2:11" ht="5.25" customHeight="1" x14ac:dyDescent="0.3">
      <c r="B166" s="255"/>
      <c r="C166" s="252"/>
      <c r="D166" s="252"/>
      <c r="E166" s="252"/>
      <c r="F166" s="252"/>
      <c r="G166" s="253"/>
      <c r="H166" s="252"/>
      <c r="I166" s="252"/>
      <c r="J166" s="252"/>
      <c r="K166" s="276"/>
    </row>
    <row r="167" spans="2:11" ht="15" customHeight="1" x14ac:dyDescent="0.3">
      <c r="B167" s="255"/>
      <c r="C167" s="235" t="s">
        <v>509</v>
      </c>
      <c r="D167" s="235"/>
      <c r="E167" s="235"/>
      <c r="F167" s="254" t="s">
        <v>506</v>
      </c>
      <c r="G167" s="235"/>
      <c r="H167" s="235" t="s">
        <v>545</v>
      </c>
      <c r="I167" s="235" t="s">
        <v>508</v>
      </c>
      <c r="J167" s="235">
        <v>120</v>
      </c>
      <c r="K167" s="276"/>
    </row>
    <row r="168" spans="2:11" ht="15" customHeight="1" x14ac:dyDescent="0.3">
      <c r="B168" s="255"/>
      <c r="C168" s="235" t="s">
        <v>554</v>
      </c>
      <c r="D168" s="235"/>
      <c r="E168" s="235"/>
      <c r="F168" s="254" t="s">
        <v>506</v>
      </c>
      <c r="G168" s="235"/>
      <c r="H168" s="235" t="s">
        <v>555</v>
      </c>
      <c r="I168" s="235" t="s">
        <v>508</v>
      </c>
      <c r="J168" s="235" t="s">
        <v>556</v>
      </c>
      <c r="K168" s="276"/>
    </row>
    <row r="169" spans="2:11" ht="15" customHeight="1" x14ac:dyDescent="0.3">
      <c r="B169" s="255"/>
      <c r="C169" s="235" t="s">
        <v>455</v>
      </c>
      <c r="D169" s="235"/>
      <c r="E169" s="235"/>
      <c r="F169" s="254" t="s">
        <v>506</v>
      </c>
      <c r="G169" s="235"/>
      <c r="H169" s="235" t="s">
        <v>572</v>
      </c>
      <c r="I169" s="235" t="s">
        <v>508</v>
      </c>
      <c r="J169" s="235" t="s">
        <v>556</v>
      </c>
      <c r="K169" s="276"/>
    </row>
    <row r="170" spans="2:11" ht="15" customHeight="1" x14ac:dyDescent="0.3">
      <c r="B170" s="255"/>
      <c r="C170" s="235" t="s">
        <v>511</v>
      </c>
      <c r="D170" s="235"/>
      <c r="E170" s="235"/>
      <c r="F170" s="254" t="s">
        <v>512</v>
      </c>
      <c r="G170" s="235"/>
      <c r="H170" s="235" t="s">
        <v>572</v>
      </c>
      <c r="I170" s="235" t="s">
        <v>508</v>
      </c>
      <c r="J170" s="235">
        <v>50</v>
      </c>
      <c r="K170" s="276"/>
    </row>
    <row r="171" spans="2:11" ht="15" customHeight="1" x14ac:dyDescent="0.3">
      <c r="B171" s="255"/>
      <c r="C171" s="235" t="s">
        <v>514</v>
      </c>
      <c r="D171" s="235"/>
      <c r="E171" s="235"/>
      <c r="F171" s="254" t="s">
        <v>506</v>
      </c>
      <c r="G171" s="235"/>
      <c r="H171" s="235" t="s">
        <v>572</v>
      </c>
      <c r="I171" s="235" t="s">
        <v>516</v>
      </c>
      <c r="J171" s="235"/>
      <c r="K171" s="276"/>
    </row>
    <row r="172" spans="2:11" ht="15" customHeight="1" x14ac:dyDescent="0.3">
      <c r="B172" s="255"/>
      <c r="C172" s="235" t="s">
        <v>525</v>
      </c>
      <c r="D172" s="235"/>
      <c r="E172" s="235"/>
      <c r="F172" s="254" t="s">
        <v>512</v>
      </c>
      <c r="G172" s="235"/>
      <c r="H172" s="235" t="s">
        <v>572</v>
      </c>
      <c r="I172" s="235" t="s">
        <v>508</v>
      </c>
      <c r="J172" s="235">
        <v>50</v>
      </c>
      <c r="K172" s="276"/>
    </row>
    <row r="173" spans="2:11" ht="15" customHeight="1" x14ac:dyDescent="0.3">
      <c r="B173" s="255"/>
      <c r="C173" s="235" t="s">
        <v>533</v>
      </c>
      <c r="D173" s="235"/>
      <c r="E173" s="235"/>
      <c r="F173" s="254" t="s">
        <v>512</v>
      </c>
      <c r="G173" s="235"/>
      <c r="H173" s="235" t="s">
        <v>572</v>
      </c>
      <c r="I173" s="235" t="s">
        <v>508</v>
      </c>
      <c r="J173" s="235">
        <v>50</v>
      </c>
      <c r="K173" s="276"/>
    </row>
    <row r="174" spans="2:11" ht="15" customHeight="1" x14ac:dyDescent="0.3">
      <c r="B174" s="255"/>
      <c r="C174" s="235" t="s">
        <v>531</v>
      </c>
      <c r="D174" s="235"/>
      <c r="E174" s="235"/>
      <c r="F174" s="254" t="s">
        <v>512</v>
      </c>
      <c r="G174" s="235"/>
      <c r="H174" s="235" t="s">
        <v>572</v>
      </c>
      <c r="I174" s="235" t="s">
        <v>508</v>
      </c>
      <c r="J174" s="235">
        <v>50</v>
      </c>
      <c r="K174" s="276"/>
    </row>
    <row r="175" spans="2:11" ht="15" customHeight="1" x14ac:dyDescent="0.3">
      <c r="B175" s="255"/>
      <c r="C175" s="235" t="s">
        <v>110</v>
      </c>
      <c r="D175" s="235"/>
      <c r="E175" s="235"/>
      <c r="F175" s="254" t="s">
        <v>506</v>
      </c>
      <c r="G175" s="235"/>
      <c r="H175" s="235" t="s">
        <v>573</v>
      </c>
      <c r="I175" s="235" t="s">
        <v>574</v>
      </c>
      <c r="J175" s="235"/>
      <c r="K175" s="276"/>
    </row>
    <row r="176" spans="2:11" ht="15" customHeight="1" x14ac:dyDescent="0.3">
      <c r="B176" s="255"/>
      <c r="C176" s="235" t="s">
        <v>57</v>
      </c>
      <c r="D176" s="235"/>
      <c r="E176" s="235"/>
      <c r="F176" s="254" t="s">
        <v>506</v>
      </c>
      <c r="G176" s="235"/>
      <c r="H176" s="235" t="s">
        <v>575</v>
      </c>
      <c r="I176" s="235" t="s">
        <v>576</v>
      </c>
      <c r="J176" s="235">
        <v>1</v>
      </c>
      <c r="K176" s="276"/>
    </row>
    <row r="177" spans="2:11" ht="15" customHeight="1" x14ac:dyDescent="0.3">
      <c r="B177" s="255"/>
      <c r="C177" s="235" t="s">
        <v>53</v>
      </c>
      <c r="D177" s="235"/>
      <c r="E177" s="235"/>
      <c r="F177" s="254" t="s">
        <v>506</v>
      </c>
      <c r="G177" s="235"/>
      <c r="H177" s="235" t="s">
        <v>577</v>
      </c>
      <c r="I177" s="235" t="s">
        <v>508</v>
      </c>
      <c r="J177" s="235">
        <v>20</v>
      </c>
      <c r="K177" s="276"/>
    </row>
    <row r="178" spans="2:11" ht="15" customHeight="1" x14ac:dyDescent="0.3">
      <c r="B178" s="255"/>
      <c r="C178" s="235" t="s">
        <v>111</v>
      </c>
      <c r="D178" s="235"/>
      <c r="E178" s="235"/>
      <c r="F178" s="254" t="s">
        <v>506</v>
      </c>
      <c r="G178" s="235"/>
      <c r="H178" s="235" t="s">
        <v>578</v>
      </c>
      <c r="I178" s="235" t="s">
        <v>508</v>
      </c>
      <c r="J178" s="235">
        <v>255</v>
      </c>
      <c r="K178" s="276"/>
    </row>
    <row r="179" spans="2:11" ht="15" customHeight="1" x14ac:dyDescent="0.3">
      <c r="B179" s="255"/>
      <c r="C179" s="235" t="s">
        <v>112</v>
      </c>
      <c r="D179" s="235"/>
      <c r="E179" s="235"/>
      <c r="F179" s="254" t="s">
        <v>506</v>
      </c>
      <c r="G179" s="235"/>
      <c r="H179" s="235" t="s">
        <v>471</v>
      </c>
      <c r="I179" s="235" t="s">
        <v>508</v>
      </c>
      <c r="J179" s="235">
        <v>10</v>
      </c>
      <c r="K179" s="276"/>
    </row>
    <row r="180" spans="2:11" ht="15" customHeight="1" x14ac:dyDescent="0.3">
      <c r="B180" s="255"/>
      <c r="C180" s="235" t="s">
        <v>113</v>
      </c>
      <c r="D180" s="235"/>
      <c r="E180" s="235"/>
      <c r="F180" s="254" t="s">
        <v>506</v>
      </c>
      <c r="G180" s="235"/>
      <c r="H180" s="235" t="s">
        <v>579</v>
      </c>
      <c r="I180" s="235" t="s">
        <v>540</v>
      </c>
      <c r="J180" s="235"/>
      <c r="K180" s="276"/>
    </row>
    <row r="181" spans="2:11" ht="15" customHeight="1" x14ac:dyDescent="0.3">
      <c r="B181" s="255"/>
      <c r="C181" s="235" t="s">
        <v>580</v>
      </c>
      <c r="D181" s="235"/>
      <c r="E181" s="235"/>
      <c r="F181" s="254" t="s">
        <v>506</v>
      </c>
      <c r="G181" s="235"/>
      <c r="H181" s="235" t="s">
        <v>581</v>
      </c>
      <c r="I181" s="235" t="s">
        <v>540</v>
      </c>
      <c r="J181" s="235"/>
      <c r="K181" s="276"/>
    </row>
    <row r="182" spans="2:11" ht="15" customHeight="1" x14ac:dyDescent="0.3">
      <c r="B182" s="255"/>
      <c r="C182" s="235" t="s">
        <v>569</v>
      </c>
      <c r="D182" s="235"/>
      <c r="E182" s="235"/>
      <c r="F182" s="254" t="s">
        <v>506</v>
      </c>
      <c r="G182" s="235"/>
      <c r="H182" s="235" t="s">
        <v>582</v>
      </c>
      <c r="I182" s="235" t="s">
        <v>540</v>
      </c>
      <c r="J182" s="235"/>
      <c r="K182" s="276"/>
    </row>
    <row r="183" spans="2:11" ht="15" customHeight="1" x14ac:dyDescent="0.3">
      <c r="B183" s="255"/>
      <c r="C183" s="235" t="s">
        <v>115</v>
      </c>
      <c r="D183" s="235"/>
      <c r="E183" s="235"/>
      <c r="F183" s="254" t="s">
        <v>512</v>
      </c>
      <c r="G183" s="235"/>
      <c r="H183" s="235" t="s">
        <v>583</v>
      </c>
      <c r="I183" s="235" t="s">
        <v>508</v>
      </c>
      <c r="J183" s="235">
        <v>50</v>
      </c>
      <c r="K183" s="276"/>
    </row>
    <row r="184" spans="2:11" ht="15" customHeight="1" x14ac:dyDescent="0.3">
      <c r="B184" s="255"/>
      <c r="C184" s="235" t="s">
        <v>584</v>
      </c>
      <c r="D184" s="235"/>
      <c r="E184" s="235"/>
      <c r="F184" s="254" t="s">
        <v>512</v>
      </c>
      <c r="G184" s="235"/>
      <c r="H184" s="235" t="s">
        <v>585</v>
      </c>
      <c r="I184" s="235" t="s">
        <v>586</v>
      </c>
      <c r="J184" s="235"/>
      <c r="K184" s="276"/>
    </row>
    <row r="185" spans="2:11" ht="15" customHeight="1" x14ac:dyDescent="0.3">
      <c r="B185" s="255"/>
      <c r="C185" s="235" t="s">
        <v>587</v>
      </c>
      <c r="D185" s="235"/>
      <c r="E185" s="235"/>
      <c r="F185" s="254" t="s">
        <v>512</v>
      </c>
      <c r="G185" s="235"/>
      <c r="H185" s="235" t="s">
        <v>588</v>
      </c>
      <c r="I185" s="235" t="s">
        <v>586</v>
      </c>
      <c r="J185" s="235"/>
      <c r="K185" s="276"/>
    </row>
    <row r="186" spans="2:11" ht="15" customHeight="1" x14ac:dyDescent="0.3">
      <c r="B186" s="255"/>
      <c r="C186" s="235" t="s">
        <v>589</v>
      </c>
      <c r="D186" s="235"/>
      <c r="E186" s="235"/>
      <c r="F186" s="254" t="s">
        <v>512</v>
      </c>
      <c r="G186" s="235"/>
      <c r="H186" s="235" t="s">
        <v>590</v>
      </c>
      <c r="I186" s="235" t="s">
        <v>586</v>
      </c>
      <c r="J186" s="235"/>
      <c r="K186" s="276"/>
    </row>
    <row r="187" spans="2:11" ht="15" customHeight="1" x14ac:dyDescent="0.3">
      <c r="B187" s="255"/>
      <c r="C187" s="288" t="s">
        <v>591</v>
      </c>
      <c r="D187" s="235"/>
      <c r="E187" s="235"/>
      <c r="F187" s="254" t="s">
        <v>512</v>
      </c>
      <c r="G187" s="235"/>
      <c r="H187" s="235" t="s">
        <v>592</v>
      </c>
      <c r="I187" s="235" t="s">
        <v>593</v>
      </c>
      <c r="J187" s="289" t="s">
        <v>594</v>
      </c>
      <c r="K187" s="276"/>
    </row>
    <row r="188" spans="2:11" ht="15" customHeight="1" x14ac:dyDescent="0.3">
      <c r="B188" s="255"/>
      <c r="C188" s="240" t="s">
        <v>42</v>
      </c>
      <c r="D188" s="235"/>
      <c r="E188" s="235"/>
      <c r="F188" s="254" t="s">
        <v>506</v>
      </c>
      <c r="G188" s="235"/>
      <c r="H188" s="231" t="s">
        <v>595</v>
      </c>
      <c r="I188" s="235" t="s">
        <v>596</v>
      </c>
      <c r="J188" s="235"/>
      <c r="K188" s="276"/>
    </row>
    <row r="189" spans="2:11" ht="15" customHeight="1" x14ac:dyDescent="0.3">
      <c r="B189" s="255"/>
      <c r="C189" s="240" t="s">
        <v>597</v>
      </c>
      <c r="D189" s="235"/>
      <c r="E189" s="235"/>
      <c r="F189" s="254" t="s">
        <v>506</v>
      </c>
      <c r="G189" s="235"/>
      <c r="H189" s="235" t="s">
        <v>598</v>
      </c>
      <c r="I189" s="235" t="s">
        <v>540</v>
      </c>
      <c r="J189" s="235"/>
      <c r="K189" s="276"/>
    </row>
    <row r="190" spans="2:11" ht="15" customHeight="1" x14ac:dyDescent="0.3">
      <c r="B190" s="255"/>
      <c r="C190" s="240" t="s">
        <v>599</v>
      </c>
      <c r="D190" s="235"/>
      <c r="E190" s="235"/>
      <c r="F190" s="254" t="s">
        <v>506</v>
      </c>
      <c r="G190" s="235"/>
      <c r="H190" s="235" t="s">
        <v>600</v>
      </c>
      <c r="I190" s="235" t="s">
        <v>540</v>
      </c>
      <c r="J190" s="235"/>
      <c r="K190" s="276"/>
    </row>
    <row r="191" spans="2:11" ht="15" customHeight="1" x14ac:dyDescent="0.3">
      <c r="B191" s="255"/>
      <c r="C191" s="240" t="s">
        <v>601</v>
      </c>
      <c r="D191" s="235"/>
      <c r="E191" s="235"/>
      <c r="F191" s="254" t="s">
        <v>512</v>
      </c>
      <c r="G191" s="235"/>
      <c r="H191" s="235" t="s">
        <v>602</v>
      </c>
      <c r="I191" s="235" t="s">
        <v>540</v>
      </c>
      <c r="J191" s="235"/>
      <c r="K191" s="276"/>
    </row>
    <row r="192" spans="2:11" ht="15" customHeight="1" x14ac:dyDescent="0.3">
      <c r="B192" s="282"/>
      <c r="C192" s="290"/>
      <c r="D192" s="264"/>
      <c r="E192" s="264"/>
      <c r="F192" s="264"/>
      <c r="G192" s="264"/>
      <c r="H192" s="264"/>
      <c r="I192" s="264"/>
      <c r="J192" s="264"/>
      <c r="K192" s="283"/>
    </row>
    <row r="193" spans="2:11" ht="18.75" customHeight="1" x14ac:dyDescent="0.3">
      <c r="B193" s="231"/>
      <c r="C193" s="235"/>
      <c r="D193" s="235"/>
      <c r="E193" s="235"/>
      <c r="F193" s="254"/>
      <c r="G193" s="235"/>
      <c r="H193" s="235"/>
      <c r="I193" s="235"/>
      <c r="J193" s="235"/>
      <c r="K193" s="231"/>
    </row>
    <row r="194" spans="2:11" ht="18.75" customHeight="1" x14ac:dyDescent="0.3">
      <c r="B194" s="231"/>
      <c r="C194" s="235"/>
      <c r="D194" s="235"/>
      <c r="E194" s="235"/>
      <c r="F194" s="254"/>
      <c r="G194" s="235"/>
      <c r="H194" s="235"/>
      <c r="I194" s="235"/>
      <c r="J194" s="235"/>
      <c r="K194" s="231"/>
    </row>
    <row r="195" spans="2:11" ht="18.75" customHeight="1" x14ac:dyDescent="0.3"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</row>
    <row r="196" spans="2:11" x14ac:dyDescent="0.3">
      <c r="B196" s="223"/>
      <c r="C196" s="224"/>
      <c r="D196" s="224"/>
      <c r="E196" s="224"/>
      <c r="F196" s="224"/>
      <c r="G196" s="224"/>
      <c r="H196" s="224"/>
      <c r="I196" s="224"/>
      <c r="J196" s="224"/>
      <c r="K196" s="225"/>
    </row>
    <row r="197" spans="2:11" ht="21" x14ac:dyDescent="0.3">
      <c r="B197" s="226"/>
      <c r="C197" s="344" t="s">
        <v>603</v>
      </c>
      <c r="D197" s="344"/>
      <c r="E197" s="344"/>
      <c r="F197" s="344"/>
      <c r="G197" s="344"/>
      <c r="H197" s="344"/>
      <c r="I197" s="344"/>
      <c r="J197" s="344"/>
      <c r="K197" s="227"/>
    </row>
    <row r="198" spans="2:11" ht="25.5" customHeight="1" x14ac:dyDescent="0.3">
      <c r="B198" s="226"/>
      <c r="C198" s="291" t="s">
        <v>604</v>
      </c>
      <c r="D198" s="291"/>
      <c r="E198" s="291"/>
      <c r="F198" s="291" t="s">
        <v>605</v>
      </c>
      <c r="G198" s="292"/>
      <c r="H198" s="348" t="s">
        <v>606</v>
      </c>
      <c r="I198" s="348"/>
      <c r="J198" s="348"/>
      <c r="K198" s="227"/>
    </row>
    <row r="199" spans="2:11" ht="5.25" customHeight="1" x14ac:dyDescent="0.3">
      <c r="B199" s="255"/>
      <c r="C199" s="252"/>
      <c r="D199" s="252"/>
      <c r="E199" s="252"/>
      <c r="F199" s="252"/>
      <c r="G199" s="235"/>
      <c r="H199" s="252"/>
      <c r="I199" s="252"/>
      <c r="J199" s="252"/>
      <c r="K199" s="276"/>
    </row>
    <row r="200" spans="2:11" ht="15" customHeight="1" x14ac:dyDescent="0.3">
      <c r="B200" s="255"/>
      <c r="C200" s="235" t="s">
        <v>596</v>
      </c>
      <c r="D200" s="235"/>
      <c r="E200" s="235"/>
      <c r="F200" s="254" t="s">
        <v>43</v>
      </c>
      <c r="G200" s="235"/>
      <c r="H200" s="349" t="s">
        <v>607</v>
      </c>
      <c r="I200" s="349"/>
      <c r="J200" s="349"/>
      <c r="K200" s="276"/>
    </row>
    <row r="201" spans="2:11" ht="15" customHeight="1" x14ac:dyDescent="0.3">
      <c r="B201" s="255"/>
      <c r="C201" s="261"/>
      <c r="D201" s="235"/>
      <c r="E201" s="235"/>
      <c r="F201" s="254" t="s">
        <v>44</v>
      </c>
      <c r="G201" s="235"/>
      <c r="H201" s="349" t="s">
        <v>608</v>
      </c>
      <c r="I201" s="349"/>
      <c r="J201" s="349"/>
      <c r="K201" s="276"/>
    </row>
    <row r="202" spans="2:11" ht="15" customHeight="1" x14ac:dyDescent="0.3">
      <c r="B202" s="255"/>
      <c r="C202" s="261"/>
      <c r="D202" s="235"/>
      <c r="E202" s="235"/>
      <c r="F202" s="254" t="s">
        <v>47</v>
      </c>
      <c r="G202" s="235"/>
      <c r="H202" s="349" t="s">
        <v>609</v>
      </c>
      <c r="I202" s="349"/>
      <c r="J202" s="349"/>
      <c r="K202" s="276"/>
    </row>
    <row r="203" spans="2:11" ht="15" customHeight="1" x14ac:dyDescent="0.3">
      <c r="B203" s="255"/>
      <c r="C203" s="235"/>
      <c r="D203" s="235"/>
      <c r="E203" s="235"/>
      <c r="F203" s="254" t="s">
        <v>45</v>
      </c>
      <c r="G203" s="235"/>
      <c r="H203" s="349" t="s">
        <v>610</v>
      </c>
      <c r="I203" s="349"/>
      <c r="J203" s="349"/>
      <c r="K203" s="276"/>
    </row>
    <row r="204" spans="2:11" ht="15" customHeight="1" x14ac:dyDescent="0.3">
      <c r="B204" s="255"/>
      <c r="C204" s="235"/>
      <c r="D204" s="235"/>
      <c r="E204" s="235"/>
      <c r="F204" s="254" t="s">
        <v>46</v>
      </c>
      <c r="G204" s="235"/>
      <c r="H204" s="349" t="s">
        <v>611</v>
      </c>
      <c r="I204" s="349"/>
      <c r="J204" s="349"/>
      <c r="K204" s="276"/>
    </row>
    <row r="205" spans="2:11" ht="15" customHeight="1" x14ac:dyDescent="0.3">
      <c r="B205" s="255"/>
      <c r="C205" s="235"/>
      <c r="D205" s="235"/>
      <c r="E205" s="235"/>
      <c r="F205" s="254"/>
      <c r="G205" s="235"/>
      <c r="H205" s="235"/>
      <c r="I205" s="235"/>
      <c r="J205" s="235"/>
      <c r="K205" s="276"/>
    </row>
    <row r="206" spans="2:11" ht="15" customHeight="1" x14ac:dyDescent="0.3">
      <c r="B206" s="255"/>
      <c r="C206" s="235" t="s">
        <v>552</v>
      </c>
      <c r="D206" s="235"/>
      <c r="E206" s="235"/>
      <c r="F206" s="254" t="s">
        <v>76</v>
      </c>
      <c r="G206" s="235"/>
      <c r="H206" s="349" t="s">
        <v>612</v>
      </c>
      <c r="I206" s="349"/>
      <c r="J206" s="349"/>
      <c r="K206" s="276"/>
    </row>
    <row r="207" spans="2:11" ht="15" customHeight="1" x14ac:dyDescent="0.3">
      <c r="B207" s="255"/>
      <c r="C207" s="261"/>
      <c r="D207" s="235"/>
      <c r="E207" s="235"/>
      <c r="F207" s="254" t="s">
        <v>449</v>
      </c>
      <c r="G207" s="235"/>
      <c r="H207" s="349" t="s">
        <v>450</v>
      </c>
      <c r="I207" s="349"/>
      <c r="J207" s="349"/>
      <c r="K207" s="276"/>
    </row>
    <row r="208" spans="2:11" ht="15" customHeight="1" x14ac:dyDescent="0.3">
      <c r="B208" s="255"/>
      <c r="C208" s="235"/>
      <c r="D208" s="235"/>
      <c r="E208" s="235"/>
      <c r="F208" s="254" t="s">
        <v>447</v>
      </c>
      <c r="G208" s="235"/>
      <c r="H208" s="349" t="s">
        <v>613</v>
      </c>
      <c r="I208" s="349"/>
      <c r="J208" s="349"/>
      <c r="K208" s="276"/>
    </row>
    <row r="209" spans="2:11" ht="15" customHeight="1" x14ac:dyDescent="0.3">
      <c r="B209" s="293"/>
      <c r="C209" s="261"/>
      <c r="D209" s="261"/>
      <c r="E209" s="261"/>
      <c r="F209" s="254" t="s">
        <v>451</v>
      </c>
      <c r="G209" s="240"/>
      <c r="H209" s="350" t="s">
        <v>452</v>
      </c>
      <c r="I209" s="350"/>
      <c r="J209" s="350"/>
      <c r="K209" s="294"/>
    </row>
    <row r="210" spans="2:11" ht="15" customHeight="1" x14ac:dyDescent="0.3">
      <c r="B210" s="293"/>
      <c r="C210" s="261"/>
      <c r="D210" s="261"/>
      <c r="E210" s="261"/>
      <c r="F210" s="254" t="s">
        <v>453</v>
      </c>
      <c r="G210" s="240"/>
      <c r="H210" s="350" t="s">
        <v>614</v>
      </c>
      <c r="I210" s="350"/>
      <c r="J210" s="350"/>
      <c r="K210" s="294"/>
    </row>
    <row r="211" spans="2:11" ht="15" customHeight="1" x14ac:dyDescent="0.3">
      <c r="B211" s="293"/>
      <c r="C211" s="261"/>
      <c r="D211" s="261"/>
      <c r="E211" s="261"/>
      <c r="F211" s="295"/>
      <c r="G211" s="240"/>
      <c r="H211" s="296"/>
      <c r="I211" s="296"/>
      <c r="J211" s="296"/>
      <c r="K211" s="294"/>
    </row>
    <row r="212" spans="2:11" ht="15" customHeight="1" x14ac:dyDescent="0.3">
      <c r="B212" s="293"/>
      <c r="C212" s="235" t="s">
        <v>576</v>
      </c>
      <c r="D212" s="261"/>
      <c r="E212" s="261"/>
      <c r="F212" s="254">
        <v>1</v>
      </c>
      <c r="G212" s="240"/>
      <c r="H212" s="350" t="s">
        <v>615</v>
      </c>
      <c r="I212" s="350"/>
      <c r="J212" s="350"/>
      <c r="K212" s="294"/>
    </row>
    <row r="213" spans="2:11" ht="15" customHeight="1" x14ac:dyDescent="0.3">
      <c r="B213" s="293"/>
      <c r="C213" s="261"/>
      <c r="D213" s="261"/>
      <c r="E213" s="261"/>
      <c r="F213" s="254">
        <v>2</v>
      </c>
      <c r="G213" s="240"/>
      <c r="H213" s="350" t="s">
        <v>616</v>
      </c>
      <c r="I213" s="350"/>
      <c r="J213" s="350"/>
      <c r="K213" s="294"/>
    </row>
    <row r="214" spans="2:11" ht="15" customHeight="1" x14ac:dyDescent="0.3">
      <c r="B214" s="293"/>
      <c r="C214" s="261"/>
      <c r="D214" s="261"/>
      <c r="E214" s="261"/>
      <c r="F214" s="254">
        <v>3</v>
      </c>
      <c r="G214" s="240"/>
      <c r="H214" s="350" t="s">
        <v>617</v>
      </c>
      <c r="I214" s="350"/>
      <c r="J214" s="350"/>
      <c r="K214" s="294"/>
    </row>
    <row r="215" spans="2:11" ht="15" customHeight="1" x14ac:dyDescent="0.3">
      <c r="B215" s="293"/>
      <c r="C215" s="261"/>
      <c r="D215" s="261"/>
      <c r="E215" s="261"/>
      <c r="F215" s="254">
        <v>4</v>
      </c>
      <c r="G215" s="240"/>
      <c r="H215" s="350" t="s">
        <v>618</v>
      </c>
      <c r="I215" s="350"/>
      <c r="J215" s="350"/>
      <c r="K215" s="294"/>
    </row>
    <row r="216" spans="2:11" ht="12.75" customHeight="1" x14ac:dyDescent="0.3">
      <c r="B216" s="297"/>
      <c r="C216" s="298"/>
      <c r="D216" s="298"/>
      <c r="E216" s="298"/>
      <c r="F216" s="298"/>
      <c r="G216" s="298"/>
      <c r="H216" s="298"/>
      <c r="I216" s="298"/>
      <c r="J216" s="298"/>
      <c r="K216" s="299"/>
    </row>
  </sheetData>
  <sheetProtection formatCells="0" formatColumns="0" formatRows="0" insertColumns="0" insertRows="0" insertHyperlinks="0" deleteColumns="0" deleteRows="0" sort="0" autoFilter="0" pivotTables="0"/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1 - Změna užívání bytu na...</vt:lpstr>
      <vt:lpstr>Pokyny pro vyplnění</vt:lpstr>
      <vt:lpstr>'1 - Změna užívání bytu na...'!Názvy_tisku</vt:lpstr>
      <vt:lpstr>'Rekapitulace stavby'!Názvy_tisku</vt:lpstr>
      <vt:lpstr>'1 - Změna užívání bytu na...'!Oblast_tisku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 Aleš</dc:creator>
  <cp:lastModifiedBy>Lucie Prokůpková</cp:lastModifiedBy>
  <dcterms:created xsi:type="dcterms:W3CDTF">2020-06-10T12:40:37Z</dcterms:created>
  <dcterms:modified xsi:type="dcterms:W3CDTF">2020-06-10T15:06:02Z</dcterms:modified>
</cp:coreProperties>
</file>