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0\RIPS\byt_Lipí\"/>
    </mc:Choice>
  </mc:AlternateContent>
  <xr:revisionPtr revIDLastSave="0" documentId="13_ncr:1_{F46C5C70-C7E5-4EE3-A7D3-55CE91B40B9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ětrání" sheetId="5" r:id="rId5"/>
    <sheet name="01.5 - SO 01.5 Vytápění" sheetId="6" r:id="rId6"/>
    <sheet name="901 - VON" sheetId="7" r:id="rId7"/>
  </sheets>
  <definedNames>
    <definedName name="_xlnm._FilterDatabase" localSheetId="1" hidden="1">'01.1 - SO 01.1 Stavební část'!$C$130:$K$350</definedName>
    <definedName name="_xlnm._FilterDatabase" localSheetId="2" hidden="1">'01.2 - SO 01.2 ZTI'!$C$119:$K$165</definedName>
    <definedName name="_xlnm._FilterDatabase" localSheetId="3" hidden="1">'01.3 - SO 01.3 Elektroins...'!$C$117:$K$162</definedName>
    <definedName name="_xlnm._FilterDatabase" localSheetId="4" hidden="1">'01.4 - SO 01.4 Větrání'!$C$117:$K$140</definedName>
    <definedName name="_xlnm._FilterDatabase" localSheetId="5" hidden="1">'01.5 - SO 01.5 Vytápění'!$C$121:$K$166</definedName>
    <definedName name="_xlnm._FilterDatabase" localSheetId="6" hidden="1">'901 - VON'!$C$117:$K$125</definedName>
    <definedName name="_xlnm.Print_Titles" localSheetId="1">'01.1 - SO 01.1 Stavební část'!$130:$130</definedName>
    <definedName name="_xlnm.Print_Titles" localSheetId="2">'01.2 - SO 01.2 ZTI'!$119:$119</definedName>
    <definedName name="_xlnm.Print_Titles" localSheetId="3">'01.3 - SO 01.3 Elektroins...'!$117:$117</definedName>
    <definedName name="_xlnm.Print_Titles" localSheetId="4">'01.4 - SO 01.4 Větrání'!$117:$117</definedName>
    <definedName name="_xlnm.Print_Titles" localSheetId="5">'01.5 - SO 01.5 Vytápění'!$121:$121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část'!$C$82:$J$112,'01.1 - SO 01.1 Stavební část'!$C$118:$K$350</definedName>
    <definedName name="_xlnm.Print_Area" localSheetId="2">'01.2 - SO 01.2 ZTI'!$C$4:$J$76,'01.2 - SO 01.2 ZTI'!$C$82:$J$101,'01.2 - SO 01.2 ZTI'!$C$107:$K$165</definedName>
    <definedName name="_xlnm.Print_Area" localSheetId="3">'01.3 - SO 01.3 Elektroins...'!$C$4:$J$76,'01.3 - SO 01.3 Elektroins...'!$C$82:$J$99,'01.3 - SO 01.3 Elektroins...'!$C$105:$K$162</definedName>
    <definedName name="_xlnm.Print_Area" localSheetId="4">'01.4 - SO 01.4 Větrání'!$C$4:$J$76,'01.4 - SO 01.4 Větrání'!$C$82:$J$99,'01.4 - SO 01.4 Větrání'!$C$105:$K$140</definedName>
    <definedName name="_xlnm.Print_Area" localSheetId="5">'01.5 - SO 01.5 Vytápění'!$C$4:$J$76,'01.5 - SO 01.5 Vytápění'!$C$82:$J$103,'01.5 - SO 01.5 Vytápění'!$C$109:$K$166</definedName>
    <definedName name="_xlnm.Print_Area" localSheetId="6">'901 - VON'!$C$4:$J$76,'901 - VON'!$C$82:$J$99,'901 - VON'!$C$105:$K$125</definedName>
    <definedName name="_xlnm.Print_Area" localSheetId="0">'Rekapitulace stavby'!$D$4:$AO$76,'Rekapitulace stavby'!$C$82:$AQ$101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F112" i="7"/>
  <c r="E110" i="7"/>
  <c r="F89" i="7"/>
  <c r="E87" i="7"/>
  <c r="J24" i="7"/>
  <c r="E24" i="7"/>
  <c r="J115" i="7"/>
  <c r="J23" i="7"/>
  <c r="J21" i="7"/>
  <c r="E21" i="7"/>
  <c r="J114" i="7"/>
  <c r="J20" i="7"/>
  <c r="J18" i="7"/>
  <c r="E18" i="7"/>
  <c r="F115" i="7"/>
  <c r="J17" i="7"/>
  <c r="J15" i="7"/>
  <c r="E15" i="7"/>
  <c r="F114" i="7"/>
  <c r="J14" i="7"/>
  <c r="J12" i="7"/>
  <c r="J112" i="7"/>
  <c r="E7" i="7"/>
  <c r="E108" i="7"/>
  <c r="J37" i="6"/>
  <c r="J36" i="6"/>
  <c r="AY99" i="1"/>
  <c r="J35" i="6"/>
  <c r="AX99" i="1" s="1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F116" i="6"/>
  <c r="E114" i="6"/>
  <c r="F89" i="6"/>
  <c r="E87" i="6"/>
  <c r="J24" i="6"/>
  <c r="E24" i="6"/>
  <c r="J119" i="6"/>
  <c r="J23" i="6"/>
  <c r="J21" i="6"/>
  <c r="E21" i="6"/>
  <c r="J118" i="6"/>
  <c r="J20" i="6"/>
  <c r="J18" i="6"/>
  <c r="E18" i="6"/>
  <c r="F92" i="6"/>
  <c r="J17" i="6"/>
  <c r="J15" i="6"/>
  <c r="E15" i="6"/>
  <c r="F118" i="6"/>
  <c r="J14" i="6"/>
  <c r="J12" i="6"/>
  <c r="J89" i="6" s="1"/>
  <c r="E7" i="6"/>
  <c r="E112" i="6"/>
  <c r="J37" i="5"/>
  <c r="J36" i="5"/>
  <c r="AY98" i="1"/>
  <c r="J35" i="5"/>
  <c r="AX98" i="1" s="1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F112" i="5"/>
  <c r="E110" i="5"/>
  <c r="F89" i="5"/>
  <c r="E87" i="5"/>
  <c r="J24" i="5"/>
  <c r="E24" i="5"/>
  <c r="J115" i="5"/>
  <c r="J23" i="5"/>
  <c r="J21" i="5"/>
  <c r="E21" i="5"/>
  <c r="J114" i="5"/>
  <c r="J20" i="5"/>
  <c r="J18" i="5"/>
  <c r="E18" i="5"/>
  <c r="F92" i="5"/>
  <c r="J17" i="5"/>
  <c r="J15" i="5"/>
  <c r="E15" i="5"/>
  <c r="F91" i="5"/>
  <c r="J14" i="5"/>
  <c r="J12" i="5"/>
  <c r="J112" i="5"/>
  <c r="E7" i="5"/>
  <c r="E108" i="5" s="1"/>
  <c r="J37" i="4"/>
  <c r="J36" i="4"/>
  <c r="AY97" i="1"/>
  <c r="J35" i="4"/>
  <c r="AX97" i="1" s="1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F112" i="4"/>
  <c r="E110" i="4"/>
  <c r="F89" i="4"/>
  <c r="E87" i="4"/>
  <c r="J24" i="4"/>
  <c r="E24" i="4"/>
  <c r="J92" i="4"/>
  <c r="J23" i="4"/>
  <c r="J21" i="4"/>
  <c r="E21" i="4"/>
  <c r="J91" i="4"/>
  <c r="J20" i="4"/>
  <c r="J18" i="4"/>
  <c r="E18" i="4"/>
  <c r="F115" i="4"/>
  <c r="J17" i="4"/>
  <c r="J15" i="4"/>
  <c r="E15" i="4"/>
  <c r="F114" i="4"/>
  <c r="J14" i="4"/>
  <c r="J12" i="4"/>
  <c r="J112" i="4" s="1"/>
  <c r="E7" i="4"/>
  <c r="E85" i="4"/>
  <c r="J37" i="3"/>
  <c r="J36" i="3"/>
  <c r="AY96" i="1"/>
  <c r="J35" i="3"/>
  <c r="AX96" i="1" s="1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F114" i="3"/>
  <c r="E112" i="3"/>
  <c r="F89" i="3"/>
  <c r="E87" i="3"/>
  <c r="J24" i="3"/>
  <c r="E24" i="3"/>
  <c r="J117" i="3"/>
  <c r="J23" i="3"/>
  <c r="J21" i="3"/>
  <c r="E21" i="3"/>
  <c r="J116" i="3"/>
  <c r="J20" i="3"/>
  <c r="J18" i="3"/>
  <c r="E18" i="3"/>
  <c r="F92" i="3"/>
  <c r="J17" i="3"/>
  <c r="J15" i="3"/>
  <c r="E15" i="3"/>
  <c r="F116" i="3"/>
  <c r="J14" i="3"/>
  <c r="J12" i="3"/>
  <c r="J114" i="3" s="1"/>
  <c r="E7" i="3"/>
  <c r="E110" i="3"/>
  <c r="J37" i="2"/>
  <c r="J36" i="2"/>
  <c r="AY95" i="1"/>
  <c r="J35" i="2"/>
  <c r="AX95" i="1" s="1"/>
  <c r="BI347" i="2"/>
  <c r="BH347" i="2"/>
  <c r="BG347" i="2"/>
  <c r="BF347" i="2"/>
  <c r="T347" i="2"/>
  <c r="R347" i="2"/>
  <c r="P347" i="2"/>
  <c r="BI339" i="2"/>
  <c r="BH339" i="2"/>
  <c r="BG339" i="2"/>
  <c r="BF339" i="2"/>
  <c r="T339" i="2"/>
  <c r="R339" i="2"/>
  <c r="P339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5" i="2"/>
  <c r="BH325" i="2"/>
  <c r="BG325" i="2"/>
  <c r="BF325" i="2"/>
  <c r="T325" i="2"/>
  <c r="R325" i="2"/>
  <c r="P325" i="2"/>
  <c r="BI321" i="2"/>
  <c r="BH321" i="2"/>
  <c r="BG321" i="2"/>
  <c r="BF321" i="2"/>
  <c r="T321" i="2"/>
  <c r="R321" i="2"/>
  <c r="P321" i="2"/>
  <c r="BI320" i="2"/>
  <c r="BH320" i="2"/>
  <c r="BG320" i="2"/>
  <c r="BF320" i="2"/>
  <c r="T320" i="2"/>
  <c r="R320" i="2"/>
  <c r="P320" i="2"/>
  <c r="BI314" i="2"/>
  <c r="BH314" i="2"/>
  <c r="BG314" i="2"/>
  <c r="BF314" i="2"/>
  <c r="T314" i="2"/>
  <c r="R314" i="2"/>
  <c r="P314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9" i="2"/>
  <c r="BH299" i="2"/>
  <c r="BG299" i="2"/>
  <c r="BF299" i="2"/>
  <c r="T299" i="2"/>
  <c r="R299" i="2"/>
  <c r="P299" i="2"/>
  <c r="BI295" i="2"/>
  <c r="BH295" i="2"/>
  <c r="BG295" i="2"/>
  <c r="BF295" i="2"/>
  <c r="T295" i="2"/>
  <c r="R295" i="2"/>
  <c r="P295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4" i="2"/>
  <c r="BH284" i="2"/>
  <c r="BG284" i="2"/>
  <c r="BF284" i="2"/>
  <c r="T284" i="2"/>
  <c r="R284" i="2"/>
  <c r="P284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6" i="2"/>
  <c r="BH246" i="2"/>
  <c r="BG246" i="2"/>
  <c r="BF246" i="2"/>
  <c r="T246" i="2"/>
  <c r="R246" i="2"/>
  <c r="P246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F125" i="2"/>
  <c r="E123" i="2"/>
  <c r="F89" i="2"/>
  <c r="E87" i="2"/>
  <c r="J24" i="2"/>
  <c r="E24" i="2"/>
  <c r="J128" i="2"/>
  <c r="J23" i="2"/>
  <c r="J21" i="2"/>
  <c r="E21" i="2"/>
  <c r="J91" i="2"/>
  <c r="J20" i="2"/>
  <c r="J18" i="2"/>
  <c r="E18" i="2"/>
  <c r="F128" i="2"/>
  <c r="J17" i="2"/>
  <c r="J15" i="2"/>
  <c r="E15" i="2"/>
  <c r="F127" i="2"/>
  <c r="J14" i="2"/>
  <c r="J12" i="2"/>
  <c r="J125" i="2" s="1"/>
  <c r="E7" i="2"/>
  <c r="E121" i="2"/>
  <c r="L90" i="1"/>
  <c r="AM90" i="1"/>
  <c r="AM89" i="1"/>
  <c r="L89" i="1"/>
  <c r="AM87" i="1"/>
  <c r="L87" i="1"/>
  <c r="L85" i="1"/>
  <c r="L84" i="1"/>
  <c r="BK125" i="7"/>
  <c r="J125" i="7"/>
  <c r="BK124" i="7"/>
  <c r="J124" i="7"/>
  <c r="BK123" i="7"/>
  <c r="J123" i="7"/>
  <c r="BK122" i="7"/>
  <c r="J122" i="7"/>
  <c r="BK121" i="7"/>
  <c r="J121" i="7"/>
  <c r="BK164" i="6"/>
  <c r="BK162" i="6"/>
  <c r="BK161" i="6"/>
  <c r="J160" i="6"/>
  <c r="BK157" i="6"/>
  <c r="BK155" i="6"/>
  <c r="J153" i="6"/>
  <c r="J149" i="6"/>
  <c r="BK140" i="6"/>
  <c r="J139" i="6"/>
  <c r="BK137" i="6"/>
  <c r="BK133" i="6"/>
  <c r="J127" i="6"/>
  <c r="J126" i="6"/>
  <c r="BK137" i="5"/>
  <c r="J134" i="5"/>
  <c r="J132" i="5"/>
  <c r="BK131" i="5"/>
  <c r="BK130" i="5"/>
  <c r="J129" i="5"/>
  <c r="J128" i="5"/>
  <c r="BK127" i="5"/>
  <c r="BK126" i="5"/>
  <c r="BK125" i="5"/>
  <c r="BK124" i="5"/>
  <c r="BK123" i="5"/>
  <c r="J120" i="5"/>
  <c r="BK162" i="4"/>
  <c r="BK161" i="4"/>
  <c r="J159" i="4"/>
  <c r="BK158" i="4"/>
  <c r="J156" i="4"/>
  <c r="BK154" i="4"/>
  <c r="BK153" i="4"/>
  <c r="J152" i="4"/>
  <c r="BK150" i="4"/>
  <c r="BK149" i="4"/>
  <c r="J148" i="4"/>
  <c r="BK147" i="4"/>
  <c r="J145" i="4"/>
  <c r="BK144" i="4"/>
  <c r="J142" i="4"/>
  <c r="BK141" i="4"/>
  <c r="BK139" i="4"/>
  <c r="BK138" i="4"/>
  <c r="BK137" i="4"/>
  <c r="BK135" i="4"/>
  <c r="BK133" i="4"/>
  <c r="J132" i="4"/>
  <c r="BK131" i="4"/>
  <c r="BK130" i="4"/>
  <c r="J129" i="4"/>
  <c r="BK128" i="4"/>
  <c r="J127" i="4"/>
  <c r="J126" i="4"/>
  <c r="BK125" i="4"/>
  <c r="J124" i="4"/>
  <c r="BK122" i="4"/>
  <c r="J121" i="4"/>
  <c r="J120" i="4"/>
  <c r="J165" i="3"/>
  <c r="BK163" i="3"/>
  <c r="J162" i="3"/>
  <c r="BK161" i="3"/>
  <c r="BK160" i="3"/>
  <c r="BK159" i="3"/>
  <c r="J156" i="3"/>
  <c r="J154" i="3"/>
  <c r="BK153" i="3"/>
  <c r="BK152" i="3"/>
  <c r="BK148" i="3"/>
  <c r="BK147" i="3"/>
  <c r="BK145" i="3"/>
  <c r="BK144" i="3"/>
  <c r="BK143" i="3"/>
  <c r="J142" i="3"/>
  <c r="J141" i="3"/>
  <c r="J140" i="3"/>
  <c r="BK139" i="3"/>
  <c r="BK138" i="3"/>
  <c r="BK137" i="3"/>
  <c r="BK136" i="3"/>
  <c r="BK134" i="3"/>
  <c r="J132" i="3"/>
  <c r="J131" i="3"/>
  <c r="J130" i="3"/>
  <c r="J128" i="3"/>
  <c r="BK126" i="3"/>
  <c r="BK125" i="3"/>
  <c r="J124" i="3"/>
  <c r="J122" i="3"/>
  <c r="BK347" i="2"/>
  <c r="J339" i="2"/>
  <c r="BK333" i="2"/>
  <c r="J331" i="2"/>
  <c r="BK325" i="2"/>
  <c r="J320" i="2"/>
  <c r="BK306" i="2"/>
  <c r="J305" i="2"/>
  <c r="BK304" i="2"/>
  <c r="J300" i="2"/>
  <c r="BK299" i="2"/>
  <c r="BK294" i="2"/>
  <c r="J290" i="2"/>
  <c r="BK288" i="2"/>
  <c r="J284" i="2"/>
  <c r="J280" i="2"/>
  <c r="BK278" i="2"/>
  <c r="BK274" i="2"/>
  <c r="BK271" i="2"/>
  <c r="BK264" i="2"/>
  <c r="J262" i="2"/>
  <c r="BK260" i="2"/>
  <c r="J255" i="2"/>
  <c r="J242" i="2"/>
  <c r="J240" i="2"/>
  <c r="BK236" i="2"/>
  <c r="BK228" i="2"/>
  <c r="J226" i="2"/>
  <c r="J222" i="2"/>
  <c r="BK219" i="2"/>
  <c r="BK217" i="2"/>
  <c r="BK213" i="2"/>
  <c r="BK210" i="2"/>
  <c r="BK209" i="2"/>
  <c r="BK205" i="2"/>
  <c r="J200" i="2"/>
  <c r="J199" i="2"/>
  <c r="J194" i="2"/>
  <c r="BK191" i="2"/>
  <c r="J190" i="2"/>
  <c r="BK186" i="2"/>
  <c r="J182" i="2"/>
  <c r="BK178" i="2"/>
  <c r="BK173" i="2"/>
  <c r="BK170" i="2"/>
  <c r="BK169" i="2"/>
  <c r="BK164" i="2"/>
  <c r="J161" i="2"/>
  <c r="BK158" i="2"/>
  <c r="J155" i="2"/>
  <c r="J152" i="2"/>
  <c r="J147" i="2"/>
  <c r="J142" i="2"/>
  <c r="BK137" i="2"/>
  <c r="AS94" i="1"/>
  <c r="J166" i="6"/>
  <c r="BK165" i="6"/>
  <c r="J164" i="6"/>
  <c r="J163" i="6"/>
  <c r="J162" i="6"/>
  <c r="J161" i="6"/>
  <c r="J159" i="6"/>
  <c r="J158" i="6"/>
  <c r="BK156" i="6"/>
  <c r="BK152" i="6"/>
  <c r="J151" i="6"/>
  <c r="BK150" i="6"/>
  <c r="BK149" i="6"/>
  <c r="BK148" i="6"/>
  <c r="BK147" i="6"/>
  <c r="J146" i="6"/>
  <c r="BK145" i="6"/>
  <c r="J144" i="6"/>
  <c r="BK142" i="6"/>
  <c r="BK141" i="6"/>
  <c r="J140" i="6"/>
  <c r="BK139" i="6"/>
  <c r="BK138" i="6"/>
  <c r="J137" i="6"/>
  <c r="BK136" i="6"/>
  <c r="J135" i="6"/>
  <c r="J134" i="6"/>
  <c r="J133" i="6"/>
  <c r="BK132" i="6"/>
  <c r="BK129" i="6"/>
  <c r="BK127" i="6"/>
  <c r="BK126" i="6"/>
  <c r="BK125" i="6"/>
  <c r="BK140" i="5"/>
  <c r="J140" i="5"/>
  <c r="BK139" i="5"/>
  <c r="J138" i="5"/>
  <c r="J135" i="5"/>
  <c r="BK134" i="5"/>
  <c r="BK133" i="5"/>
  <c r="J125" i="5"/>
  <c r="J124" i="5"/>
  <c r="J123" i="5"/>
  <c r="J122" i="5"/>
  <c r="J121" i="5"/>
  <c r="BK120" i="5"/>
  <c r="J160" i="4"/>
  <c r="J158" i="4"/>
  <c r="BK157" i="4"/>
  <c r="BK151" i="4"/>
  <c r="J150" i="4"/>
  <c r="BK146" i="4"/>
  <c r="BK142" i="4"/>
  <c r="J141" i="4"/>
  <c r="BK140" i="4"/>
  <c r="J136" i="4"/>
  <c r="J135" i="4"/>
  <c r="BK134" i="4"/>
  <c r="J131" i="4"/>
  <c r="J128" i="4"/>
  <c r="BK127" i="4"/>
  <c r="BK126" i="4"/>
  <c r="BK124" i="4"/>
  <c r="BK123" i="4"/>
  <c r="BK121" i="4"/>
  <c r="J164" i="3"/>
  <c r="BK158" i="3"/>
  <c r="J155" i="3"/>
  <c r="J153" i="3"/>
  <c r="BK151" i="3"/>
  <c r="BK150" i="3"/>
  <c r="J149" i="3"/>
  <c r="J148" i="3"/>
  <c r="BK146" i="3"/>
  <c r="J145" i="3"/>
  <c r="J144" i="3"/>
  <c r="BK142" i="3"/>
  <c r="J138" i="3"/>
  <c r="J137" i="3"/>
  <c r="J136" i="3"/>
  <c r="BK133" i="3"/>
  <c r="BK129" i="3"/>
  <c r="J126" i="3"/>
  <c r="BK123" i="3"/>
  <c r="BK122" i="3"/>
  <c r="J347" i="2"/>
  <c r="BK339" i="2"/>
  <c r="J336" i="2"/>
  <c r="J325" i="2"/>
  <c r="BK321" i="2"/>
  <c r="BK314" i="2"/>
  <c r="BK308" i="2"/>
  <c r="J306" i="2"/>
  <c r="BK300" i="2"/>
  <c r="J295" i="2"/>
  <c r="J294" i="2"/>
  <c r="J274" i="2"/>
  <c r="J269" i="2"/>
  <c r="J264" i="2"/>
  <c r="BK261" i="2"/>
  <c r="J260" i="2"/>
  <c r="J257" i="2"/>
  <c r="J252" i="2"/>
  <c r="J250" i="2"/>
  <c r="BK246" i="2"/>
  <c r="BK232" i="2"/>
  <c r="J228" i="2"/>
  <c r="BK226" i="2"/>
  <c r="J213" i="2"/>
  <c r="J210" i="2"/>
  <c r="BK202" i="2"/>
  <c r="BK199" i="2"/>
  <c r="BK198" i="2"/>
  <c r="J186" i="2"/>
  <c r="J178" i="2"/>
  <c r="J173" i="2"/>
  <c r="J170" i="2"/>
  <c r="J158" i="2"/>
  <c r="BK152" i="2"/>
  <c r="BK147" i="2"/>
  <c r="J134" i="2"/>
  <c r="BK166" i="6"/>
  <c r="J165" i="6"/>
  <c r="BK163" i="6"/>
  <c r="BK160" i="6"/>
  <c r="BK159" i="6"/>
  <c r="BK158" i="6"/>
  <c r="J157" i="6"/>
  <c r="J156" i="6"/>
  <c r="J155" i="6"/>
  <c r="BK153" i="6"/>
  <c r="J152" i="6"/>
  <c r="BK151" i="6"/>
  <c r="J150" i="6"/>
  <c r="J148" i="6"/>
  <c r="J147" i="6"/>
  <c r="BK146" i="6"/>
  <c r="J145" i="6"/>
  <c r="BK144" i="6"/>
  <c r="J142" i="6"/>
  <c r="J141" i="6"/>
  <c r="J138" i="6"/>
  <c r="J136" i="6"/>
  <c r="BK135" i="6"/>
  <c r="BK134" i="6"/>
  <c r="J132" i="6"/>
  <c r="J129" i="6"/>
  <c r="J125" i="6"/>
  <c r="J139" i="5"/>
  <c r="BK138" i="5"/>
  <c r="J137" i="5"/>
  <c r="BK135" i="5"/>
  <c r="J133" i="5"/>
  <c r="BK132" i="5"/>
  <c r="J131" i="5"/>
  <c r="J130" i="5"/>
  <c r="BK129" i="5"/>
  <c r="BK128" i="5"/>
  <c r="J127" i="5"/>
  <c r="J126" i="5"/>
  <c r="BK122" i="5"/>
  <c r="BK121" i="5"/>
  <c r="J162" i="4"/>
  <c r="J161" i="4"/>
  <c r="BK160" i="4"/>
  <c r="BK159" i="4"/>
  <c r="J157" i="4"/>
  <c r="BK156" i="4"/>
  <c r="J154" i="4"/>
  <c r="J153" i="4"/>
  <c r="BK152" i="4"/>
  <c r="J151" i="4"/>
  <c r="J149" i="4"/>
  <c r="BK148" i="4"/>
  <c r="J147" i="4"/>
  <c r="J146" i="4"/>
  <c r="BK145" i="4"/>
  <c r="J144" i="4"/>
  <c r="BK143" i="4"/>
  <c r="J143" i="4"/>
  <c r="J140" i="4"/>
  <c r="J139" i="4"/>
  <c r="J138" i="4"/>
  <c r="J137" i="4"/>
  <c r="BK136" i="4"/>
  <c r="J134" i="4"/>
  <c r="J133" i="4"/>
  <c r="BK132" i="4"/>
  <c r="J130" i="4"/>
  <c r="BK129" i="4"/>
  <c r="J125" i="4"/>
  <c r="J123" i="4"/>
  <c r="J122" i="4"/>
  <c r="BK120" i="4"/>
  <c r="BK165" i="3"/>
  <c r="BK164" i="3"/>
  <c r="J163" i="3"/>
  <c r="BK162" i="3"/>
  <c r="J161" i="3"/>
  <c r="J160" i="3"/>
  <c r="J159" i="3"/>
  <c r="J158" i="3"/>
  <c r="BK156" i="3"/>
  <c r="BK155" i="3"/>
  <c r="BK154" i="3"/>
  <c r="J152" i="3"/>
  <c r="J151" i="3"/>
  <c r="J150" i="3"/>
  <c r="BK149" i="3"/>
  <c r="J147" i="3"/>
  <c r="J146" i="3"/>
  <c r="J143" i="3"/>
  <c r="BK141" i="3"/>
  <c r="BK140" i="3"/>
  <c r="J139" i="3"/>
  <c r="J134" i="3"/>
  <c r="J133" i="3"/>
  <c r="BK132" i="3"/>
  <c r="BK131" i="3"/>
  <c r="BK130" i="3"/>
  <c r="J129" i="3"/>
  <c r="BK128" i="3"/>
  <c r="J125" i="3"/>
  <c r="BK124" i="3"/>
  <c r="J123" i="3"/>
  <c r="BK336" i="2"/>
  <c r="J333" i="2"/>
  <c r="BK331" i="2"/>
  <c r="J321" i="2"/>
  <c r="BK320" i="2"/>
  <c r="J314" i="2"/>
  <c r="J308" i="2"/>
  <c r="BK305" i="2"/>
  <c r="J304" i="2"/>
  <c r="J299" i="2"/>
  <c r="BK295" i="2"/>
  <c r="BK290" i="2"/>
  <c r="J288" i="2"/>
  <c r="BK284" i="2"/>
  <c r="BK280" i="2"/>
  <c r="J278" i="2"/>
  <c r="J271" i="2"/>
  <c r="BK269" i="2"/>
  <c r="BK262" i="2"/>
  <c r="J261" i="2"/>
  <c r="BK257" i="2"/>
  <c r="BK255" i="2"/>
  <c r="BK252" i="2"/>
  <c r="BK250" i="2"/>
  <c r="J246" i="2"/>
  <c r="BK242" i="2"/>
  <c r="BK240" i="2"/>
  <c r="J236" i="2"/>
  <c r="J232" i="2"/>
  <c r="BK222" i="2"/>
  <c r="J219" i="2"/>
  <c r="J217" i="2"/>
  <c r="J209" i="2"/>
  <c r="J205" i="2"/>
  <c r="J202" i="2"/>
  <c r="BK200" i="2"/>
  <c r="J198" i="2"/>
  <c r="BK194" i="2"/>
  <c r="J191" i="2"/>
  <c r="BK190" i="2"/>
  <c r="BK182" i="2"/>
  <c r="J169" i="2"/>
  <c r="J164" i="2"/>
  <c r="BK161" i="2"/>
  <c r="BK155" i="2"/>
  <c r="BK142" i="2"/>
  <c r="J137" i="2"/>
  <c r="BK134" i="2"/>
  <c r="P133" i="2" l="1"/>
  <c r="T133" i="2"/>
  <c r="T146" i="2"/>
  <c r="P177" i="2"/>
  <c r="BK197" i="2"/>
  <c r="J197" i="2"/>
  <c r="J101" i="2"/>
  <c r="T197" i="2"/>
  <c r="T208" i="2"/>
  <c r="BK212" i="2"/>
  <c r="J212" i="2"/>
  <c r="J104" i="2"/>
  <c r="R212" i="2"/>
  <c r="T212" i="2"/>
  <c r="P218" i="2"/>
  <c r="BK241" i="2"/>
  <c r="J241" i="2" s="1"/>
  <c r="J106" i="2" s="1"/>
  <c r="T241" i="2"/>
  <c r="P256" i="2"/>
  <c r="R256" i="2"/>
  <c r="T256" i="2"/>
  <c r="R263" i="2"/>
  <c r="R289" i="2"/>
  <c r="P307" i="2"/>
  <c r="T307" i="2"/>
  <c r="T332" i="2"/>
  <c r="T121" i="3"/>
  <c r="P127" i="3"/>
  <c r="R127" i="3"/>
  <c r="P135" i="3"/>
  <c r="P120" i="3" s="1"/>
  <c r="AU96" i="1" s="1"/>
  <c r="BK157" i="3"/>
  <c r="J157" i="3" s="1"/>
  <c r="J100" i="3" s="1"/>
  <c r="T157" i="3"/>
  <c r="P119" i="4"/>
  <c r="P118" i="4" s="1"/>
  <c r="AU97" i="1" s="1"/>
  <c r="BK155" i="4"/>
  <c r="J155" i="4"/>
  <c r="J98" i="4" s="1"/>
  <c r="P155" i="4"/>
  <c r="T119" i="5"/>
  <c r="P136" i="5"/>
  <c r="P118" i="5" s="1"/>
  <c r="AU98" i="1" s="1"/>
  <c r="T124" i="6"/>
  <c r="T123" i="6"/>
  <c r="R133" i="2"/>
  <c r="R146" i="2"/>
  <c r="R177" i="2"/>
  <c r="R197" i="2"/>
  <c r="R208" i="2"/>
  <c r="P212" i="2"/>
  <c r="R218" i="2"/>
  <c r="P241" i="2"/>
  <c r="P263" i="2"/>
  <c r="BK289" i="2"/>
  <c r="J289" i="2" s="1"/>
  <c r="J109" i="2" s="1"/>
  <c r="BK307" i="2"/>
  <c r="J307" i="2"/>
  <c r="J110" i="2" s="1"/>
  <c r="BK332" i="2"/>
  <c r="J332" i="2"/>
  <c r="J111" i="2"/>
  <c r="R332" i="2"/>
  <c r="R121" i="3"/>
  <c r="BK135" i="3"/>
  <c r="J135" i="3"/>
  <c r="J99" i="3" s="1"/>
  <c r="T135" i="3"/>
  <c r="P157" i="3"/>
  <c r="R119" i="4"/>
  <c r="R118" i="4" s="1"/>
  <c r="R155" i="4"/>
  <c r="BK119" i="5"/>
  <c r="J119" i="5"/>
  <c r="J97" i="5" s="1"/>
  <c r="P119" i="5"/>
  <c r="BK136" i="5"/>
  <c r="J136" i="5"/>
  <c r="J98" i="5"/>
  <c r="T136" i="5"/>
  <c r="P124" i="6"/>
  <c r="P123" i="6"/>
  <c r="BK131" i="6"/>
  <c r="J131" i="6"/>
  <c r="J100" i="6" s="1"/>
  <c r="BK133" i="2"/>
  <c r="J133" i="2"/>
  <c r="J98" i="2"/>
  <c r="BK146" i="2"/>
  <c r="J146" i="2" s="1"/>
  <c r="J99" i="2" s="1"/>
  <c r="P146" i="2"/>
  <c r="BK177" i="2"/>
  <c r="J177" i="2" s="1"/>
  <c r="J100" i="2" s="1"/>
  <c r="T177" i="2"/>
  <c r="P197" i="2"/>
  <c r="BK208" i="2"/>
  <c r="J208" i="2"/>
  <c r="J102" i="2"/>
  <c r="P208" i="2"/>
  <c r="BK218" i="2"/>
  <c r="J218" i="2"/>
  <c r="J105" i="2"/>
  <c r="T218" i="2"/>
  <c r="R241" i="2"/>
  <c r="BK256" i="2"/>
  <c r="J256" i="2"/>
  <c r="J107" i="2" s="1"/>
  <c r="BK263" i="2"/>
  <c r="J263" i="2"/>
  <c r="J108" i="2"/>
  <c r="T263" i="2"/>
  <c r="P289" i="2"/>
  <c r="T289" i="2"/>
  <c r="R307" i="2"/>
  <c r="P332" i="2"/>
  <c r="BK121" i="3"/>
  <c r="J121" i="3"/>
  <c r="J97" i="3"/>
  <c r="P121" i="3"/>
  <c r="BK127" i="3"/>
  <c r="J127" i="3" s="1"/>
  <c r="J98" i="3" s="1"/>
  <c r="T127" i="3"/>
  <c r="R135" i="3"/>
  <c r="R157" i="3"/>
  <c r="BK119" i="4"/>
  <c r="J119" i="4"/>
  <c r="J97" i="4"/>
  <c r="T119" i="4"/>
  <c r="T155" i="4"/>
  <c r="T118" i="4" s="1"/>
  <c r="R119" i="5"/>
  <c r="R118" i="5" s="1"/>
  <c r="R136" i="5"/>
  <c r="BK124" i="6"/>
  <c r="J124" i="6"/>
  <c r="J98" i="6" s="1"/>
  <c r="R124" i="6"/>
  <c r="R123" i="6"/>
  <c r="P131" i="6"/>
  <c r="R131" i="6"/>
  <c r="T131" i="6"/>
  <c r="BK143" i="6"/>
  <c r="J143" i="6"/>
  <c r="J101" i="6" s="1"/>
  <c r="P143" i="6"/>
  <c r="R143" i="6"/>
  <c r="T143" i="6"/>
  <c r="BK154" i="6"/>
  <c r="J154" i="6" s="1"/>
  <c r="J102" i="6" s="1"/>
  <c r="P154" i="6"/>
  <c r="R154" i="6"/>
  <c r="T154" i="6"/>
  <c r="BK120" i="7"/>
  <c r="J120" i="7"/>
  <c r="J98" i="7" s="1"/>
  <c r="P120" i="7"/>
  <c r="P119" i="7"/>
  <c r="P118" i="7"/>
  <c r="AU100" i="1" s="1"/>
  <c r="R120" i="7"/>
  <c r="R119" i="7"/>
  <c r="R118" i="7"/>
  <c r="T120" i="7"/>
  <c r="T119" i="7" s="1"/>
  <c r="T118" i="7" s="1"/>
  <c r="F91" i="2"/>
  <c r="J92" i="2"/>
  <c r="BE137" i="2"/>
  <c r="BE152" i="2"/>
  <c r="BE164" i="2"/>
  <c r="BE173" i="2"/>
  <c r="BE178" i="2"/>
  <c r="BE190" i="2"/>
  <c r="BE194" i="2"/>
  <c r="BE199" i="2"/>
  <c r="BE205" i="2"/>
  <c r="BE213" i="2"/>
  <c r="BE217" i="2"/>
  <c r="BE228" i="2"/>
  <c r="BE232" i="2"/>
  <c r="BE240" i="2"/>
  <c r="BE246" i="2"/>
  <c r="BE250" i="2"/>
  <c r="BE255" i="2"/>
  <c r="BE261" i="2"/>
  <c r="BE264" i="2"/>
  <c r="BE274" i="2"/>
  <c r="BE280" i="2"/>
  <c r="BE284" i="2"/>
  <c r="BE288" i="2"/>
  <c r="BE294" i="2"/>
  <c r="BE295" i="2"/>
  <c r="BE300" i="2"/>
  <c r="BE308" i="2"/>
  <c r="BE320" i="2"/>
  <c r="BE325" i="2"/>
  <c r="BE331" i="2"/>
  <c r="BE333" i="2"/>
  <c r="F91" i="3"/>
  <c r="J91" i="3"/>
  <c r="F117" i="3"/>
  <c r="BE123" i="3"/>
  <c r="BE128" i="3"/>
  <c r="BE132" i="3"/>
  <c r="BE133" i="3"/>
  <c r="BE134" i="3"/>
  <c r="BE139" i="3"/>
  <c r="BE142" i="3"/>
  <c r="BE146" i="3"/>
  <c r="BE148" i="3"/>
  <c r="BE150" i="3"/>
  <c r="BE153" i="3"/>
  <c r="BE155" i="3"/>
  <c r="BE158" i="3"/>
  <c r="BE159" i="3"/>
  <c r="BE160" i="3"/>
  <c r="BE162" i="3"/>
  <c r="BE164" i="3"/>
  <c r="F91" i="4"/>
  <c r="E108" i="4"/>
  <c r="J114" i="4"/>
  <c r="BE128" i="4"/>
  <c r="BE130" i="4"/>
  <c r="BE135" i="4"/>
  <c r="BE138" i="4"/>
  <c r="BE141" i="4"/>
  <c r="BE143" i="4"/>
  <c r="BE146" i="4"/>
  <c r="BE147" i="4"/>
  <c r="BE150" i="4"/>
  <c r="BE151" i="4"/>
  <c r="BE154" i="4"/>
  <c r="BE159" i="4"/>
  <c r="BE162" i="4"/>
  <c r="E85" i="5"/>
  <c r="J91" i="5"/>
  <c r="F114" i="5"/>
  <c r="F115" i="5"/>
  <c r="BE120" i="5"/>
  <c r="BE121" i="5"/>
  <c r="BE127" i="5"/>
  <c r="BE134" i="5"/>
  <c r="BE137" i="5"/>
  <c r="BE140" i="5"/>
  <c r="F91" i="6"/>
  <c r="J92" i="6"/>
  <c r="F119" i="6"/>
  <c r="BE125" i="6"/>
  <c r="BE133" i="6"/>
  <c r="BE135" i="6"/>
  <c r="BE137" i="6"/>
  <c r="BE139" i="6"/>
  <c r="BE141" i="6"/>
  <c r="BE142" i="6"/>
  <c r="BE146" i="6"/>
  <c r="BE149" i="6"/>
  <c r="BE151" i="6"/>
  <c r="BE156" i="6"/>
  <c r="BE158" i="6"/>
  <c r="BE164" i="6"/>
  <c r="F92" i="2"/>
  <c r="J127" i="2"/>
  <c r="BE155" i="2"/>
  <c r="BE158" i="2"/>
  <c r="BE161" i="2"/>
  <c r="BE200" i="2"/>
  <c r="BE242" i="2"/>
  <c r="BE252" i="2"/>
  <c r="BE257" i="2"/>
  <c r="BE262" i="2"/>
  <c r="BE305" i="2"/>
  <c r="BE336" i="2"/>
  <c r="BE339" i="2"/>
  <c r="E85" i="3"/>
  <c r="J89" i="3"/>
  <c r="J92" i="3"/>
  <c r="BE130" i="3"/>
  <c r="BE141" i="3"/>
  <c r="BE143" i="3"/>
  <c r="BE145" i="3"/>
  <c r="BE147" i="3"/>
  <c r="BE149" i="3"/>
  <c r="BE151" i="3"/>
  <c r="BE154" i="3"/>
  <c r="BE161" i="3"/>
  <c r="BE163" i="3"/>
  <c r="J89" i="4"/>
  <c r="F92" i="4"/>
  <c r="J115" i="4"/>
  <c r="BE120" i="4"/>
  <c r="BE122" i="4"/>
  <c r="BE125" i="4"/>
  <c r="BE132" i="4"/>
  <c r="BE133" i="4"/>
  <c r="BE139" i="4"/>
  <c r="BE144" i="4"/>
  <c r="BE145" i="4"/>
  <c r="BE148" i="4"/>
  <c r="BE149" i="4"/>
  <c r="BE152" i="4"/>
  <c r="BE156" i="4"/>
  <c r="J89" i="5"/>
  <c r="J92" i="5"/>
  <c r="BE126" i="5"/>
  <c r="BE130" i="5"/>
  <c r="BE132" i="5"/>
  <c r="BE138" i="5"/>
  <c r="J116" i="6"/>
  <c r="BE129" i="6"/>
  <c r="BE136" i="6"/>
  <c r="BE140" i="6"/>
  <c r="BE145" i="6"/>
  <c r="BE147" i="6"/>
  <c r="BE148" i="6"/>
  <c r="BE150" i="6"/>
  <c r="BE153" i="6"/>
  <c r="BE155" i="6"/>
  <c r="BE157" i="6"/>
  <c r="BE160" i="6"/>
  <c r="BE161" i="6"/>
  <c r="BE162" i="6"/>
  <c r="E85" i="2"/>
  <c r="J89" i="2"/>
  <c r="BE134" i="2"/>
  <c r="BE142" i="2"/>
  <c r="BE147" i="2"/>
  <c r="BE169" i="2"/>
  <c r="BE170" i="2"/>
  <c r="BE182" i="2"/>
  <c r="BE186" i="2"/>
  <c r="BE191" i="2"/>
  <c r="BE198" i="2"/>
  <c r="BE202" i="2"/>
  <c r="BE209" i="2"/>
  <c r="BE210" i="2"/>
  <c r="BE219" i="2"/>
  <c r="BE222" i="2"/>
  <c r="BE226" i="2"/>
  <c r="BE236" i="2"/>
  <c r="BE260" i="2"/>
  <c r="BE269" i="2"/>
  <c r="BE271" i="2"/>
  <c r="BE278" i="2"/>
  <c r="BE290" i="2"/>
  <c r="BE299" i="2"/>
  <c r="BE304" i="2"/>
  <c r="BE306" i="2"/>
  <c r="BE314" i="2"/>
  <c r="BE321" i="2"/>
  <c r="BE347" i="2"/>
  <c r="BE122" i="3"/>
  <c r="BE124" i="3"/>
  <c r="BE125" i="3"/>
  <c r="BE126" i="3"/>
  <c r="BE129" i="3"/>
  <c r="BE131" i="3"/>
  <c r="BE136" i="3"/>
  <c r="BE137" i="3"/>
  <c r="BE138" i="3"/>
  <c r="BE140" i="3"/>
  <c r="BE144" i="3"/>
  <c r="BE152" i="3"/>
  <c r="BE156" i="3"/>
  <c r="BE165" i="3"/>
  <c r="BE121" i="4"/>
  <c r="BE123" i="4"/>
  <c r="BE124" i="4"/>
  <c r="BE126" i="4"/>
  <c r="BE127" i="4"/>
  <c r="BE129" i="4"/>
  <c r="BE131" i="4"/>
  <c r="BE134" i="4"/>
  <c r="BE136" i="4"/>
  <c r="BE137" i="4"/>
  <c r="BE140" i="4"/>
  <c r="BE142" i="4"/>
  <c r="BE153" i="4"/>
  <c r="BE157" i="4"/>
  <c r="BE158" i="4"/>
  <c r="BE160" i="4"/>
  <c r="BE161" i="4"/>
  <c r="BE122" i="5"/>
  <c r="BE123" i="5"/>
  <c r="BE124" i="5"/>
  <c r="BE125" i="5"/>
  <c r="BE128" i="5"/>
  <c r="BE129" i="5"/>
  <c r="BE131" i="5"/>
  <c r="BE133" i="5"/>
  <c r="BE135" i="5"/>
  <c r="BE139" i="5"/>
  <c r="E85" i="6"/>
  <c r="J91" i="6"/>
  <c r="BE126" i="6"/>
  <c r="BE127" i="6"/>
  <c r="BE132" i="6"/>
  <c r="BE134" i="6"/>
  <c r="BE138" i="6"/>
  <c r="BE144" i="6"/>
  <c r="BE152" i="6"/>
  <c r="BE159" i="6"/>
  <c r="BE163" i="6"/>
  <c r="BE165" i="6"/>
  <c r="BE166" i="6"/>
  <c r="E85" i="7"/>
  <c r="J89" i="7"/>
  <c r="F91" i="7"/>
  <c r="J91" i="7"/>
  <c r="F92" i="7"/>
  <c r="J92" i="7"/>
  <c r="BE121" i="7"/>
  <c r="BE122" i="7"/>
  <c r="BE123" i="7"/>
  <c r="BE124" i="7"/>
  <c r="BE125" i="7"/>
  <c r="F36" i="2"/>
  <c r="BC95" i="1"/>
  <c r="F37" i="2"/>
  <c r="BD95" i="1" s="1"/>
  <c r="F36" i="3"/>
  <c r="BC96" i="1"/>
  <c r="F37" i="6"/>
  <c r="BD99" i="1" s="1"/>
  <c r="F35" i="7"/>
  <c r="BB100" i="1"/>
  <c r="F35" i="3"/>
  <c r="BB96" i="1" s="1"/>
  <c r="F37" i="4"/>
  <c r="BD97" i="1"/>
  <c r="F37" i="5"/>
  <c r="BD98" i="1" s="1"/>
  <c r="F35" i="2"/>
  <c r="BB95" i="1"/>
  <c r="F35" i="4"/>
  <c r="BB97" i="1" s="1"/>
  <c r="F36" i="6"/>
  <c r="BC99" i="1"/>
  <c r="J34" i="3"/>
  <c r="AW96" i="1" s="1"/>
  <c r="F34" i="4"/>
  <c r="BA97" i="1"/>
  <c r="F34" i="7"/>
  <c r="BA100" i="1" s="1"/>
  <c r="F37" i="7"/>
  <c r="BD100" i="1"/>
  <c r="F34" i="2"/>
  <c r="BA95" i="1" s="1"/>
  <c r="F34" i="3"/>
  <c r="BA96" i="1"/>
  <c r="J34" i="4"/>
  <c r="AW97" i="1" s="1"/>
  <c r="F35" i="5"/>
  <c r="BB98" i="1"/>
  <c r="F35" i="6"/>
  <c r="BB99" i="1" s="1"/>
  <c r="F36" i="4"/>
  <c r="BC97" i="1"/>
  <c r="F34" i="6"/>
  <c r="BA99" i="1" s="1"/>
  <c r="J34" i="7"/>
  <c r="AW100" i="1"/>
  <c r="J34" i="5"/>
  <c r="AW98" i="1" s="1"/>
  <c r="J34" i="6"/>
  <c r="AW99" i="1"/>
  <c r="F37" i="3"/>
  <c r="BD96" i="1" s="1"/>
  <c r="J34" i="2"/>
  <c r="AW95" i="1" s="1"/>
  <c r="F34" i="5"/>
  <c r="BA98" i="1" s="1"/>
  <c r="F36" i="5"/>
  <c r="BC98" i="1"/>
  <c r="F36" i="7"/>
  <c r="BC100" i="1" s="1"/>
  <c r="P130" i="6" l="1"/>
  <c r="P122" i="6"/>
  <c r="AU99" i="1"/>
  <c r="R211" i="2"/>
  <c r="T132" i="2"/>
  <c r="T130" i="6"/>
  <c r="T122" i="6" s="1"/>
  <c r="R120" i="3"/>
  <c r="P211" i="2"/>
  <c r="P131" i="2" s="1"/>
  <c r="AU95" i="1" s="1"/>
  <c r="R130" i="6"/>
  <c r="R122" i="6"/>
  <c r="T211" i="2"/>
  <c r="P132" i="2"/>
  <c r="R132" i="2"/>
  <c r="R131" i="2" s="1"/>
  <c r="T118" i="5"/>
  <c r="T120" i="3"/>
  <c r="BK120" i="3"/>
  <c r="J120" i="3" s="1"/>
  <c r="J30" i="3" s="1"/>
  <c r="AG96" i="1" s="1"/>
  <c r="BK118" i="5"/>
  <c r="J118" i="5"/>
  <c r="BK130" i="6"/>
  <c r="J130" i="6" s="1"/>
  <c r="J99" i="6" s="1"/>
  <c r="BK132" i="2"/>
  <c r="BK118" i="4"/>
  <c r="J118" i="4" s="1"/>
  <c r="J96" i="4" s="1"/>
  <c r="BK123" i="6"/>
  <c r="J123" i="6"/>
  <c r="J97" i="6" s="1"/>
  <c r="BK211" i="2"/>
  <c r="J211" i="2"/>
  <c r="J103" i="2"/>
  <c r="BK119" i="7"/>
  <c r="J119" i="7"/>
  <c r="J97" i="7"/>
  <c r="F33" i="3"/>
  <c r="AZ96" i="1"/>
  <c r="J33" i="3"/>
  <c r="AV96" i="1" s="1"/>
  <c r="AT96" i="1" s="1"/>
  <c r="J33" i="5"/>
  <c r="AV98" i="1"/>
  <c r="AT98" i="1" s="1"/>
  <c r="J33" i="6"/>
  <c r="AV99" i="1"/>
  <c r="AT99" i="1"/>
  <c r="BC94" i="1"/>
  <c r="AY94" i="1"/>
  <c r="F33" i="4"/>
  <c r="AZ97" i="1"/>
  <c r="J33" i="7"/>
  <c r="AV100" i="1"/>
  <c r="AT100" i="1"/>
  <c r="J30" i="5"/>
  <c r="AG98" i="1" s="1"/>
  <c r="BA94" i="1"/>
  <c r="AW94" i="1"/>
  <c r="AK30" i="1" s="1"/>
  <c r="F33" i="5"/>
  <c r="AZ98" i="1"/>
  <c r="BB94" i="1"/>
  <c r="W31" i="1" s="1"/>
  <c r="J33" i="2"/>
  <c r="AV95" i="1"/>
  <c r="AT95" i="1"/>
  <c r="BD94" i="1"/>
  <c r="W33" i="1"/>
  <c r="F33" i="6"/>
  <c r="AZ99" i="1" s="1"/>
  <c r="J33" i="4"/>
  <c r="AV97" i="1"/>
  <c r="AT97" i="1"/>
  <c r="F33" i="7"/>
  <c r="AZ100" i="1" s="1"/>
  <c r="F33" i="2"/>
  <c r="AZ95" i="1"/>
  <c r="AN98" i="1" l="1"/>
  <c r="BK131" i="2"/>
  <c r="J131" i="2"/>
  <c r="J96" i="2"/>
  <c r="T131" i="2"/>
  <c r="J39" i="3"/>
  <c r="J39" i="5"/>
  <c r="J132" i="2"/>
  <c r="J97" i="2" s="1"/>
  <c r="J96" i="3"/>
  <c r="J96" i="5"/>
  <c r="BK122" i="6"/>
  <c r="J122" i="6" s="1"/>
  <c r="J96" i="6" s="1"/>
  <c r="BK118" i="7"/>
  <c r="J118" i="7"/>
  <c r="J96" i="7" s="1"/>
  <c r="AN96" i="1"/>
  <c r="AU94" i="1"/>
  <c r="W32" i="1"/>
  <c r="J30" i="4"/>
  <c r="AG97" i="1"/>
  <c r="AN97" i="1"/>
  <c r="AZ94" i="1"/>
  <c r="W29" i="1" s="1"/>
  <c r="AX94" i="1"/>
  <c r="W30" i="1"/>
  <c r="J39" i="4" l="1"/>
  <c r="J30" i="2"/>
  <c r="AG95" i="1"/>
  <c r="AN95" i="1"/>
  <c r="J30" i="7"/>
  <c r="AG100" i="1"/>
  <c r="AN100" i="1"/>
  <c r="AV94" i="1"/>
  <c r="AK29" i="1" s="1"/>
  <c r="J30" i="6"/>
  <c r="AG99" i="1"/>
  <c r="AN99" i="1"/>
  <c r="J39" i="2" l="1"/>
  <c r="J39" i="6"/>
  <c r="J39" i="7"/>
  <c r="AG94" i="1"/>
  <c r="AT94" i="1"/>
  <c r="AN94" i="1" l="1"/>
  <c r="AK26" i="1"/>
  <c r="AK35" i="1"/>
</calcChain>
</file>

<file path=xl/sharedStrings.xml><?xml version="1.0" encoding="utf-8"?>
<sst xmlns="http://schemas.openxmlformats.org/spreadsheetml/2006/main" count="5250" uniqueCount="871">
  <si>
    <t>Export Komplet</t>
  </si>
  <si>
    <t/>
  </si>
  <si>
    <t>2.0</t>
  </si>
  <si>
    <t>ZAMOK</t>
  </si>
  <si>
    <t>False</t>
  </si>
  <si>
    <t>{8bd67402-2070-4113-a274-762df5a129e3}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</si>
  <si>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</si>
  <si>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</si>
  <si>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</si>
  <si>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</si>
  <si>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</si>
  <si>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</si>
  <si>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</si>
  <si>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</si>
  <si>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</si>
  <si>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</si>
  <si>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</si>
  <si>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části 2.NP objektu č.p. 2807, Lipí 4a, Praha 20 - Horní Počernice</t>
  </si>
  <si>
    <t>KSO:</t>
  </si>
  <si>
    <t>CC-CZ:</t>
  </si>
  <si>
    <t>Místo:</t>
  </si>
  <si>
    <t xml:space="preserve"> </t>
  </si>
  <si>
    <t>Datum:</t>
  </si>
  <si>
    <t>15. 1. 2020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</si>
  <si>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</si>
  <si>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</si>
  <si>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</si>
  <si>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</si>
  <si>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</si>
  <si>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</si>
  <si>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</si>
  <si>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</si>
  <si>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</si>
  <si>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</si>
  <si>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</si>
  <si>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</si>
  <si>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</si>
  <si>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</si>
  <si>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</si>
  <si>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</si>
  <si>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</si>
  <si>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</si>
  <si>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</si>
  <si>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</si>
  <si>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</si>
  <si>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</si>
  <si>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</si>
  <si>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</si>
  <si>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</si>
  <si>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</si>
  <si>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</si>
  <si>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</si>
  <si>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</si>
  <si>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</si>
  <si>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</si>
  <si>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</si>
  <si>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</si>
  <si>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</si>
  <si>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</si>
  <si>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</si>
  <si>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</si>
  <si>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</si>
  <si>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</si>
  <si>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</si>
  <si>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</si>
  <si>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</si>
  <si>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</si>
  <si>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</si>
  <si>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</si>
  <si>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</si>
  <si>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</si>
  <si>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</si>
  <si>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</si>
  <si>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</si>
  <si>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</si>
  <si>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</si>
  <si>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</si>
  <si>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</si>
  <si>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</si>
  <si>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</si>
  <si>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</si>
  <si>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</si>
  <si>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{1c0c75df-c993-4b7c-894e-cdb60eb29605}</t>
  </si>
  <si>
    <t>2</t>
  </si>
  <si>
    <t>01.2</t>
  </si>
  <si>
    <t>SO 01.2 ZTI</t>
  </si>
  <si>
    <t>{d6e4e4df-7ff8-4be5-a9c5-0a032a62b09f}</t>
  </si>
  <si>
    <t>01.3</t>
  </si>
  <si>
    <t>SO 01.3 Elektroinstalace</t>
  </si>
  <si>
    <t>{dd864da8-1948-4e1b-b4d9-4d30b91ff1aa}</t>
  </si>
  <si>
    <t>01.4</t>
  </si>
  <si>
    <t>SO 01.4 Větrání</t>
  </si>
  <si>
    <t>{a292339c-263c-4019-b246-f087f04ac3a1}</t>
  </si>
  <si>
    <t>01.5</t>
  </si>
  <si>
    <t>SO 01.5 Vytápění</t>
  </si>
  <si>
    <t>{38d7ba8a-fcc3-476b-85ab-e8ddc9922677}</t>
  </si>
  <si>
    <t>901</t>
  </si>
  <si>
    <t>VON</t>
  </si>
  <si>
    <t>{64c56c4b-fb06-4f8a-9c2f-0d1722dde81e}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</si>
  <si>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</si>
  <si>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</si>
  <si>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</si>
  <si>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</si>
  <si>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</si>
  <si>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</si>
  <si>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</si>
  <si>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</si>
  <si>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</si>
  <si>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</si>
  <si>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</si>
  <si>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</si>
  <si>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</si>
  <si>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</si>
  <si>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</si>
  <si>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</si>
  <si>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</si>
  <si>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</si>
  <si>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</si>
  <si>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</si>
  <si>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</si>
  <si>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</si>
  <si>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</si>
  <si>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</si>
  <si>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</si>
  <si>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</si>
  <si>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</si>
  <si>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</si>
  <si>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</si>
  <si>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</si>
  <si>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</si>
  <si>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</si>
  <si>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</si>
  <si>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</si>
  <si>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</si>
  <si>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</si>
  <si>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</si>
  <si>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</si>
  <si>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</si>
  <si>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</si>
  <si>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</si>
  <si>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</si>
  <si>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317168011</t>
  </si>
  <si>
    <t>Překlad keramický plochý š 115 mm dl 1000 mm</t>
  </si>
  <si>
    <t>kus</t>
  </si>
  <si>
    <t>4</t>
  </si>
  <si>
    <t>1622416561</t>
  </si>
  <si>
    <t>VV</t>
  </si>
  <si>
    <t>Součet</t>
  </si>
  <si>
    <t>342244301</t>
  </si>
  <si>
    <t>Příčka zvukově izolační z cihel děrovaných do na maltu M10 tloušťky 115 mm</t>
  </si>
  <si>
    <t>m2</t>
  </si>
  <si>
    <t>1204495962</t>
  </si>
  <si>
    <t>"viz TZ a PD"</t>
  </si>
  <si>
    <t>(2,65+3,115+3,115+3,5+2,96+5,72)*2,95</t>
  </si>
  <si>
    <t>"odpočet otvorů" -((0,8*2,0*2)+(0,9*2,0*2))</t>
  </si>
  <si>
    <t>346272256</t>
  </si>
  <si>
    <t>Přizdívka z pórobetonových tvárnic tl 150 mm</t>
  </si>
  <si>
    <t>632494478</t>
  </si>
  <si>
    <t>((1,0+1,885)*1,3)+(2,65*2,95)</t>
  </si>
  <si>
    <t>6</t>
  </si>
  <si>
    <t>Úpravy povrchů, podlahy a osazování výplní</t>
  </si>
  <si>
    <t>612131100</t>
  </si>
  <si>
    <t>Vápenný postřik vnitřních stěn nanášený ručně</t>
  </si>
  <si>
    <t>-1738680142</t>
  </si>
  <si>
    <t>((2,65+3,115+3,115+3,5+2,96+5,72)*2,95)*2</t>
  </si>
  <si>
    <t>"odpočet otvorů" -(((0,8*2,0*2)+(0,9*2,0*2))*2)</t>
  </si>
  <si>
    <t>2,65*2,95</t>
  </si>
  <si>
    <t>5</t>
  </si>
  <si>
    <t>612135101</t>
  </si>
  <si>
    <t>Hrubá výplň rýh ve stěnách maltou jakékoli šířky rýhy</t>
  </si>
  <si>
    <t>2129152026</t>
  </si>
  <si>
    <t>20*0,1</t>
  </si>
  <si>
    <t>612315121</t>
  </si>
  <si>
    <t>Vápenná štuková omítka rýh ve stěnách šířky do 150 mm</t>
  </si>
  <si>
    <t>1926264903</t>
  </si>
  <si>
    <t>7</t>
  </si>
  <si>
    <t>612315221</t>
  </si>
  <si>
    <t>Vápenná štuková omítka malých ploch do 0,09 m2 na stěnách</t>
  </si>
  <si>
    <t>-1102445334</t>
  </si>
  <si>
    <t>"odhad" 5</t>
  </si>
  <si>
    <t>8</t>
  </si>
  <si>
    <t>612315222</t>
  </si>
  <si>
    <t>Vápenná štuková omítka malých ploch do 0,25 m2 na stěnách</t>
  </si>
  <si>
    <t>140943278</t>
  </si>
  <si>
    <t>9</t>
  </si>
  <si>
    <t>612321141</t>
  </si>
  <si>
    <t>Vápenocementová omítka štuková dvouvrstvá vnitřních stěn nanášená ručně</t>
  </si>
  <si>
    <t>1822388373</t>
  </si>
  <si>
    <t>10</t>
  </si>
  <si>
    <t>6223851R</t>
  </si>
  <si>
    <t>omítka fasádní malých ploch do 1,0m2 na stěnách</t>
  </si>
  <si>
    <t>-1433721836</t>
  </si>
  <si>
    <t>11</t>
  </si>
  <si>
    <t>629991011</t>
  </si>
  <si>
    <t>Zakrytí výplní otvorů a svislých ploch fólií přilepenou lepící páskou</t>
  </si>
  <si>
    <t>-2109121041</t>
  </si>
  <si>
    <t>(1,75*1,5)+(1,25*1,5)+(1,5*1,5)+(2,0*1,5)+(1,0*2,0)</t>
  </si>
  <si>
    <t>12</t>
  </si>
  <si>
    <t>632441114</t>
  </si>
  <si>
    <t>Potěr anhydritový samonivelační tl do 50 mm ze suchých směsí</t>
  </si>
  <si>
    <t>-1712795781</t>
  </si>
  <si>
    <t>"m.č. 2.11 až 2.15"  7,8+2,65+4,9+13,63+31,92</t>
  </si>
  <si>
    <t>Ostatní konstrukce a práce, bourání</t>
  </si>
  <si>
    <t>13</t>
  </si>
  <si>
    <t>949101111</t>
  </si>
  <si>
    <t>Lešení pomocné pro objekty pozemních staveb s lešeňovou podlahou v do 1,9 m zatížení do 150 kg/m2</t>
  </si>
  <si>
    <t>-943567567</t>
  </si>
  <si>
    <t>"m.č. 2.11 až 2.15"  (7,8+2,65+4,9+13,63+31,92)*3</t>
  </si>
  <si>
    <t>14</t>
  </si>
  <si>
    <t>952902021</t>
  </si>
  <si>
    <t>Čištění budov zametení hladkých podlah</t>
  </si>
  <si>
    <t>-937173087</t>
  </si>
  <si>
    <t>"m.č. 2.11 až 2.15"  (7,8+2,65+4,9+13,63+31,92)*2</t>
  </si>
  <si>
    <t>952902031</t>
  </si>
  <si>
    <t>Čištění budov omytí hladkých podlah</t>
  </si>
  <si>
    <t>-1394446995</t>
  </si>
  <si>
    <t>"m.č. 2.11 až 2.15"  (7,8+2,65+4,9+13,63+31,92)</t>
  </si>
  <si>
    <t>16</t>
  </si>
  <si>
    <t>95394R101</t>
  </si>
  <si>
    <t>požární ucpávky</t>
  </si>
  <si>
    <t>kpl</t>
  </si>
  <si>
    <t>-1426725757</t>
  </si>
  <si>
    <t>17</t>
  </si>
  <si>
    <t>965045113</t>
  </si>
  <si>
    <t>Bourání potěrů cementových nebo pískocementových tl do 50 mm pl přes 4 m2</t>
  </si>
  <si>
    <t>293563782</t>
  </si>
  <si>
    <t>"viz TZ a PD"  63,72</t>
  </si>
  <si>
    <t>18</t>
  </si>
  <si>
    <t>974031133</t>
  </si>
  <si>
    <t>Vysekání rýh ve zdivu cihelném hl do 50 mm š do 100 mm</t>
  </si>
  <si>
    <t>m</t>
  </si>
  <si>
    <t>505325383</t>
  </si>
  <si>
    <t>"odhad" 20</t>
  </si>
  <si>
    <t>997</t>
  </si>
  <si>
    <t>Přesun sutě</t>
  </si>
  <si>
    <t>19</t>
  </si>
  <si>
    <t>997013151</t>
  </si>
  <si>
    <t>Vnitrostaveništní doprava suti a vybouraných hmot pro budovy v do 6 m s omezením mechanizace</t>
  </si>
  <si>
    <t>t</t>
  </si>
  <si>
    <t>530967875</t>
  </si>
  <si>
    <t>20</t>
  </si>
  <si>
    <t>997013501</t>
  </si>
  <si>
    <t>Odvoz suti a vybouraných hmot na skládku nebo meziskládku do 1 km se složením</t>
  </si>
  <si>
    <t>733728139</t>
  </si>
  <si>
    <t>997013509</t>
  </si>
  <si>
    <t>Příplatek k odvozu suti a vybouraných hmot na skládku ZKD 1 km přes 1 km</t>
  </si>
  <si>
    <t>456710203</t>
  </si>
  <si>
    <t>12,338*9 'Přepočtené koeficientem množství</t>
  </si>
  <si>
    <t>22</t>
  </si>
  <si>
    <t>997013861</t>
  </si>
  <si>
    <t>Poplatek za uložení stavebního odpadu na recyklační skládce (skládkovné) z prostého betonu kód odpadu 17 01 01</t>
  </si>
  <si>
    <t>-1912452917</t>
  </si>
  <si>
    <t>5,915</t>
  </si>
  <si>
    <t>23</t>
  </si>
  <si>
    <t>997013871</t>
  </si>
  <si>
    <t>Poplatek za uložení stavebního odpadu na recyklační skládce (skládkovné) směsného stavebního a demoličního kód odpadu  17 09 04</t>
  </si>
  <si>
    <t>-118359861</t>
  </si>
  <si>
    <t>6,423</t>
  </si>
  <si>
    <t>998</t>
  </si>
  <si>
    <t>Přesun hmot</t>
  </si>
  <si>
    <t>24</t>
  </si>
  <si>
    <t>998018001</t>
  </si>
  <si>
    <t>Přesun hmot ruční pro budovy v do 6 m</t>
  </si>
  <si>
    <t>-676295514</t>
  </si>
  <si>
    <t>25</t>
  </si>
  <si>
    <t>998018011</t>
  </si>
  <si>
    <t>Příplatek k ručnímu přesunu hmot pro budovy zděné za zvětšený přesun ZKD 100 m</t>
  </si>
  <si>
    <t>-603230600</t>
  </si>
  <si>
    <t>PSV</t>
  </si>
  <si>
    <t>Práce a dodávky PSV</t>
  </si>
  <si>
    <t>711</t>
  </si>
  <si>
    <t>Izolace proti vodě, vlhkosti a plynům</t>
  </si>
  <si>
    <t>26</t>
  </si>
  <si>
    <t>711191201</t>
  </si>
  <si>
    <t>hydroizolační stěrka</t>
  </si>
  <si>
    <t>-600048324</t>
  </si>
  <si>
    <t>"m.č. 2.11, 2.12, 2.13, 2.15 část"  7,8+2,65+4,9+8,5</t>
  </si>
  <si>
    <t>27</t>
  </si>
  <si>
    <t>998711201</t>
  </si>
  <si>
    <t>Přesun hmot procentní pro izolace proti vodě, vlhkosti a plynům v objektech v do 6 m</t>
  </si>
  <si>
    <t>%</t>
  </si>
  <si>
    <t>-1159503599</t>
  </si>
  <si>
    <t>713</t>
  </si>
  <si>
    <t>Izolace tepelné</t>
  </si>
  <si>
    <t>28</t>
  </si>
  <si>
    <t>713120821</t>
  </si>
  <si>
    <t>Odstranění tepelné izolace podlah volně kladené z polystyrenu suchého tl do 100 mm</t>
  </si>
  <si>
    <t>1177093360</t>
  </si>
  <si>
    <t>29</t>
  </si>
  <si>
    <t>713121111</t>
  </si>
  <si>
    <t>Montáž izolace tepelné podlah volně kladenými rohožemi, pásy, dílci, deskami 1 vrstva</t>
  </si>
  <si>
    <t>932849220</t>
  </si>
  <si>
    <t>30</t>
  </si>
  <si>
    <t>M</t>
  </si>
  <si>
    <t>631414R1</t>
  </si>
  <si>
    <t>vatová kročejová izolace do podlahy tl 20mm</t>
  </si>
  <si>
    <t>32</t>
  </si>
  <si>
    <t>-2089680473</t>
  </si>
  <si>
    <t>60,9*1,02 'Přepočtené koeficientem množství</t>
  </si>
  <si>
    <t>31</t>
  </si>
  <si>
    <t>713191132</t>
  </si>
  <si>
    <t>Montáž izolace tepelné podlah, stropů vrchem nebo střech překrytí separační fólií z PE</t>
  </si>
  <si>
    <t>-1792825501</t>
  </si>
  <si>
    <t>28329042</t>
  </si>
  <si>
    <t>fólie PE separační či ochranná tl 0,2mm</t>
  </si>
  <si>
    <t>-1041839305</t>
  </si>
  <si>
    <t>60,9</t>
  </si>
  <si>
    <t>60,9*1,1 'Přepočtené koeficientem množství</t>
  </si>
  <si>
    <t>33</t>
  </si>
  <si>
    <t>28329041</t>
  </si>
  <si>
    <t>fólie PE separační či ochranná tl 0,1mm</t>
  </si>
  <si>
    <t>-2044899639</t>
  </si>
  <si>
    <t>34</t>
  </si>
  <si>
    <t>998713201</t>
  </si>
  <si>
    <t>Přesun hmot procentní pro izolace tepelné v objektech v do 6 m</t>
  </si>
  <si>
    <t>-1675593429</t>
  </si>
  <si>
    <t>763</t>
  </si>
  <si>
    <t>Konstrukce suché výstavby</t>
  </si>
  <si>
    <t>35</t>
  </si>
  <si>
    <t>763131533</t>
  </si>
  <si>
    <t>SDK podhled deska 1xDF 15 s izolací jednovrstvá spodní kce profil CD+UD EI 30</t>
  </si>
  <si>
    <t>-1827013325</t>
  </si>
  <si>
    <t>36</t>
  </si>
  <si>
    <t>763131751</t>
  </si>
  <si>
    <t>Montáž parotěsné zábrany do SDK podhledu</t>
  </si>
  <si>
    <t>2083626066</t>
  </si>
  <si>
    <t>37</t>
  </si>
  <si>
    <t>28329276R</t>
  </si>
  <si>
    <t>parotěsná izolace</t>
  </si>
  <si>
    <t>-1193256774</t>
  </si>
  <si>
    <t>38</t>
  </si>
  <si>
    <t>763131821</t>
  </si>
  <si>
    <t>Demontáž SDK podhledu s dvouvrstvou nosnou kcí z ocelových profilů opláštění jednoduché</t>
  </si>
  <si>
    <t>336286377</t>
  </si>
  <si>
    <t>39</t>
  </si>
  <si>
    <t>998763401</t>
  </si>
  <si>
    <t>Přesun hmot procentní pro sádrokartonové konstrukce v objektech v do 6 m</t>
  </si>
  <si>
    <t>-1345951117</t>
  </si>
  <si>
    <t>766</t>
  </si>
  <si>
    <t>Konstrukce truhlářské</t>
  </si>
  <si>
    <t>40</t>
  </si>
  <si>
    <t>766660001</t>
  </si>
  <si>
    <t>Montáž dveřních křídel otvíravých jednokřídlových š do 0,8 m do ocelové zárubně</t>
  </si>
  <si>
    <t>-2141642323</t>
  </si>
  <si>
    <t>2+2</t>
  </si>
  <si>
    <t>41</t>
  </si>
  <si>
    <t>61160R01</t>
  </si>
  <si>
    <t>dveře jednokřídlé dřevěné 700x1970mm s větrací mřížkou, vč. zárubně, kování, zámku a nátěrů</t>
  </si>
  <si>
    <t>2000412459</t>
  </si>
  <si>
    <t>42</t>
  </si>
  <si>
    <t>61160R02</t>
  </si>
  <si>
    <t>dveře jednokřídlé dřevěné 800x1970mm vč. zárubně, kování, zámku a nátěrů</t>
  </si>
  <si>
    <t>1700611942</t>
  </si>
  <si>
    <t>43</t>
  </si>
  <si>
    <t>998766201</t>
  </si>
  <si>
    <t>Přesun hmot procentní pro konstrukce truhlářské v objektech v do 6 m</t>
  </si>
  <si>
    <t>-2126627297</t>
  </si>
  <si>
    <t>771</t>
  </si>
  <si>
    <t>Podlahy z dlaždic</t>
  </si>
  <si>
    <t>44</t>
  </si>
  <si>
    <t>771474112</t>
  </si>
  <si>
    <t>Montáž soklů z dlaždic keramických rovných flexibilní lepidlo v do 90 mm</t>
  </si>
  <si>
    <t>-2135540210</t>
  </si>
  <si>
    <t xml:space="preserve">"m.č. 2.11, 2.12, 2.13, 2.15 část"  </t>
  </si>
  <si>
    <t>(((4,2+2,8)+(2,65+1,0)+(2,65+1,85)+(3,115+1,4))*2)-((0,7+0,2+0,8)*2)</t>
  </si>
  <si>
    <t>45</t>
  </si>
  <si>
    <t>59761338R</t>
  </si>
  <si>
    <t xml:space="preserve">sokl-dlažba keramická </t>
  </si>
  <si>
    <t>-618406434</t>
  </si>
  <si>
    <t>35,93*1,1 'Přepočtené koeficientem množství</t>
  </si>
  <si>
    <t>46</t>
  </si>
  <si>
    <t>771571810</t>
  </si>
  <si>
    <t>Demontáž podlah z dlaždic keramických kladených do malty</t>
  </si>
  <si>
    <t>2093469686</t>
  </si>
  <si>
    <t>47</t>
  </si>
  <si>
    <t>771574225R</t>
  </si>
  <si>
    <t xml:space="preserve">Montáž podlah keramických  lepených flexibilním lepidlem </t>
  </si>
  <si>
    <t>430074194</t>
  </si>
  <si>
    <t>48</t>
  </si>
  <si>
    <t>597610R1</t>
  </si>
  <si>
    <t>dlažba keramická matná</t>
  </si>
  <si>
    <t>125100282</t>
  </si>
  <si>
    <t>23,85*1,1 'Přepočtené koeficientem množství</t>
  </si>
  <si>
    <t>49</t>
  </si>
  <si>
    <t>771577111</t>
  </si>
  <si>
    <t>Příplatek k montáži podlah keramických lepených flexibilním lepidlem za plochu do 5 m2</t>
  </si>
  <si>
    <t>-1604787201</t>
  </si>
  <si>
    <t>"m.č. 2.12, 2.13"  2,65+4,9</t>
  </si>
  <si>
    <t>50</t>
  </si>
  <si>
    <t>771577113</t>
  </si>
  <si>
    <t>Příplatek k montáži podlah keramických lepených flexibilním lepidlem za spárování bílým cementem</t>
  </si>
  <si>
    <t>-1669493327</t>
  </si>
  <si>
    <t>51</t>
  </si>
  <si>
    <t>998771201</t>
  </si>
  <si>
    <t>Přesun hmot procentní pro podlahy z dlaždic v objektech v do 6 m</t>
  </si>
  <si>
    <t>620967711</t>
  </si>
  <si>
    <t>775</t>
  </si>
  <si>
    <t>Podlahy skládané</t>
  </si>
  <si>
    <t>52</t>
  </si>
  <si>
    <t>775541111R</t>
  </si>
  <si>
    <t xml:space="preserve">Montáž podlah  laminovaných lepených </t>
  </si>
  <si>
    <t>1010564164</t>
  </si>
  <si>
    <t>"m.č. 2.14 a 2.15 část"  13,63+23,42</t>
  </si>
  <si>
    <t>53</t>
  </si>
  <si>
    <t>611980R1</t>
  </si>
  <si>
    <t xml:space="preserve">podlaha  laminátová </t>
  </si>
  <si>
    <t>-1884986927</t>
  </si>
  <si>
    <t>54</t>
  </si>
  <si>
    <t>775591191</t>
  </si>
  <si>
    <t>Montáž podložky vyrovnávací a tlumící pro plovoucí podlahy</t>
  </si>
  <si>
    <t>-1741194167</t>
  </si>
  <si>
    <t>55</t>
  </si>
  <si>
    <t>61155340R</t>
  </si>
  <si>
    <t>podložka izolační z pěnového PE 2mm</t>
  </si>
  <si>
    <t>1603467453</t>
  </si>
  <si>
    <t>56</t>
  </si>
  <si>
    <t>7755911R1</t>
  </si>
  <si>
    <t>Montáž ukončovacích a přechodových lišt</t>
  </si>
  <si>
    <t>1963460960</t>
  </si>
  <si>
    <t>"přechodové lišty" 0,7*2+0,8*2</t>
  </si>
  <si>
    <t>"ukončovací lišty" (((4,5+2,4)*2)-0,7)+(3,5+2,8+3,5)</t>
  </si>
  <si>
    <t>57</t>
  </si>
  <si>
    <t>28342001</t>
  </si>
  <si>
    <t xml:space="preserve">lišta ukončovací </t>
  </si>
  <si>
    <t>-643977012</t>
  </si>
  <si>
    <t>58</t>
  </si>
  <si>
    <t>59054R01</t>
  </si>
  <si>
    <t>přechodová lišta hliník</t>
  </si>
  <si>
    <t>981883322</t>
  </si>
  <si>
    <t>59</t>
  </si>
  <si>
    <t>998775201</t>
  </si>
  <si>
    <t>Přesun hmot procentní pro podlahy dřevěné v objektech v do 6 m</t>
  </si>
  <si>
    <t>-1867205749</t>
  </si>
  <si>
    <t>781</t>
  </si>
  <si>
    <t>Dokončovací práce - obklady</t>
  </si>
  <si>
    <t>60</t>
  </si>
  <si>
    <t>781121011</t>
  </si>
  <si>
    <t>Nátěr penetrační na stěnu</t>
  </si>
  <si>
    <t>164225708</t>
  </si>
  <si>
    <t>"m.č. 2.12" ((2,65+1,0)*2*2,0)-(0,8*2,0)</t>
  </si>
  <si>
    <t>"m.č. 2.13" ((2,65+1,85)*2*2,0)-(0,8*2,0)</t>
  </si>
  <si>
    <t>"kuchyně - mezi skříňkami" 5,0*1,2</t>
  </si>
  <si>
    <t>61</t>
  </si>
  <si>
    <t>7814742R1</t>
  </si>
  <si>
    <t>Montáž obkladů vnitřních keramických lepených flexibilním lepidlem</t>
  </si>
  <si>
    <t>-548222177</t>
  </si>
  <si>
    <t>62</t>
  </si>
  <si>
    <t>597610R2</t>
  </si>
  <si>
    <t xml:space="preserve">obklad keramický </t>
  </si>
  <si>
    <t>-1267033823</t>
  </si>
  <si>
    <t>63</t>
  </si>
  <si>
    <t>781477111</t>
  </si>
  <si>
    <t>Příplatek k montáži obkladů vnitřních keramických hladkých za plochu do 10 m2</t>
  </si>
  <si>
    <t>350857533</t>
  </si>
  <si>
    <t>64</t>
  </si>
  <si>
    <t>781477113</t>
  </si>
  <si>
    <t>Příplatek k montáži obkladů vnitřních keramických hladkých za spárování bílým cementem</t>
  </si>
  <si>
    <t>-1392263571</t>
  </si>
  <si>
    <t>65</t>
  </si>
  <si>
    <t>998781201</t>
  </si>
  <si>
    <t>Přesun hmot procentní pro obklady keramické v objektech v do 6 m</t>
  </si>
  <si>
    <t>-1024263916</t>
  </si>
  <si>
    <t>784</t>
  </si>
  <si>
    <t>Dokončovací práce - malby a tapety</t>
  </si>
  <si>
    <t>66</t>
  </si>
  <si>
    <t>784161001</t>
  </si>
  <si>
    <t>Tmelení spar a rohů šířky do 3 mm akrylátovým tmelem v místnostech výšky do 3,80 m</t>
  </si>
  <si>
    <t>-1455400654</t>
  </si>
  <si>
    <t>"odhad" 15</t>
  </si>
  <si>
    <t>67</t>
  </si>
  <si>
    <t>784161211</t>
  </si>
  <si>
    <t>Lokální vyrovnání podkladu sádrovou stěrkou plochy do 0,25 m2 v místnostech výšky do 3,80 m</t>
  </si>
  <si>
    <t>726857716</t>
  </si>
  <si>
    <t>"odhad" 10</t>
  </si>
  <si>
    <t>68</t>
  </si>
  <si>
    <t>784181101</t>
  </si>
  <si>
    <t>Základní akrylátová jednonásobná penetrace podkladu v místnostech výšky do 3,80m</t>
  </si>
  <si>
    <t>26161781</t>
  </si>
  <si>
    <t>((2,65+3,115+3,115+3,5+2,96+5,72)*2,85)*2</t>
  </si>
  <si>
    <t>(7,1+8,85)*2*2,85</t>
  </si>
  <si>
    <t xml:space="preserve">"odpočet otvorů" </t>
  </si>
  <si>
    <t>-((1,75*1,5)+(1,25*1,5)+(1,5*1,5)+(2,0*1,5)+(1,0*2,0))</t>
  </si>
  <si>
    <t>"odpočet obkladů" -35,4</t>
  </si>
  <si>
    <t>69</t>
  </si>
  <si>
    <t>784211R01</t>
  </si>
  <si>
    <t xml:space="preserve">Dvojnásobné malby </t>
  </si>
  <si>
    <t>1183196783</t>
  </si>
  <si>
    <t>"stěny" 150,207</t>
  </si>
  <si>
    <t>"strop" 60,90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</si>
  <si>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</si>
  <si>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</si>
  <si>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</si>
  <si>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</si>
  <si>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</si>
  <si>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</si>
  <si>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</si>
  <si>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Pol40</t>
  </si>
  <si>
    <t>Potrubí odpadní (odhlučněné) hrdlové DN 50 tiché provedení, dodávka, montáž</t>
  </si>
  <si>
    <t>Pol41</t>
  </si>
  <si>
    <t>Potrubí odpadní (odhlučněné) hrdlové DN 110 tiché provedení, dodávka, montáž</t>
  </si>
  <si>
    <t>Pol42</t>
  </si>
  <si>
    <t>Čistící kusy DN 110 - dodávka a montáž</t>
  </si>
  <si>
    <t>ks</t>
  </si>
  <si>
    <t>Pol43</t>
  </si>
  <si>
    <t>Zkouška těsnosti kanalizace vodou do DN 110</t>
  </si>
  <si>
    <t>Pol44</t>
  </si>
  <si>
    <t>Stavební přípomoce</t>
  </si>
  <si>
    <t>D2</t>
  </si>
  <si>
    <t>Zdravotechnika - vnitřní vodovod</t>
  </si>
  <si>
    <t>Pol45</t>
  </si>
  <si>
    <t>Vysoce odolná trubka z PP-RCT s kyslíkovou bariérou SDR 7,4 20x2,8, dodávka, montáž</t>
  </si>
  <si>
    <t>Pol46</t>
  </si>
  <si>
    <t>Vysoce odolná trubka z PP-RCT s kyslíkovou bariérou SDR 7,4 25x3,5, dodávka, montáž</t>
  </si>
  <si>
    <t>Pol47</t>
  </si>
  <si>
    <t>Návleková izolace Mirelon 25mm, dodávka, montáž</t>
  </si>
  <si>
    <t>Pol48</t>
  </si>
  <si>
    <t>Ovládací hlavice průtoku vody, dodávka, montáž</t>
  </si>
  <si>
    <t>Pol49</t>
  </si>
  <si>
    <t>Cirkulační čerpadlo , dodávka, montáž</t>
  </si>
  <si>
    <t>Pol50</t>
  </si>
  <si>
    <t>Zpětná klapka cirkulace, dodávka, montáž</t>
  </si>
  <si>
    <t>Pol51</t>
  </si>
  <si>
    <t>zkouška těsnosti, proplach a desinfekce</t>
  </si>
  <si>
    <t>D3</t>
  </si>
  <si>
    <t>Zařizovací předměty</t>
  </si>
  <si>
    <t>Pol52</t>
  </si>
  <si>
    <t>Mísa záchodová keramická, závěsné WC - bílé</t>
  </si>
  <si>
    <t>Pol53</t>
  </si>
  <si>
    <t>Zvukoizolační vložka na stěnu k WC</t>
  </si>
  <si>
    <t>Pol54</t>
  </si>
  <si>
    <t xml:space="preserve">Splachovací tlačítko </t>
  </si>
  <si>
    <t>Pol55</t>
  </si>
  <si>
    <t>podomítkový splachovací modul</t>
  </si>
  <si>
    <t>Pol56</t>
  </si>
  <si>
    <t>Záchodové sedátko s poklopem - tiché provedení</t>
  </si>
  <si>
    <t>Pol57</t>
  </si>
  <si>
    <t>Záchodové umývátko - přesný typ dle výběru investora</t>
  </si>
  <si>
    <t>Pol58</t>
  </si>
  <si>
    <t>Montážní sada k uchycení umyvadla</t>
  </si>
  <si>
    <t>Pol59</t>
  </si>
  <si>
    <t>Umyvadlový sifón</t>
  </si>
  <si>
    <t>Pol60</t>
  </si>
  <si>
    <t>Zvukoizolační vložka na stěnu k umyvadlu</t>
  </si>
  <si>
    <t>Pol61</t>
  </si>
  <si>
    <t>Umyvadlový vtok clic-clac</t>
  </si>
  <si>
    <t>Pol62</t>
  </si>
  <si>
    <t>Umyvadlová baterie bez výpusti - chrom</t>
  </si>
  <si>
    <t>Pol63</t>
  </si>
  <si>
    <t>Podomítková zápachová uzávěrka DN50 pro pračky v kombinaci s připojením rozvodu vody</t>
  </si>
  <si>
    <t>Pol64</t>
  </si>
  <si>
    <t>Nábytkové umyvadlo s otvorem pro baterii uprostřed</t>
  </si>
  <si>
    <t>Pol65</t>
  </si>
  <si>
    <t>Sprchová vanička čtvercová keramická</t>
  </si>
  <si>
    <t>Pol66</t>
  </si>
  <si>
    <t>Zvukoizolační vložka na podlahu k vaničce</t>
  </si>
  <si>
    <t>Pol67</t>
  </si>
  <si>
    <t>Vaničkový sifón 90 mm</t>
  </si>
  <si>
    <t>Pol68</t>
  </si>
  <si>
    <t>Sprchový kout čtverec 100x100x190 cm</t>
  </si>
  <si>
    <t>Pol69</t>
  </si>
  <si>
    <t>Sprchový set s mýdlenkou chrom</t>
  </si>
  <si>
    <t>Pol70</t>
  </si>
  <si>
    <t>Nerezový jednodřez s odkapávačem s montáží na pracovní desku</t>
  </si>
  <si>
    <t>Pol71</t>
  </si>
  <si>
    <t>Dřezová baterie páková, stojánková s vytahovací sprškou chrom</t>
  </si>
  <si>
    <t>Pol72</t>
  </si>
  <si>
    <t>Dřezový sifón chromovaný</t>
  </si>
  <si>
    <t>D4</t>
  </si>
  <si>
    <t>Ostatní</t>
  </si>
  <si>
    <t>Pol73</t>
  </si>
  <si>
    <t>Nástěnný držák toaletního papíru</t>
  </si>
  <si>
    <t>Pol74</t>
  </si>
  <si>
    <t>Nástěnná WC štětka</t>
  </si>
  <si>
    <t>70</t>
  </si>
  <si>
    <t>Pol75</t>
  </si>
  <si>
    <t>Nástěnný koupelnový háček</t>
  </si>
  <si>
    <t>72</t>
  </si>
  <si>
    <t>Pol76</t>
  </si>
  <si>
    <t>Nástěnný dávkovač mýdla</t>
  </si>
  <si>
    <t>74</t>
  </si>
  <si>
    <t>Pol77</t>
  </si>
  <si>
    <t>Nástěnný držák kartáčků</t>
  </si>
  <si>
    <t>76</t>
  </si>
  <si>
    <t>Pol78</t>
  </si>
  <si>
    <t>Koupelnová polička</t>
  </si>
  <si>
    <t>78</t>
  </si>
  <si>
    <t>Pol79</t>
  </si>
  <si>
    <t>Podumyvadlová skříňka</t>
  </si>
  <si>
    <t>80</t>
  </si>
  <si>
    <t>Pol80</t>
  </si>
  <si>
    <t>Obdélníkové zrcadlo nad umyvadlo</t>
  </si>
  <si>
    <t>82</t>
  </si>
  <si>
    <t>01.3 - SO 01.3 Elektroinstalace</t>
  </si>
  <si>
    <t>D1 - Elektroinstalace</t>
  </si>
  <si>
    <t>D2 - ostatní</t>
  </si>
  <si>
    <t>Elektroinstalace</t>
  </si>
  <si>
    <t>Pol1</t>
  </si>
  <si>
    <t>Přípojková skříň SS300</t>
  </si>
  <si>
    <t>Pol2</t>
  </si>
  <si>
    <t>Nožová pojistka HOO 32A</t>
  </si>
  <si>
    <t>Pol3</t>
  </si>
  <si>
    <t>Elektoměrová rozvodnice ER100 - Pi17kW (mimimálně IP 44)</t>
  </si>
  <si>
    <t>Pol4</t>
  </si>
  <si>
    <t>Uplný kryt jističů RB 36 modulů, na povrch</t>
  </si>
  <si>
    <t>Pol5</t>
  </si>
  <si>
    <t>Hlavní vypínač DIN 3x25A</t>
  </si>
  <si>
    <t>Pol6</t>
  </si>
  <si>
    <t>Proudový chr. s.nadpr ochr  0,3A/B6A</t>
  </si>
  <si>
    <t>Pol7</t>
  </si>
  <si>
    <t>Proudový chránič 3Px25A 0,03A</t>
  </si>
  <si>
    <t>Pol8</t>
  </si>
  <si>
    <t>Jistič B3x16A</t>
  </si>
  <si>
    <t>Pol9</t>
  </si>
  <si>
    <t>Jistič B1x16A</t>
  </si>
  <si>
    <t>Pol10</t>
  </si>
  <si>
    <t>Svorkovnice PE</t>
  </si>
  <si>
    <t>Pol11</t>
  </si>
  <si>
    <t>Svorkovnice N</t>
  </si>
  <si>
    <t>Pol12</t>
  </si>
  <si>
    <t>Proudový chr. s.nadpr ochr  0,3A/B16A (1.NP)</t>
  </si>
  <si>
    <t>Pol13</t>
  </si>
  <si>
    <t>Sporáková kombinace</t>
  </si>
  <si>
    <t>Pol14</t>
  </si>
  <si>
    <t>Dvojzásuvka 230V/16A</t>
  </si>
  <si>
    <t>Pol15</t>
  </si>
  <si>
    <t>Zásuvka  230V/16A</t>
  </si>
  <si>
    <t>Pol16</t>
  </si>
  <si>
    <t>Zásuvka s víčkem 230V/16A</t>
  </si>
  <si>
    <t>Pol17</t>
  </si>
  <si>
    <t>Zásuvka IP 44 230V/16A</t>
  </si>
  <si>
    <t>Pol18</t>
  </si>
  <si>
    <t>Vypínač (řazení 1)</t>
  </si>
  <si>
    <t>Pol19</t>
  </si>
  <si>
    <t>Vypínač sériový (řazení 51)</t>
  </si>
  <si>
    <t>Pol20</t>
  </si>
  <si>
    <t>Přepínač sériový (řazení 6)</t>
  </si>
  <si>
    <t>Pol21</t>
  </si>
  <si>
    <t>Zásuvka KO 68 (přístrojová)</t>
  </si>
  <si>
    <t>Pol22</t>
  </si>
  <si>
    <t>Zásuvka KO 68 (odbočná)</t>
  </si>
  <si>
    <t>Pol23</t>
  </si>
  <si>
    <t>Svorka</t>
  </si>
  <si>
    <t>Pol24</t>
  </si>
  <si>
    <t>Svítidlo stropní</t>
  </si>
  <si>
    <t>Pol25</t>
  </si>
  <si>
    <t>Svítidlo nástěnné</t>
  </si>
  <si>
    <t>Pol26</t>
  </si>
  <si>
    <t>Svítidlo lineární LED (pod kuch linku)</t>
  </si>
  <si>
    <t>Pol27</t>
  </si>
  <si>
    <t>Kabel CYKY J5x10</t>
  </si>
  <si>
    <t>Pol28</t>
  </si>
  <si>
    <t>Kabel CYKY J5x2,5</t>
  </si>
  <si>
    <t>Pol29</t>
  </si>
  <si>
    <t>Kabel CYKY J3x2,5</t>
  </si>
  <si>
    <t>Pol30</t>
  </si>
  <si>
    <t>Kabel CYKY J3x1,5</t>
  </si>
  <si>
    <t>Pol31</t>
  </si>
  <si>
    <t>Kabel CYKY O3x1,5</t>
  </si>
  <si>
    <t>Pol32</t>
  </si>
  <si>
    <t>Vodič  CYa4</t>
  </si>
  <si>
    <t>Pol33</t>
  </si>
  <si>
    <t>PVC 23 -  trubka ohebná</t>
  </si>
  <si>
    <t>TV zásuvka + slaboproudý kabel pro TV + podomítkový modul pro vedení kabeláže</t>
  </si>
  <si>
    <t>-1833850184</t>
  </si>
  <si>
    <t>10001</t>
  </si>
  <si>
    <t>Montáže zařízení</t>
  </si>
  <si>
    <t>-1767087340</t>
  </si>
  <si>
    <t>ostatní</t>
  </si>
  <si>
    <t>20001</t>
  </si>
  <si>
    <t>Drobný a nespecifikovaný materiál</t>
  </si>
  <si>
    <t>20002</t>
  </si>
  <si>
    <t>Přesuny hmot</t>
  </si>
  <si>
    <t>20003</t>
  </si>
  <si>
    <t>Výchozí revize</t>
  </si>
  <si>
    <t>výkon</t>
  </si>
  <si>
    <t>20004</t>
  </si>
  <si>
    <t>podružný elektroměr</t>
  </si>
  <si>
    <t>-1466353355</t>
  </si>
  <si>
    <t>20005</t>
  </si>
  <si>
    <t>čidlo požární autonomní detekce</t>
  </si>
  <si>
    <t>1402137482</t>
  </si>
  <si>
    <t>20006</t>
  </si>
  <si>
    <t>stavební přípomoce</t>
  </si>
  <si>
    <t>-668197026</t>
  </si>
  <si>
    <t>20011</t>
  </si>
  <si>
    <t>Demontáže stávajícího zařízení</t>
  </si>
  <si>
    <t>n/h</t>
  </si>
  <si>
    <t>01.4 - SO 01.4 Větrání</t>
  </si>
  <si>
    <t>D1 - Zařízení č.1 - Větrání  sociálního zázemí a kuchně odvod</t>
  </si>
  <si>
    <t xml:space="preserve">D2 - </t>
  </si>
  <si>
    <t>Zařízení č.1 - Větrání  sociálního zázemí a kuchně odvod</t>
  </si>
  <si>
    <t>1.1.</t>
  </si>
  <si>
    <t>Jednotrubní radiální ventilátor 100 VZ, 31W, 230V</t>
  </si>
  <si>
    <t>1.1a</t>
  </si>
  <si>
    <t>Pouzdro ER-UPD</t>
  </si>
  <si>
    <t>1.2.</t>
  </si>
  <si>
    <t>Třírychlostní digestoř  350mᶟ/h, 120W, 230V</t>
  </si>
  <si>
    <t>1.3.</t>
  </si>
  <si>
    <t>Spiropotrubí a tvarovky - TR Ø 125</t>
  </si>
  <si>
    <t>1.4.</t>
  </si>
  <si>
    <t>Spiropotrubí a tvarovky - TR Ø 140</t>
  </si>
  <si>
    <t>1.4a</t>
  </si>
  <si>
    <t>Prostup stropem kruhového potrubí do Ø300 mm</t>
  </si>
  <si>
    <t>1.5.</t>
  </si>
  <si>
    <t>OBJ45°100-80</t>
  </si>
  <si>
    <t>1.6.</t>
  </si>
  <si>
    <t>OBJ90°140-100</t>
  </si>
  <si>
    <t>1.7.</t>
  </si>
  <si>
    <t>Protidešťová stříška 125</t>
  </si>
  <si>
    <t>1.8.</t>
  </si>
  <si>
    <t>Protidešťová stříška 140</t>
  </si>
  <si>
    <t>1.9.</t>
  </si>
  <si>
    <t>Koncový kryt vnitřní  DR 140</t>
  </si>
  <si>
    <t>1.11.</t>
  </si>
  <si>
    <t>Ohebné potrubí Sonoflex  80</t>
  </si>
  <si>
    <t>1.12.</t>
  </si>
  <si>
    <t>Ohebné potrubí Sonoflex  100</t>
  </si>
  <si>
    <t>1.13.</t>
  </si>
  <si>
    <t>Izolace Armaflex tl.19mm</t>
  </si>
  <si>
    <t>m²</t>
  </si>
  <si>
    <t>1.14.</t>
  </si>
  <si>
    <t>Těsnící a spojovací materiál</t>
  </si>
  <si>
    <t>kg</t>
  </si>
  <si>
    <t>1.15.</t>
  </si>
  <si>
    <t>Uložení potrubí s gumovou výstelkou</t>
  </si>
  <si>
    <t>Pol36</t>
  </si>
  <si>
    <t>elektro přípomoce</t>
  </si>
  <si>
    <t>1260975456</t>
  </si>
  <si>
    <t>Pol37</t>
  </si>
  <si>
    <t>-2073288042</t>
  </si>
  <si>
    <t>Pol38</t>
  </si>
  <si>
    <t>Pol39</t>
  </si>
  <si>
    <t>Dopravné</t>
  </si>
  <si>
    <t>01.5 - SO 01.5 Vytápění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</si>
  <si>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</si>
  <si>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</si>
  <si>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</si>
  <si>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997013211</t>
  </si>
  <si>
    <t>Vnitrostaveništní doprava suti a vybouraných hmot pro budovy v do 6 m ručně</t>
  </si>
  <si>
    <t>-993588305</t>
  </si>
  <si>
    <t>-780162207</t>
  </si>
  <si>
    <t>-934551291</t>
  </si>
  <si>
    <t>0,475*9 'Přepočtené koeficientem množství</t>
  </si>
  <si>
    <t>-1720425123</t>
  </si>
  <si>
    <t>733</t>
  </si>
  <si>
    <t>Ústřední vytápění - rozvodné potrubí</t>
  </si>
  <si>
    <t>7331108R</t>
  </si>
  <si>
    <t xml:space="preserve">Demontáž potrubí </t>
  </si>
  <si>
    <t>-2119857931</t>
  </si>
  <si>
    <t>733209111</t>
  </si>
  <si>
    <t>Zhotovení přípojek DN 15</t>
  </si>
  <si>
    <t>-1751456997</t>
  </si>
  <si>
    <t>733222202</t>
  </si>
  <si>
    <t>Potrubí měděné polotvrdé spojované tvrdým pájením D 15x1</t>
  </si>
  <si>
    <t>-654704979</t>
  </si>
  <si>
    <t>733222203</t>
  </si>
  <si>
    <t>Potrubí měděné polotvrdé spojované tvrdým pájením D 18x1</t>
  </si>
  <si>
    <t>755117005</t>
  </si>
  <si>
    <t>733222204</t>
  </si>
  <si>
    <t>Potrubí měděné polotvrdé spojované tvrdým pájením D 22x1</t>
  </si>
  <si>
    <t>1445814221</t>
  </si>
  <si>
    <t>733231111</t>
  </si>
  <si>
    <t>Kompenzátor U 500x280</t>
  </si>
  <si>
    <t>32626968</t>
  </si>
  <si>
    <t>733391101</t>
  </si>
  <si>
    <t>Zkouška těsnosti potrubí plastové do D 32x3,0</t>
  </si>
  <si>
    <t>256615440</t>
  </si>
  <si>
    <t>733811211</t>
  </si>
  <si>
    <t>Ochrana potrubí ústředního vytápění termoizolačními trubicemi z PE tl do 6 mm DN do 22 mm</t>
  </si>
  <si>
    <t>1262270397</t>
  </si>
  <si>
    <t>733811231</t>
  </si>
  <si>
    <t>Ochrana potrubí ústředního vytápění termoizolačními trubicemi z PE tl do 13 mm DN do 22 mm</t>
  </si>
  <si>
    <t>1916886554</t>
  </si>
  <si>
    <t>998733102</t>
  </si>
  <si>
    <t>Přesun hmot tonážní pro rozvody potrubí v objektech v do 12 m</t>
  </si>
  <si>
    <t>1423603385</t>
  </si>
  <si>
    <t>998733181</t>
  </si>
  <si>
    <t>Příplatek k přesunu hmot tonážní 733 prováděný bez použití mechanizace</t>
  </si>
  <si>
    <t>-759028566</t>
  </si>
  <si>
    <t>734</t>
  </si>
  <si>
    <t>Ústřední vytápění - armatury</t>
  </si>
  <si>
    <t>733211118</t>
  </si>
  <si>
    <t>Kompaktní měřič tepla bytový na zpátečku 0,6 m3/hod</t>
  </si>
  <si>
    <t>-474881235</t>
  </si>
  <si>
    <t>733211119</t>
  </si>
  <si>
    <t>AOV 10</t>
  </si>
  <si>
    <t>1600505115</t>
  </si>
  <si>
    <t>734209102</t>
  </si>
  <si>
    <t>Montáž armatury závitové s jedním závitem G 3/8</t>
  </si>
  <si>
    <t>-600339092</t>
  </si>
  <si>
    <t>734209103</t>
  </si>
  <si>
    <t>Montáž závitových armatur s e dvěma závity  1/2"</t>
  </si>
  <si>
    <t>1493845855</t>
  </si>
  <si>
    <t>734209113</t>
  </si>
  <si>
    <t>Termostatická hlavice</t>
  </si>
  <si>
    <t>-812897471</t>
  </si>
  <si>
    <t>734261402</t>
  </si>
  <si>
    <t>připojovací šroubení pro těleso - rohové</t>
  </si>
  <si>
    <t>532686573</t>
  </si>
  <si>
    <t>734291123</t>
  </si>
  <si>
    <t>Kohout plnící a vypouštěcí G 1/2 PN 10 do 90°C závitový</t>
  </si>
  <si>
    <t>1124656572</t>
  </si>
  <si>
    <t>73429113R</t>
  </si>
  <si>
    <t>Armatura HM R 15 rohová</t>
  </si>
  <si>
    <t>-138796331</t>
  </si>
  <si>
    <t>998734102</t>
  </si>
  <si>
    <t>Přesun hmot tonážní pro armatury v objektech v do 12 m</t>
  </si>
  <si>
    <t>133148455</t>
  </si>
  <si>
    <t>998734181</t>
  </si>
  <si>
    <t>Příplatek k přesunu hmot tonážní 734 prováděný bez použití mechanizace</t>
  </si>
  <si>
    <t>-48897854</t>
  </si>
  <si>
    <t>735</t>
  </si>
  <si>
    <t>Ústřední vytápění - otopná tělesa</t>
  </si>
  <si>
    <t>735151456</t>
  </si>
  <si>
    <t>topný žebřík 1500x600 mm</t>
  </si>
  <si>
    <t>-1083537158</t>
  </si>
  <si>
    <t>735151471</t>
  </si>
  <si>
    <t>Otopné těleso panelové dvoudeskové 1 přídavná přestupní plocha výška/délka 600/400 mm výkon 515 W</t>
  </si>
  <si>
    <t>1431989988</t>
  </si>
  <si>
    <t>735151R01</t>
  </si>
  <si>
    <t>Demontáž otopného tělesa</t>
  </si>
  <si>
    <t>1259609590</t>
  </si>
  <si>
    <t>735152277</t>
  </si>
  <si>
    <t>Otopné těleso panel VK jednodeskové 1 přídavná přestupní plocha výška/délka 600/1000 mm výkon 1002 W</t>
  </si>
  <si>
    <t>-281106276</t>
  </si>
  <si>
    <t>735152279</t>
  </si>
  <si>
    <t>Otopné těleso panel VK jednodeskové 1 přídavná přestupní plocha výška/délka 600/1200 mm výkon 1202 W</t>
  </si>
  <si>
    <t>994728268</t>
  </si>
  <si>
    <t>735152282</t>
  </si>
  <si>
    <t>Otopné těleso panel VK jednodeskové 1 přídavná přestupní plocha výška/délka 600/1800 mm výkon 1804 W</t>
  </si>
  <si>
    <t>-1495922428</t>
  </si>
  <si>
    <t>735152471</t>
  </si>
  <si>
    <t>Otopné těleso panelové VK dvoudeskové 1 přídavná přestupní plocha výška/délka 600/400mm výkon 515 W</t>
  </si>
  <si>
    <t>-1337051794</t>
  </si>
  <si>
    <t>735159220</t>
  </si>
  <si>
    <t>Montáž otopných těles panelových dvouřadých délky do 1500 mm</t>
  </si>
  <si>
    <t>1918914744</t>
  </si>
  <si>
    <t>735164532</t>
  </si>
  <si>
    <t>montáž topného žebříku v koupelně</t>
  </si>
  <si>
    <t>-403819029</t>
  </si>
  <si>
    <t>73595R01</t>
  </si>
  <si>
    <t xml:space="preserve">topná zkouška </t>
  </si>
  <si>
    <t>hod</t>
  </si>
  <si>
    <t>1477792280</t>
  </si>
  <si>
    <t>998735102</t>
  </si>
  <si>
    <t>Přesun hmot tonážní pro otopná tělesa v objektech v do 12 m</t>
  </si>
  <si>
    <t>146498924</t>
  </si>
  <si>
    <t>998735181</t>
  </si>
  <si>
    <t>Příplatek k přesunu hmot tonážní 735 prováděný bez použití mechanizace</t>
  </si>
  <si>
    <t>-1473026371</t>
  </si>
  <si>
    <t>901 - VON</t>
  </si>
  <si>
    <t>Ostatní - Ostatní</t>
  </si>
  <si>
    <t xml:space="preserve">    101 - VON</t>
  </si>
  <si>
    <t>101</t>
  </si>
  <si>
    <t>030001001</t>
  </si>
  <si>
    <t>Zařízení staveniště</t>
  </si>
  <si>
    <t>Kč</t>
  </si>
  <si>
    <t>1024</t>
  </si>
  <si>
    <t>1691656322</t>
  </si>
  <si>
    <t>060001001</t>
  </si>
  <si>
    <t>Územní vlivy</t>
  </si>
  <si>
    <t>1665047178</t>
  </si>
  <si>
    <t>060001013</t>
  </si>
  <si>
    <t>Zaměření a dokumentace skutečného provedení</t>
  </si>
  <si>
    <t>-938220021</t>
  </si>
  <si>
    <t>060001014</t>
  </si>
  <si>
    <t>Kompletační činnost</t>
  </si>
  <si>
    <t>1088736701</t>
  </si>
  <si>
    <t>060001101</t>
  </si>
  <si>
    <t>Revize elektro, PŘB, zkoušky a certifikáty</t>
  </si>
  <si>
    <t>1301522800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</si>
</sst>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5" t="s">
        <v>14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2"/>
      <c r="AQ5" s="22"/>
      <c r="AR5" s="20"/>
      <c r="BE5" s="292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7" t="s">
        <v>17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2"/>
      <c r="AQ6" s="22"/>
      <c r="AR6" s="20"/>
      <c r="BE6" s="293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93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93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3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93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93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3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93"/>
      <c r="BS13" s="17" t="s">
        <v>6</v>
      </c>
    </row>
    <row r="14" spans="1:74" ht="12.75">
      <c r="B14" s="21"/>
      <c r="C14" s="22"/>
      <c r="D14" s="22"/>
      <c r="E14" s="298" t="s">
        <v>28</v>
      </c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93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3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93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93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3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93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93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3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3"/>
    </row>
    <row r="23" spans="1:71" s="1" customFormat="1" ht="16.5" customHeight="1">
      <c r="B23" s="21"/>
      <c r="C23" s="22"/>
      <c r="D23" s="22"/>
      <c r="E23" s="300" t="s">
        <v>1</v>
      </c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22"/>
      <c r="AP23" s="22"/>
      <c r="AQ23" s="22"/>
      <c r="AR23" s="20"/>
      <c r="BE23" s="293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3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3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1">
        <f>ROUND(AG94,2)</f>
        <v>0</v>
      </c>
      <c r="AL26" s="302"/>
      <c r="AM26" s="302"/>
      <c r="AN26" s="302"/>
      <c r="AO26" s="302"/>
      <c r="AP26" s="36"/>
      <c r="AQ26" s="36"/>
      <c r="AR26" s="39"/>
      <c r="BE26" s="293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93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3" t="s">
        <v>34</v>
      </c>
      <c r="M28" s="303"/>
      <c r="N28" s="303"/>
      <c r="O28" s="303"/>
      <c r="P28" s="303"/>
      <c r="Q28" s="36"/>
      <c r="R28" s="36"/>
      <c r="S28" s="36"/>
      <c r="T28" s="36"/>
      <c r="U28" s="36"/>
      <c r="V28" s="36"/>
      <c r="W28" s="303" t="s">
        <v>35</v>
      </c>
      <c r="X28" s="303"/>
      <c r="Y28" s="303"/>
      <c r="Z28" s="303"/>
      <c r="AA28" s="303"/>
      <c r="AB28" s="303"/>
      <c r="AC28" s="303"/>
      <c r="AD28" s="303"/>
      <c r="AE28" s="303"/>
      <c r="AF28" s="36"/>
      <c r="AG28" s="36"/>
      <c r="AH28" s="36"/>
      <c r="AI28" s="36"/>
      <c r="AJ28" s="36"/>
      <c r="AK28" s="303" t="s">
        <v>36</v>
      </c>
      <c r="AL28" s="303"/>
      <c r="AM28" s="303"/>
      <c r="AN28" s="303"/>
      <c r="AO28" s="303"/>
      <c r="AP28" s="36"/>
      <c r="AQ28" s="36"/>
      <c r="AR28" s="39"/>
      <c r="BE28" s="293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306">
        <v>0.21</v>
      </c>
      <c r="M29" s="305"/>
      <c r="N29" s="305"/>
      <c r="O29" s="305"/>
      <c r="P29" s="305"/>
      <c r="Q29" s="41"/>
      <c r="R29" s="41"/>
      <c r="S29" s="41"/>
      <c r="T29" s="41"/>
      <c r="U29" s="41"/>
      <c r="V29" s="41"/>
      <c r="W29" s="304">
        <f>ROUND(AZ94, 2)</f>
        <v>0</v>
      </c>
      <c r="X29" s="305"/>
      <c r="Y29" s="305"/>
      <c r="Z29" s="305"/>
      <c r="AA29" s="305"/>
      <c r="AB29" s="305"/>
      <c r="AC29" s="305"/>
      <c r="AD29" s="305"/>
      <c r="AE29" s="305"/>
      <c r="AF29" s="41"/>
      <c r="AG29" s="41"/>
      <c r="AH29" s="41"/>
      <c r="AI29" s="41"/>
      <c r="AJ29" s="41"/>
      <c r="AK29" s="304">
        <f>ROUND(AV94, 2)</f>
        <v>0</v>
      </c>
      <c r="AL29" s="305"/>
      <c r="AM29" s="305"/>
      <c r="AN29" s="305"/>
      <c r="AO29" s="305"/>
      <c r="AP29" s="41"/>
      <c r="AQ29" s="41"/>
      <c r="AR29" s="42"/>
      <c r="BE29" s="294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306">
        <v>0.15</v>
      </c>
      <c r="M30" s="305"/>
      <c r="N30" s="305"/>
      <c r="O30" s="305"/>
      <c r="P30" s="305"/>
      <c r="Q30" s="41"/>
      <c r="R30" s="41"/>
      <c r="S30" s="41"/>
      <c r="T30" s="41"/>
      <c r="U30" s="41"/>
      <c r="V30" s="41"/>
      <c r="W30" s="304">
        <f>ROUND(BA94, 2)</f>
        <v>0</v>
      </c>
      <c r="X30" s="305"/>
      <c r="Y30" s="305"/>
      <c r="Z30" s="305"/>
      <c r="AA30" s="305"/>
      <c r="AB30" s="305"/>
      <c r="AC30" s="305"/>
      <c r="AD30" s="305"/>
      <c r="AE30" s="305"/>
      <c r="AF30" s="41"/>
      <c r="AG30" s="41"/>
      <c r="AH30" s="41"/>
      <c r="AI30" s="41"/>
      <c r="AJ30" s="41"/>
      <c r="AK30" s="304">
        <f>ROUND(AW94, 2)</f>
        <v>0</v>
      </c>
      <c r="AL30" s="305"/>
      <c r="AM30" s="305"/>
      <c r="AN30" s="305"/>
      <c r="AO30" s="305"/>
      <c r="AP30" s="41"/>
      <c r="AQ30" s="41"/>
      <c r="AR30" s="42"/>
      <c r="BE30" s="294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306">
        <v>0.21</v>
      </c>
      <c r="M31" s="305"/>
      <c r="N31" s="305"/>
      <c r="O31" s="305"/>
      <c r="P31" s="305"/>
      <c r="Q31" s="41"/>
      <c r="R31" s="41"/>
      <c r="S31" s="41"/>
      <c r="T31" s="41"/>
      <c r="U31" s="41"/>
      <c r="V31" s="41"/>
      <c r="W31" s="304">
        <f>ROUND(BB94, 2)</f>
        <v>0</v>
      </c>
      <c r="X31" s="305"/>
      <c r="Y31" s="305"/>
      <c r="Z31" s="305"/>
      <c r="AA31" s="305"/>
      <c r="AB31" s="305"/>
      <c r="AC31" s="305"/>
      <c r="AD31" s="305"/>
      <c r="AE31" s="305"/>
      <c r="AF31" s="41"/>
      <c r="AG31" s="41"/>
      <c r="AH31" s="41"/>
      <c r="AI31" s="41"/>
      <c r="AJ31" s="41"/>
      <c r="AK31" s="304">
        <v>0</v>
      </c>
      <c r="AL31" s="305"/>
      <c r="AM31" s="305"/>
      <c r="AN31" s="305"/>
      <c r="AO31" s="305"/>
      <c r="AP31" s="41"/>
      <c r="AQ31" s="41"/>
      <c r="AR31" s="42"/>
      <c r="BE31" s="294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306">
        <v>0.15</v>
      </c>
      <c r="M32" s="305"/>
      <c r="N32" s="305"/>
      <c r="O32" s="305"/>
      <c r="P32" s="305"/>
      <c r="Q32" s="41"/>
      <c r="R32" s="41"/>
      <c r="S32" s="41"/>
      <c r="T32" s="41"/>
      <c r="U32" s="41"/>
      <c r="V32" s="41"/>
      <c r="W32" s="304">
        <f>ROUND(BC94, 2)</f>
        <v>0</v>
      </c>
      <c r="X32" s="305"/>
      <c r="Y32" s="305"/>
      <c r="Z32" s="305"/>
      <c r="AA32" s="305"/>
      <c r="AB32" s="305"/>
      <c r="AC32" s="305"/>
      <c r="AD32" s="305"/>
      <c r="AE32" s="305"/>
      <c r="AF32" s="41"/>
      <c r="AG32" s="41"/>
      <c r="AH32" s="41"/>
      <c r="AI32" s="41"/>
      <c r="AJ32" s="41"/>
      <c r="AK32" s="304">
        <v>0</v>
      </c>
      <c r="AL32" s="305"/>
      <c r="AM32" s="305"/>
      <c r="AN32" s="305"/>
      <c r="AO32" s="305"/>
      <c r="AP32" s="41"/>
      <c r="AQ32" s="41"/>
      <c r="AR32" s="42"/>
      <c r="BE32" s="294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306">
        <v>0</v>
      </c>
      <c r="M33" s="305"/>
      <c r="N33" s="305"/>
      <c r="O33" s="305"/>
      <c r="P33" s="305"/>
      <c r="Q33" s="41"/>
      <c r="R33" s="41"/>
      <c r="S33" s="41"/>
      <c r="T33" s="41"/>
      <c r="U33" s="41"/>
      <c r="V33" s="41"/>
      <c r="W33" s="304">
        <f>ROUND(BD94, 2)</f>
        <v>0</v>
      </c>
      <c r="X33" s="305"/>
      <c r="Y33" s="305"/>
      <c r="Z33" s="305"/>
      <c r="AA33" s="305"/>
      <c r="AB33" s="305"/>
      <c r="AC33" s="305"/>
      <c r="AD33" s="305"/>
      <c r="AE33" s="305"/>
      <c r="AF33" s="41"/>
      <c r="AG33" s="41"/>
      <c r="AH33" s="41"/>
      <c r="AI33" s="41"/>
      <c r="AJ33" s="41"/>
      <c r="AK33" s="304">
        <v>0</v>
      </c>
      <c r="AL33" s="305"/>
      <c r="AM33" s="305"/>
      <c r="AN33" s="305"/>
      <c r="AO33" s="305"/>
      <c r="AP33" s="41"/>
      <c r="AQ33" s="41"/>
      <c r="AR33" s="42"/>
      <c r="BE33" s="294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93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310" t="s">
        <v>45</v>
      </c>
      <c r="Y35" s="308"/>
      <c r="Z35" s="308"/>
      <c r="AA35" s="308"/>
      <c r="AB35" s="308"/>
      <c r="AC35" s="45"/>
      <c r="AD35" s="45"/>
      <c r="AE35" s="45"/>
      <c r="AF35" s="45"/>
      <c r="AG35" s="45"/>
      <c r="AH35" s="45"/>
      <c r="AI35" s="45"/>
      <c r="AJ35" s="45"/>
      <c r="AK35" s="307">
        <f>SUM(AK26:AK33)</f>
        <v>0</v>
      </c>
      <c r="AL35" s="308"/>
      <c r="AM35" s="308"/>
      <c r="AN35" s="308"/>
      <c r="AO35" s="309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04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71" t="str">
        <f>K6</f>
        <v>Stavební úpravy části 2.NP objektu č.p. 2807, Lipí 4a, Praha 20 - Horní Počernice</v>
      </c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73" t="str">
        <f>IF(AN8= "","",AN8)</f>
        <v>15. 1. 2020</v>
      </c>
      <c r="AN87" s="273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74" t="str">
        <f>IF(E17="","",E17)</f>
        <v xml:space="preserve"> </v>
      </c>
      <c r="AN89" s="275"/>
      <c r="AO89" s="275"/>
      <c r="AP89" s="275"/>
      <c r="AQ89" s="36"/>
      <c r="AR89" s="39"/>
      <c r="AS89" s="276" t="s">
        <v>53</v>
      </c>
      <c r="AT89" s="277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74" t="str">
        <f>IF(E20="","",E20)</f>
        <v xml:space="preserve"> </v>
      </c>
      <c r="AN90" s="275"/>
      <c r="AO90" s="275"/>
      <c r="AP90" s="275"/>
      <c r="AQ90" s="36"/>
      <c r="AR90" s="39"/>
      <c r="AS90" s="278"/>
      <c r="AT90" s="279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0"/>
      <c r="AT91" s="281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2" t="s">
        <v>54</v>
      </c>
      <c r="D92" s="283"/>
      <c r="E92" s="283"/>
      <c r="F92" s="283"/>
      <c r="G92" s="283"/>
      <c r="H92" s="73"/>
      <c r="I92" s="285" t="s">
        <v>55</v>
      </c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4" t="s">
        <v>56</v>
      </c>
      <c r="AH92" s="283"/>
      <c r="AI92" s="283"/>
      <c r="AJ92" s="283"/>
      <c r="AK92" s="283"/>
      <c r="AL92" s="283"/>
      <c r="AM92" s="283"/>
      <c r="AN92" s="285" t="s">
        <v>57</v>
      </c>
      <c r="AO92" s="283"/>
      <c r="AP92" s="286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90">
        <f>ROUND(SUM(AG95:AG100),2)</f>
        <v>0</v>
      </c>
      <c r="AH94" s="290"/>
      <c r="AI94" s="290"/>
      <c r="AJ94" s="290"/>
      <c r="AK94" s="290"/>
      <c r="AL94" s="290"/>
      <c r="AM94" s="290"/>
      <c r="AN94" s="291">
        <f t="shared" ref="AN94:AN100" si="0">SUM(AG94,AT94)</f>
        <v>0</v>
      </c>
      <c r="AO94" s="291"/>
      <c r="AP94" s="291"/>
      <c r="AQ94" s="85" t="s">
        <v>1</v>
      </c>
      <c r="AR94" s="86"/>
      <c r="AS94" s="87">
        <f>ROUND(SUM(AS95:AS100),2)</f>
        <v>0</v>
      </c>
      <c r="AT94" s="88">
        <f t="shared" ref="AT94:AT100" si="1">ROUND(SUM(AV94:AW94),2)</f>
        <v>0</v>
      </c>
      <c r="AU94" s="89">
        <f>ROUND(SUM(AU95:AU100),5)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ROUND(SUM(AZ95:AZ100),2)</f>
        <v>0</v>
      </c>
      <c r="BA94" s="88">
        <f>ROUND(SUM(BA95:BA100),2)</f>
        <v>0</v>
      </c>
      <c r="BB94" s="88">
        <f>ROUND(SUM(BB95:BB100),2)</f>
        <v>0</v>
      </c>
      <c r="BC94" s="88">
        <f>ROUND(SUM(BC95:BC100),2)</f>
        <v>0</v>
      </c>
      <c r="BD94" s="90">
        <f>ROUND(SUM(BD95:BD100),2)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16.5" customHeight="1">
      <c r="A95" s="93" t="s">
        <v>77</v>
      </c>
      <c r="B95" s="94"/>
      <c r="C95" s="95"/>
      <c r="D95" s="287" t="s">
        <v>78</v>
      </c>
      <c r="E95" s="287"/>
      <c r="F95" s="287"/>
      <c r="G95" s="287"/>
      <c r="H95" s="287"/>
      <c r="I95" s="96"/>
      <c r="J95" s="287" t="s">
        <v>79</v>
      </c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  <c r="AA95" s="287"/>
      <c r="AB95" s="287"/>
      <c r="AC95" s="287"/>
      <c r="AD95" s="287"/>
      <c r="AE95" s="287"/>
      <c r="AF95" s="287"/>
      <c r="AG95" s="288">
        <f>'01.1 - SO 01.1 Stavební část'!J30</f>
        <v>0</v>
      </c>
      <c r="AH95" s="289"/>
      <c r="AI95" s="289"/>
      <c r="AJ95" s="289"/>
      <c r="AK95" s="289"/>
      <c r="AL95" s="289"/>
      <c r="AM95" s="289"/>
      <c r="AN95" s="288">
        <f t="shared" si="0"/>
        <v>0</v>
      </c>
      <c r="AO95" s="289"/>
      <c r="AP95" s="289"/>
      <c r="AQ95" s="97" t="s">
        <v>80</v>
      </c>
      <c r="AR95" s="98"/>
      <c r="AS95" s="99">
        <v>0</v>
      </c>
      <c r="AT95" s="100">
        <f t="shared" si="1"/>
        <v>0</v>
      </c>
      <c r="AU95" s="101">
        <f>'01.1 - SO 01.1 Stavební část'!P131</f>
        <v>0</v>
      </c>
      <c r="AV95" s="100">
        <f>'01.1 - SO 01.1 Stavební část'!J33</f>
        <v>0</v>
      </c>
      <c r="AW95" s="100">
        <f>'01.1 - SO 01.1 Stavební část'!J34</f>
        <v>0</v>
      </c>
      <c r="AX95" s="100">
        <f>'01.1 - SO 01.1 Stavební část'!J35</f>
        <v>0</v>
      </c>
      <c r="AY95" s="100">
        <f>'01.1 - SO 01.1 Stavební část'!J36</f>
        <v>0</v>
      </c>
      <c r="AZ95" s="100">
        <f>'01.1 - SO 01.1 Stavební část'!F33</f>
        <v>0</v>
      </c>
      <c r="BA95" s="100">
        <f>'01.1 - SO 01.1 Stavební část'!F34</f>
        <v>0</v>
      </c>
      <c r="BB95" s="100">
        <f>'01.1 - SO 01.1 Stavební část'!F35</f>
        <v>0</v>
      </c>
      <c r="BC95" s="100">
        <f>'01.1 - SO 01.1 Stavební část'!F36</f>
        <v>0</v>
      </c>
      <c r="BD95" s="102">
        <f>'01.1 - SO 01.1 Stavební část'!F37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83</v>
      </c>
    </row>
    <row r="96" spans="1:91" s="7" customFormat="1" ht="16.5" customHeight="1">
      <c r="A96" s="93" t="s">
        <v>77</v>
      </c>
      <c r="B96" s="94"/>
      <c r="C96" s="95"/>
      <c r="D96" s="287" t="s">
        <v>84</v>
      </c>
      <c r="E96" s="287"/>
      <c r="F96" s="287"/>
      <c r="G96" s="287"/>
      <c r="H96" s="287"/>
      <c r="I96" s="96"/>
      <c r="J96" s="287" t="s">
        <v>85</v>
      </c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  <c r="X96" s="287"/>
      <c r="Y96" s="287"/>
      <c r="Z96" s="287"/>
      <c r="AA96" s="287"/>
      <c r="AB96" s="287"/>
      <c r="AC96" s="287"/>
      <c r="AD96" s="287"/>
      <c r="AE96" s="287"/>
      <c r="AF96" s="287"/>
      <c r="AG96" s="288">
        <f>'01.2 - SO 01.2 ZTI'!J30</f>
        <v>0</v>
      </c>
      <c r="AH96" s="289"/>
      <c r="AI96" s="289"/>
      <c r="AJ96" s="289"/>
      <c r="AK96" s="289"/>
      <c r="AL96" s="289"/>
      <c r="AM96" s="289"/>
      <c r="AN96" s="288">
        <f t="shared" si="0"/>
        <v>0</v>
      </c>
      <c r="AO96" s="289"/>
      <c r="AP96" s="289"/>
      <c r="AQ96" s="97" t="s">
        <v>80</v>
      </c>
      <c r="AR96" s="98"/>
      <c r="AS96" s="99">
        <v>0</v>
      </c>
      <c r="AT96" s="100">
        <f t="shared" si="1"/>
        <v>0</v>
      </c>
      <c r="AU96" s="101">
        <f>'01.2 - SO 01.2 ZTI'!P120</f>
        <v>0</v>
      </c>
      <c r="AV96" s="100">
        <f>'01.2 - SO 01.2 ZTI'!J33</f>
        <v>0</v>
      </c>
      <c r="AW96" s="100">
        <f>'01.2 - SO 01.2 ZTI'!J34</f>
        <v>0</v>
      </c>
      <c r="AX96" s="100">
        <f>'01.2 - SO 01.2 ZTI'!J35</f>
        <v>0</v>
      </c>
      <c r="AY96" s="100">
        <f>'01.2 - SO 01.2 ZTI'!J36</f>
        <v>0</v>
      </c>
      <c r="AZ96" s="100">
        <f>'01.2 - SO 01.2 ZTI'!F33</f>
        <v>0</v>
      </c>
      <c r="BA96" s="100">
        <f>'01.2 - SO 01.2 ZTI'!F34</f>
        <v>0</v>
      </c>
      <c r="BB96" s="100">
        <f>'01.2 - SO 01.2 ZTI'!F35</f>
        <v>0</v>
      </c>
      <c r="BC96" s="100">
        <f>'01.2 - SO 01.2 ZTI'!F36</f>
        <v>0</v>
      </c>
      <c r="BD96" s="102">
        <f>'01.2 - SO 01.2 ZTI'!F37</f>
        <v>0</v>
      </c>
      <c r="BT96" s="103" t="s">
        <v>81</v>
      </c>
      <c r="BV96" s="103" t="s">
        <v>75</v>
      </c>
      <c r="BW96" s="103" t="s">
        <v>86</v>
      </c>
      <c r="BX96" s="103" t="s">
        <v>5</v>
      </c>
      <c r="CL96" s="103" t="s">
        <v>1</v>
      </c>
      <c r="CM96" s="103" t="s">
        <v>83</v>
      </c>
    </row>
    <row r="97" spans="1:91" s="7" customFormat="1" ht="16.5" customHeight="1">
      <c r="A97" s="93" t="s">
        <v>77</v>
      </c>
      <c r="B97" s="94"/>
      <c r="C97" s="95"/>
      <c r="D97" s="287" t="s">
        <v>87</v>
      </c>
      <c r="E97" s="287"/>
      <c r="F97" s="287"/>
      <c r="G97" s="287"/>
      <c r="H97" s="287"/>
      <c r="I97" s="96"/>
      <c r="J97" s="287" t="s">
        <v>88</v>
      </c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  <c r="X97" s="287"/>
      <c r="Y97" s="287"/>
      <c r="Z97" s="287"/>
      <c r="AA97" s="287"/>
      <c r="AB97" s="287"/>
      <c r="AC97" s="287"/>
      <c r="AD97" s="287"/>
      <c r="AE97" s="287"/>
      <c r="AF97" s="287"/>
      <c r="AG97" s="288">
        <f>'01.3 - SO 01.3 Elektroins...'!J30</f>
        <v>0</v>
      </c>
      <c r="AH97" s="289"/>
      <c r="AI97" s="289"/>
      <c r="AJ97" s="289"/>
      <c r="AK97" s="289"/>
      <c r="AL97" s="289"/>
      <c r="AM97" s="289"/>
      <c r="AN97" s="288">
        <f t="shared" si="0"/>
        <v>0</v>
      </c>
      <c r="AO97" s="289"/>
      <c r="AP97" s="289"/>
      <c r="AQ97" s="97" t="s">
        <v>80</v>
      </c>
      <c r="AR97" s="98"/>
      <c r="AS97" s="99">
        <v>0</v>
      </c>
      <c r="AT97" s="100">
        <f t="shared" si="1"/>
        <v>0</v>
      </c>
      <c r="AU97" s="101">
        <f>'01.3 - SO 01.3 Elektroins...'!P118</f>
        <v>0</v>
      </c>
      <c r="AV97" s="100">
        <f>'01.3 - SO 01.3 Elektroins...'!J33</f>
        <v>0</v>
      </c>
      <c r="AW97" s="100">
        <f>'01.3 - SO 01.3 Elektroins...'!J34</f>
        <v>0</v>
      </c>
      <c r="AX97" s="100">
        <f>'01.3 - SO 01.3 Elektroins...'!J35</f>
        <v>0</v>
      </c>
      <c r="AY97" s="100">
        <f>'01.3 - SO 01.3 Elektroins...'!J36</f>
        <v>0</v>
      </c>
      <c r="AZ97" s="100">
        <f>'01.3 - SO 01.3 Elektroins...'!F33</f>
        <v>0</v>
      </c>
      <c r="BA97" s="100">
        <f>'01.3 - SO 01.3 Elektroins...'!F34</f>
        <v>0</v>
      </c>
      <c r="BB97" s="100">
        <f>'01.3 - SO 01.3 Elektroins...'!F35</f>
        <v>0</v>
      </c>
      <c r="BC97" s="100">
        <f>'01.3 - SO 01.3 Elektroins...'!F36</f>
        <v>0</v>
      </c>
      <c r="BD97" s="102">
        <f>'01.3 - SO 01.3 Elektroins...'!F37</f>
        <v>0</v>
      </c>
      <c r="BT97" s="103" t="s">
        <v>81</v>
      </c>
      <c r="BV97" s="103" t="s">
        <v>75</v>
      </c>
      <c r="BW97" s="103" t="s">
        <v>89</v>
      </c>
      <c r="BX97" s="103" t="s">
        <v>5</v>
      </c>
      <c r="CL97" s="103" t="s">
        <v>1</v>
      </c>
      <c r="CM97" s="103" t="s">
        <v>83</v>
      </c>
    </row>
    <row r="98" spans="1:91" s="7" customFormat="1" ht="16.5" customHeight="1">
      <c r="A98" s="93" t="s">
        <v>77</v>
      </c>
      <c r="B98" s="94"/>
      <c r="C98" s="95"/>
      <c r="D98" s="287" t="s">
        <v>90</v>
      </c>
      <c r="E98" s="287"/>
      <c r="F98" s="287"/>
      <c r="G98" s="287"/>
      <c r="H98" s="287"/>
      <c r="I98" s="96"/>
      <c r="J98" s="287" t="s">
        <v>91</v>
      </c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  <c r="X98" s="287"/>
      <c r="Y98" s="287"/>
      <c r="Z98" s="287"/>
      <c r="AA98" s="287"/>
      <c r="AB98" s="287"/>
      <c r="AC98" s="287"/>
      <c r="AD98" s="287"/>
      <c r="AE98" s="287"/>
      <c r="AF98" s="287"/>
      <c r="AG98" s="288">
        <f>'01.4 - SO 01.4 Větrání'!J30</f>
        <v>0</v>
      </c>
      <c r="AH98" s="289"/>
      <c r="AI98" s="289"/>
      <c r="AJ98" s="289"/>
      <c r="AK98" s="289"/>
      <c r="AL98" s="289"/>
      <c r="AM98" s="289"/>
      <c r="AN98" s="288">
        <f t="shared" si="0"/>
        <v>0</v>
      </c>
      <c r="AO98" s="289"/>
      <c r="AP98" s="289"/>
      <c r="AQ98" s="97" t="s">
        <v>80</v>
      </c>
      <c r="AR98" s="98"/>
      <c r="AS98" s="99">
        <v>0</v>
      </c>
      <c r="AT98" s="100">
        <f t="shared" si="1"/>
        <v>0</v>
      </c>
      <c r="AU98" s="101">
        <f>'01.4 - SO 01.4 Větrání'!P118</f>
        <v>0</v>
      </c>
      <c r="AV98" s="100">
        <f>'01.4 - SO 01.4 Větrání'!J33</f>
        <v>0</v>
      </c>
      <c r="AW98" s="100">
        <f>'01.4 - SO 01.4 Větrání'!J34</f>
        <v>0</v>
      </c>
      <c r="AX98" s="100">
        <f>'01.4 - SO 01.4 Větrání'!J35</f>
        <v>0</v>
      </c>
      <c r="AY98" s="100">
        <f>'01.4 - SO 01.4 Větrání'!J36</f>
        <v>0</v>
      </c>
      <c r="AZ98" s="100">
        <f>'01.4 - SO 01.4 Větrání'!F33</f>
        <v>0</v>
      </c>
      <c r="BA98" s="100">
        <f>'01.4 - SO 01.4 Větrání'!F34</f>
        <v>0</v>
      </c>
      <c r="BB98" s="100">
        <f>'01.4 - SO 01.4 Větrání'!F35</f>
        <v>0</v>
      </c>
      <c r="BC98" s="100">
        <f>'01.4 - SO 01.4 Větrání'!F36</f>
        <v>0</v>
      </c>
      <c r="BD98" s="102">
        <f>'01.4 - SO 01.4 Větrání'!F37</f>
        <v>0</v>
      </c>
      <c r="BT98" s="103" t="s">
        <v>81</v>
      </c>
      <c r="BV98" s="103" t="s">
        <v>75</v>
      </c>
      <c r="BW98" s="103" t="s">
        <v>92</v>
      </c>
      <c r="BX98" s="103" t="s">
        <v>5</v>
      </c>
      <c r="CL98" s="103" t="s">
        <v>1</v>
      </c>
      <c r="CM98" s="103" t="s">
        <v>83</v>
      </c>
    </row>
    <row r="99" spans="1:91" s="7" customFormat="1" ht="16.5" customHeight="1">
      <c r="A99" s="93" t="s">
        <v>77</v>
      </c>
      <c r="B99" s="94"/>
      <c r="C99" s="95"/>
      <c r="D99" s="287" t="s">
        <v>93</v>
      </c>
      <c r="E99" s="287"/>
      <c r="F99" s="287"/>
      <c r="G99" s="287"/>
      <c r="H99" s="287"/>
      <c r="I99" s="96"/>
      <c r="J99" s="287" t="s">
        <v>94</v>
      </c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87"/>
      <c r="AG99" s="288">
        <f>'01.5 - SO 01.5 Vytápění'!J30</f>
        <v>0</v>
      </c>
      <c r="AH99" s="289"/>
      <c r="AI99" s="289"/>
      <c r="AJ99" s="289"/>
      <c r="AK99" s="289"/>
      <c r="AL99" s="289"/>
      <c r="AM99" s="289"/>
      <c r="AN99" s="288">
        <f t="shared" si="0"/>
        <v>0</v>
      </c>
      <c r="AO99" s="289"/>
      <c r="AP99" s="289"/>
      <c r="AQ99" s="97" t="s">
        <v>80</v>
      </c>
      <c r="AR99" s="98"/>
      <c r="AS99" s="99">
        <v>0</v>
      </c>
      <c r="AT99" s="100">
        <f t="shared" si="1"/>
        <v>0</v>
      </c>
      <c r="AU99" s="101">
        <f>'01.5 - SO 01.5 Vytápění'!P122</f>
        <v>0</v>
      </c>
      <c r="AV99" s="100">
        <f>'01.5 - SO 01.5 Vytápění'!J33</f>
        <v>0</v>
      </c>
      <c r="AW99" s="100">
        <f>'01.5 - SO 01.5 Vytápění'!J34</f>
        <v>0</v>
      </c>
      <c r="AX99" s="100">
        <f>'01.5 - SO 01.5 Vytápění'!J35</f>
        <v>0</v>
      </c>
      <c r="AY99" s="100">
        <f>'01.5 - SO 01.5 Vytápění'!J36</f>
        <v>0</v>
      </c>
      <c r="AZ99" s="100">
        <f>'01.5 - SO 01.5 Vytápění'!F33</f>
        <v>0</v>
      </c>
      <c r="BA99" s="100">
        <f>'01.5 - SO 01.5 Vytápění'!F34</f>
        <v>0</v>
      </c>
      <c r="BB99" s="100">
        <f>'01.5 - SO 01.5 Vytápění'!F35</f>
        <v>0</v>
      </c>
      <c r="BC99" s="100">
        <f>'01.5 - SO 01.5 Vytápění'!F36</f>
        <v>0</v>
      </c>
      <c r="BD99" s="102">
        <f>'01.5 - SO 01.5 Vytápění'!F37</f>
        <v>0</v>
      </c>
      <c r="BT99" s="103" t="s">
        <v>81</v>
      </c>
      <c r="BV99" s="103" t="s">
        <v>75</v>
      </c>
      <c r="BW99" s="103" t="s">
        <v>95</v>
      </c>
      <c r="BX99" s="103" t="s">
        <v>5</v>
      </c>
      <c r="CL99" s="103" t="s">
        <v>1</v>
      </c>
      <c r="CM99" s="103" t="s">
        <v>83</v>
      </c>
    </row>
    <row r="100" spans="1:91" s="7" customFormat="1" ht="16.5" customHeight="1">
      <c r="A100" s="93" t="s">
        <v>77</v>
      </c>
      <c r="B100" s="94"/>
      <c r="C100" s="95"/>
      <c r="D100" s="287" t="s">
        <v>96</v>
      </c>
      <c r="E100" s="287"/>
      <c r="F100" s="287"/>
      <c r="G100" s="287"/>
      <c r="H100" s="287"/>
      <c r="I100" s="96"/>
      <c r="J100" s="287" t="s">
        <v>97</v>
      </c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  <c r="X100" s="287"/>
      <c r="Y100" s="287"/>
      <c r="Z100" s="287"/>
      <c r="AA100" s="287"/>
      <c r="AB100" s="287"/>
      <c r="AC100" s="287"/>
      <c r="AD100" s="287"/>
      <c r="AE100" s="287"/>
      <c r="AF100" s="287"/>
      <c r="AG100" s="288">
        <f>'901 - VON'!J30</f>
        <v>0</v>
      </c>
      <c r="AH100" s="289"/>
      <c r="AI100" s="289"/>
      <c r="AJ100" s="289"/>
      <c r="AK100" s="289"/>
      <c r="AL100" s="289"/>
      <c r="AM100" s="289"/>
      <c r="AN100" s="288">
        <f t="shared" si="0"/>
        <v>0</v>
      </c>
      <c r="AO100" s="289"/>
      <c r="AP100" s="289"/>
      <c r="AQ100" s="97" t="s">
        <v>97</v>
      </c>
      <c r="AR100" s="98"/>
      <c r="AS100" s="104">
        <v>0</v>
      </c>
      <c r="AT100" s="105">
        <f t="shared" si="1"/>
        <v>0</v>
      </c>
      <c r="AU100" s="106">
        <f>'901 - VON'!P118</f>
        <v>0</v>
      </c>
      <c r="AV100" s="105">
        <f>'901 - VON'!J33</f>
        <v>0</v>
      </c>
      <c r="AW100" s="105">
        <f>'901 - VON'!J34</f>
        <v>0</v>
      </c>
      <c r="AX100" s="105">
        <f>'901 - VON'!J35</f>
        <v>0</v>
      </c>
      <c r="AY100" s="105">
        <f>'901 - VON'!J36</f>
        <v>0</v>
      </c>
      <c r="AZ100" s="105">
        <f>'901 - VON'!F33</f>
        <v>0</v>
      </c>
      <c r="BA100" s="105">
        <f>'901 - VON'!F34</f>
        <v>0</v>
      </c>
      <c r="BB100" s="105">
        <f>'901 - VON'!F35</f>
        <v>0</v>
      </c>
      <c r="BC100" s="105">
        <f>'901 - VON'!F36</f>
        <v>0</v>
      </c>
      <c r="BD100" s="107">
        <f>'901 - VON'!F37</f>
        <v>0</v>
      </c>
      <c r="BT100" s="103" t="s">
        <v>81</v>
      </c>
      <c r="BV100" s="103" t="s">
        <v>75</v>
      </c>
      <c r="BW100" s="103" t="s">
        <v>98</v>
      </c>
      <c r="BX100" s="103" t="s">
        <v>5</v>
      </c>
      <c r="CL100" s="103" t="s">
        <v>1</v>
      </c>
      <c r="CM100" s="103" t="s">
        <v>83</v>
      </c>
    </row>
    <row r="101" spans="1:91" s="2" customFormat="1" ht="30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9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9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39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</sheetData>
  <sheetProtection algorithmName="SHA-512" hashValue="LuPfiZ5Vi2Lt1Gdq3urXOYbJMVIy/L1TtHLEDFx8HHBqWnwPpStzQHaTYDg/fZDX2t0gZIBypJa4Z2dyiibvlQ==" saltValue="/F9hBr+aeK80bK+GNK3qJDpNjq9Xuey/wOjbjQ8llS4LbbA209MYnRO4DuMHewfbnVqaazSiGs1ANG9WIBO89A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ětrání'!C2" display="/" xr:uid="{00000000-0004-0000-0000-000003000000}"/>
    <hyperlink ref="A99" location="'01.5 - SO 01.5 Vytápění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5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8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7" t="s">
        <v>82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1"/>
      <c r="J3" s="110"/>
      <c r="K3" s="110"/>
      <c r="L3" s="20"/>
      <c r="AT3" s="17" t="s">
        <v>83</v>
      </c>
    </row>
    <row r="4" spans="1:46" s="1" customFormat="1" ht="24.95" customHeight="1">
      <c r="B4" s="20"/>
      <c r="D4" s="112" t="s">
        <v>99</v>
      </c>
      <c r="I4" s="108"/>
      <c r="L4" s="20"/>
      <c r="M4" s="113" t="s">
        <v>10</v>
      </c>
      <c r="AT4" s="17" t="s">
        <v>4</v>
      </c>
    </row>
    <row r="5" spans="1:46" s="1" customFormat="1" ht="6.95" customHeight="1">
      <c r="B5" s="20"/>
      <c r="I5" s="108"/>
      <c r="L5" s="20"/>
    </row>
    <row r="6" spans="1:46" s="1" customFormat="1" ht="12" customHeight="1">
      <c r="B6" s="20"/>
      <c r="D6" s="114" t="s">
        <v>16</v>
      </c>
      <c r="I6" s="108"/>
      <c r="L6" s="20"/>
    </row>
    <row r="7" spans="1:46" s="1" customFormat="1" ht="23.25" customHeight="1">
      <c r="B7" s="20"/>
      <c r="E7" s="312" t="str">
        <f>'Rekapitulace stavby'!K6</f>
        <v>Stavební úpravy části 2.NP objektu č.p. 2807, Lipí 4a, Praha 20 - Horní Počernice</v>
      </c>
      <c r="F7" s="313"/>
      <c r="G7" s="313"/>
      <c r="H7" s="313"/>
      <c r="I7" s="108"/>
      <c r="L7" s="20"/>
    </row>
    <row r="8" spans="1:46" s="2" customFormat="1" ht="12" customHeight="1">
      <c r="A8" s="34"/>
      <c r="B8" s="39"/>
      <c r="C8" s="34"/>
      <c r="D8" s="114" t="s">
        <v>100</v>
      </c>
      <c r="E8" s="34"/>
      <c r="F8" s="34"/>
      <c r="G8" s="34"/>
      <c r="H8" s="34"/>
      <c r="I8" s="115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4" t="s">
        <v>101</v>
      </c>
      <c r="F9" s="315"/>
      <c r="G9" s="315"/>
      <c r="H9" s="315"/>
      <c r="I9" s="115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5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4" t="s">
        <v>18</v>
      </c>
      <c r="E11" s="34"/>
      <c r="F11" s="116" t="s">
        <v>1</v>
      </c>
      <c r="G11" s="34"/>
      <c r="H11" s="34"/>
      <c r="I11" s="117" t="s">
        <v>19</v>
      </c>
      <c r="J11" s="11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4" t="s">
        <v>20</v>
      </c>
      <c r="E12" s="34"/>
      <c r="F12" s="116" t="s">
        <v>21</v>
      </c>
      <c r="G12" s="34"/>
      <c r="H12" s="34"/>
      <c r="I12" s="117" t="s">
        <v>22</v>
      </c>
      <c r="J12" s="118" t="str">
        <f>'Rekapitulace stavby'!AN8</f>
        <v>15. 1. 2020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5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4" t="s">
        <v>24</v>
      </c>
      <c r="E14" s="34"/>
      <c r="F14" s="34"/>
      <c r="G14" s="34"/>
      <c r="H14" s="34"/>
      <c r="I14" s="117" t="s">
        <v>25</v>
      </c>
      <c r="J14" s="116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6" t="str">
        <f>IF('Rekapitulace stavby'!E11="","",'Rekapitulace stavby'!E11)</f>
        <v xml:space="preserve"> </v>
      </c>
      <c r="F15" s="34"/>
      <c r="G15" s="34"/>
      <c r="H15" s="34"/>
      <c r="I15" s="117" t="s">
        <v>26</v>
      </c>
      <c r="J15" s="116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5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4" t="s">
        <v>27</v>
      </c>
      <c r="E17" s="34"/>
      <c r="F17" s="34"/>
      <c r="G17" s="34"/>
      <c r="H17" s="34"/>
      <c r="I17" s="117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6" t="str">
        <f>'Rekapitulace stavby'!E14</f>
        <v>Vyplň údaj</v>
      </c>
      <c r="F18" s="317"/>
      <c r="G18" s="317"/>
      <c r="H18" s="317"/>
      <c r="I18" s="117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5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4" t="s">
        <v>29</v>
      </c>
      <c r="E20" s="34"/>
      <c r="F20" s="34"/>
      <c r="G20" s="34"/>
      <c r="H20" s="34"/>
      <c r="I20" s="117" t="s">
        <v>25</v>
      </c>
      <c r="J20" s="116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6" t="str">
        <f>IF('Rekapitulace stavby'!E17="","",'Rekapitulace stavby'!E17)</f>
        <v xml:space="preserve"> </v>
      </c>
      <c r="F21" s="34"/>
      <c r="G21" s="34"/>
      <c r="H21" s="34"/>
      <c r="I21" s="117" t="s">
        <v>26</v>
      </c>
      <c r="J21" s="116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5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4" t="s">
        <v>31</v>
      </c>
      <c r="E23" s="34"/>
      <c r="F23" s="34"/>
      <c r="G23" s="34"/>
      <c r="H23" s="34"/>
      <c r="I23" s="117" t="s">
        <v>25</v>
      </c>
      <c r="J23" s="116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6" t="str">
        <f>IF('Rekapitulace stavby'!E20="","",'Rekapitulace stavby'!E20)</f>
        <v xml:space="preserve"> </v>
      </c>
      <c r="F24" s="34"/>
      <c r="G24" s="34"/>
      <c r="H24" s="34"/>
      <c r="I24" s="117" t="s">
        <v>26</v>
      </c>
      <c r="J24" s="116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5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4" t="s">
        <v>32</v>
      </c>
      <c r="E26" s="34"/>
      <c r="F26" s="34"/>
      <c r="G26" s="34"/>
      <c r="H26" s="34"/>
      <c r="I26" s="115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8" t="s">
        <v>1</v>
      </c>
      <c r="F27" s="318"/>
      <c r="G27" s="318"/>
      <c r="H27" s="318"/>
      <c r="I27" s="121"/>
      <c r="J27" s="119"/>
      <c r="K27" s="119"/>
      <c r="L27" s="122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5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3"/>
      <c r="E29" s="123"/>
      <c r="F29" s="123"/>
      <c r="G29" s="123"/>
      <c r="H29" s="123"/>
      <c r="I29" s="124"/>
      <c r="J29" s="123"/>
      <c r="K29" s="12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5" t="s">
        <v>33</v>
      </c>
      <c r="E30" s="34"/>
      <c r="F30" s="34"/>
      <c r="G30" s="34"/>
      <c r="H30" s="34"/>
      <c r="I30" s="115"/>
      <c r="J30" s="126">
        <f>ROUND(J131,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3"/>
      <c r="E31" s="123"/>
      <c r="F31" s="123"/>
      <c r="G31" s="123"/>
      <c r="H31" s="123"/>
      <c r="I31" s="124"/>
      <c r="J31" s="123"/>
      <c r="K31" s="123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7" t="s">
        <v>35</v>
      </c>
      <c r="G32" s="34"/>
      <c r="H32" s="34"/>
      <c r="I32" s="128" t="s">
        <v>34</v>
      </c>
      <c r="J32" s="12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9" t="s">
        <v>37</v>
      </c>
      <c r="E33" s="114" t="s">
        <v>38</v>
      </c>
      <c r="F33" s="130">
        <f>ROUND((SUM(BE131:BE350)),  2)</f>
        <v>0</v>
      </c>
      <c r="G33" s="34"/>
      <c r="H33" s="34"/>
      <c r="I33" s="131">
        <v>0.21</v>
      </c>
      <c r="J33" s="130">
        <f>ROUND(((SUM(BE131:BE350))*I33),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4" t="s">
        <v>39</v>
      </c>
      <c r="F34" s="130">
        <f>ROUND((SUM(BF131:BF350)),  2)</f>
        <v>0</v>
      </c>
      <c r="G34" s="34"/>
      <c r="H34" s="34"/>
      <c r="I34" s="131">
        <v>0.15</v>
      </c>
      <c r="J34" s="130">
        <f>ROUND(((SUM(BF131:BF350))*I34),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4" t="s">
        <v>40</v>
      </c>
      <c r="F35" s="130">
        <f>ROUND((SUM(BG131:BG350)),  2)</f>
        <v>0</v>
      </c>
      <c r="G35" s="34"/>
      <c r="H35" s="34"/>
      <c r="I35" s="131">
        <v>0.21</v>
      </c>
      <c r="J35" s="130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4" t="s">
        <v>41</v>
      </c>
      <c r="F36" s="130">
        <f>ROUND((SUM(BH131:BH350)),  2)</f>
        <v>0</v>
      </c>
      <c r="G36" s="34"/>
      <c r="H36" s="34"/>
      <c r="I36" s="131">
        <v>0.15</v>
      </c>
      <c r="J36" s="130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4" t="s">
        <v>42</v>
      </c>
      <c r="F37" s="130">
        <f>ROUND((SUM(BI131:BI350)),  2)</f>
        <v>0</v>
      </c>
      <c r="G37" s="34"/>
      <c r="H37" s="34"/>
      <c r="I37" s="131">
        <v>0</v>
      </c>
      <c r="J37" s="130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5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7"/>
      <c r="J39" s="138">
        <f>SUM(J30:J37)</f>
        <v>0</v>
      </c>
      <c r="K39" s="139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5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0" t="s">
        <v>46</v>
      </c>
      <c r="E50" s="141"/>
      <c r="F50" s="141"/>
      <c r="G50" s="140" t="s">
        <v>47</v>
      </c>
      <c r="H50" s="141"/>
      <c r="I50" s="142"/>
      <c r="J50" s="141"/>
      <c r="K50" s="141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3" t="s">
        <v>48</v>
      </c>
      <c r="E61" s="144"/>
      <c r="F61" s="145" t="s">
        <v>49</v>
      </c>
      <c r="G61" s="143" t="s">
        <v>48</v>
      </c>
      <c r="H61" s="144"/>
      <c r="I61" s="146"/>
      <c r="J61" s="147" t="s">
        <v>49</v>
      </c>
      <c r="K61" s="144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50</v>
      </c>
      <c r="E65" s="148"/>
      <c r="F65" s="148"/>
      <c r="G65" s="140" t="s">
        <v>51</v>
      </c>
      <c r="H65" s="148"/>
      <c r="I65" s="149"/>
      <c r="J65" s="148"/>
      <c r="K65" s="14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3" t="s">
        <v>48</v>
      </c>
      <c r="E76" s="144"/>
      <c r="F76" s="145" t="s">
        <v>49</v>
      </c>
      <c r="G76" s="143" t="s">
        <v>48</v>
      </c>
      <c r="H76" s="144"/>
      <c r="I76" s="146"/>
      <c r="J76" s="147" t="s">
        <v>49</v>
      </c>
      <c r="K76" s="144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0"/>
      <c r="C77" s="151"/>
      <c r="D77" s="151"/>
      <c r="E77" s="151"/>
      <c r="F77" s="151"/>
      <c r="G77" s="151"/>
      <c r="H77" s="151"/>
      <c r="I77" s="152"/>
      <c r="J77" s="151"/>
      <c r="K77" s="15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3"/>
      <c r="C81" s="154"/>
      <c r="D81" s="154"/>
      <c r="E81" s="154"/>
      <c r="F81" s="154"/>
      <c r="G81" s="154"/>
      <c r="H81" s="154"/>
      <c r="I81" s="155"/>
      <c r="J81" s="154"/>
      <c r="K81" s="154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102</v>
      </c>
      <c r="D82" s="36"/>
      <c r="E82" s="36"/>
      <c r="F82" s="36"/>
      <c r="G82" s="36"/>
      <c r="H82" s="36"/>
      <c r="I82" s="115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5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5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3.25" customHeight="1">
      <c r="A85" s="34"/>
      <c r="B85" s="35"/>
      <c r="C85" s="36"/>
      <c r="D85" s="36"/>
      <c r="E85" s="319" t="str">
        <f>E7</f>
        <v>Stavební úpravy části 2.NP objektu č.p. 2807, Lipí 4a, Praha 20 - Horní Počernice</v>
      </c>
      <c r="F85" s="320"/>
      <c r="G85" s="320"/>
      <c r="H85" s="320"/>
      <c r="I85" s="115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100</v>
      </c>
      <c r="D86" s="36"/>
      <c r="E86" s="36"/>
      <c r="F86" s="36"/>
      <c r="G86" s="36"/>
      <c r="H86" s="36"/>
      <c r="I86" s="115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1" t="str">
        <f>E9</f>
        <v>01.1 - SO 01.1 Stavební část</v>
      </c>
      <c r="F87" s="321"/>
      <c r="G87" s="321"/>
      <c r="H87" s="321"/>
      <c r="I87" s="115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5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7" t="s">
        <v>22</v>
      </c>
      <c r="J89" s="66" t="str">
        <f>IF(J12="","",J12)</f>
        <v>15. 1. 2020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5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117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7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5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6" t="s">
        <v>103</v>
      </c>
      <c r="D94" s="157"/>
      <c r="E94" s="157"/>
      <c r="F94" s="157"/>
      <c r="G94" s="157"/>
      <c r="H94" s="157"/>
      <c r="I94" s="158"/>
      <c r="J94" s="159" t="s">
        <v>104</v>
      </c>
      <c r="K94" s="15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5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105</v>
      </c>
      <c r="D96" s="36"/>
      <c r="E96" s="36"/>
      <c r="F96" s="36"/>
      <c r="G96" s="36"/>
      <c r="H96" s="36"/>
      <c r="I96" s="115"/>
      <c r="J96" s="84">
        <f>J131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106</v>
      </c>
    </row>
    <row r="97" spans="1:31" s="9" customFormat="1" ht="24.95" customHeight="1">
      <c r="B97" s="161"/>
      <c r="C97" s="162"/>
      <c r="D97" s="163" t="s">
        <v>107</v>
      </c>
      <c r="E97" s="164"/>
      <c r="F97" s="164"/>
      <c r="G97" s="164"/>
      <c r="H97" s="164"/>
      <c r="I97" s="165"/>
      <c r="J97" s="166">
        <f>J132</f>
        <v>0</v>
      </c>
      <c r="K97" s="162"/>
      <c r="L97" s="167"/>
    </row>
    <row r="98" spans="1:31" s="10" customFormat="1" ht="19.899999999999999" customHeight="1">
      <c r="B98" s="168"/>
      <c r="C98" s="169"/>
      <c r="D98" s="170" t="s">
        <v>108</v>
      </c>
      <c r="E98" s="171"/>
      <c r="F98" s="171"/>
      <c r="G98" s="171"/>
      <c r="H98" s="171"/>
      <c r="I98" s="172"/>
      <c r="J98" s="173">
        <f>J133</f>
        <v>0</v>
      </c>
      <c r="K98" s="169"/>
      <c r="L98" s="174"/>
    </row>
    <row r="99" spans="1:31" s="10" customFormat="1" ht="19.899999999999999" customHeight="1">
      <c r="B99" s="168"/>
      <c r="C99" s="169"/>
      <c r="D99" s="170" t="s">
        <v>109</v>
      </c>
      <c r="E99" s="171"/>
      <c r="F99" s="171"/>
      <c r="G99" s="171"/>
      <c r="H99" s="171"/>
      <c r="I99" s="172"/>
      <c r="J99" s="173">
        <f>J146</f>
        <v>0</v>
      </c>
      <c r="K99" s="169"/>
      <c r="L99" s="174"/>
    </row>
    <row r="100" spans="1:31" s="10" customFormat="1" ht="19.899999999999999" customHeight="1">
      <c r="B100" s="168"/>
      <c r="C100" s="169"/>
      <c r="D100" s="170" t="s">
        <v>110</v>
      </c>
      <c r="E100" s="171"/>
      <c r="F100" s="171"/>
      <c r="G100" s="171"/>
      <c r="H100" s="171"/>
      <c r="I100" s="172"/>
      <c r="J100" s="173">
        <f>J177</f>
        <v>0</v>
      </c>
      <c r="K100" s="169"/>
      <c r="L100" s="174"/>
    </row>
    <row r="101" spans="1:31" s="10" customFormat="1" ht="19.899999999999999" customHeight="1">
      <c r="B101" s="168"/>
      <c r="C101" s="169"/>
      <c r="D101" s="170" t="s">
        <v>111</v>
      </c>
      <c r="E101" s="171"/>
      <c r="F101" s="171"/>
      <c r="G101" s="171"/>
      <c r="H101" s="171"/>
      <c r="I101" s="172"/>
      <c r="J101" s="173">
        <f>J197</f>
        <v>0</v>
      </c>
      <c r="K101" s="169"/>
      <c r="L101" s="174"/>
    </row>
    <row r="102" spans="1:31" s="10" customFormat="1" ht="19.899999999999999" customHeight="1">
      <c r="B102" s="168"/>
      <c r="C102" s="169"/>
      <c r="D102" s="170" t="s">
        <v>112</v>
      </c>
      <c r="E102" s="171"/>
      <c r="F102" s="171"/>
      <c r="G102" s="171"/>
      <c r="H102" s="171"/>
      <c r="I102" s="172"/>
      <c r="J102" s="173">
        <f>J208</f>
        <v>0</v>
      </c>
      <c r="K102" s="169"/>
      <c r="L102" s="174"/>
    </row>
    <row r="103" spans="1:31" s="9" customFormat="1" ht="24.95" customHeight="1">
      <c r="B103" s="161"/>
      <c r="C103" s="162"/>
      <c r="D103" s="163" t="s">
        <v>113</v>
      </c>
      <c r="E103" s="164"/>
      <c r="F103" s="164"/>
      <c r="G103" s="164"/>
      <c r="H103" s="164"/>
      <c r="I103" s="165"/>
      <c r="J103" s="166">
        <f>J211</f>
        <v>0</v>
      </c>
      <c r="K103" s="162"/>
      <c r="L103" s="167"/>
    </row>
    <row r="104" spans="1:31" s="10" customFormat="1" ht="19.899999999999999" customHeight="1">
      <c r="B104" s="168"/>
      <c r="C104" s="169"/>
      <c r="D104" s="170" t="s">
        <v>114</v>
      </c>
      <c r="E104" s="171"/>
      <c r="F104" s="171"/>
      <c r="G104" s="171"/>
      <c r="H104" s="171"/>
      <c r="I104" s="172"/>
      <c r="J104" s="173">
        <f>J212</f>
        <v>0</v>
      </c>
      <c r="K104" s="169"/>
      <c r="L104" s="174"/>
    </row>
    <row r="105" spans="1:31" s="10" customFormat="1" ht="19.899999999999999" customHeight="1">
      <c r="B105" s="168"/>
      <c r="C105" s="169"/>
      <c r="D105" s="170" t="s">
        <v>115</v>
      </c>
      <c r="E105" s="171"/>
      <c r="F105" s="171"/>
      <c r="G105" s="171"/>
      <c r="H105" s="171"/>
      <c r="I105" s="172"/>
      <c r="J105" s="173">
        <f>J218</f>
        <v>0</v>
      </c>
      <c r="K105" s="169"/>
      <c r="L105" s="174"/>
    </row>
    <row r="106" spans="1:31" s="10" customFormat="1" ht="19.899999999999999" customHeight="1">
      <c r="B106" s="168"/>
      <c r="C106" s="169"/>
      <c r="D106" s="170" t="s">
        <v>116</v>
      </c>
      <c r="E106" s="171"/>
      <c r="F106" s="171"/>
      <c r="G106" s="171"/>
      <c r="H106" s="171"/>
      <c r="I106" s="172"/>
      <c r="J106" s="173">
        <f>J241</f>
        <v>0</v>
      </c>
      <c r="K106" s="169"/>
      <c r="L106" s="174"/>
    </row>
    <row r="107" spans="1:31" s="10" customFormat="1" ht="19.899999999999999" customHeight="1">
      <c r="B107" s="168"/>
      <c r="C107" s="169"/>
      <c r="D107" s="170" t="s">
        <v>117</v>
      </c>
      <c r="E107" s="171"/>
      <c r="F107" s="171"/>
      <c r="G107" s="171"/>
      <c r="H107" s="171"/>
      <c r="I107" s="172"/>
      <c r="J107" s="173">
        <f>J256</f>
        <v>0</v>
      </c>
      <c r="K107" s="169"/>
      <c r="L107" s="174"/>
    </row>
    <row r="108" spans="1:31" s="10" customFormat="1" ht="19.899999999999999" customHeight="1">
      <c r="B108" s="168"/>
      <c r="C108" s="169"/>
      <c r="D108" s="170" t="s">
        <v>118</v>
      </c>
      <c r="E108" s="171"/>
      <c r="F108" s="171"/>
      <c r="G108" s="171"/>
      <c r="H108" s="171"/>
      <c r="I108" s="172"/>
      <c r="J108" s="173">
        <f>J263</f>
        <v>0</v>
      </c>
      <c r="K108" s="169"/>
      <c r="L108" s="174"/>
    </row>
    <row r="109" spans="1:31" s="10" customFormat="1" ht="19.899999999999999" customHeight="1">
      <c r="B109" s="168"/>
      <c r="C109" s="169"/>
      <c r="D109" s="170" t="s">
        <v>119</v>
      </c>
      <c r="E109" s="171"/>
      <c r="F109" s="171"/>
      <c r="G109" s="171"/>
      <c r="H109" s="171"/>
      <c r="I109" s="172"/>
      <c r="J109" s="173">
        <f>J289</f>
        <v>0</v>
      </c>
      <c r="K109" s="169"/>
      <c r="L109" s="174"/>
    </row>
    <row r="110" spans="1:31" s="10" customFormat="1" ht="19.899999999999999" customHeight="1">
      <c r="B110" s="168"/>
      <c r="C110" s="169"/>
      <c r="D110" s="170" t="s">
        <v>120</v>
      </c>
      <c r="E110" s="171"/>
      <c r="F110" s="171"/>
      <c r="G110" s="171"/>
      <c r="H110" s="171"/>
      <c r="I110" s="172"/>
      <c r="J110" s="173">
        <f>J307</f>
        <v>0</v>
      </c>
      <c r="K110" s="169"/>
      <c r="L110" s="174"/>
    </row>
    <row r="111" spans="1:31" s="10" customFormat="1" ht="19.899999999999999" customHeight="1">
      <c r="B111" s="168"/>
      <c r="C111" s="169"/>
      <c r="D111" s="170" t="s">
        <v>121</v>
      </c>
      <c r="E111" s="171"/>
      <c r="F111" s="171"/>
      <c r="G111" s="171"/>
      <c r="H111" s="171"/>
      <c r="I111" s="172"/>
      <c r="J111" s="173">
        <f>J332</f>
        <v>0</v>
      </c>
      <c r="K111" s="169"/>
      <c r="L111" s="174"/>
    </row>
    <row r="112" spans="1:31" s="2" customFormat="1" ht="21.75" customHeight="1">
      <c r="A112" s="34"/>
      <c r="B112" s="35"/>
      <c r="C112" s="36"/>
      <c r="D112" s="36"/>
      <c r="E112" s="36"/>
      <c r="F112" s="36"/>
      <c r="G112" s="36"/>
      <c r="H112" s="36"/>
      <c r="I112" s="115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31" s="2" customFormat="1" ht="6.95" customHeight="1">
      <c r="A113" s="34"/>
      <c r="B113" s="54"/>
      <c r="C113" s="55"/>
      <c r="D113" s="55"/>
      <c r="E113" s="55"/>
      <c r="F113" s="55"/>
      <c r="G113" s="55"/>
      <c r="H113" s="55"/>
      <c r="I113" s="152"/>
      <c r="J113" s="55"/>
      <c r="K113" s="55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pans="1:31" s="2" customFormat="1" ht="6.95" customHeight="1">
      <c r="A117" s="34"/>
      <c r="B117" s="56"/>
      <c r="C117" s="57"/>
      <c r="D117" s="57"/>
      <c r="E117" s="57"/>
      <c r="F117" s="57"/>
      <c r="G117" s="57"/>
      <c r="H117" s="57"/>
      <c r="I117" s="155"/>
      <c r="J117" s="57"/>
      <c r="K117" s="57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24.95" customHeight="1">
      <c r="A118" s="34"/>
      <c r="B118" s="35"/>
      <c r="C118" s="23" t="s">
        <v>122</v>
      </c>
      <c r="D118" s="36"/>
      <c r="E118" s="36"/>
      <c r="F118" s="36"/>
      <c r="G118" s="36"/>
      <c r="H118" s="36"/>
      <c r="I118" s="115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115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2" customHeight="1">
      <c r="A120" s="34"/>
      <c r="B120" s="35"/>
      <c r="C120" s="29" t="s">
        <v>16</v>
      </c>
      <c r="D120" s="36"/>
      <c r="E120" s="36"/>
      <c r="F120" s="36"/>
      <c r="G120" s="36"/>
      <c r="H120" s="36"/>
      <c r="I120" s="115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23.25" customHeight="1">
      <c r="A121" s="34"/>
      <c r="B121" s="35"/>
      <c r="C121" s="36"/>
      <c r="D121" s="36"/>
      <c r="E121" s="319" t="str">
        <f>E7</f>
        <v>Stavební úpravy části 2.NP objektu č.p. 2807, Lipí 4a, Praha 20 - Horní Počernice</v>
      </c>
      <c r="F121" s="320"/>
      <c r="G121" s="320"/>
      <c r="H121" s="320"/>
      <c r="I121" s="115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2" customHeight="1">
      <c r="A122" s="34"/>
      <c r="B122" s="35"/>
      <c r="C122" s="29" t="s">
        <v>100</v>
      </c>
      <c r="D122" s="36"/>
      <c r="E122" s="36"/>
      <c r="F122" s="36"/>
      <c r="G122" s="36"/>
      <c r="H122" s="36"/>
      <c r="I122" s="115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6.5" customHeight="1">
      <c r="A123" s="34"/>
      <c r="B123" s="35"/>
      <c r="C123" s="36"/>
      <c r="D123" s="36"/>
      <c r="E123" s="271" t="str">
        <f>E9</f>
        <v>01.1 - SO 01.1 Stavební část</v>
      </c>
      <c r="F123" s="321"/>
      <c r="G123" s="321"/>
      <c r="H123" s="321"/>
      <c r="I123" s="115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6"/>
      <c r="D124" s="36"/>
      <c r="E124" s="36"/>
      <c r="F124" s="36"/>
      <c r="G124" s="36"/>
      <c r="H124" s="36"/>
      <c r="I124" s="115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9" t="s">
        <v>20</v>
      </c>
      <c r="D125" s="36"/>
      <c r="E125" s="36"/>
      <c r="F125" s="27" t="str">
        <f>F12</f>
        <v xml:space="preserve"> </v>
      </c>
      <c r="G125" s="36"/>
      <c r="H125" s="36"/>
      <c r="I125" s="117" t="s">
        <v>22</v>
      </c>
      <c r="J125" s="66" t="str">
        <f>IF(J12="","",J12)</f>
        <v>15. 1. 2020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6.95" customHeight="1">
      <c r="A126" s="34"/>
      <c r="B126" s="35"/>
      <c r="C126" s="36"/>
      <c r="D126" s="36"/>
      <c r="E126" s="36"/>
      <c r="F126" s="36"/>
      <c r="G126" s="36"/>
      <c r="H126" s="36"/>
      <c r="I126" s="115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2" customHeight="1">
      <c r="A127" s="34"/>
      <c r="B127" s="35"/>
      <c r="C127" s="29" t="s">
        <v>24</v>
      </c>
      <c r="D127" s="36"/>
      <c r="E127" s="36"/>
      <c r="F127" s="27" t="str">
        <f>E15</f>
        <v xml:space="preserve"> </v>
      </c>
      <c r="G127" s="36"/>
      <c r="H127" s="36"/>
      <c r="I127" s="117" t="s">
        <v>29</v>
      </c>
      <c r="J127" s="32" t="str">
        <f>E21</f>
        <v xml:space="preserve"> </v>
      </c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2" customHeight="1">
      <c r="A128" s="34"/>
      <c r="B128" s="35"/>
      <c r="C128" s="29" t="s">
        <v>27</v>
      </c>
      <c r="D128" s="36"/>
      <c r="E128" s="36"/>
      <c r="F128" s="27" t="str">
        <f>IF(E18="","",E18)</f>
        <v>Vyplň údaj</v>
      </c>
      <c r="G128" s="36"/>
      <c r="H128" s="36"/>
      <c r="I128" s="117" t="s">
        <v>31</v>
      </c>
      <c r="J128" s="32" t="str">
        <f>E24</f>
        <v xml:space="preserve"> </v>
      </c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0.35" customHeight="1">
      <c r="A129" s="34"/>
      <c r="B129" s="35"/>
      <c r="C129" s="36"/>
      <c r="D129" s="36"/>
      <c r="E129" s="36"/>
      <c r="F129" s="36"/>
      <c r="G129" s="36"/>
      <c r="H129" s="36"/>
      <c r="I129" s="115"/>
      <c r="J129" s="36"/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11" customFormat="1" ht="29.25" customHeight="1">
      <c r="A130" s="175"/>
      <c r="B130" s="176"/>
      <c r="C130" s="177" t="s">
        <v>123</v>
      </c>
      <c r="D130" s="178" t="s">
        <v>58</v>
      </c>
      <c r="E130" s="178" t="s">
        <v>54</v>
      </c>
      <c r="F130" s="178" t="s">
        <v>55</v>
      </c>
      <c r="G130" s="178" t="s">
        <v>124</v>
      </c>
      <c r="H130" s="178" t="s">
        <v>125</v>
      </c>
      <c r="I130" s="179" t="s">
        <v>126</v>
      </c>
      <c r="J130" s="180" t="s">
        <v>104</v>
      </c>
      <c r="K130" s="181" t="s">
        <v>127</v>
      </c>
      <c r="L130" s="182"/>
      <c r="M130" s="75" t="s">
        <v>1</v>
      </c>
      <c r="N130" s="76" t="s">
        <v>37</v>
      </c>
      <c r="O130" s="76" t="s">
        <v>128</v>
      </c>
      <c r="P130" s="76" t="s">
        <v>129</v>
      </c>
      <c r="Q130" s="76" t="s">
        <v>130</v>
      </c>
      <c r="R130" s="76" t="s">
        <v>131</v>
      </c>
      <c r="S130" s="76" t="s">
        <v>132</v>
      </c>
      <c r="T130" s="77" t="s">
        <v>133</v>
      </c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</row>
    <row r="131" spans="1:65" s="2" customFormat="1" ht="22.9" customHeight="1">
      <c r="A131" s="34"/>
      <c r="B131" s="35"/>
      <c r="C131" s="82" t="s">
        <v>134</v>
      </c>
      <c r="D131" s="36"/>
      <c r="E131" s="36"/>
      <c r="F131" s="36"/>
      <c r="G131" s="36"/>
      <c r="H131" s="36"/>
      <c r="I131" s="115"/>
      <c r="J131" s="183">
        <f>BK131</f>
        <v>0</v>
      </c>
      <c r="K131" s="36"/>
      <c r="L131" s="39"/>
      <c r="M131" s="78"/>
      <c r="N131" s="184"/>
      <c r="O131" s="79"/>
      <c r="P131" s="185">
        <f>P132+P211</f>
        <v>0</v>
      </c>
      <c r="Q131" s="79"/>
      <c r="R131" s="185">
        <f>R132+R211</f>
        <v>20.834898040000002</v>
      </c>
      <c r="S131" s="79"/>
      <c r="T131" s="186">
        <f>T132+T211</f>
        <v>12.337776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72</v>
      </c>
      <c r="AU131" s="17" t="s">
        <v>106</v>
      </c>
      <c r="BK131" s="187">
        <f>BK132+BK211</f>
        <v>0</v>
      </c>
    </row>
    <row r="132" spans="1:65" s="12" customFormat="1" ht="25.9" customHeight="1">
      <c r="B132" s="188"/>
      <c r="C132" s="189"/>
      <c r="D132" s="190" t="s">
        <v>72</v>
      </c>
      <c r="E132" s="191" t="s">
        <v>135</v>
      </c>
      <c r="F132" s="191" t="s">
        <v>136</v>
      </c>
      <c r="G132" s="189"/>
      <c r="H132" s="189"/>
      <c r="I132" s="192"/>
      <c r="J132" s="193">
        <f>BK132</f>
        <v>0</v>
      </c>
      <c r="K132" s="189"/>
      <c r="L132" s="194"/>
      <c r="M132" s="195"/>
      <c r="N132" s="196"/>
      <c r="O132" s="196"/>
      <c r="P132" s="197">
        <f>P133+P146+P177+P197+P208</f>
        <v>0</v>
      </c>
      <c r="Q132" s="196"/>
      <c r="R132" s="197">
        <f>R133+R146+R177+R197+R208</f>
        <v>17.642252920000001</v>
      </c>
      <c r="S132" s="196"/>
      <c r="T132" s="198">
        <f>T133+T146+T177+T197+T208</f>
        <v>5.9147999999999996</v>
      </c>
      <c r="AR132" s="199" t="s">
        <v>81</v>
      </c>
      <c r="AT132" s="200" t="s">
        <v>72</v>
      </c>
      <c r="AU132" s="200" t="s">
        <v>73</v>
      </c>
      <c r="AY132" s="199" t="s">
        <v>137</v>
      </c>
      <c r="BK132" s="201">
        <f>BK133+BK146+BK177+BK197+BK208</f>
        <v>0</v>
      </c>
    </row>
    <row r="133" spans="1:65" s="12" customFormat="1" ht="22.9" customHeight="1">
      <c r="B133" s="188"/>
      <c r="C133" s="189"/>
      <c r="D133" s="190" t="s">
        <v>72</v>
      </c>
      <c r="E133" s="202" t="s">
        <v>138</v>
      </c>
      <c r="F133" s="202" t="s">
        <v>139</v>
      </c>
      <c r="G133" s="189"/>
      <c r="H133" s="189"/>
      <c r="I133" s="192"/>
      <c r="J133" s="203">
        <f>BK133</f>
        <v>0</v>
      </c>
      <c r="K133" s="189"/>
      <c r="L133" s="194"/>
      <c r="M133" s="195"/>
      <c r="N133" s="196"/>
      <c r="O133" s="196"/>
      <c r="P133" s="197">
        <f>SUM(P134:P145)</f>
        <v>0</v>
      </c>
      <c r="Q133" s="196"/>
      <c r="R133" s="197">
        <f>SUM(R134:R145)</f>
        <v>8.6777595599999984</v>
      </c>
      <c r="S133" s="196"/>
      <c r="T133" s="198">
        <f>SUM(T134:T145)</f>
        <v>0</v>
      </c>
      <c r="AR133" s="199" t="s">
        <v>81</v>
      </c>
      <c r="AT133" s="200" t="s">
        <v>72</v>
      </c>
      <c r="AU133" s="200" t="s">
        <v>81</v>
      </c>
      <c r="AY133" s="199" t="s">
        <v>137</v>
      </c>
      <c r="BK133" s="201">
        <f>SUM(BK134:BK145)</f>
        <v>0</v>
      </c>
    </row>
    <row r="134" spans="1:65" s="2" customFormat="1" ht="16.5" customHeight="1">
      <c r="A134" s="34"/>
      <c r="B134" s="35"/>
      <c r="C134" s="204" t="s">
        <v>81</v>
      </c>
      <c r="D134" s="204" t="s">
        <v>140</v>
      </c>
      <c r="E134" s="205" t="s">
        <v>141</v>
      </c>
      <c r="F134" s="206" t="s">
        <v>142</v>
      </c>
      <c r="G134" s="207" t="s">
        <v>143</v>
      </c>
      <c r="H134" s="208">
        <v>4</v>
      </c>
      <c r="I134" s="209"/>
      <c r="J134" s="210">
        <f>ROUND(I134*H134,2)</f>
        <v>0</v>
      </c>
      <c r="K134" s="211"/>
      <c r="L134" s="39"/>
      <c r="M134" s="212" t="s">
        <v>1</v>
      </c>
      <c r="N134" s="213" t="s">
        <v>38</v>
      </c>
      <c r="O134" s="71"/>
      <c r="P134" s="214">
        <f>O134*H134</f>
        <v>0</v>
      </c>
      <c r="Q134" s="214">
        <v>1.7940000000000001E-2</v>
      </c>
      <c r="R134" s="214">
        <f>Q134*H134</f>
        <v>7.1760000000000004E-2</v>
      </c>
      <c r="S134" s="214">
        <v>0</v>
      </c>
      <c r="T134" s="215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6" t="s">
        <v>144</v>
      </c>
      <c r="AT134" s="216" t="s">
        <v>140</v>
      </c>
      <c r="AU134" s="216" t="s">
        <v>83</v>
      </c>
      <c r="AY134" s="17" t="s">
        <v>137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7" t="s">
        <v>81</v>
      </c>
      <c r="BK134" s="217">
        <f>ROUND(I134*H134,2)</f>
        <v>0</v>
      </c>
      <c r="BL134" s="17" t="s">
        <v>144</v>
      </c>
      <c r="BM134" s="216" t="s">
        <v>145</v>
      </c>
    </row>
    <row r="135" spans="1:65" s="13" customFormat="1" ht="11.25">
      <c r="B135" s="218"/>
      <c r="C135" s="219"/>
      <c r="D135" s="220" t="s">
        <v>146</v>
      </c>
      <c r="E135" s="221" t="s">
        <v>1</v>
      </c>
      <c r="F135" s="222" t="s">
        <v>144</v>
      </c>
      <c r="G135" s="219"/>
      <c r="H135" s="223">
        <v>4</v>
      </c>
      <c r="I135" s="224"/>
      <c r="J135" s="219"/>
      <c r="K135" s="219"/>
      <c r="L135" s="225"/>
      <c r="M135" s="226"/>
      <c r="N135" s="227"/>
      <c r="O135" s="227"/>
      <c r="P135" s="227"/>
      <c r="Q135" s="227"/>
      <c r="R135" s="227"/>
      <c r="S135" s="227"/>
      <c r="T135" s="228"/>
      <c r="AT135" s="229" t="s">
        <v>146</v>
      </c>
      <c r="AU135" s="229" t="s">
        <v>83</v>
      </c>
      <c r="AV135" s="13" t="s">
        <v>83</v>
      </c>
      <c r="AW135" s="13" t="s">
        <v>30</v>
      </c>
      <c r="AX135" s="13" t="s">
        <v>73</v>
      </c>
      <c r="AY135" s="229" t="s">
        <v>137</v>
      </c>
    </row>
    <row r="136" spans="1:65" s="14" customFormat="1" ht="11.25">
      <c r="B136" s="230"/>
      <c r="C136" s="231"/>
      <c r="D136" s="220" t="s">
        <v>146</v>
      </c>
      <c r="E136" s="232" t="s">
        <v>1</v>
      </c>
      <c r="F136" s="233" t="s">
        <v>147</v>
      </c>
      <c r="G136" s="231"/>
      <c r="H136" s="234">
        <v>4</v>
      </c>
      <c r="I136" s="235"/>
      <c r="J136" s="231"/>
      <c r="K136" s="231"/>
      <c r="L136" s="236"/>
      <c r="M136" s="237"/>
      <c r="N136" s="238"/>
      <c r="O136" s="238"/>
      <c r="P136" s="238"/>
      <c r="Q136" s="238"/>
      <c r="R136" s="238"/>
      <c r="S136" s="238"/>
      <c r="T136" s="239"/>
      <c r="AT136" s="240" t="s">
        <v>146</v>
      </c>
      <c r="AU136" s="240" t="s">
        <v>83</v>
      </c>
      <c r="AV136" s="14" t="s">
        <v>144</v>
      </c>
      <c r="AW136" s="14" t="s">
        <v>30</v>
      </c>
      <c r="AX136" s="14" t="s">
        <v>81</v>
      </c>
      <c r="AY136" s="240" t="s">
        <v>137</v>
      </c>
    </row>
    <row r="137" spans="1:65" s="2" customFormat="1" ht="21.75" customHeight="1">
      <c r="A137" s="34"/>
      <c r="B137" s="35"/>
      <c r="C137" s="204" t="s">
        <v>83</v>
      </c>
      <c r="D137" s="204" t="s">
        <v>140</v>
      </c>
      <c r="E137" s="205" t="s">
        <v>148</v>
      </c>
      <c r="F137" s="206" t="s">
        <v>149</v>
      </c>
      <c r="G137" s="207" t="s">
        <v>150</v>
      </c>
      <c r="H137" s="208">
        <v>55.326999999999998</v>
      </c>
      <c r="I137" s="209"/>
      <c r="J137" s="210">
        <f>ROUND(I137*H137,2)</f>
        <v>0</v>
      </c>
      <c r="K137" s="211"/>
      <c r="L137" s="39"/>
      <c r="M137" s="212" t="s">
        <v>1</v>
      </c>
      <c r="N137" s="213" t="s">
        <v>38</v>
      </c>
      <c r="O137" s="71"/>
      <c r="P137" s="214">
        <f>O137*H137</f>
        <v>0</v>
      </c>
      <c r="Q137" s="214">
        <v>0.13883999999999999</v>
      </c>
      <c r="R137" s="214">
        <f>Q137*H137</f>
        <v>7.681600679999999</v>
      </c>
      <c r="S137" s="214">
        <v>0</v>
      </c>
      <c r="T137" s="215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6" t="s">
        <v>144</v>
      </c>
      <c r="AT137" s="216" t="s">
        <v>140</v>
      </c>
      <c r="AU137" s="216" t="s">
        <v>83</v>
      </c>
      <c r="AY137" s="17" t="s">
        <v>137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7" t="s">
        <v>81</v>
      </c>
      <c r="BK137" s="217">
        <f>ROUND(I137*H137,2)</f>
        <v>0</v>
      </c>
      <c r="BL137" s="17" t="s">
        <v>144</v>
      </c>
      <c r="BM137" s="216" t="s">
        <v>151</v>
      </c>
    </row>
    <row r="138" spans="1:65" s="15" customFormat="1" ht="11.25">
      <c r="B138" s="241"/>
      <c r="C138" s="242"/>
      <c r="D138" s="220" t="s">
        <v>146</v>
      </c>
      <c r="E138" s="243" t="s">
        <v>1</v>
      </c>
      <c r="F138" s="244" t="s">
        <v>152</v>
      </c>
      <c r="G138" s="242"/>
      <c r="H138" s="243" t="s">
        <v>1</v>
      </c>
      <c r="I138" s="245"/>
      <c r="J138" s="242"/>
      <c r="K138" s="242"/>
      <c r="L138" s="246"/>
      <c r="M138" s="247"/>
      <c r="N138" s="248"/>
      <c r="O138" s="248"/>
      <c r="P138" s="248"/>
      <c r="Q138" s="248"/>
      <c r="R138" s="248"/>
      <c r="S138" s="248"/>
      <c r="T138" s="249"/>
      <c r="AT138" s="250" t="s">
        <v>146</v>
      </c>
      <c r="AU138" s="250" t="s">
        <v>83</v>
      </c>
      <c r="AV138" s="15" t="s">
        <v>81</v>
      </c>
      <c r="AW138" s="15" t="s">
        <v>30</v>
      </c>
      <c r="AX138" s="15" t="s">
        <v>73</v>
      </c>
      <c r="AY138" s="250" t="s">
        <v>137</v>
      </c>
    </row>
    <row r="139" spans="1:65" s="13" customFormat="1" ht="11.25">
      <c r="B139" s="218"/>
      <c r="C139" s="219"/>
      <c r="D139" s="220" t="s">
        <v>146</v>
      </c>
      <c r="E139" s="221" t="s">
        <v>1</v>
      </c>
      <c r="F139" s="222" t="s">
        <v>153</v>
      </c>
      <c r="G139" s="219"/>
      <c r="H139" s="223">
        <v>62.127000000000002</v>
      </c>
      <c r="I139" s="224"/>
      <c r="J139" s="219"/>
      <c r="K139" s="219"/>
      <c r="L139" s="225"/>
      <c r="M139" s="226"/>
      <c r="N139" s="227"/>
      <c r="O139" s="227"/>
      <c r="P139" s="227"/>
      <c r="Q139" s="227"/>
      <c r="R139" s="227"/>
      <c r="S139" s="227"/>
      <c r="T139" s="228"/>
      <c r="AT139" s="229" t="s">
        <v>146</v>
      </c>
      <c r="AU139" s="229" t="s">
        <v>83</v>
      </c>
      <c r="AV139" s="13" t="s">
        <v>83</v>
      </c>
      <c r="AW139" s="13" t="s">
        <v>30</v>
      </c>
      <c r="AX139" s="13" t="s">
        <v>73</v>
      </c>
      <c r="AY139" s="229" t="s">
        <v>137</v>
      </c>
    </row>
    <row r="140" spans="1:65" s="13" customFormat="1" ht="11.25">
      <c r="B140" s="218"/>
      <c r="C140" s="219"/>
      <c r="D140" s="220" t="s">
        <v>146</v>
      </c>
      <c r="E140" s="221" t="s">
        <v>1</v>
      </c>
      <c r="F140" s="222" t="s">
        <v>154</v>
      </c>
      <c r="G140" s="219"/>
      <c r="H140" s="223">
        <v>-6.8</v>
      </c>
      <c r="I140" s="224"/>
      <c r="J140" s="219"/>
      <c r="K140" s="219"/>
      <c r="L140" s="225"/>
      <c r="M140" s="226"/>
      <c r="N140" s="227"/>
      <c r="O140" s="227"/>
      <c r="P140" s="227"/>
      <c r="Q140" s="227"/>
      <c r="R140" s="227"/>
      <c r="S140" s="227"/>
      <c r="T140" s="228"/>
      <c r="AT140" s="229" t="s">
        <v>146</v>
      </c>
      <c r="AU140" s="229" t="s">
        <v>83</v>
      </c>
      <c r="AV140" s="13" t="s">
        <v>83</v>
      </c>
      <c r="AW140" s="13" t="s">
        <v>30</v>
      </c>
      <c r="AX140" s="13" t="s">
        <v>73</v>
      </c>
      <c r="AY140" s="229" t="s">
        <v>137</v>
      </c>
    </row>
    <row r="141" spans="1:65" s="14" customFormat="1" ht="11.25">
      <c r="B141" s="230"/>
      <c r="C141" s="231"/>
      <c r="D141" s="220" t="s">
        <v>146</v>
      </c>
      <c r="E141" s="232" t="s">
        <v>1</v>
      </c>
      <c r="F141" s="233" t="s">
        <v>147</v>
      </c>
      <c r="G141" s="231"/>
      <c r="H141" s="234">
        <v>55.326999999999998</v>
      </c>
      <c r="I141" s="235"/>
      <c r="J141" s="231"/>
      <c r="K141" s="231"/>
      <c r="L141" s="236"/>
      <c r="M141" s="237"/>
      <c r="N141" s="238"/>
      <c r="O141" s="238"/>
      <c r="P141" s="238"/>
      <c r="Q141" s="238"/>
      <c r="R141" s="238"/>
      <c r="S141" s="238"/>
      <c r="T141" s="239"/>
      <c r="AT141" s="240" t="s">
        <v>146</v>
      </c>
      <c r="AU141" s="240" t="s">
        <v>83</v>
      </c>
      <c r="AV141" s="14" t="s">
        <v>144</v>
      </c>
      <c r="AW141" s="14" t="s">
        <v>30</v>
      </c>
      <c r="AX141" s="14" t="s">
        <v>81</v>
      </c>
      <c r="AY141" s="240" t="s">
        <v>137</v>
      </c>
    </row>
    <row r="142" spans="1:65" s="2" customFormat="1" ht="16.5" customHeight="1">
      <c r="A142" s="34"/>
      <c r="B142" s="35"/>
      <c r="C142" s="204" t="s">
        <v>138</v>
      </c>
      <c r="D142" s="204" t="s">
        <v>140</v>
      </c>
      <c r="E142" s="205" t="s">
        <v>155</v>
      </c>
      <c r="F142" s="206" t="s">
        <v>156</v>
      </c>
      <c r="G142" s="207" t="s">
        <v>150</v>
      </c>
      <c r="H142" s="208">
        <v>11.568</v>
      </c>
      <c r="I142" s="209"/>
      <c r="J142" s="210">
        <f>ROUND(I142*H142,2)</f>
        <v>0</v>
      </c>
      <c r="K142" s="211"/>
      <c r="L142" s="39"/>
      <c r="M142" s="212" t="s">
        <v>1</v>
      </c>
      <c r="N142" s="213" t="s">
        <v>38</v>
      </c>
      <c r="O142" s="71"/>
      <c r="P142" s="214">
        <f>O142*H142</f>
        <v>0</v>
      </c>
      <c r="Q142" s="214">
        <v>7.9909999999999995E-2</v>
      </c>
      <c r="R142" s="214">
        <f>Q142*H142</f>
        <v>0.92439887999999992</v>
      </c>
      <c r="S142" s="214">
        <v>0</v>
      </c>
      <c r="T142" s="215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6" t="s">
        <v>144</v>
      </c>
      <c r="AT142" s="216" t="s">
        <v>140</v>
      </c>
      <c r="AU142" s="216" t="s">
        <v>83</v>
      </c>
      <c r="AY142" s="17" t="s">
        <v>137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7" t="s">
        <v>81</v>
      </c>
      <c r="BK142" s="217">
        <f>ROUND(I142*H142,2)</f>
        <v>0</v>
      </c>
      <c r="BL142" s="17" t="s">
        <v>144</v>
      </c>
      <c r="BM142" s="216" t="s">
        <v>157</v>
      </c>
    </row>
    <row r="143" spans="1:65" s="15" customFormat="1" ht="11.25">
      <c r="B143" s="241"/>
      <c r="C143" s="242"/>
      <c r="D143" s="220" t="s">
        <v>146</v>
      </c>
      <c r="E143" s="243" t="s">
        <v>1</v>
      </c>
      <c r="F143" s="244" t="s">
        <v>152</v>
      </c>
      <c r="G143" s="242"/>
      <c r="H143" s="243" t="s">
        <v>1</v>
      </c>
      <c r="I143" s="245"/>
      <c r="J143" s="242"/>
      <c r="K143" s="242"/>
      <c r="L143" s="246"/>
      <c r="M143" s="247"/>
      <c r="N143" s="248"/>
      <c r="O143" s="248"/>
      <c r="P143" s="248"/>
      <c r="Q143" s="248"/>
      <c r="R143" s="248"/>
      <c r="S143" s="248"/>
      <c r="T143" s="249"/>
      <c r="AT143" s="250" t="s">
        <v>146</v>
      </c>
      <c r="AU143" s="250" t="s">
        <v>83</v>
      </c>
      <c r="AV143" s="15" t="s">
        <v>81</v>
      </c>
      <c r="AW143" s="15" t="s">
        <v>30</v>
      </c>
      <c r="AX143" s="15" t="s">
        <v>73</v>
      </c>
      <c r="AY143" s="250" t="s">
        <v>137</v>
      </c>
    </row>
    <row r="144" spans="1:65" s="13" customFormat="1" ht="11.25">
      <c r="B144" s="218"/>
      <c r="C144" s="219"/>
      <c r="D144" s="220" t="s">
        <v>146</v>
      </c>
      <c r="E144" s="221" t="s">
        <v>1</v>
      </c>
      <c r="F144" s="222" t="s">
        <v>158</v>
      </c>
      <c r="G144" s="219"/>
      <c r="H144" s="223">
        <v>11.568</v>
      </c>
      <c r="I144" s="224"/>
      <c r="J144" s="219"/>
      <c r="K144" s="219"/>
      <c r="L144" s="225"/>
      <c r="M144" s="226"/>
      <c r="N144" s="227"/>
      <c r="O144" s="227"/>
      <c r="P144" s="227"/>
      <c r="Q144" s="227"/>
      <c r="R144" s="227"/>
      <c r="S144" s="227"/>
      <c r="T144" s="228"/>
      <c r="AT144" s="229" t="s">
        <v>146</v>
      </c>
      <c r="AU144" s="229" t="s">
        <v>83</v>
      </c>
      <c r="AV144" s="13" t="s">
        <v>83</v>
      </c>
      <c r="AW144" s="13" t="s">
        <v>30</v>
      </c>
      <c r="AX144" s="13" t="s">
        <v>73</v>
      </c>
      <c r="AY144" s="229" t="s">
        <v>137</v>
      </c>
    </row>
    <row r="145" spans="1:65" s="14" customFormat="1" ht="11.25">
      <c r="B145" s="230"/>
      <c r="C145" s="231"/>
      <c r="D145" s="220" t="s">
        <v>146</v>
      </c>
      <c r="E145" s="232" t="s">
        <v>1</v>
      </c>
      <c r="F145" s="233" t="s">
        <v>147</v>
      </c>
      <c r="G145" s="231"/>
      <c r="H145" s="234">
        <v>11.568</v>
      </c>
      <c r="I145" s="235"/>
      <c r="J145" s="231"/>
      <c r="K145" s="231"/>
      <c r="L145" s="236"/>
      <c r="M145" s="237"/>
      <c r="N145" s="238"/>
      <c r="O145" s="238"/>
      <c r="P145" s="238"/>
      <c r="Q145" s="238"/>
      <c r="R145" s="238"/>
      <c r="S145" s="238"/>
      <c r="T145" s="239"/>
      <c r="AT145" s="240" t="s">
        <v>146</v>
      </c>
      <c r="AU145" s="240" t="s">
        <v>83</v>
      </c>
      <c r="AV145" s="14" t="s">
        <v>144</v>
      </c>
      <c r="AW145" s="14" t="s">
        <v>30</v>
      </c>
      <c r="AX145" s="14" t="s">
        <v>81</v>
      </c>
      <c r="AY145" s="240" t="s">
        <v>137</v>
      </c>
    </row>
    <row r="146" spans="1:65" s="12" customFormat="1" ht="22.9" customHeight="1">
      <c r="B146" s="188"/>
      <c r="C146" s="189"/>
      <c r="D146" s="190" t="s">
        <v>72</v>
      </c>
      <c r="E146" s="202" t="s">
        <v>159</v>
      </c>
      <c r="F146" s="202" t="s">
        <v>160</v>
      </c>
      <c r="G146" s="189"/>
      <c r="H146" s="189"/>
      <c r="I146" s="192"/>
      <c r="J146" s="203">
        <f>BK146</f>
        <v>0</v>
      </c>
      <c r="K146" s="189"/>
      <c r="L146" s="194"/>
      <c r="M146" s="195"/>
      <c r="N146" s="196"/>
      <c r="O146" s="196"/>
      <c r="P146" s="197">
        <f>SUM(P147:P176)</f>
        <v>0</v>
      </c>
      <c r="Q146" s="196"/>
      <c r="R146" s="197">
        <f>SUM(R147:R176)</f>
        <v>8.9401333600000008</v>
      </c>
      <c r="S146" s="196"/>
      <c r="T146" s="198">
        <f>SUM(T147:T176)</f>
        <v>0</v>
      </c>
      <c r="AR146" s="199" t="s">
        <v>81</v>
      </c>
      <c r="AT146" s="200" t="s">
        <v>72</v>
      </c>
      <c r="AU146" s="200" t="s">
        <v>81</v>
      </c>
      <c r="AY146" s="199" t="s">
        <v>137</v>
      </c>
      <c r="BK146" s="201">
        <f>SUM(BK147:BK176)</f>
        <v>0</v>
      </c>
    </row>
    <row r="147" spans="1:65" s="2" customFormat="1" ht="16.5" customHeight="1">
      <c r="A147" s="34"/>
      <c r="B147" s="35"/>
      <c r="C147" s="204" t="s">
        <v>144</v>
      </c>
      <c r="D147" s="204" t="s">
        <v>140</v>
      </c>
      <c r="E147" s="205" t="s">
        <v>161</v>
      </c>
      <c r="F147" s="206" t="s">
        <v>162</v>
      </c>
      <c r="G147" s="207" t="s">
        <v>150</v>
      </c>
      <c r="H147" s="208">
        <v>118.47199999999999</v>
      </c>
      <c r="I147" s="209"/>
      <c r="J147" s="210">
        <f>ROUND(I147*H147,2)</f>
        <v>0</v>
      </c>
      <c r="K147" s="211"/>
      <c r="L147" s="39"/>
      <c r="M147" s="212" t="s">
        <v>1</v>
      </c>
      <c r="N147" s="213" t="s">
        <v>38</v>
      </c>
      <c r="O147" s="71"/>
      <c r="P147" s="214">
        <f>O147*H147</f>
        <v>0</v>
      </c>
      <c r="Q147" s="214">
        <v>6.4999999999999997E-3</v>
      </c>
      <c r="R147" s="214">
        <f>Q147*H147</f>
        <v>0.77006799999999997</v>
      </c>
      <c r="S147" s="214">
        <v>0</v>
      </c>
      <c r="T147" s="215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6" t="s">
        <v>144</v>
      </c>
      <c r="AT147" s="216" t="s">
        <v>140</v>
      </c>
      <c r="AU147" s="216" t="s">
        <v>83</v>
      </c>
      <c r="AY147" s="17" t="s">
        <v>137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7" t="s">
        <v>81</v>
      </c>
      <c r="BK147" s="217">
        <f>ROUND(I147*H147,2)</f>
        <v>0</v>
      </c>
      <c r="BL147" s="17" t="s">
        <v>144</v>
      </c>
      <c r="BM147" s="216" t="s">
        <v>163</v>
      </c>
    </row>
    <row r="148" spans="1:65" s="13" customFormat="1" ht="11.25">
      <c r="B148" s="218"/>
      <c r="C148" s="219"/>
      <c r="D148" s="220" t="s">
        <v>146</v>
      </c>
      <c r="E148" s="221" t="s">
        <v>1</v>
      </c>
      <c r="F148" s="222" t="s">
        <v>164</v>
      </c>
      <c r="G148" s="219"/>
      <c r="H148" s="223">
        <v>124.254</v>
      </c>
      <c r="I148" s="224"/>
      <c r="J148" s="219"/>
      <c r="K148" s="219"/>
      <c r="L148" s="225"/>
      <c r="M148" s="226"/>
      <c r="N148" s="227"/>
      <c r="O148" s="227"/>
      <c r="P148" s="227"/>
      <c r="Q148" s="227"/>
      <c r="R148" s="227"/>
      <c r="S148" s="227"/>
      <c r="T148" s="228"/>
      <c r="AT148" s="229" t="s">
        <v>146</v>
      </c>
      <c r="AU148" s="229" t="s">
        <v>83</v>
      </c>
      <c r="AV148" s="13" t="s">
        <v>83</v>
      </c>
      <c r="AW148" s="13" t="s">
        <v>30</v>
      </c>
      <c r="AX148" s="13" t="s">
        <v>73</v>
      </c>
      <c r="AY148" s="229" t="s">
        <v>137</v>
      </c>
    </row>
    <row r="149" spans="1:65" s="13" customFormat="1" ht="11.25">
      <c r="B149" s="218"/>
      <c r="C149" s="219"/>
      <c r="D149" s="220" t="s">
        <v>146</v>
      </c>
      <c r="E149" s="221" t="s">
        <v>1</v>
      </c>
      <c r="F149" s="222" t="s">
        <v>165</v>
      </c>
      <c r="G149" s="219"/>
      <c r="H149" s="223">
        <v>-13.6</v>
      </c>
      <c r="I149" s="224"/>
      <c r="J149" s="219"/>
      <c r="K149" s="219"/>
      <c r="L149" s="225"/>
      <c r="M149" s="226"/>
      <c r="N149" s="227"/>
      <c r="O149" s="227"/>
      <c r="P149" s="227"/>
      <c r="Q149" s="227"/>
      <c r="R149" s="227"/>
      <c r="S149" s="227"/>
      <c r="T149" s="228"/>
      <c r="AT149" s="229" t="s">
        <v>146</v>
      </c>
      <c r="AU149" s="229" t="s">
        <v>83</v>
      </c>
      <c r="AV149" s="13" t="s">
        <v>83</v>
      </c>
      <c r="AW149" s="13" t="s">
        <v>30</v>
      </c>
      <c r="AX149" s="13" t="s">
        <v>73</v>
      </c>
      <c r="AY149" s="229" t="s">
        <v>137</v>
      </c>
    </row>
    <row r="150" spans="1:65" s="13" customFormat="1" ht="11.25">
      <c r="B150" s="218"/>
      <c r="C150" s="219"/>
      <c r="D150" s="220" t="s">
        <v>146</v>
      </c>
      <c r="E150" s="221" t="s">
        <v>1</v>
      </c>
      <c r="F150" s="222" t="s">
        <v>166</v>
      </c>
      <c r="G150" s="219"/>
      <c r="H150" s="223">
        <v>7.8179999999999996</v>
      </c>
      <c r="I150" s="224"/>
      <c r="J150" s="219"/>
      <c r="K150" s="219"/>
      <c r="L150" s="225"/>
      <c r="M150" s="226"/>
      <c r="N150" s="227"/>
      <c r="O150" s="227"/>
      <c r="P150" s="227"/>
      <c r="Q150" s="227"/>
      <c r="R150" s="227"/>
      <c r="S150" s="227"/>
      <c r="T150" s="228"/>
      <c r="AT150" s="229" t="s">
        <v>146</v>
      </c>
      <c r="AU150" s="229" t="s">
        <v>83</v>
      </c>
      <c r="AV150" s="13" t="s">
        <v>83</v>
      </c>
      <c r="AW150" s="13" t="s">
        <v>30</v>
      </c>
      <c r="AX150" s="13" t="s">
        <v>73</v>
      </c>
      <c r="AY150" s="229" t="s">
        <v>137</v>
      </c>
    </row>
    <row r="151" spans="1:65" s="14" customFormat="1" ht="11.25">
      <c r="B151" s="230"/>
      <c r="C151" s="231"/>
      <c r="D151" s="220" t="s">
        <v>146</v>
      </c>
      <c r="E151" s="232" t="s">
        <v>1</v>
      </c>
      <c r="F151" s="233" t="s">
        <v>147</v>
      </c>
      <c r="G151" s="231"/>
      <c r="H151" s="234">
        <v>118.47199999999999</v>
      </c>
      <c r="I151" s="235"/>
      <c r="J151" s="231"/>
      <c r="K151" s="231"/>
      <c r="L151" s="236"/>
      <c r="M151" s="237"/>
      <c r="N151" s="238"/>
      <c r="O151" s="238"/>
      <c r="P151" s="238"/>
      <c r="Q151" s="238"/>
      <c r="R151" s="238"/>
      <c r="S151" s="238"/>
      <c r="T151" s="239"/>
      <c r="AT151" s="240" t="s">
        <v>146</v>
      </c>
      <c r="AU151" s="240" t="s">
        <v>83</v>
      </c>
      <c r="AV151" s="14" t="s">
        <v>144</v>
      </c>
      <c r="AW151" s="14" t="s">
        <v>30</v>
      </c>
      <c r="AX151" s="14" t="s">
        <v>81</v>
      </c>
      <c r="AY151" s="240" t="s">
        <v>137</v>
      </c>
    </row>
    <row r="152" spans="1:65" s="2" customFormat="1" ht="16.5" customHeight="1">
      <c r="A152" s="34"/>
      <c r="B152" s="35"/>
      <c r="C152" s="204" t="s">
        <v>167</v>
      </c>
      <c r="D152" s="204" t="s">
        <v>140</v>
      </c>
      <c r="E152" s="205" t="s">
        <v>168</v>
      </c>
      <c r="F152" s="206" t="s">
        <v>169</v>
      </c>
      <c r="G152" s="207" t="s">
        <v>150</v>
      </c>
      <c r="H152" s="208">
        <v>2</v>
      </c>
      <c r="I152" s="209"/>
      <c r="J152" s="210">
        <f>ROUND(I152*H152,2)</f>
        <v>0</v>
      </c>
      <c r="K152" s="211"/>
      <c r="L152" s="39"/>
      <c r="M152" s="212" t="s">
        <v>1</v>
      </c>
      <c r="N152" s="213" t="s">
        <v>38</v>
      </c>
      <c r="O152" s="71"/>
      <c r="P152" s="214">
        <f>O152*H152</f>
        <v>0</v>
      </c>
      <c r="Q152" s="214">
        <v>0.04</v>
      </c>
      <c r="R152" s="214">
        <f>Q152*H152</f>
        <v>0.08</v>
      </c>
      <c r="S152" s="214">
        <v>0</v>
      </c>
      <c r="T152" s="215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6" t="s">
        <v>144</v>
      </c>
      <c r="AT152" s="216" t="s">
        <v>140</v>
      </c>
      <c r="AU152" s="216" t="s">
        <v>83</v>
      </c>
      <c r="AY152" s="17" t="s">
        <v>137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7" t="s">
        <v>81</v>
      </c>
      <c r="BK152" s="217">
        <f>ROUND(I152*H152,2)</f>
        <v>0</v>
      </c>
      <c r="BL152" s="17" t="s">
        <v>144</v>
      </c>
      <c r="BM152" s="216" t="s">
        <v>170</v>
      </c>
    </row>
    <row r="153" spans="1:65" s="13" customFormat="1" ht="11.25">
      <c r="B153" s="218"/>
      <c r="C153" s="219"/>
      <c r="D153" s="220" t="s">
        <v>146</v>
      </c>
      <c r="E153" s="221" t="s">
        <v>1</v>
      </c>
      <c r="F153" s="222" t="s">
        <v>171</v>
      </c>
      <c r="G153" s="219"/>
      <c r="H153" s="223">
        <v>2</v>
      </c>
      <c r="I153" s="224"/>
      <c r="J153" s="219"/>
      <c r="K153" s="219"/>
      <c r="L153" s="225"/>
      <c r="M153" s="226"/>
      <c r="N153" s="227"/>
      <c r="O153" s="227"/>
      <c r="P153" s="227"/>
      <c r="Q153" s="227"/>
      <c r="R153" s="227"/>
      <c r="S153" s="227"/>
      <c r="T153" s="228"/>
      <c r="AT153" s="229" t="s">
        <v>146</v>
      </c>
      <c r="AU153" s="229" t="s">
        <v>83</v>
      </c>
      <c r="AV153" s="13" t="s">
        <v>83</v>
      </c>
      <c r="AW153" s="13" t="s">
        <v>30</v>
      </c>
      <c r="AX153" s="13" t="s">
        <v>73</v>
      </c>
      <c r="AY153" s="229" t="s">
        <v>137</v>
      </c>
    </row>
    <row r="154" spans="1:65" s="14" customFormat="1" ht="11.25">
      <c r="B154" s="230"/>
      <c r="C154" s="231"/>
      <c r="D154" s="220" t="s">
        <v>146</v>
      </c>
      <c r="E154" s="232" t="s">
        <v>1</v>
      </c>
      <c r="F154" s="233" t="s">
        <v>147</v>
      </c>
      <c r="G154" s="231"/>
      <c r="H154" s="234">
        <v>2</v>
      </c>
      <c r="I154" s="235"/>
      <c r="J154" s="231"/>
      <c r="K154" s="231"/>
      <c r="L154" s="236"/>
      <c r="M154" s="237"/>
      <c r="N154" s="238"/>
      <c r="O154" s="238"/>
      <c r="P154" s="238"/>
      <c r="Q154" s="238"/>
      <c r="R154" s="238"/>
      <c r="S154" s="238"/>
      <c r="T154" s="239"/>
      <c r="AT154" s="240" t="s">
        <v>146</v>
      </c>
      <c r="AU154" s="240" t="s">
        <v>83</v>
      </c>
      <c r="AV154" s="14" t="s">
        <v>144</v>
      </c>
      <c r="AW154" s="14" t="s">
        <v>30</v>
      </c>
      <c r="AX154" s="14" t="s">
        <v>81</v>
      </c>
      <c r="AY154" s="240" t="s">
        <v>137</v>
      </c>
    </row>
    <row r="155" spans="1:65" s="2" customFormat="1" ht="21.75" customHeight="1">
      <c r="A155" s="34"/>
      <c r="B155" s="35"/>
      <c r="C155" s="204" t="s">
        <v>159</v>
      </c>
      <c r="D155" s="204" t="s">
        <v>140</v>
      </c>
      <c r="E155" s="205" t="s">
        <v>172</v>
      </c>
      <c r="F155" s="206" t="s">
        <v>173</v>
      </c>
      <c r="G155" s="207" t="s">
        <v>150</v>
      </c>
      <c r="H155" s="208">
        <v>2</v>
      </c>
      <c r="I155" s="209"/>
      <c r="J155" s="210">
        <f>ROUND(I155*H155,2)</f>
        <v>0</v>
      </c>
      <c r="K155" s="211"/>
      <c r="L155" s="39"/>
      <c r="M155" s="212" t="s">
        <v>1</v>
      </c>
      <c r="N155" s="213" t="s">
        <v>38</v>
      </c>
      <c r="O155" s="71"/>
      <c r="P155" s="214">
        <f>O155*H155</f>
        <v>0</v>
      </c>
      <c r="Q155" s="214">
        <v>4.0629999999999999E-2</v>
      </c>
      <c r="R155" s="214">
        <f>Q155*H155</f>
        <v>8.1259999999999999E-2</v>
      </c>
      <c r="S155" s="214">
        <v>0</v>
      </c>
      <c r="T155" s="215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16" t="s">
        <v>144</v>
      </c>
      <c r="AT155" s="216" t="s">
        <v>140</v>
      </c>
      <c r="AU155" s="216" t="s">
        <v>83</v>
      </c>
      <c r="AY155" s="17" t="s">
        <v>137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7" t="s">
        <v>81</v>
      </c>
      <c r="BK155" s="217">
        <f>ROUND(I155*H155,2)</f>
        <v>0</v>
      </c>
      <c r="BL155" s="17" t="s">
        <v>144</v>
      </c>
      <c r="BM155" s="216" t="s">
        <v>174</v>
      </c>
    </row>
    <row r="156" spans="1:65" s="13" customFormat="1" ht="11.25">
      <c r="B156" s="218"/>
      <c r="C156" s="219"/>
      <c r="D156" s="220" t="s">
        <v>146</v>
      </c>
      <c r="E156" s="221" t="s">
        <v>1</v>
      </c>
      <c r="F156" s="222" t="s">
        <v>171</v>
      </c>
      <c r="G156" s="219"/>
      <c r="H156" s="223">
        <v>2</v>
      </c>
      <c r="I156" s="224"/>
      <c r="J156" s="219"/>
      <c r="K156" s="219"/>
      <c r="L156" s="225"/>
      <c r="M156" s="226"/>
      <c r="N156" s="227"/>
      <c r="O156" s="227"/>
      <c r="P156" s="227"/>
      <c r="Q156" s="227"/>
      <c r="R156" s="227"/>
      <c r="S156" s="227"/>
      <c r="T156" s="228"/>
      <c r="AT156" s="229" t="s">
        <v>146</v>
      </c>
      <c r="AU156" s="229" t="s">
        <v>83</v>
      </c>
      <c r="AV156" s="13" t="s">
        <v>83</v>
      </c>
      <c r="AW156" s="13" t="s">
        <v>30</v>
      </c>
      <c r="AX156" s="13" t="s">
        <v>73</v>
      </c>
      <c r="AY156" s="229" t="s">
        <v>137</v>
      </c>
    </row>
    <row r="157" spans="1:65" s="14" customFormat="1" ht="11.25">
      <c r="B157" s="230"/>
      <c r="C157" s="231"/>
      <c r="D157" s="220" t="s">
        <v>146</v>
      </c>
      <c r="E157" s="232" t="s">
        <v>1</v>
      </c>
      <c r="F157" s="233" t="s">
        <v>147</v>
      </c>
      <c r="G157" s="231"/>
      <c r="H157" s="234">
        <v>2</v>
      </c>
      <c r="I157" s="235"/>
      <c r="J157" s="231"/>
      <c r="K157" s="231"/>
      <c r="L157" s="236"/>
      <c r="M157" s="237"/>
      <c r="N157" s="238"/>
      <c r="O157" s="238"/>
      <c r="P157" s="238"/>
      <c r="Q157" s="238"/>
      <c r="R157" s="238"/>
      <c r="S157" s="238"/>
      <c r="T157" s="239"/>
      <c r="AT157" s="240" t="s">
        <v>146</v>
      </c>
      <c r="AU157" s="240" t="s">
        <v>83</v>
      </c>
      <c r="AV157" s="14" t="s">
        <v>144</v>
      </c>
      <c r="AW157" s="14" t="s">
        <v>30</v>
      </c>
      <c r="AX157" s="14" t="s">
        <v>81</v>
      </c>
      <c r="AY157" s="240" t="s">
        <v>137</v>
      </c>
    </row>
    <row r="158" spans="1:65" s="2" customFormat="1" ht="21.75" customHeight="1">
      <c r="A158" s="34"/>
      <c r="B158" s="35"/>
      <c r="C158" s="204" t="s">
        <v>175</v>
      </c>
      <c r="D158" s="204" t="s">
        <v>140</v>
      </c>
      <c r="E158" s="205" t="s">
        <v>176</v>
      </c>
      <c r="F158" s="206" t="s">
        <v>177</v>
      </c>
      <c r="G158" s="207" t="s">
        <v>143</v>
      </c>
      <c r="H158" s="208">
        <v>5</v>
      </c>
      <c r="I158" s="209"/>
      <c r="J158" s="210">
        <f>ROUND(I158*H158,2)</f>
        <v>0</v>
      </c>
      <c r="K158" s="211"/>
      <c r="L158" s="39"/>
      <c r="M158" s="212" t="s">
        <v>1</v>
      </c>
      <c r="N158" s="213" t="s">
        <v>38</v>
      </c>
      <c r="O158" s="71"/>
      <c r="P158" s="214">
        <f>O158*H158</f>
        <v>0</v>
      </c>
      <c r="Q158" s="214">
        <v>3.6600000000000001E-3</v>
      </c>
      <c r="R158" s="214">
        <f>Q158*H158</f>
        <v>1.83E-2</v>
      </c>
      <c r="S158" s="214">
        <v>0</v>
      </c>
      <c r="T158" s="215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6" t="s">
        <v>144</v>
      </c>
      <c r="AT158" s="216" t="s">
        <v>140</v>
      </c>
      <c r="AU158" s="216" t="s">
        <v>83</v>
      </c>
      <c r="AY158" s="17" t="s">
        <v>137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7" t="s">
        <v>81</v>
      </c>
      <c r="BK158" s="217">
        <f>ROUND(I158*H158,2)</f>
        <v>0</v>
      </c>
      <c r="BL158" s="17" t="s">
        <v>144</v>
      </c>
      <c r="BM158" s="216" t="s">
        <v>178</v>
      </c>
    </row>
    <row r="159" spans="1:65" s="13" customFormat="1" ht="11.25">
      <c r="B159" s="218"/>
      <c r="C159" s="219"/>
      <c r="D159" s="220" t="s">
        <v>146</v>
      </c>
      <c r="E159" s="221" t="s">
        <v>1</v>
      </c>
      <c r="F159" s="222" t="s">
        <v>179</v>
      </c>
      <c r="G159" s="219"/>
      <c r="H159" s="223">
        <v>5</v>
      </c>
      <c r="I159" s="224"/>
      <c r="J159" s="219"/>
      <c r="K159" s="219"/>
      <c r="L159" s="225"/>
      <c r="M159" s="226"/>
      <c r="N159" s="227"/>
      <c r="O159" s="227"/>
      <c r="P159" s="227"/>
      <c r="Q159" s="227"/>
      <c r="R159" s="227"/>
      <c r="S159" s="227"/>
      <c r="T159" s="228"/>
      <c r="AT159" s="229" t="s">
        <v>146</v>
      </c>
      <c r="AU159" s="229" t="s">
        <v>83</v>
      </c>
      <c r="AV159" s="13" t="s">
        <v>83</v>
      </c>
      <c r="AW159" s="13" t="s">
        <v>30</v>
      </c>
      <c r="AX159" s="13" t="s">
        <v>73</v>
      </c>
      <c r="AY159" s="229" t="s">
        <v>137</v>
      </c>
    </row>
    <row r="160" spans="1:65" s="14" customFormat="1" ht="11.25">
      <c r="B160" s="230"/>
      <c r="C160" s="231"/>
      <c r="D160" s="220" t="s">
        <v>146</v>
      </c>
      <c r="E160" s="232" t="s">
        <v>1</v>
      </c>
      <c r="F160" s="233" t="s">
        <v>147</v>
      </c>
      <c r="G160" s="231"/>
      <c r="H160" s="234">
        <v>5</v>
      </c>
      <c r="I160" s="235"/>
      <c r="J160" s="231"/>
      <c r="K160" s="231"/>
      <c r="L160" s="236"/>
      <c r="M160" s="237"/>
      <c r="N160" s="238"/>
      <c r="O160" s="238"/>
      <c r="P160" s="238"/>
      <c r="Q160" s="238"/>
      <c r="R160" s="238"/>
      <c r="S160" s="238"/>
      <c r="T160" s="239"/>
      <c r="AT160" s="240" t="s">
        <v>146</v>
      </c>
      <c r="AU160" s="240" t="s">
        <v>83</v>
      </c>
      <c r="AV160" s="14" t="s">
        <v>144</v>
      </c>
      <c r="AW160" s="14" t="s">
        <v>30</v>
      </c>
      <c r="AX160" s="14" t="s">
        <v>81</v>
      </c>
      <c r="AY160" s="240" t="s">
        <v>137</v>
      </c>
    </row>
    <row r="161" spans="1:65" s="2" customFormat="1" ht="21.75" customHeight="1">
      <c r="A161" s="34"/>
      <c r="B161" s="35"/>
      <c r="C161" s="204" t="s">
        <v>180</v>
      </c>
      <c r="D161" s="204" t="s">
        <v>140</v>
      </c>
      <c r="E161" s="205" t="s">
        <v>181</v>
      </c>
      <c r="F161" s="206" t="s">
        <v>182</v>
      </c>
      <c r="G161" s="207" t="s">
        <v>143</v>
      </c>
      <c r="H161" s="208">
        <v>5</v>
      </c>
      <c r="I161" s="209"/>
      <c r="J161" s="210">
        <f>ROUND(I161*H161,2)</f>
        <v>0</v>
      </c>
      <c r="K161" s="211"/>
      <c r="L161" s="39"/>
      <c r="M161" s="212" t="s">
        <v>1</v>
      </c>
      <c r="N161" s="213" t="s">
        <v>38</v>
      </c>
      <c r="O161" s="71"/>
      <c r="P161" s="214">
        <f>O161*H161</f>
        <v>0</v>
      </c>
      <c r="Q161" s="214">
        <v>0.01</v>
      </c>
      <c r="R161" s="214">
        <f>Q161*H161</f>
        <v>0.05</v>
      </c>
      <c r="S161" s="214">
        <v>0</v>
      </c>
      <c r="T161" s="215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6" t="s">
        <v>144</v>
      </c>
      <c r="AT161" s="216" t="s">
        <v>140</v>
      </c>
      <c r="AU161" s="216" t="s">
        <v>83</v>
      </c>
      <c r="AY161" s="17" t="s">
        <v>137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7" t="s">
        <v>81</v>
      </c>
      <c r="BK161" s="217">
        <f>ROUND(I161*H161,2)</f>
        <v>0</v>
      </c>
      <c r="BL161" s="17" t="s">
        <v>144</v>
      </c>
      <c r="BM161" s="216" t="s">
        <v>183</v>
      </c>
    </row>
    <row r="162" spans="1:65" s="13" customFormat="1" ht="11.25">
      <c r="B162" s="218"/>
      <c r="C162" s="219"/>
      <c r="D162" s="220" t="s">
        <v>146</v>
      </c>
      <c r="E162" s="221" t="s">
        <v>1</v>
      </c>
      <c r="F162" s="222" t="s">
        <v>179</v>
      </c>
      <c r="G162" s="219"/>
      <c r="H162" s="223">
        <v>5</v>
      </c>
      <c r="I162" s="224"/>
      <c r="J162" s="219"/>
      <c r="K162" s="219"/>
      <c r="L162" s="225"/>
      <c r="M162" s="226"/>
      <c r="N162" s="227"/>
      <c r="O162" s="227"/>
      <c r="P162" s="227"/>
      <c r="Q162" s="227"/>
      <c r="R162" s="227"/>
      <c r="S162" s="227"/>
      <c r="T162" s="228"/>
      <c r="AT162" s="229" t="s">
        <v>146</v>
      </c>
      <c r="AU162" s="229" t="s">
        <v>83</v>
      </c>
      <c r="AV162" s="13" t="s">
        <v>83</v>
      </c>
      <c r="AW162" s="13" t="s">
        <v>30</v>
      </c>
      <c r="AX162" s="13" t="s">
        <v>73</v>
      </c>
      <c r="AY162" s="229" t="s">
        <v>137</v>
      </c>
    </row>
    <row r="163" spans="1:65" s="14" customFormat="1" ht="11.25">
      <c r="B163" s="230"/>
      <c r="C163" s="231"/>
      <c r="D163" s="220" t="s">
        <v>146</v>
      </c>
      <c r="E163" s="232" t="s">
        <v>1</v>
      </c>
      <c r="F163" s="233" t="s">
        <v>147</v>
      </c>
      <c r="G163" s="231"/>
      <c r="H163" s="234">
        <v>5</v>
      </c>
      <c r="I163" s="235"/>
      <c r="J163" s="231"/>
      <c r="K163" s="231"/>
      <c r="L163" s="236"/>
      <c r="M163" s="237"/>
      <c r="N163" s="238"/>
      <c r="O163" s="238"/>
      <c r="P163" s="238"/>
      <c r="Q163" s="238"/>
      <c r="R163" s="238"/>
      <c r="S163" s="238"/>
      <c r="T163" s="239"/>
      <c r="AT163" s="240" t="s">
        <v>146</v>
      </c>
      <c r="AU163" s="240" t="s">
        <v>83</v>
      </c>
      <c r="AV163" s="14" t="s">
        <v>144</v>
      </c>
      <c r="AW163" s="14" t="s">
        <v>30</v>
      </c>
      <c r="AX163" s="14" t="s">
        <v>81</v>
      </c>
      <c r="AY163" s="240" t="s">
        <v>137</v>
      </c>
    </row>
    <row r="164" spans="1:65" s="2" customFormat="1" ht="21.75" customHeight="1">
      <c r="A164" s="34"/>
      <c r="B164" s="35"/>
      <c r="C164" s="204" t="s">
        <v>184</v>
      </c>
      <c r="D164" s="204" t="s">
        <v>140</v>
      </c>
      <c r="E164" s="205" t="s">
        <v>185</v>
      </c>
      <c r="F164" s="206" t="s">
        <v>186</v>
      </c>
      <c r="G164" s="207" t="s">
        <v>150</v>
      </c>
      <c r="H164" s="208">
        <v>118.47199999999999</v>
      </c>
      <c r="I164" s="209"/>
      <c r="J164" s="210">
        <f>ROUND(I164*H164,2)</f>
        <v>0</v>
      </c>
      <c r="K164" s="211"/>
      <c r="L164" s="39"/>
      <c r="M164" s="212" t="s">
        <v>1</v>
      </c>
      <c r="N164" s="213" t="s">
        <v>38</v>
      </c>
      <c r="O164" s="71"/>
      <c r="P164" s="214">
        <f>O164*H164</f>
        <v>0</v>
      </c>
      <c r="Q164" s="214">
        <v>1.8380000000000001E-2</v>
      </c>
      <c r="R164" s="214">
        <f>Q164*H164</f>
        <v>2.1775153600000001</v>
      </c>
      <c r="S164" s="214">
        <v>0</v>
      </c>
      <c r="T164" s="215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6" t="s">
        <v>144</v>
      </c>
      <c r="AT164" s="216" t="s">
        <v>140</v>
      </c>
      <c r="AU164" s="216" t="s">
        <v>83</v>
      </c>
      <c r="AY164" s="17" t="s">
        <v>137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7" t="s">
        <v>81</v>
      </c>
      <c r="BK164" s="217">
        <f>ROUND(I164*H164,2)</f>
        <v>0</v>
      </c>
      <c r="BL164" s="17" t="s">
        <v>144</v>
      </c>
      <c r="BM164" s="216" t="s">
        <v>187</v>
      </c>
    </row>
    <row r="165" spans="1:65" s="13" customFormat="1" ht="11.25">
      <c r="B165" s="218"/>
      <c r="C165" s="219"/>
      <c r="D165" s="220" t="s">
        <v>146</v>
      </c>
      <c r="E165" s="221" t="s">
        <v>1</v>
      </c>
      <c r="F165" s="222" t="s">
        <v>164</v>
      </c>
      <c r="G165" s="219"/>
      <c r="H165" s="223">
        <v>124.254</v>
      </c>
      <c r="I165" s="224"/>
      <c r="J165" s="219"/>
      <c r="K165" s="219"/>
      <c r="L165" s="225"/>
      <c r="M165" s="226"/>
      <c r="N165" s="227"/>
      <c r="O165" s="227"/>
      <c r="P165" s="227"/>
      <c r="Q165" s="227"/>
      <c r="R165" s="227"/>
      <c r="S165" s="227"/>
      <c r="T165" s="228"/>
      <c r="AT165" s="229" t="s">
        <v>146</v>
      </c>
      <c r="AU165" s="229" t="s">
        <v>83</v>
      </c>
      <c r="AV165" s="13" t="s">
        <v>83</v>
      </c>
      <c r="AW165" s="13" t="s">
        <v>30</v>
      </c>
      <c r="AX165" s="13" t="s">
        <v>73</v>
      </c>
      <c r="AY165" s="229" t="s">
        <v>137</v>
      </c>
    </row>
    <row r="166" spans="1:65" s="13" customFormat="1" ht="11.25">
      <c r="B166" s="218"/>
      <c r="C166" s="219"/>
      <c r="D166" s="220" t="s">
        <v>146</v>
      </c>
      <c r="E166" s="221" t="s">
        <v>1</v>
      </c>
      <c r="F166" s="222" t="s">
        <v>165</v>
      </c>
      <c r="G166" s="219"/>
      <c r="H166" s="223">
        <v>-13.6</v>
      </c>
      <c r="I166" s="224"/>
      <c r="J166" s="219"/>
      <c r="K166" s="219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146</v>
      </c>
      <c r="AU166" s="229" t="s">
        <v>83</v>
      </c>
      <c r="AV166" s="13" t="s">
        <v>83</v>
      </c>
      <c r="AW166" s="13" t="s">
        <v>30</v>
      </c>
      <c r="AX166" s="13" t="s">
        <v>73</v>
      </c>
      <c r="AY166" s="229" t="s">
        <v>137</v>
      </c>
    </row>
    <row r="167" spans="1:65" s="13" customFormat="1" ht="11.25">
      <c r="B167" s="218"/>
      <c r="C167" s="219"/>
      <c r="D167" s="220" t="s">
        <v>146</v>
      </c>
      <c r="E167" s="221" t="s">
        <v>1</v>
      </c>
      <c r="F167" s="222" t="s">
        <v>166</v>
      </c>
      <c r="G167" s="219"/>
      <c r="H167" s="223">
        <v>7.8179999999999996</v>
      </c>
      <c r="I167" s="224"/>
      <c r="J167" s="219"/>
      <c r="K167" s="219"/>
      <c r="L167" s="225"/>
      <c r="M167" s="226"/>
      <c r="N167" s="227"/>
      <c r="O167" s="227"/>
      <c r="P167" s="227"/>
      <c r="Q167" s="227"/>
      <c r="R167" s="227"/>
      <c r="S167" s="227"/>
      <c r="T167" s="228"/>
      <c r="AT167" s="229" t="s">
        <v>146</v>
      </c>
      <c r="AU167" s="229" t="s">
        <v>83</v>
      </c>
      <c r="AV167" s="13" t="s">
        <v>83</v>
      </c>
      <c r="AW167" s="13" t="s">
        <v>30</v>
      </c>
      <c r="AX167" s="13" t="s">
        <v>73</v>
      </c>
      <c r="AY167" s="229" t="s">
        <v>137</v>
      </c>
    </row>
    <row r="168" spans="1:65" s="14" customFormat="1" ht="11.25">
      <c r="B168" s="230"/>
      <c r="C168" s="231"/>
      <c r="D168" s="220" t="s">
        <v>146</v>
      </c>
      <c r="E168" s="232" t="s">
        <v>1</v>
      </c>
      <c r="F168" s="233" t="s">
        <v>147</v>
      </c>
      <c r="G168" s="231"/>
      <c r="H168" s="234">
        <v>118.47199999999999</v>
      </c>
      <c r="I168" s="235"/>
      <c r="J168" s="231"/>
      <c r="K168" s="231"/>
      <c r="L168" s="236"/>
      <c r="M168" s="237"/>
      <c r="N168" s="238"/>
      <c r="O168" s="238"/>
      <c r="P168" s="238"/>
      <c r="Q168" s="238"/>
      <c r="R168" s="238"/>
      <c r="S168" s="238"/>
      <c r="T168" s="239"/>
      <c r="AT168" s="240" t="s">
        <v>146</v>
      </c>
      <c r="AU168" s="240" t="s">
        <v>83</v>
      </c>
      <c r="AV168" s="14" t="s">
        <v>144</v>
      </c>
      <c r="AW168" s="14" t="s">
        <v>30</v>
      </c>
      <c r="AX168" s="14" t="s">
        <v>81</v>
      </c>
      <c r="AY168" s="240" t="s">
        <v>137</v>
      </c>
    </row>
    <row r="169" spans="1:65" s="2" customFormat="1" ht="16.5" customHeight="1">
      <c r="A169" s="34"/>
      <c r="B169" s="35"/>
      <c r="C169" s="204" t="s">
        <v>188</v>
      </c>
      <c r="D169" s="204" t="s">
        <v>140</v>
      </c>
      <c r="E169" s="205" t="s">
        <v>189</v>
      </c>
      <c r="F169" s="206" t="s">
        <v>190</v>
      </c>
      <c r="G169" s="207" t="s">
        <v>143</v>
      </c>
      <c r="H169" s="208">
        <v>2</v>
      </c>
      <c r="I169" s="209"/>
      <c r="J169" s="210">
        <f>ROUND(I169*H169,2)</f>
        <v>0</v>
      </c>
      <c r="K169" s="211"/>
      <c r="L169" s="39"/>
      <c r="M169" s="212" t="s">
        <v>1</v>
      </c>
      <c r="N169" s="213" t="s">
        <v>38</v>
      </c>
      <c r="O169" s="71"/>
      <c r="P169" s="214">
        <f>O169*H169</f>
        <v>0</v>
      </c>
      <c r="Q169" s="214">
        <v>3.9699999999999996E-3</v>
      </c>
      <c r="R169" s="214">
        <f>Q169*H169</f>
        <v>7.9399999999999991E-3</v>
      </c>
      <c r="S169" s="214">
        <v>0</v>
      </c>
      <c r="T169" s="215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16" t="s">
        <v>144</v>
      </c>
      <c r="AT169" s="216" t="s">
        <v>140</v>
      </c>
      <c r="AU169" s="216" t="s">
        <v>83</v>
      </c>
      <c r="AY169" s="17" t="s">
        <v>137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7" t="s">
        <v>81</v>
      </c>
      <c r="BK169" s="217">
        <f>ROUND(I169*H169,2)</f>
        <v>0</v>
      </c>
      <c r="BL169" s="17" t="s">
        <v>144</v>
      </c>
      <c r="BM169" s="216" t="s">
        <v>191</v>
      </c>
    </row>
    <row r="170" spans="1:65" s="2" customFormat="1" ht="21.75" customHeight="1">
      <c r="A170" s="34"/>
      <c r="B170" s="35"/>
      <c r="C170" s="204" t="s">
        <v>192</v>
      </c>
      <c r="D170" s="204" t="s">
        <v>140</v>
      </c>
      <c r="E170" s="205" t="s">
        <v>193</v>
      </c>
      <c r="F170" s="206" t="s">
        <v>194</v>
      </c>
      <c r="G170" s="207" t="s">
        <v>150</v>
      </c>
      <c r="H170" s="208">
        <v>11.75</v>
      </c>
      <c r="I170" s="209"/>
      <c r="J170" s="210">
        <f>ROUND(I170*H170,2)</f>
        <v>0</v>
      </c>
      <c r="K170" s="211"/>
      <c r="L170" s="39"/>
      <c r="M170" s="212" t="s">
        <v>1</v>
      </c>
      <c r="N170" s="213" t="s">
        <v>38</v>
      </c>
      <c r="O170" s="71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16" t="s">
        <v>144</v>
      </c>
      <c r="AT170" s="216" t="s">
        <v>140</v>
      </c>
      <c r="AU170" s="216" t="s">
        <v>83</v>
      </c>
      <c r="AY170" s="17" t="s">
        <v>137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7" t="s">
        <v>81</v>
      </c>
      <c r="BK170" s="217">
        <f>ROUND(I170*H170,2)</f>
        <v>0</v>
      </c>
      <c r="BL170" s="17" t="s">
        <v>144</v>
      </c>
      <c r="BM170" s="216" t="s">
        <v>195</v>
      </c>
    </row>
    <row r="171" spans="1:65" s="13" customFormat="1" ht="11.25">
      <c r="B171" s="218"/>
      <c r="C171" s="219"/>
      <c r="D171" s="220" t="s">
        <v>146</v>
      </c>
      <c r="E171" s="221" t="s">
        <v>1</v>
      </c>
      <c r="F171" s="222" t="s">
        <v>196</v>
      </c>
      <c r="G171" s="219"/>
      <c r="H171" s="223">
        <v>11.75</v>
      </c>
      <c r="I171" s="224"/>
      <c r="J171" s="219"/>
      <c r="K171" s="219"/>
      <c r="L171" s="225"/>
      <c r="M171" s="226"/>
      <c r="N171" s="227"/>
      <c r="O171" s="227"/>
      <c r="P171" s="227"/>
      <c r="Q171" s="227"/>
      <c r="R171" s="227"/>
      <c r="S171" s="227"/>
      <c r="T171" s="228"/>
      <c r="AT171" s="229" t="s">
        <v>146</v>
      </c>
      <c r="AU171" s="229" t="s">
        <v>83</v>
      </c>
      <c r="AV171" s="13" t="s">
        <v>83</v>
      </c>
      <c r="AW171" s="13" t="s">
        <v>30</v>
      </c>
      <c r="AX171" s="13" t="s">
        <v>73</v>
      </c>
      <c r="AY171" s="229" t="s">
        <v>137</v>
      </c>
    </row>
    <row r="172" spans="1:65" s="14" customFormat="1" ht="11.25">
      <c r="B172" s="230"/>
      <c r="C172" s="231"/>
      <c r="D172" s="220" t="s">
        <v>146</v>
      </c>
      <c r="E172" s="232" t="s">
        <v>1</v>
      </c>
      <c r="F172" s="233" t="s">
        <v>147</v>
      </c>
      <c r="G172" s="231"/>
      <c r="H172" s="234">
        <v>11.75</v>
      </c>
      <c r="I172" s="235"/>
      <c r="J172" s="231"/>
      <c r="K172" s="231"/>
      <c r="L172" s="236"/>
      <c r="M172" s="237"/>
      <c r="N172" s="238"/>
      <c r="O172" s="238"/>
      <c r="P172" s="238"/>
      <c r="Q172" s="238"/>
      <c r="R172" s="238"/>
      <c r="S172" s="238"/>
      <c r="T172" s="239"/>
      <c r="AT172" s="240" t="s">
        <v>146</v>
      </c>
      <c r="AU172" s="240" t="s">
        <v>83</v>
      </c>
      <c r="AV172" s="14" t="s">
        <v>144</v>
      </c>
      <c r="AW172" s="14" t="s">
        <v>30</v>
      </c>
      <c r="AX172" s="14" t="s">
        <v>81</v>
      </c>
      <c r="AY172" s="240" t="s">
        <v>137</v>
      </c>
    </row>
    <row r="173" spans="1:65" s="2" customFormat="1" ht="21.75" customHeight="1">
      <c r="A173" s="34"/>
      <c r="B173" s="35"/>
      <c r="C173" s="204" t="s">
        <v>197</v>
      </c>
      <c r="D173" s="204" t="s">
        <v>140</v>
      </c>
      <c r="E173" s="205" t="s">
        <v>198</v>
      </c>
      <c r="F173" s="206" t="s">
        <v>199</v>
      </c>
      <c r="G173" s="207" t="s">
        <v>150</v>
      </c>
      <c r="H173" s="208">
        <v>60.9</v>
      </c>
      <c r="I173" s="209"/>
      <c r="J173" s="210">
        <f>ROUND(I173*H173,2)</f>
        <v>0</v>
      </c>
      <c r="K173" s="211"/>
      <c r="L173" s="39"/>
      <c r="M173" s="212" t="s">
        <v>1</v>
      </c>
      <c r="N173" s="213" t="s">
        <v>38</v>
      </c>
      <c r="O173" s="71"/>
      <c r="P173" s="214">
        <f>O173*H173</f>
        <v>0</v>
      </c>
      <c r="Q173" s="214">
        <v>9.4500000000000001E-2</v>
      </c>
      <c r="R173" s="214">
        <f>Q173*H173</f>
        <v>5.7550499999999998</v>
      </c>
      <c r="S173" s="214">
        <v>0</v>
      </c>
      <c r="T173" s="215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6" t="s">
        <v>144</v>
      </c>
      <c r="AT173" s="216" t="s">
        <v>140</v>
      </c>
      <c r="AU173" s="216" t="s">
        <v>83</v>
      </c>
      <c r="AY173" s="17" t="s">
        <v>137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7" t="s">
        <v>81</v>
      </c>
      <c r="BK173" s="217">
        <f>ROUND(I173*H173,2)</f>
        <v>0</v>
      </c>
      <c r="BL173" s="17" t="s">
        <v>144</v>
      </c>
      <c r="BM173" s="216" t="s">
        <v>200</v>
      </c>
    </row>
    <row r="174" spans="1:65" s="15" customFormat="1" ht="11.25">
      <c r="B174" s="241"/>
      <c r="C174" s="242"/>
      <c r="D174" s="220" t="s">
        <v>146</v>
      </c>
      <c r="E174" s="243" t="s">
        <v>1</v>
      </c>
      <c r="F174" s="244" t="s">
        <v>152</v>
      </c>
      <c r="G174" s="242"/>
      <c r="H174" s="243" t="s">
        <v>1</v>
      </c>
      <c r="I174" s="245"/>
      <c r="J174" s="242"/>
      <c r="K174" s="242"/>
      <c r="L174" s="246"/>
      <c r="M174" s="247"/>
      <c r="N174" s="248"/>
      <c r="O174" s="248"/>
      <c r="P174" s="248"/>
      <c r="Q174" s="248"/>
      <c r="R174" s="248"/>
      <c r="S174" s="248"/>
      <c r="T174" s="249"/>
      <c r="AT174" s="250" t="s">
        <v>146</v>
      </c>
      <c r="AU174" s="250" t="s">
        <v>83</v>
      </c>
      <c r="AV174" s="15" t="s">
        <v>81</v>
      </c>
      <c r="AW174" s="15" t="s">
        <v>30</v>
      </c>
      <c r="AX174" s="15" t="s">
        <v>73</v>
      </c>
      <c r="AY174" s="250" t="s">
        <v>137</v>
      </c>
    </row>
    <row r="175" spans="1:65" s="13" customFormat="1" ht="11.25">
      <c r="B175" s="218"/>
      <c r="C175" s="219"/>
      <c r="D175" s="220" t="s">
        <v>146</v>
      </c>
      <c r="E175" s="221" t="s">
        <v>1</v>
      </c>
      <c r="F175" s="222" t="s">
        <v>201</v>
      </c>
      <c r="G175" s="219"/>
      <c r="H175" s="223">
        <v>60.9</v>
      </c>
      <c r="I175" s="224"/>
      <c r="J175" s="219"/>
      <c r="K175" s="219"/>
      <c r="L175" s="225"/>
      <c r="M175" s="226"/>
      <c r="N175" s="227"/>
      <c r="O175" s="227"/>
      <c r="P175" s="227"/>
      <c r="Q175" s="227"/>
      <c r="R175" s="227"/>
      <c r="S175" s="227"/>
      <c r="T175" s="228"/>
      <c r="AT175" s="229" t="s">
        <v>146</v>
      </c>
      <c r="AU175" s="229" t="s">
        <v>83</v>
      </c>
      <c r="AV175" s="13" t="s">
        <v>83</v>
      </c>
      <c r="AW175" s="13" t="s">
        <v>30</v>
      </c>
      <c r="AX175" s="13" t="s">
        <v>73</v>
      </c>
      <c r="AY175" s="229" t="s">
        <v>137</v>
      </c>
    </row>
    <row r="176" spans="1:65" s="14" customFormat="1" ht="11.25">
      <c r="B176" s="230"/>
      <c r="C176" s="231"/>
      <c r="D176" s="220" t="s">
        <v>146</v>
      </c>
      <c r="E176" s="232" t="s">
        <v>1</v>
      </c>
      <c r="F176" s="233" t="s">
        <v>147</v>
      </c>
      <c r="G176" s="231"/>
      <c r="H176" s="234">
        <v>60.9</v>
      </c>
      <c r="I176" s="235"/>
      <c r="J176" s="231"/>
      <c r="K176" s="231"/>
      <c r="L176" s="236"/>
      <c r="M176" s="237"/>
      <c r="N176" s="238"/>
      <c r="O176" s="238"/>
      <c r="P176" s="238"/>
      <c r="Q176" s="238"/>
      <c r="R176" s="238"/>
      <c r="S176" s="238"/>
      <c r="T176" s="239"/>
      <c r="AT176" s="240" t="s">
        <v>146</v>
      </c>
      <c r="AU176" s="240" t="s">
        <v>83</v>
      </c>
      <c r="AV176" s="14" t="s">
        <v>144</v>
      </c>
      <c r="AW176" s="14" t="s">
        <v>30</v>
      </c>
      <c r="AX176" s="14" t="s">
        <v>81</v>
      </c>
      <c r="AY176" s="240" t="s">
        <v>137</v>
      </c>
    </row>
    <row r="177" spans="1:65" s="12" customFormat="1" ht="22.9" customHeight="1">
      <c r="B177" s="188"/>
      <c r="C177" s="189"/>
      <c r="D177" s="190" t="s">
        <v>72</v>
      </c>
      <c r="E177" s="202" t="s">
        <v>184</v>
      </c>
      <c r="F177" s="202" t="s">
        <v>202</v>
      </c>
      <c r="G177" s="189"/>
      <c r="H177" s="189"/>
      <c r="I177" s="192"/>
      <c r="J177" s="203">
        <f>BK177</f>
        <v>0</v>
      </c>
      <c r="K177" s="189"/>
      <c r="L177" s="194"/>
      <c r="M177" s="195"/>
      <c r="N177" s="196"/>
      <c r="O177" s="196"/>
      <c r="P177" s="197">
        <f>SUM(P178:P196)</f>
        <v>0</v>
      </c>
      <c r="Q177" s="196"/>
      <c r="R177" s="197">
        <f>SUM(R178:R196)</f>
        <v>2.4359999999999996E-2</v>
      </c>
      <c r="S177" s="196"/>
      <c r="T177" s="198">
        <f>SUM(T178:T196)</f>
        <v>5.9147999999999996</v>
      </c>
      <c r="AR177" s="199" t="s">
        <v>81</v>
      </c>
      <c r="AT177" s="200" t="s">
        <v>72</v>
      </c>
      <c r="AU177" s="200" t="s">
        <v>81</v>
      </c>
      <c r="AY177" s="199" t="s">
        <v>137</v>
      </c>
      <c r="BK177" s="201">
        <f>SUM(BK178:BK196)</f>
        <v>0</v>
      </c>
    </row>
    <row r="178" spans="1:65" s="2" customFormat="1" ht="21.75" customHeight="1">
      <c r="A178" s="34"/>
      <c r="B178" s="35"/>
      <c r="C178" s="204" t="s">
        <v>203</v>
      </c>
      <c r="D178" s="204" t="s">
        <v>140</v>
      </c>
      <c r="E178" s="205" t="s">
        <v>204</v>
      </c>
      <c r="F178" s="206" t="s">
        <v>205</v>
      </c>
      <c r="G178" s="207" t="s">
        <v>150</v>
      </c>
      <c r="H178" s="208">
        <v>182.7</v>
      </c>
      <c r="I178" s="209"/>
      <c r="J178" s="210">
        <f>ROUND(I178*H178,2)</f>
        <v>0</v>
      </c>
      <c r="K178" s="211"/>
      <c r="L178" s="39"/>
      <c r="M178" s="212" t="s">
        <v>1</v>
      </c>
      <c r="N178" s="213" t="s">
        <v>38</v>
      </c>
      <c r="O178" s="71"/>
      <c r="P178" s="214">
        <f>O178*H178</f>
        <v>0</v>
      </c>
      <c r="Q178" s="214">
        <v>1.2999999999999999E-4</v>
      </c>
      <c r="R178" s="214">
        <f>Q178*H178</f>
        <v>2.3750999999999998E-2</v>
      </c>
      <c r="S178" s="214">
        <v>0</v>
      </c>
      <c r="T178" s="215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16" t="s">
        <v>144</v>
      </c>
      <c r="AT178" s="216" t="s">
        <v>140</v>
      </c>
      <c r="AU178" s="216" t="s">
        <v>83</v>
      </c>
      <c r="AY178" s="17" t="s">
        <v>137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7" t="s">
        <v>81</v>
      </c>
      <c r="BK178" s="217">
        <f>ROUND(I178*H178,2)</f>
        <v>0</v>
      </c>
      <c r="BL178" s="17" t="s">
        <v>144</v>
      </c>
      <c r="BM178" s="216" t="s">
        <v>206</v>
      </c>
    </row>
    <row r="179" spans="1:65" s="15" customFormat="1" ht="11.25">
      <c r="B179" s="241"/>
      <c r="C179" s="242"/>
      <c r="D179" s="220" t="s">
        <v>146</v>
      </c>
      <c r="E179" s="243" t="s">
        <v>1</v>
      </c>
      <c r="F179" s="244" t="s">
        <v>152</v>
      </c>
      <c r="G179" s="242"/>
      <c r="H179" s="243" t="s">
        <v>1</v>
      </c>
      <c r="I179" s="245"/>
      <c r="J179" s="242"/>
      <c r="K179" s="242"/>
      <c r="L179" s="246"/>
      <c r="M179" s="247"/>
      <c r="N179" s="248"/>
      <c r="O179" s="248"/>
      <c r="P179" s="248"/>
      <c r="Q179" s="248"/>
      <c r="R179" s="248"/>
      <c r="S179" s="248"/>
      <c r="T179" s="249"/>
      <c r="AT179" s="250" t="s">
        <v>146</v>
      </c>
      <c r="AU179" s="250" t="s">
        <v>83</v>
      </c>
      <c r="AV179" s="15" t="s">
        <v>81</v>
      </c>
      <c r="AW179" s="15" t="s">
        <v>30</v>
      </c>
      <c r="AX179" s="15" t="s">
        <v>73</v>
      </c>
      <c r="AY179" s="250" t="s">
        <v>137</v>
      </c>
    </row>
    <row r="180" spans="1:65" s="13" customFormat="1" ht="11.25">
      <c r="B180" s="218"/>
      <c r="C180" s="219"/>
      <c r="D180" s="220" t="s">
        <v>146</v>
      </c>
      <c r="E180" s="221" t="s">
        <v>1</v>
      </c>
      <c r="F180" s="222" t="s">
        <v>207</v>
      </c>
      <c r="G180" s="219"/>
      <c r="H180" s="223">
        <v>182.7</v>
      </c>
      <c r="I180" s="224"/>
      <c r="J180" s="219"/>
      <c r="K180" s="219"/>
      <c r="L180" s="225"/>
      <c r="M180" s="226"/>
      <c r="N180" s="227"/>
      <c r="O180" s="227"/>
      <c r="P180" s="227"/>
      <c r="Q180" s="227"/>
      <c r="R180" s="227"/>
      <c r="S180" s="227"/>
      <c r="T180" s="228"/>
      <c r="AT180" s="229" t="s">
        <v>146</v>
      </c>
      <c r="AU180" s="229" t="s">
        <v>83</v>
      </c>
      <c r="AV180" s="13" t="s">
        <v>83</v>
      </c>
      <c r="AW180" s="13" t="s">
        <v>30</v>
      </c>
      <c r="AX180" s="13" t="s">
        <v>73</v>
      </c>
      <c r="AY180" s="229" t="s">
        <v>137</v>
      </c>
    </row>
    <row r="181" spans="1:65" s="14" customFormat="1" ht="11.25">
      <c r="B181" s="230"/>
      <c r="C181" s="231"/>
      <c r="D181" s="220" t="s">
        <v>146</v>
      </c>
      <c r="E181" s="232" t="s">
        <v>1</v>
      </c>
      <c r="F181" s="233" t="s">
        <v>147</v>
      </c>
      <c r="G181" s="231"/>
      <c r="H181" s="234">
        <v>182.7</v>
      </c>
      <c r="I181" s="235"/>
      <c r="J181" s="231"/>
      <c r="K181" s="231"/>
      <c r="L181" s="236"/>
      <c r="M181" s="237"/>
      <c r="N181" s="238"/>
      <c r="O181" s="238"/>
      <c r="P181" s="238"/>
      <c r="Q181" s="238"/>
      <c r="R181" s="238"/>
      <c r="S181" s="238"/>
      <c r="T181" s="239"/>
      <c r="AT181" s="240" t="s">
        <v>146</v>
      </c>
      <c r="AU181" s="240" t="s">
        <v>83</v>
      </c>
      <c r="AV181" s="14" t="s">
        <v>144</v>
      </c>
      <c r="AW181" s="14" t="s">
        <v>30</v>
      </c>
      <c r="AX181" s="14" t="s">
        <v>81</v>
      </c>
      <c r="AY181" s="240" t="s">
        <v>137</v>
      </c>
    </row>
    <row r="182" spans="1:65" s="2" customFormat="1" ht="16.5" customHeight="1">
      <c r="A182" s="34"/>
      <c r="B182" s="35"/>
      <c r="C182" s="204" t="s">
        <v>208</v>
      </c>
      <c r="D182" s="204" t="s">
        <v>140</v>
      </c>
      <c r="E182" s="205" t="s">
        <v>209</v>
      </c>
      <c r="F182" s="206" t="s">
        <v>210</v>
      </c>
      <c r="G182" s="207" t="s">
        <v>150</v>
      </c>
      <c r="H182" s="208">
        <v>121.8</v>
      </c>
      <c r="I182" s="209"/>
      <c r="J182" s="210">
        <f>ROUND(I182*H182,2)</f>
        <v>0</v>
      </c>
      <c r="K182" s="211"/>
      <c r="L182" s="39"/>
      <c r="M182" s="212" t="s">
        <v>1</v>
      </c>
      <c r="N182" s="213" t="s">
        <v>38</v>
      </c>
      <c r="O182" s="71"/>
      <c r="P182" s="214">
        <f>O182*H182</f>
        <v>0</v>
      </c>
      <c r="Q182" s="214">
        <v>0</v>
      </c>
      <c r="R182" s="214">
        <f>Q182*H182</f>
        <v>0</v>
      </c>
      <c r="S182" s="214">
        <v>0</v>
      </c>
      <c r="T182" s="215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16" t="s">
        <v>144</v>
      </c>
      <c r="AT182" s="216" t="s">
        <v>140</v>
      </c>
      <c r="AU182" s="216" t="s">
        <v>83</v>
      </c>
      <c r="AY182" s="17" t="s">
        <v>137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7" t="s">
        <v>81</v>
      </c>
      <c r="BK182" s="217">
        <f>ROUND(I182*H182,2)</f>
        <v>0</v>
      </c>
      <c r="BL182" s="17" t="s">
        <v>144</v>
      </c>
      <c r="BM182" s="216" t="s">
        <v>211</v>
      </c>
    </row>
    <row r="183" spans="1:65" s="15" customFormat="1" ht="11.25">
      <c r="B183" s="241"/>
      <c r="C183" s="242"/>
      <c r="D183" s="220" t="s">
        <v>146</v>
      </c>
      <c r="E183" s="243" t="s">
        <v>1</v>
      </c>
      <c r="F183" s="244" t="s">
        <v>152</v>
      </c>
      <c r="G183" s="242"/>
      <c r="H183" s="243" t="s">
        <v>1</v>
      </c>
      <c r="I183" s="245"/>
      <c r="J183" s="242"/>
      <c r="K183" s="242"/>
      <c r="L183" s="246"/>
      <c r="M183" s="247"/>
      <c r="N183" s="248"/>
      <c r="O183" s="248"/>
      <c r="P183" s="248"/>
      <c r="Q183" s="248"/>
      <c r="R183" s="248"/>
      <c r="S183" s="248"/>
      <c r="T183" s="249"/>
      <c r="AT183" s="250" t="s">
        <v>146</v>
      </c>
      <c r="AU183" s="250" t="s">
        <v>83</v>
      </c>
      <c r="AV183" s="15" t="s">
        <v>81</v>
      </c>
      <c r="AW183" s="15" t="s">
        <v>30</v>
      </c>
      <c r="AX183" s="15" t="s">
        <v>73</v>
      </c>
      <c r="AY183" s="250" t="s">
        <v>137</v>
      </c>
    </row>
    <row r="184" spans="1:65" s="13" customFormat="1" ht="11.25">
      <c r="B184" s="218"/>
      <c r="C184" s="219"/>
      <c r="D184" s="220" t="s">
        <v>146</v>
      </c>
      <c r="E184" s="221" t="s">
        <v>1</v>
      </c>
      <c r="F184" s="222" t="s">
        <v>212</v>
      </c>
      <c r="G184" s="219"/>
      <c r="H184" s="223">
        <v>121.8</v>
      </c>
      <c r="I184" s="224"/>
      <c r="J184" s="219"/>
      <c r="K184" s="219"/>
      <c r="L184" s="225"/>
      <c r="M184" s="226"/>
      <c r="N184" s="227"/>
      <c r="O184" s="227"/>
      <c r="P184" s="227"/>
      <c r="Q184" s="227"/>
      <c r="R184" s="227"/>
      <c r="S184" s="227"/>
      <c r="T184" s="228"/>
      <c r="AT184" s="229" t="s">
        <v>146</v>
      </c>
      <c r="AU184" s="229" t="s">
        <v>83</v>
      </c>
      <c r="AV184" s="13" t="s">
        <v>83</v>
      </c>
      <c r="AW184" s="13" t="s">
        <v>30</v>
      </c>
      <c r="AX184" s="13" t="s">
        <v>73</v>
      </c>
      <c r="AY184" s="229" t="s">
        <v>137</v>
      </c>
    </row>
    <row r="185" spans="1:65" s="14" customFormat="1" ht="11.25">
      <c r="B185" s="230"/>
      <c r="C185" s="231"/>
      <c r="D185" s="220" t="s">
        <v>146</v>
      </c>
      <c r="E185" s="232" t="s">
        <v>1</v>
      </c>
      <c r="F185" s="233" t="s">
        <v>147</v>
      </c>
      <c r="G185" s="231"/>
      <c r="H185" s="234">
        <v>121.8</v>
      </c>
      <c r="I185" s="235"/>
      <c r="J185" s="231"/>
      <c r="K185" s="231"/>
      <c r="L185" s="236"/>
      <c r="M185" s="237"/>
      <c r="N185" s="238"/>
      <c r="O185" s="238"/>
      <c r="P185" s="238"/>
      <c r="Q185" s="238"/>
      <c r="R185" s="238"/>
      <c r="S185" s="238"/>
      <c r="T185" s="239"/>
      <c r="AT185" s="240" t="s">
        <v>146</v>
      </c>
      <c r="AU185" s="240" t="s">
        <v>83</v>
      </c>
      <c r="AV185" s="14" t="s">
        <v>144</v>
      </c>
      <c r="AW185" s="14" t="s">
        <v>30</v>
      </c>
      <c r="AX185" s="14" t="s">
        <v>81</v>
      </c>
      <c r="AY185" s="240" t="s">
        <v>137</v>
      </c>
    </row>
    <row r="186" spans="1:65" s="2" customFormat="1" ht="16.5" customHeight="1">
      <c r="A186" s="34"/>
      <c r="B186" s="35"/>
      <c r="C186" s="204" t="s">
        <v>8</v>
      </c>
      <c r="D186" s="204" t="s">
        <v>140</v>
      </c>
      <c r="E186" s="205" t="s">
        <v>213</v>
      </c>
      <c r="F186" s="206" t="s">
        <v>214</v>
      </c>
      <c r="G186" s="207" t="s">
        <v>150</v>
      </c>
      <c r="H186" s="208">
        <v>60.9</v>
      </c>
      <c r="I186" s="209"/>
      <c r="J186" s="210">
        <f>ROUND(I186*H186,2)</f>
        <v>0</v>
      </c>
      <c r="K186" s="211"/>
      <c r="L186" s="39"/>
      <c r="M186" s="212" t="s">
        <v>1</v>
      </c>
      <c r="N186" s="213" t="s">
        <v>38</v>
      </c>
      <c r="O186" s="71"/>
      <c r="P186" s="214">
        <f>O186*H186</f>
        <v>0</v>
      </c>
      <c r="Q186" s="214">
        <v>1.0000000000000001E-5</v>
      </c>
      <c r="R186" s="214">
        <f>Q186*H186</f>
        <v>6.0900000000000006E-4</v>
      </c>
      <c r="S186" s="214">
        <v>0</v>
      </c>
      <c r="T186" s="215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16" t="s">
        <v>144</v>
      </c>
      <c r="AT186" s="216" t="s">
        <v>140</v>
      </c>
      <c r="AU186" s="216" t="s">
        <v>83</v>
      </c>
      <c r="AY186" s="17" t="s">
        <v>137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7" t="s">
        <v>81</v>
      </c>
      <c r="BK186" s="217">
        <f>ROUND(I186*H186,2)</f>
        <v>0</v>
      </c>
      <c r="BL186" s="17" t="s">
        <v>144</v>
      </c>
      <c r="BM186" s="216" t="s">
        <v>215</v>
      </c>
    </row>
    <row r="187" spans="1:65" s="15" customFormat="1" ht="11.25">
      <c r="B187" s="241"/>
      <c r="C187" s="242"/>
      <c r="D187" s="220" t="s">
        <v>146</v>
      </c>
      <c r="E187" s="243" t="s">
        <v>1</v>
      </c>
      <c r="F187" s="244" t="s">
        <v>152</v>
      </c>
      <c r="G187" s="242"/>
      <c r="H187" s="243" t="s">
        <v>1</v>
      </c>
      <c r="I187" s="245"/>
      <c r="J187" s="242"/>
      <c r="K187" s="242"/>
      <c r="L187" s="246"/>
      <c r="M187" s="247"/>
      <c r="N187" s="248"/>
      <c r="O187" s="248"/>
      <c r="P187" s="248"/>
      <c r="Q187" s="248"/>
      <c r="R187" s="248"/>
      <c r="S187" s="248"/>
      <c r="T187" s="249"/>
      <c r="AT187" s="250" t="s">
        <v>146</v>
      </c>
      <c r="AU187" s="250" t="s">
        <v>83</v>
      </c>
      <c r="AV187" s="15" t="s">
        <v>81</v>
      </c>
      <c r="AW187" s="15" t="s">
        <v>30</v>
      </c>
      <c r="AX187" s="15" t="s">
        <v>73</v>
      </c>
      <c r="AY187" s="250" t="s">
        <v>137</v>
      </c>
    </row>
    <row r="188" spans="1:65" s="13" customFormat="1" ht="11.25">
      <c r="B188" s="218"/>
      <c r="C188" s="219"/>
      <c r="D188" s="220" t="s">
        <v>146</v>
      </c>
      <c r="E188" s="221" t="s">
        <v>1</v>
      </c>
      <c r="F188" s="222" t="s">
        <v>216</v>
      </c>
      <c r="G188" s="219"/>
      <c r="H188" s="223">
        <v>60.9</v>
      </c>
      <c r="I188" s="224"/>
      <c r="J188" s="219"/>
      <c r="K188" s="219"/>
      <c r="L188" s="225"/>
      <c r="M188" s="226"/>
      <c r="N188" s="227"/>
      <c r="O188" s="227"/>
      <c r="P188" s="227"/>
      <c r="Q188" s="227"/>
      <c r="R188" s="227"/>
      <c r="S188" s="227"/>
      <c r="T188" s="228"/>
      <c r="AT188" s="229" t="s">
        <v>146</v>
      </c>
      <c r="AU188" s="229" t="s">
        <v>83</v>
      </c>
      <c r="AV188" s="13" t="s">
        <v>83</v>
      </c>
      <c r="AW188" s="13" t="s">
        <v>30</v>
      </c>
      <c r="AX188" s="13" t="s">
        <v>73</v>
      </c>
      <c r="AY188" s="229" t="s">
        <v>137</v>
      </c>
    </row>
    <row r="189" spans="1:65" s="14" customFormat="1" ht="11.25">
      <c r="B189" s="230"/>
      <c r="C189" s="231"/>
      <c r="D189" s="220" t="s">
        <v>146</v>
      </c>
      <c r="E189" s="232" t="s">
        <v>1</v>
      </c>
      <c r="F189" s="233" t="s">
        <v>147</v>
      </c>
      <c r="G189" s="231"/>
      <c r="H189" s="234">
        <v>60.9</v>
      </c>
      <c r="I189" s="235"/>
      <c r="J189" s="231"/>
      <c r="K189" s="231"/>
      <c r="L189" s="236"/>
      <c r="M189" s="237"/>
      <c r="N189" s="238"/>
      <c r="O189" s="238"/>
      <c r="P189" s="238"/>
      <c r="Q189" s="238"/>
      <c r="R189" s="238"/>
      <c r="S189" s="238"/>
      <c r="T189" s="239"/>
      <c r="AT189" s="240" t="s">
        <v>146</v>
      </c>
      <c r="AU189" s="240" t="s">
        <v>83</v>
      </c>
      <c r="AV189" s="14" t="s">
        <v>144</v>
      </c>
      <c r="AW189" s="14" t="s">
        <v>30</v>
      </c>
      <c r="AX189" s="14" t="s">
        <v>81</v>
      </c>
      <c r="AY189" s="240" t="s">
        <v>137</v>
      </c>
    </row>
    <row r="190" spans="1:65" s="2" customFormat="1" ht="16.5" customHeight="1">
      <c r="A190" s="34"/>
      <c r="B190" s="35"/>
      <c r="C190" s="204" t="s">
        <v>217</v>
      </c>
      <c r="D190" s="204" t="s">
        <v>140</v>
      </c>
      <c r="E190" s="205" t="s">
        <v>218</v>
      </c>
      <c r="F190" s="206" t="s">
        <v>219</v>
      </c>
      <c r="G190" s="207" t="s">
        <v>220</v>
      </c>
      <c r="H190" s="208">
        <v>1</v>
      </c>
      <c r="I190" s="209"/>
      <c r="J190" s="210">
        <f>ROUND(I190*H190,2)</f>
        <v>0</v>
      </c>
      <c r="K190" s="211"/>
      <c r="L190" s="39"/>
      <c r="M190" s="212" t="s">
        <v>1</v>
      </c>
      <c r="N190" s="213" t="s">
        <v>38</v>
      </c>
      <c r="O190" s="71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6" t="s">
        <v>144</v>
      </c>
      <c r="AT190" s="216" t="s">
        <v>140</v>
      </c>
      <c r="AU190" s="216" t="s">
        <v>83</v>
      </c>
      <c r="AY190" s="17" t="s">
        <v>137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7" t="s">
        <v>81</v>
      </c>
      <c r="BK190" s="217">
        <f>ROUND(I190*H190,2)</f>
        <v>0</v>
      </c>
      <c r="BL190" s="17" t="s">
        <v>144</v>
      </c>
      <c r="BM190" s="216" t="s">
        <v>221</v>
      </c>
    </row>
    <row r="191" spans="1:65" s="2" customFormat="1" ht="21.75" customHeight="1">
      <c r="A191" s="34"/>
      <c r="B191" s="35"/>
      <c r="C191" s="204" t="s">
        <v>222</v>
      </c>
      <c r="D191" s="204" t="s">
        <v>140</v>
      </c>
      <c r="E191" s="205" t="s">
        <v>223</v>
      </c>
      <c r="F191" s="206" t="s">
        <v>224</v>
      </c>
      <c r="G191" s="207" t="s">
        <v>150</v>
      </c>
      <c r="H191" s="208">
        <v>63.72</v>
      </c>
      <c r="I191" s="209"/>
      <c r="J191" s="210">
        <f>ROUND(I191*H191,2)</f>
        <v>0</v>
      </c>
      <c r="K191" s="211"/>
      <c r="L191" s="39"/>
      <c r="M191" s="212" t="s">
        <v>1</v>
      </c>
      <c r="N191" s="213" t="s">
        <v>38</v>
      </c>
      <c r="O191" s="71"/>
      <c r="P191" s="214">
        <f>O191*H191</f>
        <v>0</v>
      </c>
      <c r="Q191" s="214">
        <v>0</v>
      </c>
      <c r="R191" s="214">
        <f>Q191*H191</f>
        <v>0</v>
      </c>
      <c r="S191" s="214">
        <v>0.09</v>
      </c>
      <c r="T191" s="215">
        <f>S191*H191</f>
        <v>5.7347999999999999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16" t="s">
        <v>144</v>
      </c>
      <c r="AT191" s="216" t="s">
        <v>140</v>
      </c>
      <c r="AU191" s="216" t="s">
        <v>83</v>
      </c>
      <c r="AY191" s="17" t="s">
        <v>137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7" t="s">
        <v>81</v>
      </c>
      <c r="BK191" s="217">
        <f>ROUND(I191*H191,2)</f>
        <v>0</v>
      </c>
      <c r="BL191" s="17" t="s">
        <v>144</v>
      </c>
      <c r="BM191" s="216" t="s">
        <v>225</v>
      </c>
    </row>
    <row r="192" spans="1:65" s="13" customFormat="1" ht="11.25">
      <c r="B192" s="218"/>
      <c r="C192" s="219"/>
      <c r="D192" s="220" t="s">
        <v>146</v>
      </c>
      <c r="E192" s="221" t="s">
        <v>1</v>
      </c>
      <c r="F192" s="222" t="s">
        <v>226</v>
      </c>
      <c r="G192" s="219"/>
      <c r="H192" s="223">
        <v>63.72</v>
      </c>
      <c r="I192" s="224"/>
      <c r="J192" s="219"/>
      <c r="K192" s="219"/>
      <c r="L192" s="225"/>
      <c r="M192" s="226"/>
      <c r="N192" s="227"/>
      <c r="O192" s="227"/>
      <c r="P192" s="227"/>
      <c r="Q192" s="227"/>
      <c r="R192" s="227"/>
      <c r="S192" s="227"/>
      <c r="T192" s="228"/>
      <c r="AT192" s="229" t="s">
        <v>146</v>
      </c>
      <c r="AU192" s="229" t="s">
        <v>83</v>
      </c>
      <c r="AV192" s="13" t="s">
        <v>83</v>
      </c>
      <c r="AW192" s="13" t="s">
        <v>30</v>
      </c>
      <c r="AX192" s="13" t="s">
        <v>73</v>
      </c>
      <c r="AY192" s="229" t="s">
        <v>137</v>
      </c>
    </row>
    <row r="193" spans="1:65" s="14" customFormat="1" ht="11.25">
      <c r="B193" s="230"/>
      <c r="C193" s="231"/>
      <c r="D193" s="220" t="s">
        <v>146</v>
      </c>
      <c r="E193" s="232" t="s">
        <v>1</v>
      </c>
      <c r="F193" s="233" t="s">
        <v>147</v>
      </c>
      <c r="G193" s="231"/>
      <c r="H193" s="234">
        <v>63.72</v>
      </c>
      <c r="I193" s="235"/>
      <c r="J193" s="231"/>
      <c r="K193" s="231"/>
      <c r="L193" s="236"/>
      <c r="M193" s="237"/>
      <c r="N193" s="238"/>
      <c r="O193" s="238"/>
      <c r="P193" s="238"/>
      <c r="Q193" s="238"/>
      <c r="R193" s="238"/>
      <c r="S193" s="238"/>
      <c r="T193" s="239"/>
      <c r="AT193" s="240" t="s">
        <v>146</v>
      </c>
      <c r="AU193" s="240" t="s">
        <v>83</v>
      </c>
      <c r="AV193" s="14" t="s">
        <v>144</v>
      </c>
      <c r="AW193" s="14" t="s">
        <v>30</v>
      </c>
      <c r="AX193" s="14" t="s">
        <v>81</v>
      </c>
      <c r="AY193" s="240" t="s">
        <v>137</v>
      </c>
    </row>
    <row r="194" spans="1:65" s="2" customFormat="1" ht="21.75" customHeight="1">
      <c r="A194" s="34"/>
      <c r="B194" s="35"/>
      <c r="C194" s="204" t="s">
        <v>227</v>
      </c>
      <c r="D194" s="204" t="s">
        <v>140</v>
      </c>
      <c r="E194" s="205" t="s">
        <v>228</v>
      </c>
      <c r="F194" s="206" t="s">
        <v>229</v>
      </c>
      <c r="G194" s="207" t="s">
        <v>230</v>
      </c>
      <c r="H194" s="208">
        <v>20</v>
      </c>
      <c r="I194" s="209"/>
      <c r="J194" s="210">
        <f>ROUND(I194*H194,2)</f>
        <v>0</v>
      </c>
      <c r="K194" s="211"/>
      <c r="L194" s="39"/>
      <c r="M194" s="212" t="s">
        <v>1</v>
      </c>
      <c r="N194" s="213" t="s">
        <v>38</v>
      </c>
      <c r="O194" s="71"/>
      <c r="P194" s="214">
        <f>O194*H194</f>
        <v>0</v>
      </c>
      <c r="Q194" s="214">
        <v>0</v>
      </c>
      <c r="R194" s="214">
        <f>Q194*H194</f>
        <v>0</v>
      </c>
      <c r="S194" s="214">
        <v>8.9999999999999993E-3</v>
      </c>
      <c r="T194" s="215">
        <f>S194*H194</f>
        <v>0.18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16" t="s">
        <v>144</v>
      </c>
      <c r="AT194" s="216" t="s">
        <v>140</v>
      </c>
      <c r="AU194" s="216" t="s">
        <v>83</v>
      </c>
      <c r="AY194" s="17" t="s">
        <v>137</v>
      </c>
      <c r="BE194" s="217">
        <f>IF(N194="základní",J194,0)</f>
        <v>0</v>
      </c>
      <c r="BF194" s="217">
        <f>IF(N194="snížená",J194,0)</f>
        <v>0</v>
      </c>
      <c r="BG194" s="217">
        <f>IF(N194="zákl. přenesená",J194,0)</f>
        <v>0</v>
      </c>
      <c r="BH194" s="217">
        <f>IF(N194="sníž. přenesená",J194,0)</f>
        <v>0</v>
      </c>
      <c r="BI194" s="217">
        <f>IF(N194="nulová",J194,0)</f>
        <v>0</v>
      </c>
      <c r="BJ194" s="17" t="s">
        <v>81</v>
      </c>
      <c r="BK194" s="217">
        <f>ROUND(I194*H194,2)</f>
        <v>0</v>
      </c>
      <c r="BL194" s="17" t="s">
        <v>144</v>
      </c>
      <c r="BM194" s="216" t="s">
        <v>231</v>
      </c>
    </row>
    <row r="195" spans="1:65" s="13" customFormat="1" ht="11.25">
      <c r="B195" s="218"/>
      <c r="C195" s="219"/>
      <c r="D195" s="220" t="s">
        <v>146</v>
      </c>
      <c r="E195" s="221" t="s">
        <v>1</v>
      </c>
      <c r="F195" s="222" t="s">
        <v>232</v>
      </c>
      <c r="G195" s="219"/>
      <c r="H195" s="223">
        <v>20</v>
      </c>
      <c r="I195" s="224"/>
      <c r="J195" s="219"/>
      <c r="K195" s="219"/>
      <c r="L195" s="225"/>
      <c r="M195" s="226"/>
      <c r="N195" s="227"/>
      <c r="O195" s="227"/>
      <c r="P195" s="227"/>
      <c r="Q195" s="227"/>
      <c r="R195" s="227"/>
      <c r="S195" s="227"/>
      <c r="T195" s="228"/>
      <c r="AT195" s="229" t="s">
        <v>146</v>
      </c>
      <c r="AU195" s="229" t="s">
        <v>83</v>
      </c>
      <c r="AV195" s="13" t="s">
        <v>83</v>
      </c>
      <c r="AW195" s="13" t="s">
        <v>30</v>
      </c>
      <c r="AX195" s="13" t="s">
        <v>73</v>
      </c>
      <c r="AY195" s="229" t="s">
        <v>137</v>
      </c>
    </row>
    <row r="196" spans="1:65" s="14" customFormat="1" ht="11.25">
      <c r="B196" s="230"/>
      <c r="C196" s="231"/>
      <c r="D196" s="220" t="s">
        <v>146</v>
      </c>
      <c r="E196" s="232" t="s">
        <v>1</v>
      </c>
      <c r="F196" s="233" t="s">
        <v>147</v>
      </c>
      <c r="G196" s="231"/>
      <c r="H196" s="234">
        <v>20</v>
      </c>
      <c r="I196" s="235"/>
      <c r="J196" s="231"/>
      <c r="K196" s="231"/>
      <c r="L196" s="236"/>
      <c r="M196" s="237"/>
      <c r="N196" s="238"/>
      <c r="O196" s="238"/>
      <c r="P196" s="238"/>
      <c r="Q196" s="238"/>
      <c r="R196" s="238"/>
      <c r="S196" s="238"/>
      <c r="T196" s="239"/>
      <c r="AT196" s="240" t="s">
        <v>146</v>
      </c>
      <c r="AU196" s="240" t="s">
        <v>83</v>
      </c>
      <c r="AV196" s="14" t="s">
        <v>144</v>
      </c>
      <c r="AW196" s="14" t="s">
        <v>30</v>
      </c>
      <c r="AX196" s="14" t="s">
        <v>81</v>
      </c>
      <c r="AY196" s="240" t="s">
        <v>137</v>
      </c>
    </row>
    <row r="197" spans="1:65" s="12" customFormat="1" ht="22.9" customHeight="1">
      <c r="B197" s="188"/>
      <c r="C197" s="189"/>
      <c r="D197" s="190" t="s">
        <v>72</v>
      </c>
      <c r="E197" s="202" t="s">
        <v>233</v>
      </c>
      <c r="F197" s="202" t="s">
        <v>234</v>
      </c>
      <c r="G197" s="189"/>
      <c r="H197" s="189"/>
      <c r="I197" s="192"/>
      <c r="J197" s="203">
        <f>BK197</f>
        <v>0</v>
      </c>
      <c r="K197" s="189"/>
      <c r="L197" s="194"/>
      <c r="M197" s="195"/>
      <c r="N197" s="196"/>
      <c r="O197" s="196"/>
      <c r="P197" s="197">
        <f>SUM(P198:P207)</f>
        <v>0</v>
      </c>
      <c r="Q197" s="196"/>
      <c r="R197" s="197">
        <f>SUM(R198:R207)</f>
        <v>0</v>
      </c>
      <c r="S197" s="196"/>
      <c r="T197" s="198">
        <f>SUM(T198:T207)</f>
        <v>0</v>
      </c>
      <c r="AR197" s="199" t="s">
        <v>81</v>
      </c>
      <c r="AT197" s="200" t="s">
        <v>72</v>
      </c>
      <c r="AU197" s="200" t="s">
        <v>81</v>
      </c>
      <c r="AY197" s="199" t="s">
        <v>137</v>
      </c>
      <c r="BK197" s="201">
        <f>SUM(BK198:BK207)</f>
        <v>0</v>
      </c>
    </row>
    <row r="198" spans="1:65" s="2" customFormat="1" ht="21.75" customHeight="1">
      <c r="A198" s="34"/>
      <c r="B198" s="35"/>
      <c r="C198" s="204" t="s">
        <v>235</v>
      </c>
      <c r="D198" s="204" t="s">
        <v>140</v>
      </c>
      <c r="E198" s="205" t="s">
        <v>236</v>
      </c>
      <c r="F198" s="206" t="s">
        <v>237</v>
      </c>
      <c r="G198" s="207" t="s">
        <v>238</v>
      </c>
      <c r="H198" s="208">
        <v>12.337999999999999</v>
      </c>
      <c r="I198" s="209"/>
      <c r="J198" s="210">
        <f>ROUND(I198*H198,2)</f>
        <v>0</v>
      </c>
      <c r="K198" s="211"/>
      <c r="L198" s="39"/>
      <c r="M198" s="212" t="s">
        <v>1</v>
      </c>
      <c r="N198" s="213" t="s">
        <v>38</v>
      </c>
      <c r="O198" s="71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5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16" t="s">
        <v>144</v>
      </c>
      <c r="AT198" s="216" t="s">
        <v>140</v>
      </c>
      <c r="AU198" s="216" t="s">
        <v>83</v>
      </c>
      <c r="AY198" s="17" t="s">
        <v>137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7" t="s">
        <v>81</v>
      </c>
      <c r="BK198" s="217">
        <f>ROUND(I198*H198,2)</f>
        <v>0</v>
      </c>
      <c r="BL198" s="17" t="s">
        <v>144</v>
      </c>
      <c r="BM198" s="216" t="s">
        <v>239</v>
      </c>
    </row>
    <row r="199" spans="1:65" s="2" customFormat="1" ht="21.75" customHeight="1">
      <c r="A199" s="34"/>
      <c r="B199" s="35"/>
      <c r="C199" s="204" t="s">
        <v>240</v>
      </c>
      <c r="D199" s="204" t="s">
        <v>140</v>
      </c>
      <c r="E199" s="205" t="s">
        <v>241</v>
      </c>
      <c r="F199" s="206" t="s">
        <v>242</v>
      </c>
      <c r="G199" s="207" t="s">
        <v>238</v>
      </c>
      <c r="H199" s="208">
        <v>12.337999999999999</v>
      </c>
      <c r="I199" s="209"/>
      <c r="J199" s="210">
        <f>ROUND(I199*H199,2)</f>
        <v>0</v>
      </c>
      <c r="K199" s="211"/>
      <c r="L199" s="39"/>
      <c r="M199" s="212" t="s">
        <v>1</v>
      </c>
      <c r="N199" s="213" t="s">
        <v>38</v>
      </c>
      <c r="O199" s="71"/>
      <c r="P199" s="214">
        <f>O199*H199</f>
        <v>0</v>
      </c>
      <c r="Q199" s="214">
        <v>0</v>
      </c>
      <c r="R199" s="214">
        <f>Q199*H199</f>
        <v>0</v>
      </c>
      <c r="S199" s="214">
        <v>0</v>
      </c>
      <c r="T199" s="215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16" t="s">
        <v>144</v>
      </c>
      <c r="AT199" s="216" t="s">
        <v>140</v>
      </c>
      <c r="AU199" s="216" t="s">
        <v>83</v>
      </c>
      <c r="AY199" s="17" t="s">
        <v>137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7" t="s">
        <v>81</v>
      </c>
      <c r="BK199" s="217">
        <f>ROUND(I199*H199,2)</f>
        <v>0</v>
      </c>
      <c r="BL199" s="17" t="s">
        <v>144</v>
      </c>
      <c r="BM199" s="216" t="s">
        <v>243</v>
      </c>
    </row>
    <row r="200" spans="1:65" s="2" customFormat="1" ht="21.75" customHeight="1">
      <c r="A200" s="34"/>
      <c r="B200" s="35"/>
      <c r="C200" s="204" t="s">
        <v>7</v>
      </c>
      <c r="D200" s="204" t="s">
        <v>140</v>
      </c>
      <c r="E200" s="205" t="s">
        <v>244</v>
      </c>
      <c r="F200" s="206" t="s">
        <v>245</v>
      </c>
      <c r="G200" s="207" t="s">
        <v>238</v>
      </c>
      <c r="H200" s="208">
        <v>111.042</v>
      </c>
      <c r="I200" s="209"/>
      <c r="J200" s="210">
        <f>ROUND(I200*H200,2)</f>
        <v>0</v>
      </c>
      <c r="K200" s="211"/>
      <c r="L200" s="39"/>
      <c r="M200" s="212" t="s">
        <v>1</v>
      </c>
      <c r="N200" s="213" t="s">
        <v>38</v>
      </c>
      <c r="O200" s="71"/>
      <c r="P200" s="214">
        <f>O200*H200</f>
        <v>0</v>
      </c>
      <c r="Q200" s="214">
        <v>0</v>
      </c>
      <c r="R200" s="214">
        <f>Q200*H200</f>
        <v>0</v>
      </c>
      <c r="S200" s="214">
        <v>0</v>
      </c>
      <c r="T200" s="215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6" t="s">
        <v>144</v>
      </c>
      <c r="AT200" s="216" t="s">
        <v>140</v>
      </c>
      <c r="AU200" s="216" t="s">
        <v>83</v>
      </c>
      <c r="AY200" s="17" t="s">
        <v>137</v>
      </c>
      <c r="BE200" s="217">
        <f>IF(N200="základní",J200,0)</f>
        <v>0</v>
      </c>
      <c r="BF200" s="217">
        <f>IF(N200="snížená",J200,0)</f>
        <v>0</v>
      </c>
      <c r="BG200" s="217">
        <f>IF(N200="zákl. přenesená",J200,0)</f>
        <v>0</v>
      </c>
      <c r="BH200" s="217">
        <f>IF(N200="sníž. přenesená",J200,0)</f>
        <v>0</v>
      </c>
      <c r="BI200" s="217">
        <f>IF(N200="nulová",J200,0)</f>
        <v>0</v>
      </c>
      <c r="BJ200" s="17" t="s">
        <v>81</v>
      </c>
      <c r="BK200" s="217">
        <f>ROUND(I200*H200,2)</f>
        <v>0</v>
      </c>
      <c r="BL200" s="17" t="s">
        <v>144</v>
      </c>
      <c r="BM200" s="216" t="s">
        <v>246</v>
      </c>
    </row>
    <row r="201" spans="1:65" s="13" customFormat="1" ht="11.25">
      <c r="B201" s="218"/>
      <c r="C201" s="219"/>
      <c r="D201" s="220" t="s">
        <v>146</v>
      </c>
      <c r="E201" s="219"/>
      <c r="F201" s="222" t="s">
        <v>247</v>
      </c>
      <c r="G201" s="219"/>
      <c r="H201" s="223">
        <v>111.042</v>
      </c>
      <c r="I201" s="224"/>
      <c r="J201" s="219"/>
      <c r="K201" s="219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146</v>
      </c>
      <c r="AU201" s="229" t="s">
        <v>83</v>
      </c>
      <c r="AV201" s="13" t="s">
        <v>83</v>
      </c>
      <c r="AW201" s="13" t="s">
        <v>4</v>
      </c>
      <c r="AX201" s="13" t="s">
        <v>81</v>
      </c>
      <c r="AY201" s="229" t="s">
        <v>137</v>
      </c>
    </row>
    <row r="202" spans="1:65" s="2" customFormat="1" ht="33" customHeight="1">
      <c r="A202" s="34"/>
      <c r="B202" s="35"/>
      <c r="C202" s="204" t="s">
        <v>248</v>
      </c>
      <c r="D202" s="204" t="s">
        <v>140</v>
      </c>
      <c r="E202" s="205" t="s">
        <v>249</v>
      </c>
      <c r="F202" s="206" t="s">
        <v>250</v>
      </c>
      <c r="G202" s="207" t="s">
        <v>238</v>
      </c>
      <c r="H202" s="208">
        <v>5.915</v>
      </c>
      <c r="I202" s="209"/>
      <c r="J202" s="210">
        <f>ROUND(I202*H202,2)</f>
        <v>0</v>
      </c>
      <c r="K202" s="211"/>
      <c r="L202" s="39"/>
      <c r="M202" s="212" t="s">
        <v>1</v>
      </c>
      <c r="N202" s="213" t="s">
        <v>38</v>
      </c>
      <c r="O202" s="71"/>
      <c r="P202" s="214">
        <f>O202*H202</f>
        <v>0</v>
      </c>
      <c r="Q202" s="214">
        <v>0</v>
      </c>
      <c r="R202" s="214">
        <f>Q202*H202</f>
        <v>0</v>
      </c>
      <c r="S202" s="214">
        <v>0</v>
      </c>
      <c r="T202" s="215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16" t="s">
        <v>144</v>
      </c>
      <c r="AT202" s="216" t="s">
        <v>140</v>
      </c>
      <c r="AU202" s="216" t="s">
        <v>83</v>
      </c>
      <c r="AY202" s="17" t="s">
        <v>137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7" t="s">
        <v>81</v>
      </c>
      <c r="BK202" s="217">
        <f>ROUND(I202*H202,2)</f>
        <v>0</v>
      </c>
      <c r="BL202" s="17" t="s">
        <v>144</v>
      </c>
      <c r="BM202" s="216" t="s">
        <v>251</v>
      </c>
    </row>
    <row r="203" spans="1:65" s="13" customFormat="1" ht="11.25">
      <c r="B203" s="218"/>
      <c r="C203" s="219"/>
      <c r="D203" s="220" t="s">
        <v>146</v>
      </c>
      <c r="E203" s="221" t="s">
        <v>1</v>
      </c>
      <c r="F203" s="222" t="s">
        <v>252</v>
      </c>
      <c r="G203" s="219"/>
      <c r="H203" s="223">
        <v>5.915</v>
      </c>
      <c r="I203" s="224"/>
      <c r="J203" s="219"/>
      <c r="K203" s="219"/>
      <c r="L203" s="225"/>
      <c r="M203" s="226"/>
      <c r="N203" s="227"/>
      <c r="O203" s="227"/>
      <c r="P203" s="227"/>
      <c r="Q203" s="227"/>
      <c r="R203" s="227"/>
      <c r="S203" s="227"/>
      <c r="T203" s="228"/>
      <c r="AT203" s="229" t="s">
        <v>146</v>
      </c>
      <c r="AU203" s="229" t="s">
        <v>83</v>
      </c>
      <c r="AV203" s="13" t="s">
        <v>83</v>
      </c>
      <c r="AW203" s="13" t="s">
        <v>30</v>
      </c>
      <c r="AX203" s="13" t="s">
        <v>73</v>
      </c>
      <c r="AY203" s="229" t="s">
        <v>137</v>
      </c>
    </row>
    <row r="204" spans="1:65" s="14" customFormat="1" ht="11.25">
      <c r="B204" s="230"/>
      <c r="C204" s="231"/>
      <c r="D204" s="220" t="s">
        <v>146</v>
      </c>
      <c r="E204" s="232" t="s">
        <v>1</v>
      </c>
      <c r="F204" s="233" t="s">
        <v>147</v>
      </c>
      <c r="G204" s="231"/>
      <c r="H204" s="234">
        <v>5.915</v>
      </c>
      <c r="I204" s="235"/>
      <c r="J204" s="231"/>
      <c r="K204" s="231"/>
      <c r="L204" s="236"/>
      <c r="M204" s="237"/>
      <c r="N204" s="238"/>
      <c r="O204" s="238"/>
      <c r="P204" s="238"/>
      <c r="Q204" s="238"/>
      <c r="R204" s="238"/>
      <c r="S204" s="238"/>
      <c r="T204" s="239"/>
      <c r="AT204" s="240" t="s">
        <v>146</v>
      </c>
      <c r="AU204" s="240" t="s">
        <v>83</v>
      </c>
      <c r="AV204" s="14" t="s">
        <v>144</v>
      </c>
      <c r="AW204" s="14" t="s">
        <v>30</v>
      </c>
      <c r="AX204" s="14" t="s">
        <v>81</v>
      </c>
      <c r="AY204" s="240" t="s">
        <v>137</v>
      </c>
    </row>
    <row r="205" spans="1:65" s="2" customFormat="1" ht="33" customHeight="1">
      <c r="A205" s="34"/>
      <c r="B205" s="35"/>
      <c r="C205" s="204" t="s">
        <v>253</v>
      </c>
      <c r="D205" s="204" t="s">
        <v>140</v>
      </c>
      <c r="E205" s="205" t="s">
        <v>254</v>
      </c>
      <c r="F205" s="206" t="s">
        <v>255</v>
      </c>
      <c r="G205" s="207" t="s">
        <v>238</v>
      </c>
      <c r="H205" s="208">
        <v>6.423</v>
      </c>
      <c r="I205" s="209"/>
      <c r="J205" s="210">
        <f>ROUND(I205*H205,2)</f>
        <v>0</v>
      </c>
      <c r="K205" s="211"/>
      <c r="L205" s="39"/>
      <c r="M205" s="212" t="s">
        <v>1</v>
      </c>
      <c r="N205" s="213" t="s">
        <v>38</v>
      </c>
      <c r="O205" s="71"/>
      <c r="P205" s="214">
        <f>O205*H205</f>
        <v>0</v>
      </c>
      <c r="Q205" s="214">
        <v>0</v>
      </c>
      <c r="R205" s="214">
        <f>Q205*H205</f>
        <v>0</v>
      </c>
      <c r="S205" s="214">
        <v>0</v>
      </c>
      <c r="T205" s="215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16" t="s">
        <v>144</v>
      </c>
      <c r="AT205" s="216" t="s">
        <v>140</v>
      </c>
      <c r="AU205" s="216" t="s">
        <v>83</v>
      </c>
      <c r="AY205" s="17" t="s">
        <v>137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7" t="s">
        <v>81</v>
      </c>
      <c r="BK205" s="217">
        <f>ROUND(I205*H205,2)</f>
        <v>0</v>
      </c>
      <c r="BL205" s="17" t="s">
        <v>144</v>
      </c>
      <c r="BM205" s="216" t="s">
        <v>256</v>
      </c>
    </row>
    <row r="206" spans="1:65" s="13" customFormat="1" ht="11.25">
      <c r="B206" s="218"/>
      <c r="C206" s="219"/>
      <c r="D206" s="220" t="s">
        <v>146</v>
      </c>
      <c r="E206" s="221" t="s">
        <v>1</v>
      </c>
      <c r="F206" s="222" t="s">
        <v>257</v>
      </c>
      <c r="G206" s="219"/>
      <c r="H206" s="223">
        <v>6.423</v>
      </c>
      <c r="I206" s="224"/>
      <c r="J206" s="219"/>
      <c r="K206" s="219"/>
      <c r="L206" s="225"/>
      <c r="M206" s="226"/>
      <c r="N206" s="227"/>
      <c r="O206" s="227"/>
      <c r="P206" s="227"/>
      <c r="Q206" s="227"/>
      <c r="R206" s="227"/>
      <c r="S206" s="227"/>
      <c r="T206" s="228"/>
      <c r="AT206" s="229" t="s">
        <v>146</v>
      </c>
      <c r="AU206" s="229" t="s">
        <v>83</v>
      </c>
      <c r="AV206" s="13" t="s">
        <v>83</v>
      </c>
      <c r="AW206" s="13" t="s">
        <v>30</v>
      </c>
      <c r="AX206" s="13" t="s">
        <v>73</v>
      </c>
      <c r="AY206" s="229" t="s">
        <v>137</v>
      </c>
    </row>
    <row r="207" spans="1:65" s="14" customFormat="1" ht="11.25">
      <c r="B207" s="230"/>
      <c r="C207" s="231"/>
      <c r="D207" s="220" t="s">
        <v>146</v>
      </c>
      <c r="E207" s="232" t="s">
        <v>1</v>
      </c>
      <c r="F207" s="233" t="s">
        <v>147</v>
      </c>
      <c r="G207" s="231"/>
      <c r="H207" s="234">
        <v>6.423</v>
      </c>
      <c r="I207" s="235"/>
      <c r="J207" s="231"/>
      <c r="K207" s="231"/>
      <c r="L207" s="236"/>
      <c r="M207" s="237"/>
      <c r="N207" s="238"/>
      <c r="O207" s="238"/>
      <c r="P207" s="238"/>
      <c r="Q207" s="238"/>
      <c r="R207" s="238"/>
      <c r="S207" s="238"/>
      <c r="T207" s="239"/>
      <c r="AT207" s="240" t="s">
        <v>146</v>
      </c>
      <c r="AU207" s="240" t="s">
        <v>83</v>
      </c>
      <c r="AV207" s="14" t="s">
        <v>144</v>
      </c>
      <c r="AW207" s="14" t="s">
        <v>30</v>
      </c>
      <c r="AX207" s="14" t="s">
        <v>81</v>
      </c>
      <c r="AY207" s="240" t="s">
        <v>137</v>
      </c>
    </row>
    <row r="208" spans="1:65" s="12" customFormat="1" ht="22.9" customHeight="1">
      <c r="B208" s="188"/>
      <c r="C208" s="189"/>
      <c r="D208" s="190" t="s">
        <v>72</v>
      </c>
      <c r="E208" s="202" t="s">
        <v>258</v>
      </c>
      <c r="F208" s="202" t="s">
        <v>259</v>
      </c>
      <c r="G208" s="189"/>
      <c r="H208" s="189"/>
      <c r="I208" s="192"/>
      <c r="J208" s="203">
        <f>BK208</f>
        <v>0</v>
      </c>
      <c r="K208" s="189"/>
      <c r="L208" s="194"/>
      <c r="M208" s="195"/>
      <c r="N208" s="196"/>
      <c r="O208" s="196"/>
      <c r="P208" s="197">
        <f>SUM(P209:P210)</f>
        <v>0</v>
      </c>
      <c r="Q208" s="196"/>
      <c r="R208" s="197">
        <f>SUM(R209:R210)</f>
        <v>0</v>
      </c>
      <c r="S208" s="196"/>
      <c r="T208" s="198">
        <f>SUM(T209:T210)</f>
        <v>0</v>
      </c>
      <c r="AR208" s="199" t="s">
        <v>81</v>
      </c>
      <c r="AT208" s="200" t="s">
        <v>72</v>
      </c>
      <c r="AU208" s="200" t="s">
        <v>81</v>
      </c>
      <c r="AY208" s="199" t="s">
        <v>137</v>
      </c>
      <c r="BK208" s="201">
        <f>SUM(BK209:BK210)</f>
        <v>0</v>
      </c>
    </row>
    <row r="209" spans="1:65" s="2" customFormat="1" ht="16.5" customHeight="1">
      <c r="A209" s="34"/>
      <c r="B209" s="35"/>
      <c r="C209" s="204" t="s">
        <v>260</v>
      </c>
      <c r="D209" s="204" t="s">
        <v>140</v>
      </c>
      <c r="E209" s="205" t="s">
        <v>261</v>
      </c>
      <c r="F209" s="206" t="s">
        <v>262</v>
      </c>
      <c r="G209" s="207" t="s">
        <v>238</v>
      </c>
      <c r="H209" s="208">
        <v>17.641999999999999</v>
      </c>
      <c r="I209" s="209"/>
      <c r="J209" s="210">
        <f>ROUND(I209*H209,2)</f>
        <v>0</v>
      </c>
      <c r="K209" s="211"/>
      <c r="L209" s="39"/>
      <c r="M209" s="212" t="s">
        <v>1</v>
      </c>
      <c r="N209" s="213" t="s">
        <v>38</v>
      </c>
      <c r="O209" s="71"/>
      <c r="P209" s="214">
        <f>O209*H209</f>
        <v>0</v>
      </c>
      <c r="Q209" s="214">
        <v>0</v>
      </c>
      <c r="R209" s="214">
        <f>Q209*H209</f>
        <v>0</v>
      </c>
      <c r="S209" s="214">
        <v>0</v>
      </c>
      <c r="T209" s="215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16" t="s">
        <v>144</v>
      </c>
      <c r="AT209" s="216" t="s">
        <v>140</v>
      </c>
      <c r="AU209" s="216" t="s">
        <v>83</v>
      </c>
      <c r="AY209" s="17" t="s">
        <v>137</v>
      </c>
      <c r="BE209" s="217">
        <f>IF(N209="základní",J209,0)</f>
        <v>0</v>
      </c>
      <c r="BF209" s="217">
        <f>IF(N209="snížená",J209,0)</f>
        <v>0</v>
      </c>
      <c r="BG209" s="217">
        <f>IF(N209="zákl. přenesená",J209,0)</f>
        <v>0</v>
      </c>
      <c r="BH209" s="217">
        <f>IF(N209="sníž. přenesená",J209,0)</f>
        <v>0</v>
      </c>
      <c r="BI209" s="217">
        <f>IF(N209="nulová",J209,0)</f>
        <v>0</v>
      </c>
      <c r="BJ209" s="17" t="s">
        <v>81</v>
      </c>
      <c r="BK209" s="217">
        <f>ROUND(I209*H209,2)</f>
        <v>0</v>
      </c>
      <c r="BL209" s="17" t="s">
        <v>144</v>
      </c>
      <c r="BM209" s="216" t="s">
        <v>263</v>
      </c>
    </row>
    <row r="210" spans="1:65" s="2" customFormat="1" ht="21.75" customHeight="1">
      <c r="A210" s="34"/>
      <c r="B210" s="35"/>
      <c r="C210" s="204" t="s">
        <v>264</v>
      </c>
      <c r="D210" s="204" t="s">
        <v>140</v>
      </c>
      <c r="E210" s="205" t="s">
        <v>265</v>
      </c>
      <c r="F210" s="206" t="s">
        <v>266</v>
      </c>
      <c r="G210" s="207" t="s">
        <v>238</v>
      </c>
      <c r="H210" s="208">
        <v>17.641999999999999</v>
      </c>
      <c r="I210" s="209"/>
      <c r="J210" s="210">
        <f>ROUND(I210*H210,2)</f>
        <v>0</v>
      </c>
      <c r="K210" s="211"/>
      <c r="L210" s="39"/>
      <c r="M210" s="212" t="s">
        <v>1</v>
      </c>
      <c r="N210" s="213" t="s">
        <v>38</v>
      </c>
      <c r="O210" s="71"/>
      <c r="P210" s="214">
        <f>O210*H210</f>
        <v>0</v>
      </c>
      <c r="Q210" s="214">
        <v>0</v>
      </c>
      <c r="R210" s="214">
        <f>Q210*H210</f>
        <v>0</v>
      </c>
      <c r="S210" s="214">
        <v>0</v>
      </c>
      <c r="T210" s="215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16" t="s">
        <v>144</v>
      </c>
      <c r="AT210" s="216" t="s">
        <v>140</v>
      </c>
      <c r="AU210" s="216" t="s">
        <v>83</v>
      </c>
      <c r="AY210" s="17" t="s">
        <v>137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7" t="s">
        <v>81</v>
      </c>
      <c r="BK210" s="217">
        <f>ROUND(I210*H210,2)</f>
        <v>0</v>
      </c>
      <c r="BL210" s="17" t="s">
        <v>144</v>
      </c>
      <c r="BM210" s="216" t="s">
        <v>267</v>
      </c>
    </row>
    <row r="211" spans="1:65" s="12" customFormat="1" ht="25.9" customHeight="1">
      <c r="B211" s="188"/>
      <c r="C211" s="189"/>
      <c r="D211" s="190" t="s">
        <v>72</v>
      </c>
      <c r="E211" s="191" t="s">
        <v>268</v>
      </c>
      <c r="F211" s="191" t="s">
        <v>269</v>
      </c>
      <c r="G211" s="189"/>
      <c r="H211" s="189"/>
      <c r="I211" s="192"/>
      <c r="J211" s="193">
        <f>BK211</f>
        <v>0</v>
      </c>
      <c r="K211" s="189"/>
      <c r="L211" s="194"/>
      <c r="M211" s="195"/>
      <c r="N211" s="196"/>
      <c r="O211" s="196"/>
      <c r="P211" s="197">
        <f>P212+P218+P241+P256+P263+P289+P307+P332</f>
        <v>0</v>
      </c>
      <c r="Q211" s="196"/>
      <c r="R211" s="197">
        <f>R212+R218+R241+R256+R263+R289+R307+R332</f>
        <v>3.1926451200000003</v>
      </c>
      <c r="S211" s="196"/>
      <c r="T211" s="198">
        <f>T212+T218+T241+T256+T263+T289+T307+T332</f>
        <v>6.4229760000000002</v>
      </c>
      <c r="AR211" s="199" t="s">
        <v>83</v>
      </c>
      <c r="AT211" s="200" t="s">
        <v>72</v>
      </c>
      <c r="AU211" s="200" t="s">
        <v>73</v>
      </c>
      <c r="AY211" s="199" t="s">
        <v>137</v>
      </c>
      <c r="BK211" s="201">
        <f>BK212+BK218+BK241+BK256+BK263+BK289+BK307+BK332</f>
        <v>0</v>
      </c>
    </row>
    <row r="212" spans="1:65" s="12" customFormat="1" ht="22.9" customHeight="1">
      <c r="B212" s="188"/>
      <c r="C212" s="189"/>
      <c r="D212" s="190" t="s">
        <v>72</v>
      </c>
      <c r="E212" s="202" t="s">
        <v>270</v>
      </c>
      <c r="F212" s="202" t="s">
        <v>271</v>
      </c>
      <c r="G212" s="189"/>
      <c r="H212" s="189"/>
      <c r="I212" s="192"/>
      <c r="J212" s="203">
        <f>BK212</f>
        <v>0</v>
      </c>
      <c r="K212" s="189"/>
      <c r="L212" s="194"/>
      <c r="M212" s="195"/>
      <c r="N212" s="196"/>
      <c r="O212" s="196"/>
      <c r="P212" s="197">
        <f>SUM(P213:P217)</f>
        <v>0</v>
      </c>
      <c r="Q212" s="196"/>
      <c r="R212" s="197">
        <f>SUM(R213:R217)</f>
        <v>0</v>
      </c>
      <c r="S212" s="196"/>
      <c r="T212" s="198">
        <f>SUM(T213:T217)</f>
        <v>0</v>
      </c>
      <c r="AR212" s="199" t="s">
        <v>83</v>
      </c>
      <c r="AT212" s="200" t="s">
        <v>72</v>
      </c>
      <c r="AU212" s="200" t="s">
        <v>81</v>
      </c>
      <c r="AY212" s="199" t="s">
        <v>137</v>
      </c>
      <c r="BK212" s="201">
        <f>SUM(BK213:BK217)</f>
        <v>0</v>
      </c>
    </row>
    <row r="213" spans="1:65" s="2" customFormat="1" ht="16.5" customHeight="1">
      <c r="A213" s="34"/>
      <c r="B213" s="35"/>
      <c r="C213" s="204" t="s">
        <v>272</v>
      </c>
      <c r="D213" s="204" t="s">
        <v>140</v>
      </c>
      <c r="E213" s="205" t="s">
        <v>273</v>
      </c>
      <c r="F213" s="206" t="s">
        <v>274</v>
      </c>
      <c r="G213" s="207" t="s">
        <v>150</v>
      </c>
      <c r="H213" s="208">
        <v>23.85</v>
      </c>
      <c r="I213" s="209"/>
      <c r="J213" s="210">
        <f>ROUND(I213*H213,2)</f>
        <v>0</v>
      </c>
      <c r="K213" s="211"/>
      <c r="L213" s="39"/>
      <c r="M213" s="212" t="s">
        <v>1</v>
      </c>
      <c r="N213" s="213" t="s">
        <v>38</v>
      </c>
      <c r="O213" s="71"/>
      <c r="P213" s="214">
        <f>O213*H213</f>
        <v>0</v>
      </c>
      <c r="Q213" s="214">
        <v>0</v>
      </c>
      <c r="R213" s="214">
        <f>Q213*H213</f>
        <v>0</v>
      </c>
      <c r="S213" s="214">
        <v>0</v>
      </c>
      <c r="T213" s="215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16" t="s">
        <v>217</v>
      </c>
      <c r="AT213" s="216" t="s">
        <v>140</v>
      </c>
      <c r="AU213" s="216" t="s">
        <v>83</v>
      </c>
      <c r="AY213" s="17" t="s">
        <v>137</v>
      </c>
      <c r="BE213" s="217">
        <f>IF(N213="základní",J213,0)</f>
        <v>0</v>
      </c>
      <c r="BF213" s="217">
        <f>IF(N213="snížená",J213,0)</f>
        <v>0</v>
      </c>
      <c r="BG213" s="217">
        <f>IF(N213="zákl. přenesená",J213,0)</f>
        <v>0</v>
      </c>
      <c r="BH213" s="217">
        <f>IF(N213="sníž. přenesená",J213,0)</f>
        <v>0</v>
      </c>
      <c r="BI213" s="217">
        <f>IF(N213="nulová",J213,0)</f>
        <v>0</v>
      </c>
      <c r="BJ213" s="17" t="s">
        <v>81</v>
      </c>
      <c r="BK213" s="217">
        <f>ROUND(I213*H213,2)</f>
        <v>0</v>
      </c>
      <c r="BL213" s="17" t="s">
        <v>217</v>
      </c>
      <c r="BM213" s="216" t="s">
        <v>275</v>
      </c>
    </row>
    <row r="214" spans="1:65" s="15" customFormat="1" ht="11.25">
      <c r="B214" s="241"/>
      <c r="C214" s="242"/>
      <c r="D214" s="220" t="s">
        <v>146</v>
      </c>
      <c r="E214" s="243" t="s">
        <v>1</v>
      </c>
      <c r="F214" s="244" t="s">
        <v>152</v>
      </c>
      <c r="G214" s="242"/>
      <c r="H214" s="243" t="s">
        <v>1</v>
      </c>
      <c r="I214" s="245"/>
      <c r="J214" s="242"/>
      <c r="K214" s="242"/>
      <c r="L214" s="246"/>
      <c r="M214" s="247"/>
      <c r="N214" s="248"/>
      <c r="O214" s="248"/>
      <c r="P214" s="248"/>
      <c r="Q214" s="248"/>
      <c r="R214" s="248"/>
      <c r="S214" s="248"/>
      <c r="T214" s="249"/>
      <c r="AT214" s="250" t="s">
        <v>146</v>
      </c>
      <c r="AU214" s="250" t="s">
        <v>83</v>
      </c>
      <c r="AV214" s="15" t="s">
        <v>81</v>
      </c>
      <c r="AW214" s="15" t="s">
        <v>30</v>
      </c>
      <c r="AX214" s="15" t="s">
        <v>73</v>
      </c>
      <c r="AY214" s="250" t="s">
        <v>137</v>
      </c>
    </row>
    <row r="215" spans="1:65" s="13" customFormat="1" ht="11.25">
      <c r="B215" s="218"/>
      <c r="C215" s="219"/>
      <c r="D215" s="220" t="s">
        <v>146</v>
      </c>
      <c r="E215" s="221" t="s">
        <v>1</v>
      </c>
      <c r="F215" s="222" t="s">
        <v>276</v>
      </c>
      <c r="G215" s="219"/>
      <c r="H215" s="223">
        <v>23.85</v>
      </c>
      <c r="I215" s="224"/>
      <c r="J215" s="219"/>
      <c r="K215" s="219"/>
      <c r="L215" s="225"/>
      <c r="M215" s="226"/>
      <c r="N215" s="227"/>
      <c r="O215" s="227"/>
      <c r="P215" s="227"/>
      <c r="Q215" s="227"/>
      <c r="R215" s="227"/>
      <c r="S215" s="227"/>
      <c r="T215" s="228"/>
      <c r="AT215" s="229" t="s">
        <v>146</v>
      </c>
      <c r="AU215" s="229" t="s">
        <v>83</v>
      </c>
      <c r="AV215" s="13" t="s">
        <v>83</v>
      </c>
      <c r="AW215" s="13" t="s">
        <v>30</v>
      </c>
      <c r="AX215" s="13" t="s">
        <v>73</v>
      </c>
      <c r="AY215" s="229" t="s">
        <v>137</v>
      </c>
    </row>
    <row r="216" spans="1:65" s="14" customFormat="1" ht="11.25">
      <c r="B216" s="230"/>
      <c r="C216" s="231"/>
      <c r="D216" s="220" t="s">
        <v>146</v>
      </c>
      <c r="E216" s="232" t="s">
        <v>1</v>
      </c>
      <c r="F216" s="233" t="s">
        <v>147</v>
      </c>
      <c r="G216" s="231"/>
      <c r="H216" s="234">
        <v>23.85</v>
      </c>
      <c r="I216" s="235"/>
      <c r="J216" s="231"/>
      <c r="K216" s="231"/>
      <c r="L216" s="236"/>
      <c r="M216" s="237"/>
      <c r="N216" s="238"/>
      <c r="O216" s="238"/>
      <c r="P216" s="238"/>
      <c r="Q216" s="238"/>
      <c r="R216" s="238"/>
      <c r="S216" s="238"/>
      <c r="T216" s="239"/>
      <c r="AT216" s="240" t="s">
        <v>146</v>
      </c>
      <c r="AU216" s="240" t="s">
        <v>83</v>
      </c>
      <c r="AV216" s="14" t="s">
        <v>144</v>
      </c>
      <c r="AW216" s="14" t="s">
        <v>30</v>
      </c>
      <c r="AX216" s="14" t="s">
        <v>81</v>
      </c>
      <c r="AY216" s="240" t="s">
        <v>137</v>
      </c>
    </row>
    <row r="217" spans="1:65" s="2" customFormat="1" ht="21.75" customHeight="1">
      <c r="A217" s="34"/>
      <c r="B217" s="35"/>
      <c r="C217" s="204" t="s">
        <v>277</v>
      </c>
      <c r="D217" s="204" t="s">
        <v>140</v>
      </c>
      <c r="E217" s="205" t="s">
        <v>278</v>
      </c>
      <c r="F217" s="206" t="s">
        <v>279</v>
      </c>
      <c r="G217" s="207" t="s">
        <v>280</v>
      </c>
      <c r="H217" s="251"/>
      <c r="I217" s="209"/>
      <c r="J217" s="210">
        <f>ROUND(I217*H217,2)</f>
        <v>0</v>
      </c>
      <c r="K217" s="211"/>
      <c r="L217" s="39"/>
      <c r="M217" s="212" t="s">
        <v>1</v>
      </c>
      <c r="N217" s="213" t="s">
        <v>38</v>
      </c>
      <c r="O217" s="71"/>
      <c r="P217" s="214">
        <f>O217*H217</f>
        <v>0</v>
      </c>
      <c r="Q217" s="214">
        <v>0</v>
      </c>
      <c r="R217" s="214">
        <f>Q217*H217</f>
        <v>0</v>
      </c>
      <c r="S217" s="214">
        <v>0</v>
      </c>
      <c r="T217" s="215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16" t="s">
        <v>217</v>
      </c>
      <c r="AT217" s="216" t="s">
        <v>140</v>
      </c>
      <c r="AU217" s="216" t="s">
        <v>83</v>
      </c>
      <c r="AY217" s="17" t="s">
        <v>137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7" t="s">
        <v>81</v>
      </c>
      <c r="BK217" s="217">
        <f>ROUND(I217*H217,2)</f>
        <v>0</v>
      </c>
      <c r="BL217" s="17" t="s">
        <v>217</v>
      </c>
      <c r="BM217" s="216" t="s">
        <v>281</v>
      </c>
    </row>
    <row r="218" spans="1:65" s="12" customFormat="1" ht="22.9" customHeight="1">
      <c r="B218" s="188"/>
      <c r="C218" s="189"/>
      <c r="D218" s="190" t="s">
        <v>72</v>
      </c>
      <c r="E218" s="202" t="s">
        <v>282</v>
      </c>
      <c r="F218" s="202" t="s">
        <v>283</v>
      </c>
      <c r="G218" s="189"/>
      <c r="H218" s="189"/>
      <c r="I218" s="192"/>
      <c r="J218" s="203">
        <f>BK218</f>
        <v>0</v>
      </c>
      <c r="K218" s="189"/>
      <c r="L218" s="194"/>
      <c r="M218" s="195"/>
      <c r="N218" s="196"/>
      <c r="O218" s="196"/>
      <c r="P218" s="197">
        <f>SUM(P219:P240)</f>
        <v>0</v>
      </c>
      <c r="Q218" s="196"/>
      <c r="R218" s="197">
        <f>SUM(R219:R240)</f>
        <v>0.17782799999999999</v>
      </c>
      <c r="S218" s="196"/>
      <c r="T218" s="198">
        <f>SUM(T219:T240)</f>
        <v>2.6762400000000002E-2</v>
      </c>
      <c r="AR218" s="199" t="s">
        <v>83</v>
      </c>
      <c r="AT218" s="200" t="s">
        <v>72</v>
      </c>
      <c r="AU218" s="200" t="s">
        <v>81</v>
      </c>
      <c r="AY218" s="199" t="s">
        <v>137</v>
      </c>
      <c r="BK218" s="201">
        <f>SUM(BK219:BK240)</f>
        <v>0</v>
      </c>
    </row>
    <row r="219" spans="1:65" s="2" customFormat="1" ht="21.75" customHeight="1">
      <c r="A219" s="34"/>
      <c r="B219" s="35"/>
      <c r="C219" s="204" t="s">
        <v>284</v>
      </c>
      <c r="D219" s="204" t="s">
        <v>140</v>
      </c>
      <c r="E219" s="205" t="s">
        <v>285</v>
      </c>
      <c r="F219" s="206" t="s">
        <v>286</v>
      </c>
      <c r="G219" s="207" t="s">
        <v>150</v>
      </c>
      <c r="H219" s="208">
        <v>63.72</v>
      </c>
      <c r="I219" s="209"/>
      <c r="J219" s="210">
        <f>ROUND(I219*H219,2)</f>
        <v>0</v>
      </c>
      <c r="K219" s="211"/>
      <c r="L219" s="39"/>
      <c r="M219" s="212" t="s">
        <v>1</v>
      </c>
      <c r="N219" s="213" t="s">
        <v>38</v>
      </c>
      <c r="O219" s="71"/>
      <c r="P219" s="214">
        <f>O219*H219</f>
        <v>0</v>
      </c>
      <c r="Q219" s="214">
        <v>0</v>
      </c>
      <c r="R219" s="214">
        <f>Q219*H219</f>
        <v>0</v>
      </c>
      <c r="S219" s="214">
        <v>4.2000000000000002E-4</v>
      </c>
      <c r="T219" s="215">
        <f>S219*H219</f>
        <v>2.6762400000000002E-2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16" t="s">
        <v>217</v>
      </c>
      <c r="AT219" s="216" t="s">
        <v>140</v>
      </c>
      <c r="AU219" s="216" t="s">
        <v>83</v>
      </c>
      <c r="AY219" s="17" t="s">
        <v>137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7" t="s">
        <v>81</v>
      </c>
      <c r="BK219" s="217">
        <f>ROUND(I219*H219,2)</f>
        <v>0</v>
      </c>
      <c r="BL219" s="17" t="s">
        <v>217</v>
      </c>
      <c r="BM219" s="216" t="s">
        <v>287</v>
      </c>
    </row>
    <row r="220" spans="1:65" s="13" customFormat="1" ht="11.25">
      <c r="B220" s="218"/>
      <c r="C220" s="219"/>
      <c r="D220" s="220" t="s">
        <v>146</v>
      </c>
      <c r="E220" s="221" t="s">
        <v>1</v>
      </c>
      <c r="F220" s="222" t="s">
        <v>226</v>
      </c>
      <c r="G220" s="219"/>
      <c r="H220" s="223">
        <v>63.72</v>
      </c>
      <c r="I220" s="224"/>
      <c r="J220" s="219"/>
      <c r="K220" s="219"/>
      <c r="L220" s="225"/>
      <c r="M220" s="226"/>
      <c r="N220" s="227"/>
      <c r="O220" s="227"/>
      <c r="P220" s="227"/>
      <c r="Q220" s="227"/>
      <c r="R220" s="227"/>
      <c r="S220" s="227"/>
      <c r="T220" s="228"/>
      <c r="AT220" s="229" t="s">
        <v>146</v>
      </c>
      <c r="AU220" s="229" t="s">
        <v>83</v>
      </c>
      <c r="AV220" s="13" t="s">
        <v>83</v>
      </c>
      <c r="AW220" s="13" t="s">
        <v>30</v>
      </c>
      <c r="AX220" s="13" t="s">
        <v>73</v>
      </c>
      <c r="AY220" s="229" t="s">
        <v>137</v>
      </c>
    </row>
    <row r="221" spans="1:65" s="14" customFormat="1" ht="11.25">
      <c r="B221" s="230"/>
      <c r="C221" s="231"/>
      <c r="D221" s="220" t="s">
        <v>146</v>
      </c>
      <c r="E221" s="232" t="s">
        <v>1</v>
      </c>
      <c r="F221" s="233" t="s">
        <v>147</v>
      </c>
      <c r="G221" s="231"/>
      <c r="H221" s="234">
        <v>63.72</v>
      </c>
      <c r="I221" s="235"/>
      <c r="J221" s="231"/>
      <c r="K221" s="231"/>
      <c r="L221" s="236"/>
      <c r="M221" s="237"/>
      <c r="N221" s="238"/>
      <c r="O221" s="238"/>
      <c r="P221" s="238"/>
      <c r="Q221" s="238"/>
      <c r="R221" s="238"/>
      <c r="S221" s="238"/>
      <c r="T221" s="239"/>
      <c r="AT221" s="240" t="s">
        <v>146</v>
      </c>
      <c r="AU221" s="240" t="s">
        <v>83</v>
      </c>
      <c r="AV221" s="14" t="s">
        <v>144</v>
      </c>
      <c r="AW221" s="14" t="s">
        <v>30</v>
      </c>
      <c r="AX221" s="14" t="s">
        <v>81</v>
      </c>
      <c r="AY221" s="240" t="s">
        <v>137</v>
      </c>
    </row>
    <row r="222" spans="1:65" s="2" customFormat="1" ht="21.75" customHeight="1">
      <c r="A222" s="34"/>
      <c r="B222" s="35"/>
      <c r="C222" s="204" t="s">
        <v>288</v>
      </c>
      <c r="D222" s="204" t="s">
        <v>140</v>
      </c>
      <c r="E222" s="205" t="s">
        <v>289</v>
      </c>
      <c r="F222" s="206" t="s">
        <v>290</v>
      </c>
      <c r="G222" s="207" t="s">
        <v>150</v>
      </c>
      <c r="H222" s="208">
        <v>60.9</v>
      </c>
      <c r="I222" s="209"/>
      <c r="J222" s="210">
        <f>ROUND(I222*H222,2)</f>
        <v>0</v>
      </c>
      <c r="K222" s="211"/>
      <c r="L222" s="39"/>
      <c r="M222" s="212" t="s">
        <v>1</v>
      </c>
      <c r="N222" s="213" t="s">
        <v>38</v>
      </c>
      <c r="O222" s="71"/>
      <c r="P222" s="214">
        <f>O222*H222</f>
        <v>0</v>
      </c>
      <c r="Q222" s="214">
        <v>0</v>
      </c>
      <c r="R222" s="214">
        <f>Q222*H222</f>
        <v>0</v>
      </c>
      <c r="S222" s="214">
        <v>0</v>
      </c>
      <c r="T222" s="215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16" t="s">
        <v>217</v>
      </c>
      <c r="AT222" s="216" t="s">
        <v>140</v>
      </c>
      <c r="AU222" s="216" t="s">
        <v>83</v>
      </c>
      <c r="AY222" s="17" t="s">
        <v>137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7" t="s">
        <v>81</v>
      </c>
      <c r="BK222" s="217">
        <f>ROUND(I222*H222,2)</f>
        <v>0</v>
      </c>
      <c r="BL222" s="17" t="s">
        <v>217</v>
      </c>
      <c r="BM222" s="216" t="s">
        <v>291</v>
      </c>
    </row>
    <row r="223" spans="1:65" s="15" customFormat="1" ht="11.25">
      <c r="B223" s="241"/>
      <c r="C223" s="242"/>
      <c r="D223" s="220" t="s">
        <v>146</v>
      </c>
      <c r="E223" s="243" t="s">
        <v>1</v>
      </c>
      <c r="F223" s="244" t="s">
        <v>152</v>
      </c>
      <c r="G223" s="242"/>
      <c r="H223" s="243" t="s">
        <v>1</v>
      </c>
      <c r="I223" s="245"/>
      <c r="J223" s="242"/>
      <c r="K223" s="242"/>
      <c r="L223" s="246"/>
      <c r="M223" s="247"/>
      <c r="N223" s="248"/>
      <c r="O223" s="248"/>
      <c r="P223" s="248"/>
      <c r="Q223" s="248"/>
      <c r="R223" s="248"/>
      <c r="S223" s="248"/>
      <c r="T223" s="249"/>
      <c r="AT223" s="250" t="s">
        <v>146</v>
      </c>
      <c r="AU223" s="250" t="s">
        <v>83</v>
      </c>
      <c r="AV223" s="15" t="s">
        <v>81</v>
      </c>
      <c r="AW223" s="15" t="s">
        <v>30</v>
      </c>
      <c r="AX223" s="15" t="s">
        <v>73</v>
      </c>
      <c r="AY223" s="250" t="s">
        <v>137</v>
      </c>
    </row>
    <row r="224" spans="1:65" s="13" customFormat="1" ht="11.25">
      <c r="B224" s="218"/>
      <c r="C224" s="219"/>
      <c r="D224" s="220" t="s">
        <v>146</v>
      </c>
      <c r="E224" s="221" t="s">
        <v>1</v>
      </c>
      <c r="F224" s="222" t="s">
        <v>201</v>
      </c>
      <c r="G224" s="219"/>
      <c r="H224" s="223">
        <v>60.9</v>
      </c>
      <c r="I224" s="224"/>
      <c r="J224" s="219"/>
      <c r="K224" s="219"/>
      <c r="L224" s="225"/>
      <c r="M224" s="226"/>
      <c r="N224" s="227"/>
      <c r="O224" s="227"/>
      <c r="P224" s="227"/>
      <c r="Q224" s="227"/>
      <c r="R224" s="227"/>
      <c r="S224" s="227"/>
      <c r="T224" s="228"/>
      <c r="AT224" s="229" t="s">
        <v>146</v>
      </c>
      <c r="AU224" s="229" t="s">
        <v>83</v>
      </c>
      <c r="AV224" s="13" t="s">
        <v>83</v>
      </c>
      <c r="AW224" s="13" t="s">
        <v>30</v>
      </c>
      <c r="AX224" s="13" t="s">
        <v>73</v>
      </c>
      <c r="AY224" s="229" t="s">
        <v>137</v>
      </c>
    </row>
    <row r="225" spans="1:65" s="14" customFormat="1" ht="11.25">
      <c r="B225" s="230"/>
      <c r="C225" s="231"/>
      <c r="D225" s="220" t="s">
        <v>146</v>
      </c>
      <c r="E225" s="232" t="s">
        <v>1</v>
      </c>
      <c r="F225" s="233" t="s">
        <v>147</v>
      </c>
      <c r="G225" s="231"/>
      <c r="H225" s="234">
        <v>60.9</v>
      </c>
      <c r="I225" s="235"/>
      <c r="J225" s="231"/>
      <c r="K225" s="231"/>
      <c r="L225" s="236"/>
      <c r="M225" s="237"/>
      <c r="N225" s="238"/>
      <c r="O225" s="238"/>
      <c r="P225" s="238"/>
      <c r="Q225" s="238"/>
      <c r="R225" s="238"/>
      <c r="S225" s="238"/>
      <c r="T225" s="239"/>
      <c r="AT225" s="240" t="s">
        <v>146</v>
      </c>
      <c r="AU225" s="240" t="s">
        <v>83</v>
      </c>
      <c r="AV225" s="14" t="s">
        <v>144</v>
      </c>
      <c r="AW225" s="14" t="s">
        <v>30</v>
      </c>
      <c r="AX225" s="14" t="s">
        <v>81</v>
      </c>
      <c r="AY225" s="240" t="s">
        <v>137</v>
      </c>
    </row>
    <row r="226" spans="1:65" s="2" customFormat="1" ht="16.5" customHeight="1">
      <c r="A226" s="34"/>
      <c r="B226" s="35"/>
      <c r="C226" s="252" t="s">
        <v>292</v>
      </c>
      <c r="D226" s="252" t="s">
        <v>293</v>
      </c>
      <c r="E226" s="253" t="s">
        <v>294</v>
      </c>
      <c r="F226" s="254" t="s">
        <v>295</v>
      </c>
      <c r="G226" s="255" t="s">
        <v>150</v>
      </c>
      <c r="H226" s="256">
        <v>62.118000000000002</v>
      </c>
      <c r="I226" s="257"/>
      <c r="J226" s="258">
        <f>ROUND(I226*H226,2)</f>
        <v>0</v>
      </c>
      <c r="K226" s="259"/>
      <c r="L226" s="260"/>
      <c r="M226" s="261" t="s">
        <v>1</v>
      </c>
      <c r="N226" s="262" t="s">
        <v>38</v>
      </c>
      <c r="O226" s="71"/>
      <c r="P226" s="214">
        <f>O226*H226</f>
        <v>0</v>
      </c>
      <c r="Q226" s="214">
        <v>2E-3</v>
      </c>
      <c r="R226" s="214">
        <f>Q226*H226</f>
        <v>0.12423600000000001</v>
      </c>
      <c r="S226" s="214">
        <v>0</v>
      </c>
      <c r="T226" s="215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16" t="s">
        <v>296</v>
      </c>
      <c r="AT226" s="216" t="s">
        <v>293</v>
      </c>
      <c r="AU226" s="216" t="s">
        <v>83</v>
      </c>
      <c r="AY226" s="17" t="s">
        <v>137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7" t="s">
        <v>81</v>
      </c>
      <c r="BK226" s="217">
        <f>ROUND(I226*H226,2)</f>
        <v>0</v>
      </c>
      <c r="BL226" s="17" t="s">
        <v>217</v>
      </c>
      <c r="BM226" s="216" t="s">
        <v>297</v>
      </c>
    </row>
    <row r="227" spans="1:65" s="13" customFormat="1" ht="11.25">
      <c r="B227" s="218"/>
      <c r="C227" s="219"/>
      <c r="D227" s="220" t="s">
        <v>146</v>
      </c>
      <c r="E227" s="219"/>
      <c r="F227" s="222" t="s">
        <v>298</v>
      </c>
      <c r="G227" s="219"/>
      <c r="H227" s="223">
        <v>62.118000000000002</v>
      </c>
      <c r="I227" s="224"/>
      <c r="J227" s="219"/>
      <c r="K227" s="219"/>
      <c r="L227" s="225"/>
      <c r="M227" s="226"/>
      <c r="N227" s="227"/>
      <c r="O227" s="227"/>
      <c r="P227" s="227"/>
      <c r="Q227" s="227"/>
      <c r="R227" s="227"/>
      <c r="S227" s="227"/>
      <c r="T227" s="228"/>
      <c r="AT227" s="229" t="s">
        <v>146</v>
      </c>
      <c r="AU227" s="229" t="s">
        <v>83</v>
      </c>
      <c r="AV227" s="13" t="s">
        <v>83</v>
      </c>
      <c r="AW227" s="13" t="s">
        <v>4</v>
      </c>
      <c r="AX227" s="13" t="s">
        <v>81</v>
      </c>
      <c r="AY227" s="229" t="s">
        <v>137</v>
      </c>
    </row>
    <row r="228" spans="1:65" s="2" customFormat="1" ht="21.75" customHeight="1">
      <c r="A228" s="34"/>
      <c r="B228" s="35"/>
      <c r="C228" s="204" t="s">
        <v>299</v>
      </c>
      <c r="D228" s="204" t="s">
        <v>140</v>
      </c>
      <c r="E228" s="205" t="s">
        <v>300</v>
      </c>
      <c r="F228" s="206" t="s">
        <v>301</v>
      </c>
      <c r="G228" s="207" t="s">
        <v>150</v>
      </c>
      <c r="H228" s="208">
        <v>121.8</v>
      </c>
      <c r="I228" s="209"/>
      <c r="J228" s="210">
        <f>ROUND(I228*H228,2)</f>
        <v>0</v>
      </c>
      <c r="K228" s="211"/>
      <c r="L228" s="39"/>
      <c r="M228" s="212" t="s">
        <v>1</v>
      </c>
      <c r="N228" s="213" t="s">
        <v>38</v>
      </c>
      <c r="O228" s="71"/>
      <c r="P228" s="214">
        <f>O228*H228</f>
        <v>0</v>
      </c>
      <c r="Q228" s="214">
        <v>0</v>
      </c>
      <c r="R228" s="214">
        <f>Q228*H228</f>
        <v>0</v>
      </c>
      <c r="S228" s="214">
        <v>0</v>
      </c>
      <c r="T228" s="215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16" t="s">
        <v>217</v>
      </c>
      <c r="AT228" s="216" t="s">
        <v>140</v>
      </c>
      <c r="AU228" s="216" t="s">
        <v>83</v>
      </c>
      <c r="AY228" s="17" t="s">
        <v>137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7" t="s">
        <v>81</v>
      </c>
      <c r="BK228" s="217">
        <f>ROUND(I228*H228,2)</f>
        <v>0</v>
      </c>
      <c r="BL228" s="17" t="s">
        <v>217</v>
      </c>
      <c r="BM228" s="216" t="s">
        <v>302</v>
      </c>
    </row>
    <row r="229" spans="1:65" s="15" customFormat="1" ht="11.25">
      <c r="B229" s="241"/>
      <c r="C229" s="242"/>
      <c r="D229" s="220" t="s">
        <v>146</v>
      </c>
      <c r="E229" s="243" t="s">
        <v>1</v>
      </c>
      <c r="F229" s="244" t="s">
        <v>152</v>
      </c>
      <c r="G229" s="242"/>
      <c r="H229" s="243" t="s">
        <v>1</v>
      </c>
      <c r="I229" s="245"/>
      <c r="J229" s="242"/>
      <c r="K229" s="242"/>
      <c r="L229" s="246"/>
      <c r="M229" s="247"/>
      <c r="N229" s="248"/>
      <c r="O229" s="248"/>
      <c r="P229" s="248"/>
      <c r="Q229" s="248"/>
      <c r="R229" s="248"/>
      <c r="S229" s="248"/>
      <c r="T229" s="249"/>
      <c r="AT229" s="250" t="s">
        <v>146</v>
      </c>
      <c r="AU229" s="250" t="s">
        <v>83</v>
      </c>
      <c r="AV229" s="15" t="s">
        <v>81</v>
      </c>
      <c r="AW229" s="15" t="s">
        <v>30</v>
      </c>
      <c r="AX229" s="15" t="s">
        <v>73</v>
      </c>
      <c r="AY229" s="250" t="s">
        <v>137</v>
      </c>
    </row>
    <row r="230" spans="1:65" s="13" customFormat="1" ht="11.25">
      <c r="B230" s="218"/>
      <c r="C230" s="219"/>
      <c r="D230" s="220" t="s">
        <v>146</v>
      </c>
      <c r="E230" s="221" t="s">
        <v>1</v>
      </c>
      <c r="F230" s="222" t="s">
        <v>212</v>
      </c>
      <c r="G230" s="219"/>
      <c r="H230" s="223">
        <v>121.8</v>
      </c>
      <c r="I230" s="224"/>
      <c r="J230" s="219"/>
      <c r="K230" s="219"/>
      <c r="L230" s="225"/>
      <c r="M230" s="226"/>
      <c r="N230" s="227"/>
      <c r="O230" s="227"/>
      <c r="P230" s="227"/>
      <c r="Q230" s="227"/>
      <c r="R230" s="227"/>
      <c r="S230" s="227"/>
      <c r="T230" s="228"/>
      <c r="AT230" s="229" t="s">
        <v>146</v>
      </c>
      <c r="AU230" s="229" t="s">
        <v>83</v>
      </c>
      <c r="AV230" s="13" t="s">
        <v>83</v>
      </c>
      <c r="AW230" s="13" t="s">
        <v>30</v>
      </c>
      <c r="AX230" s="13" t="s">
        <v>73</v>
      </c>
      <c r="AY230" s="229" t="s">
        <v>137</v>
      </c>
    </row>
    <row r="231" spans="1:65" s="14" customFormat="1" ht="11.25">
      <c r="B231" s="230"/>
      <c r="C231" s="231"/>
      <c r="D231" s="220" t="s">
        <v>146</v>
      </c>
      <c r="E231" s="232" t="s">
        <v>1</v>
      </c>
      <c r="F231" s="233" t="s">
        <v>147</v>
      </c>
      <c r="G231" s="231"/>
      <c r="H231" s="234">
        <v>121.8</v>
      </c>
      <c r="I231" s="235"/>
      <c r="J231" s="231"/>
      <c r="K231" s="231"/>
      <c r="L231" s="236"/>
      <c r="M231" s="237"/>
      <c r="N231" s="238"/>
      <c r="O231" s="238"/>
      <c r="P231" s="238"/>
      <c r="Q231" s="238"/>
      <c r="R231" s="238"/>
      <c r="S231" s="238"/>
      <c r="T231" s="239"/>
      <c r="AT231" s="240" t="s">
        <v>146</v>
      </c>
      <c r="AU231" s="240" t="s">
        <v>83</v>
      </c>
      <c r="AV231" s="14" t="s">
        <v>144</v>
      </c>
      <c r="AW231" s="14" t="s">
        <v>30</v>
      </c>
      <c r="AX231" s="14" t="s">
        <v>81</v>
      </c>
      <c r="AY231" s="240" t="s">
        <v>137</v>
      </c>
    </row>
    <row r="232" spans="1:65" s="2" customFormat="1" ht="16.5" customHeight="1">
      <c r="A232" s="34"/>
      <c r="B232" s="35"/>
      <c r="C232" s="252" t="s">
        <v>296</v>
      </c>
      <c r="D232" s="252" t="s">
        <v>293</v>
      </c>
      <c r="E232" s="253" t="s">
        <v>303</v>
      </c>
      <c r="F232" s="254" t="s">
        <v>304</v>
      </c>
      <c r="G232" s="255" t="s">
        <v>150</v>
      </c>
      <c r="H232" s="256">
        <v>66.989999999999995</v>
      </c>
      <c r="I232" s="257"/>
      <c r="J232" s="258">
        <f>ROUND(I232*H232,2)</f>
        <v>0</v>
      </c>
      <c r="K232" s="259"/>
      <c r="L232" s="260"/>
      <c r="M232" s="261" t="s">
        <v>1</v>
      </c>
      <c r="N232" s="262" t="s">
        <v>38</v>
      </c>
      <c r="O232" s="71"/>
      <c r="P232" s="214">
        <f>O232*H232</f>
        <v>0</v>
      </c>
      <c r="Q232" s="214">
        <v>4.0000000000000002E-4</v>
      </c>
      <c r="R232" s="214">
        <f>Q232*H232</f>
        <v>2.6796E-2</v>
      </c>
      <c r="S232" s="214">
        <v>0</v>
      </c>
      <c r="T232" s="215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16" t="s">
        <v>296</v>
      </c>
      <c r="AT232" s="216" t="s">
        <v>293</v>
      </c>
      <c r="AU232" s="216" t="s">
        <v>83</v>
      </c>
      <c r="AY232" s="17" t="s">
        <v>137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7" t="s">
        <v>81</v>
      </c>
      <c r="BK232" s="217">
        <f>ROUND(I232*H232,2)</f>
        <v>0</v>
      </c>
      <c r="BL232" s="17" t="s">
        <v>217</v>
      </c>
      <c r="BM232" s="216" t="s">
        <v>305</v>
      </c>
    </row>
    <row r="233" spans="1:65" s="13" customFormat="1" ht="11.25">
      <c r="B233" s="218"/>
      <c r="C233" s="219"/>
      <c r="D233" s="220" t="s">
        <v>146</v>
      </c>
      <c r="E233" s="221" t="s">
        <v>1</v>
      </c>
      <c r="F233" s="222" t="s">
        <v>306</v>
      </c>
      <c r="G233" s="219"/>
      <c r="H233" s="223">
        <v>60.9</v>
      </c>
      <c r="I233" s="224"/>
      <c r="J233" s="219"/>
      <c r="K233" s="219"/>
      <c r="L233" s="225"/>
      <c r="M233" s="226"/>
      <c r="N233" s="227"/>
      <c r="O233" s="227"/>
      <c r="P233" s="227"/>
      <c r="Q233" s="227"/>
      <c r="R233" s="227"/>
      <c r="S233" s="227"/>
      <c r="T233" s="228"/>
      <c r="AT233" s="229" t="s">
        <v>146</v>
      </c>
      <c r="AU233" s="229" t="s">
        <v>83</v>
      </c>
      <c r="AV233" s="13" t="s">
        <v>83</v>
      </c>
      <c r="AW233" s="13" t="s">
        <v>30</v>
      </c>
      <c r="AX233" s="13" t="s">
        <v>73</v>
      </c>
      <c r="AY233" s="229" t="s">
        <v>137</v>
      </c>
    </row>
    <row r="234" spans="1:65" s="14" customFormat="1" ht="11.25">
      <c r="B234" s="230"/>
      <c r="C234" s="231"/>
      <c r="D234" s="220" t="s">
        <v>146</v>
      </c>
      <c r="E234" s="232" t="s">
        <v>1</v>
      </c>
      <c r="F234" s="233" t="s">
        <v>147</v>
      </c>
      <c r="G234" s="231"/>
      <c r="H234" s="234">
        <v>60.9</v>
      </c>
      <c r="I234" s="235"/>
      <c r="J234" s="231"/>
      <c r="K234" s="231"/>
      <c r="L234" s="236"/>
      <c r="M234" s="237"/>
      <c r="N234" s="238"/>
      <c r="O234" s="238"/>
      <c r="P234" s="238"/>
      <c r="Q234" s="238"/>
      <c r="R234" s="238"/>
      <c r="S234" s="238"/>
      <c r="T234" s="239"/>
      <c r="AT234" s="240" t="s">
        <v>146</v>
      </c>
      <c r="AU234" s="240" t="s">
        <v>83</v>
      </c>
      <c r="AV234" s="14" t="s">
        <v>144</v>
      </c>
      <c r="AW234" s="14" t="s">
        <v>30</v>
      </c>
      <c r="AX234" s="14" t="s">
        <v>81</v>
      </c>
      <c r="AY234" s="240" t="s">
        <v>137</v>
      </c>
    </row>
    <row r="235" spans="1:65" s="13" customFormat="1" ht="11.25">
      <c r="B235" s="218"/>
      <c r="C235" s="219"/>
      <c r="D235" s="220" t="s">
        <v>146</v>
      </c>
      <c r="E235" s="219"/>
      <c r="F235" s="222" t="s">
        <v>307</v>
      </c>
      <c r="G235" s="219"/>
      <c r="H235" s="223">
        <v>66.989999999999995</v>
      </c>
      <c r="I235" s="224"/>
      <c r="J235" s="219"/>
      <c r="K235" s="219"/>
      <c r="L235" s="225"/>
      <c r="M235" s="226"/>
      <c r="N235" s="227"/>
      <c r="O235" s="227"/>
      <c r="P235" s="227"/>
      <c r="Q235" s="227"/>
      <c r="R235" s="227"/>
      <c r="S235" s="227"/>
      <c r="T235" s="228"/>
      <c r="AT235" s="229" t="s">
        <v>146</v>
      </c>
      <c r="AU235" s="229" t="s">
        <v>83</v>
      </c>
      <c r="AV235" s="13" t="s">
        <v>83</v>
      </c>
      <c r="AW235" s="13" t="s">
        <v>4</v>
      </c>
      <c r="AX235" s="13" t="s">
        <v>81</v>
      </c>
      <c r="AY235" s="229" t="s">
        <v>137</v>
      </c>
    </row>
    <row r="236" spans="1:65" s="2" customFormat="1" ht="16.5" customHeight="1">
      <c r="A236" s="34"/>
      <c r="B236" s="35"/>
      <c r="C236" s="252" t="s">
        <v>308</v>
      </c>
      <c r="D236" s="252" t="s">
        <v>293</v>
      </c>
      <c r="E236" s="253" t="s">
        <v>309</v>
      </c>
      <c r="F236" s="254" t="s">
        <v>310</v>
      </c>
      <c r="G236" s="255" t="s">
        <v>150</v>
      </c>
      <c r="H236" s="256">
        <v>66.989999999999995</v>
      </c>
      <c r="I236" s="257"/>
      <c r="J236" s="258">
        <f>ROUND(I236*H236,2)</f>
        <v>0</v>
      </c>
      <c r="K236" s="259"/>
      <c r="L236" s="260"/>
      <c r="M236" s="261" t="s">
        <v>1</v>
      </c>
      <c r="N236" s="262" t="s">
        <v>38</v>
      </c>
      <c r="O236" s="71"/>
      <c r="P236" s="214">
        <f>O236*H236</f>
        <v>0</v>
      </c>
      <c r="Q236" s="214">
        <v>4.0000000000000002E-4</v>
      </c>
      <c r="R236" s="214">
        <f>Q236*H236</f>
        <v>2.6796E-2</v>
      </c>
      <c r="S236" s="214">
        <v>0</v>
      </c>
      <c r="T236" s="215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16" t="s">
        <v>296</v>
      </c>
      <c r="AT236" s="216" t="s">
        <v>293</v>
      </c>
      <c r="AU236" s="216" t="s">
        <v>83</v>
      </c>
      <c r="AY236" s="17" t="s">
        <v>137</v>
      </c>
      <c r="BE236" s="217">
        <f>IF(N236="základní",J236,0)</f>
        <v>0</v>
      </c>
      <c r="BF236" s="217">
        <f>IF(N236="snížená",J236,0)</f>
        <v>0</v>
      </c>
      <c r="BG236" s="217">
        <f>IF(N236="zákl. přenesená",J236,0)</f>
        <v>0</v>
      </c>
      <c r="BH236" s="217">
        <f>IF(N236="sníž. přenesená",J236,0)</f>
        <v>0</v>
      </c>
      <c r="BI236" s="217">
        <f>IF(N236="nulová",J236,0)</f>
        <v>0</v>
      </c>
      <c r="BJ236" s="17" t="s">
        <v>81</v>
      </c>
      <c r="BK236" s="217">
        <f>ROUND(I236*H236,2)</f>
        <v>0</v>
      </c>
      <c r="BL236" s="17" t="s">
        <v>217</v>
      </c>
      <c r="BM236" s="216" t="s">
        <v>311</v>
      </c>
    </row>
    <row r="237" spans="1:65" s="13" customFormat="1" ht="11.25">
      <c r="B237" s="218"/>
      <c r="C237" s="219"/>
      <c r="D237" s="220" t="s">
        <v>146</v>
      </c>
      <c r="E237" s="221" t="s">
        <v>1</v>
      </c>
      <c r="F237" s="222" t="s">
        <v>306</v>
      </c>
      <c r="G237" s="219"/>
      <c r="H237" s="223">
        <v>60.9</v>
      </c>
      <c r="I237" s="224"/>
      <c r="J237" s="219"/>
      <c r="K237" s="219"/>
      <c r="L237" s="225"/>
      <c r="M237" s="226"/>
      <c r="N237" s="227"/>
      <c r="O237" s="227"/>
      <c r="P237" s="227"/>
      <c r="Q237" s="227"/>
      <c r="R237" s="227"/>
      <c r="S237" s="227"/>
      <c r="T237" s="228"/>
      <c r="AT237" s="229" t="s">
        <v>146</v>
      </c>
      <c r="AU237" s="229" t="s">
        <v>83</v>
      </c>
      <c r="AV237" s="13" t="s">
        <v>83</v>
      </c>
      <c r="AW237" s="13" t="s">
        <v>30</v>
      </c>
      <c r="AX237" s="13" t="s">
        <v>73</v>
      </c>
      <c r="AY237" s="229" t="s">
        <v>137</v>
      </c>
    </row>
    <row r="238" spans="1:65" s="14" customFormat="1" ht="11.25">
      <c r="B238" s="230"/>
      <c r="C238" s="231"/>
      <c r="D238" s="220" t="s">
        <v>146</v>
      </c>
      <c r="E238" s="232" t="s">
        <v>1</v>
      </c>
      <c r="F238" s="233" t="s">
        <v>147</v>
      </c>
      <c r="G238" s="231"/>
      <c r="H238" s="234">
        <v>60.9</v>
      </c>
      <c r="I238" s="235"/>
      <c r="J238" s="231"/>
      <c r="K238" s="231"/>
      <c r="L238" s="236"/>
      <c r="M238" s="237"/>
      <c r="N238" s="238"/>
      <c r="O238" s="238"/>
      <c r="P238" s="238"/>
      <c r="Q238" s="238"/>
      <c r="R238" s="238"/>
      <c r="S238" s="238"/>
      <c r="T238" s="239"/>
      <c r="AT238" s="240" t="s">
        <v>146</v>
      </c>
      <c r="AU238" s="240" t="s">
        <v>83</v>
      </c>
      <c r="AV238" s="14" t="s">
        <v>144</v>
      </c>
      <c r="AW238" s="14" t="s">
        <v>30</v>
      </c>
      <c r="AX238" s="14" t="s">
        <v>81</v>
      </c>
      <c r="AY238" s="240" t="s">
        <v>137</v>
      </c>
    </row>
    <row r="239" spans="1:65" s="13" customFormat="1" ht="11.25">
      <c r="B239" s="218"/>
      <c r="C239" s="219"/>
      <c r="D239" s="220" t="s">
        <v>146</v>
      </c>
      <c r="E239" s="219"/>
      <c r="F239" s="222" t="s">
        <v>307</v>
      </c>
      <c r="G239" s="219"/>
      <c r="H239" s="223">
        <v>66.989999999999995</v>
      </c>
      <c r="I239" s="224"/>
      <c r="J239" s="219"/>
      <c r="K239" s="219"/>
      <c r="L239" s="225"/>
      <c r="M239" s="226"/>
      <c r="N239" s="227"/>
      <c r="O239" s="227"/>
      <c r="P239" s="227"/>
      <c r="Q239" s="227"/>
      <c r="R239" s="227"/>
      <c r="S239" s="227"/>
      <c r="T239" s="228"/>
      <c r="AT239" s="229" t="s">
        <v>146</v>
      </c>
      <c r="AU239" s="229" t="s">
        <v>83</v>
      </c>
      <c r="AV239" s="13" t="s">
        <v>83</v>
      </c>
      <c r="AW239" s="13" t="s">
        <v>4</v>
      </c>
      <c r="AX239" s="13" t="s">
        <v>81</v>
      </c>
      <c r="AY239" s="229" t="s">
        <v>137</v>
      </c>
    </row>
    <row r="240" spans="1:65" s="2" customFormat="1" ht="21.75" customHeight="1">
      <c r="A240" s="34"/>
      <c r="B240" s="35"/>
      <c r="C240" s="204" t="s">
        <v>312</v>
      </c>
      <c r="D240" s="204" t="s">
        <v>140</v>
      </c>
      <c r="E240" s="205" t="s">
        <v>313</v>
      </c>
      <c r="F240" s="206" t="s">
        <v>314</v>
      </c>
      <c r="G240" s="207" t="s">
        <v>280</v>
      </c>
      <c r="H240" s="251"/>
      <c r="I240" s="209"/>
      <c r="J240" s="210">
        <f>ROUND(I240*H240,2)</f>
        <v>0</v>
      </c>
      <c r="K240" s="211"/>
      <c r="L240" s="39"/>
      <c r="M240" s="212" t="s">
        <v>1</v>
      </c>
      <c r="N240" s="213" t="s">
        <v>38</v>
      </c>
      <c r="O240" s="71"/>
      <c r="P240" s="214">
        <f>O240*H240</f>
        <v>0</v>
      </c>
      <c r="Q240" s="214">
        <v>0</v>
      </c>
      <c r="R240" s="214">
        <f>Q240*H240</f>
        <v>0</v>
      </c>
      <c r="S240" s="214">
        <v>0</v>
      </c>
      <c r="T240" s="215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16" t="s">
        <v>217</v>
      </c>
      <c r="AT240" s="216" t="s">
        <v>140</v>
      </c>
      <c r="AU240" s="216" t="s">
        <v>83</v>
      </c>
      <c r="AY240" s="17" t="s">
        <v>137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7" t="s">
        <v>81</v>
      </c>
      <c r="BK240" s="217">
        <f>ROUND(I240*H240,2)</f>
        <v>0</v>
      </c>
      <c r="BL240" s="17" t="s">
        <v>217</v>
      </c>
      <c r="BM240" s="216" t="s">
        <v>315</v>
      </c>
    </row>
    <row r="241" spans="1:65" s="12" customFormat="1" ht="22.9" customHeight="1">
      <c r="B241" s="188"/>
      <c r="C241" s="189"/>
      <c r="D241" s="190" t="s">
        <v>72</v>
      </c>
      <c r="E241" s="202" t="s">
        <v>316</v>
      </c>
      <c r="F241" s="202" t="s">
        <v>317</v>
      </c>
      <c r="G241" s="189"/>
      <c r="H241" s="189"/>
      <c r="I241" s="192"/>
      <c r="J241" s="203">
        <f>BK241</f>
        <v>0</v>
      </c>
      <c r="K241" s="189"/>
      <c r="L241" s="194"/>
      <c r="M241" s="195"/>
      <c r="N241" s="196"/>
      <c r="O241" s="196"/>
      <c r="P241" s="197">
        <f>SUM(P242:P255)</f>
        <v>0</v>
      </c>
      <c r="Q241" s="196"/>
      <c r="R241" s="197">
        <f>SUM(R242:R255)</f>
        <v>1.2486936</v>
      </c>
      <c r="S241" s="196"/>
      <c r="T241" s="198">
        <f>SUM(T242:T255)</f>
        <v>1.0966212</v>
      </c>
      <c r="AR241" s="199" t="s">
        <v>83</v>
      </c>
      <c r="AT241" s="200" t="s">
        <v>72</v>
      </c>
      <c r="AU241" s="200" t="s">
        <v>81</v>
      </c>
      <c r="AY241" s="199" t="s">
        <v>137</v>
      </c>
      <c r="BK241" s="201">
        <f>SUM(BK242:BK255)</f>
        <v>0</v>
      </c>
    </row>
    <row r="242" spans="1:65" s="2" customFormat="1" ht="21.75" customHeight="1">
      <c r="A242" s="34"/>
      <c r="B242" s="35"/>
      <c r="C242" s="204" t="s">
        <v>318</v>
      </c>
      <c r="D242" s="204" t="s">
        <v>140</v>
      </c>
      <c r="E242" s="205" t="s">
        <v>319</v>
      </c>
      <c r="F242" s="206" t="s">
        <v>320</v>
      </c>
      <c r="G242" s="207" t="s">
        <v>150</v>
      </c>
      <c r="H242" s="208">
        <v>60.9</v>
      </c>
      <c r="I242" s="209"/>
      <c r="J242" s="210">
        <f>ROUND(I242*H242,2)</f>
        <v>0</v>
      </c>
      <c r="K242" s="211"/>
      <c r="L242" s="39"/>
      <c r="M242" s="212" t="s">
        <v>1</v>
      </c>
      <c r="N242" s="213" t="s">
        <v>38</v>
      </c>
      <c r="O242" s="71"/>
      <c r="P242" s="214">
        <f>O242*H242</f>
        <v>0</v>
      </c>
      <c r="Q242" s="214">
        <v>2.035E-2</v>
      </c>
      <c r="R242" s="214">
        <f>Q242*H242</f>
        <v>1.2393149999999999</v>
      </c>
      <c r="S242" s="214">
        <v>0</v>
      </c>
      <c r="T242" s="215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16" t="s">
        <v>217</v>
      </c>
      <c r="AT242" s="216" t="s">
        <v>140</v>
      </c>
      <c r="AU242" s="216" t="s">
        <v>83</v>
      </c>
      <c r="AY242" s="17" t="s">
        <v>137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7" t="s">
        <v>81</v>
      </c>
      <c r="BK242" s="217">
        <f>ROUND(I242*H242,2)</f>
        <v>0</v>
      </c>
      <c r="BL242" s="17" t="s">
        <v>217</v>
      </c>
      <c r="BM242" s="216" t="s">
        <v>321</v>
      </c>
    </row>
    <row r="243" spans="1:65" s="15" customFormat="1" ht="11.25">
      <c r="B243" s="241"/>
      <c r="C243" s="242"/>
      <c r="D243" s="220" t="s">
        <v>146</v>
      </c>
      <c r="E243" s="243" t="s">
        <v>1</v>
      </c>
      <c r="F243" s="244" t="s">
        <v>152</v>
      </c>
      <c r="G243" s="242"/>
      <c r="H243" s="243" t="s">
        <v>1</v>
      </c>
      <c r="I243" s="245"/>
      <c r="J243" s="242"/>
      <c r="K243" s="242"/>
      <c r="L243" s="246"/>
      <c r="M243" s="247"/>
      <c r="N243" s="248"/>
      <c r="O243" s="248"/>
      <c r="P243" s="248"/>
      <c r="Q243" s="248"/>
      <c r="R243" s="248"/>
      <c r="S243" s="248"/>
      <c r="T243" s="249"/>
      <c r="AT243" s="250" t="s">
        <v>146</v>
      </c>
      <c r="AU243" s="250" t="s">
        <v>83</v>
      </c>
      <c r="AV243" s="15" t="s">
        <v>81</v>
      </c>
      <c r="AW243" s="15" t="s">
        <v>30</v>
      </c>
      <c r="AX243" s="15" t="s">
        <v>73</v>
      </c>
      <c r="AY243" s="250" t="s">
        <v>137</v>
      </c>
    </row>
    <row r="244" spans="1:65" s="13" customFormat="1" ht="11.25">
      <c r="B244" s="218"/>
      <c r="C244" s="219"/>
      <c r="D244" s="220" t="s">
        <v>146</v>
      </c>
      <c r="E244" s="221" t="s">
        <v>1</v>
      </c>
      <c r="F244" s="222" t="s">
        <v>201</v>
      </c>
      <c r="G244" s="219"/>
      <c r="H244" s="223">
        <v>60.9</v>
      </c>
      <c r="I244" s="224"/>
      <c r="J244" s="219"/>
      <c r="K244" s="219"/>
      <c r="L244" s="225"/>
      <c r="M244" s="226"/>
      <c r="N244" s="227"/>
      <c r="O244" s="227"/>
      <c r="P244" s="227"/>
      <c r="Q244" s="227"/>
      <c r="R244" s="227"/>
      <c r="S244" s="227"/>
      <c r="T244" s="228"/>
      <c r="AT244" s="229" t="s">
        <v>146</v>
      </c>
      <c r="AU244" s="229" t="s">
        <v>83</v>
      </c>
      <c r="AV244" s="13" t="s">
        <v>83</v>
      </c>
      <c r="AW244" s="13" t="s">
        <v>30</v>
      </c>
      <c r="AX244" s="13" t="s">
        <v>73</v>
      </c>
      <c r="AY244" s="229" t="s">
        <v>137</v>
      </c>
    </row>
    <row r="245" spans="1:65" s="14" customFormat="1" ht="11.25">
      <c r="B245" s="230"/>
      <c r="C245" s="231"/>
      <c r="D245" s="220" t="s">
        <v>146</v>
      </c>
      <c r="E245" s="232" t="s">
        <v>1</v>
      </c>
      <c r="F245" s="233" t="s">
        <v>147</v>
      </c>
      <c r="G245" s="231"/>
      <c r="H245" s="234">
        <v>60.9</v>
      </c>
      <c r="I245" s="235"/>
      <c r="J245" s="231"/>
      <c r="K245" s="231"/>
      <c r="L245" s="236"/>
      <c r="M245" s="237"/>
      <c r="N245" s="238"/>
      <c r="O245" s="238"/>
      <c r="P245" s="238"/>
      <c r="Q245" s="238"/>
      <c r="R245" s="238"/>
      <c r="S245" s="238"/>
      <c r="T245" s="239"/>
      <c r="AT245" s="240" t="s">
        <v>146</v>
      </c>
      <c r="AU245" s="240" t="s">
        <v>83</v>
      </c>
      <c r="AV245" s="14" t="s">
        <v>144</v>
      </c>
      <c r="AW245" s="14" t="s">
        <v>30</v>
      </c>
      <c r="AX245" s="14" t="s">
        <v>81</v>
      </c>
      <c r="AY245" s="240" t="s">
        <v>137</v>
      </c>
    </row>
    <row r="246" spans="1:65" s="2" customFormat="1" ht="16.5" customHeight="1">
      <c r="A246" s="34"/>
      <c r="B246" s="35"/>
      <c r="C246" s="204" t="s">
        <v>322</v>
      </c>
      <c r="D246" s="204" t="s">
        <v>140</v>
      </c>
      <c r="E246" s="205" t="s">
        <v>323</v>
      </c>
      <c r="F246" s="206" t="s">
        <v>324</v>
      </c>
      <c r="G246" s="207" t="s">
        <v>150</v>
      </c>
      <c r="H246" s="208">
        <v>60.9</v>
      </c>
      <c r="I246" s="209"/>
      <c r="J246" s="210">
        <f>ROUND(I246*H246,2)</f>
        <v>0</v>
      </c>
      <c r="K246" s="211"/>
      <c r="L246" s="39"/>
      <c r="M246" s="212" t="s">
        <v>1</v>
      </c>
      <c r="N246" s="213" t="s">
        <v>38</v>
      </c>
      <c r="O246" s="71"/>
      <c r="P246" s="214">
        <f>O246*H246</f>
        <v>0</v>
      </c>
      <c r="Q246" s="214">
        <v>0</v>
      </c>
      <c r="R246" s="214">
        <f>Q246*H246</f>
        <v>0</v>
      </c>
      <c r="S246" s="214">
        <v>0</v>
      </c>
      <c r="T246" s="215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16" t="s">
        <v>217</v>
      </c>
      <c r="AT246" s="216" t="s">
        <v>140</v>
      </c>
      <c r="AU246" s="216" t="s">
        <v>83</v>
      </c>
      <c r="AY246" s="17" t="s">
        <v>137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7" t="s">
        <v>81</v>
      </c>
      <c r="BK246" s="217">
        <f>ROUND(I246*H246,2)</f>
        <v>0</v>
      </c>
      <c r="BL246" s="17" t="s">
        <v>217</v>
      </c>
      <c r="BM246" s="216" t="s">
        <v>325</v>
      </c>
    </row>
    <row r="247" spans="1:65" s="15" customFormat="1" ht="11.25">
      <c r="B247" s="241"/>
      <c r="C247" s="242"/>
      <c r="D247" s="220" t="s">
        <v>146</v>
      </c>
      <c r="E247" s="243" t="s">
        <v>1</v>
      </c>
      <c r="F247" s="244" t="s">
        <v>152</v>
      </c>
      <c r="G247" s="242"/>
      <c r="H247" s="243" t="s">
        <v>1</v>
      </c>
      <c r="I247" s="245"/>
      <c r="J247" s="242"/>
      <c r="K247" s="242"/>
      <c r="L247" s="246"/>
      <c r="M247" s="247"/>
      <c r="N247" s="248"/>
      <c r="O247" s="248"/>
      <c r="P247" s="248"/>
      <c r="Q247" s="248"/>
      <c r="R247" s="248"/>
      <c r="S247" s="248"/>
      <c r="T247" s="249"/>
      <c r="AT247" s="250" t="s">
        <v>146</v>
      </c>
      <c r="AU247" s="250" t="s">
        <v>83</v>
      </c>
      <c r="AV247" s="15" t="s">
        <v>81</v>
      </c>
      <c r="AW247" s="15" t="s">
        <v>30</v>
      </c>
      <c r="AX247" s="15" t="s">
        <v>73</v>
      </c>
      <c r="AY247" s="250" t="s">
        <v>137</v>
      </c>
    </row>
    <row r="248" spans="1:65" s="13" customFormat="1" ht="11.25">
      <c r="B248" s="218"/>
      <c r="C248" s="219"/>
      <c r="D248" s="220" t="s">
        <v>146</v>
      </c>
      <c r="E248" s="221" t="s">
        <v>1</v>
      </c>
      <c r="F248" s="222" t="s">
        <v>201</v>
      </c>
      <c r="G248" s="219"/>
      <c r="H248" s="223">
        <v>60.9</v>
      </c>
      <c r="I248" s="224"/>
      <c r="J248" s="219"/>
      <c r="K248" s="219"/>
      <c r="L248" s="225"/>
      <c r="M248" s="226"/>
      <c r="N248" s="227"/>
      <c r="O248" s="227"/>
      <c r="P248" s="227"/>
      <c r="Q248" s="227"/>
      <c r="R248" s="227"/>
      <c r="S248" s="227"/>
      <c r="T248" s="228"/>
      <c r="AT248" s="229" t="s">
        <v>146</v>
      </c>
      <c r="AU248" s="229" t="s">
        <v>83</v>
      </c>
      <c r="AV248" s="13" t="s">
        <v>83</v>
      </c>
      <c r="AW248" s="13" t="s">
        <v>30</v>
      </c>
      <c r="AX248" s="13" t="s">
        <v>73</v>
      </c>
      <c r="AY248" s="229" t="s">
        <v>137</v>
      </c>
    </row>
    <row r="249" spans="1:65" s="14" customFormat="1" ht="11.25">
      <c r="B249" s="230"/>
      <c r="C249" s="231"/>
      <c r="D249" s="220" t="s">
        <v>146</v>
      </c>
      <c r="E249" s="232" t="s">
        <v>1</v>
      </c>
      <c r="F249" s="233" t="s">
        <v>147</v>
      </c>
      <c r="G249" s="231"/>
      <c r="H249" s="234">
        <v>60.9</v>
      </c>
      <c r="I249" s="235"/>
      <c r="J249" s="231"/>
      <c r="K249" s="231"/>
      <c r="L249" s="236"/>
      <c r="M249" s="237"/>
      <c r="N249" s="238"/>
      <c r="O249" s="238"/>
      <c r="P249" s="238"/>
      <c r="Q249" s="238"/>
      <c r="R249" s="238"/>
      <c r="S249" s="238"/>
      <c r="T249" s="239"/>
      <c r="AT249" s="240" t="s">
        <v>146</v>
      </c>
      <c r="AU249" s="240" t="s">
        <v>83</v>
      </c>
      <c r="AV249" s="14" t="s">
        <v>144</v>
      </c>
      <c r="AW249" s="14" t="s">
        <v>30</v>
      </c>
      <c r="AX249" s="14" t="s">
        <v>81</v>
      </c>
      <c r="AY249" s="240" t="s">
        <v>137</v>
      </c>
    </row>
    <row r="250" spans="1:65" s="2" customFormat="1" ht="16.5" customHeight="1">
      <c r="A250" s="34"/>
      <c r="B250" s="35"/>
      <c r="C250" s="252" t="s">
        <v>326</v>
      </c>
      <c r="D250" s="252" t="s">
        <v>293</v>
      </c>
      <c r="E250" s="253" t="s">
        <v>327</v>
      </c>
      <c r="F250" s="254" t="s">
        <v>328</v>
      </c>
      <c r="G250" s="255" t="s">
        <v>150</v>
      </c>
      <c r="H250" s="256">
        <v>66.989999999999995</v>
      </c>
      <c r="I250" s="257"/>
      <c r="J250" s="258">
        <f>ROUND(I250*H250,2)</f>
        <v>0</v>
      </c>
      <c r="K250" s="259"/>
      <c r="L250" s="260"/>
      <c r="M250" s="261" t="s">
        <v>1</v>
      </c>
      <c r="N250" s="262" t="s">
        <v>38</v>
      </c>
      <c r="O250" s="71"/>
      <c r="P250" s="214">
        <f>O250*H250</f>
        <v>0</v>
      </c>
      <c r="Q250" s="214">
        <v>1.3999999999999999E-4</v>
      </c>
      <c r="R250" s="214">
        <f>Q250*H250</f>
        <v>9.3785999999999991E-3</v>
      </c>
      <c r="S250" s="214">
        <v>0</v>
      </c>
      <c r="T250" s="215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16" t="s">
        <v>296</v>
      </c>
      <c r="AT250" s="216" t="s">
        <v>293</v>
      </c>
      <c r="AU250" s="216" t="s">
        <v>83</v>
      </c>
      <c r="AY250" s="17" t="s">
        <v>137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7" t="s">
        <v>81</v>
      </c>
      <c r="BK250" s="217">
        <f>ROUND(I250*H250,2)</f>
        <v>0</v>
      </c>
      <c r="BL250" s="17" t="s">
        <v>217</v>
      </c>
      <c r="BM250" s="216" t="s">
        <v>329</v>
      </c>
    </row>
    <row r="251" spans="1:65" s="13" customFormat="1" ht="11.25">
      <c r="B251" s="218"/>
      <c r="C251" s="219"/>
      <c r="D251" s="220" t="s">
        <v>146</v>
      </c>
      <c r="E251" s="219"/>
      <c r="F251" s="222" t="s">
        <v>307</v>
      </c>
      <c r="G251" s="219"/>
      <c r="H251" s="223">
        <v>66.989999999999995</v>
      </c>
      <c r="I251" s="224"/>
      <c r="J251" s="219"/>
      <c r="K251" s="219"/>
      <c r="L251" s="225"/>
      <c r="M251" s="226"/>
      <c r="N251" s="227"/>
      <c r="O251" s="227"/>
      <c r="P251" s="227"/>
      <c r="Q251" s="227"/>
      <c r="R251" s="227"/>
      <c r="S251" s="227"/>
      <c r="T251" s="228"/>
      <c r="AT251" s="229" t="s">
        <v>146</v>
      </c>
      <c r="AU251" s="229" t="s">
        <v>83</v>
      </c>
      <c r="AV251" s="13" t="s">
        <v>83</v>
      </c>
      <c r="AW251" s="13" t="s">
        <v>4</v>
      </c>
      <c r="AX251" s="13" t="s">
        <v>81</v>
      </c>
      <c r="AY251" s="229" t="s">
        <v>137</v>
      </c>
    </row>
    <row r="252" spans="1:65" s="2" customFormat="1" ht="21.75" customHeight="1">
      <c r="A252" s="34"/>
      <c r="B252" s="35"/>
      <c r="C252" s="204" t="s">
        <v>330</v>
      </c>
      <c r="D252" s="204" t="s">
        <v>140</v>
      </c>
      <c r="E252" s="205" t="s">
        <v>331</v>
      </c>
      <c r="F252" s="206" t="s">
        <v>332</v>
      </c>
      <c r="G252" s="207" t="s">
        <v>150</v>
      </c>
      <c r="H252" s="208">
        <v>63.72</v>
      </c>
      <c r="I252" s="209"/>
      <c r="J252" s="210">
        <f>ROUND(I252*H252,2)</f>
        <v>0</v>
      </c>
      <c r="K252" s="211"/>
      <c r="L252" s="39"/>
      <c r="M252" s="212" t="s">
        <v>1</v>
      </c>
      <c r="N252" s="213" t="s">
        <v>38</v>
      </c>
      <c r="O252" s="71"/>
      <c r="P252" s="214">
        <f>O252*H252</f>
        <v>0</v>
      </c>
      <c r="Q252" s="214">
        <v>0</v>
      </c>
      <c r="R252" s="214">
        <f>Q252*H252</f>
        <v>0</v>
      </c>
      <c r="S252" s="214">
        <v>1.721E-2</v>
      </c>
      <c r="T252" s="215">
        <f>S252*H252</f>
        <v>1.0966212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16" t="s">
        <v>217</v>
      </c>
      <c r="AT252" s="216" t="s">
        <v>140</v>
      </c>
      <c r="AU252" s="216" t="s">
        <v>83</v>
      </c>
      <c r="AY252" s="17" t="s">
        <v>137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7" t="s">
        <v>81</v>
      </c>
      <c r="BK252" s="217">
        <f>ROUND(I252*H252,2)</f>
        <v>0</v>
      </c>
      <c r="BL252" s="17" t="s">
        <v>217</v>
      </c>
      <c r="BM252" s="216" t="s">
        <v>333</v>
      </c>
    </row>
    <row r="253" spans="1:65" s="13" customFormat="1" ht="11.25">
      <c r="B253" s="218"/>
      <c r="C253" s="219"/>
      <c r="D253" s="220" t="s">
        <v>146</v>
      </c>
      <c r="E253" s="221" t="s">
        <v>1</v>
      </c>
      <c r="F253" s="222" t="s">
        <v>226</v>
      </c>
      <c r="G253" s="219"/>
      <c r="H253" s="223">
        <v>63.72</v>
      </c>
      <c r="I253" s="224"/>
      <c r="J253" s="219"/>
      <c r="K253" s="219"/>
      <c r="L253" s="225"/>
      <c r="M253" s="226"/>
      <c r="N253" s="227"/>
      <c r="O253" s="227"/>
      <c r="P253" s="227"/>
      <c r="Q253" s="227"/>
      <c r="R253" s="227"/>
      <c r="S253" s="227"/>
      <c r="T253" s="228"/>
      <c r="AT253" s="229" t="s">
        <v>146</v>
      </c>
      <c r="AU253" s="229" t="s">
        <v>83</v>
      </c>
      <c r="AV253" s="13" t="s">
        <v>83</v>
      </c>
      <c r="AW253" s="13" t="s">
        <v>30</v>
      </c>
      <c r="AX253" s="13" t="s">
        <v>73</v>
      </c>
      <c r="AY253" s="229" t="s">
        <v>137</v>
      </c>
    </row>
    <row r="254" spans="1:65" s="14" customFormat="1" ht="11.25">
      <c r="B254" s="230"/>
      <c r="C254" s="231"/>
      <c r="D254" s="220" t="s">
        <v>146</v>
      </c>
      <c r="E254" s="232" t="s">
        <v>1</v>
      </c>
      <c r="F254" s="233" t="s">
        <v>147</v>
      </c>
      <c r="G254" s="231"/>
      <c r="H254" s="234">
        <v>63.72</v>
      </c>
      <c r="I254" s="235"/>
      <c r="J254" s="231"/>
      <c r="K254" s="231"/>
      <c r="L254" s="236"/>
      <c r="M254" s="237"/>
      <c r="N254" s="238"/>
      <c r="O254" s="238"/>
      <c r="P254" s="238"/>
      <c r="Q254" s="238"/>
      <c r="R254" s="238"/>
      <c r="S254" s="238"/>
      <c r="T254" s="239"/>
      <c r="AT254" s="240" t="s">
        <v>146</v>
      </c>
      <c r="AU254" s="240" t="s">
        <v>83</v>
      </c>
      <c r="AV254" s="14" t="s">
        <v>144</v>
      </c>
      <c r="AW254" s="14" t="s">
        <v>30</v>
      </c>
      <c r="AX254" s="14" t="s">
        <v>81</v>
      </c>
      <c r="AY254" s="240" t="s">
        <v>137</v>
      </c>
    </row>
    <row r="255" spans="1:65" s="2" customFormat="1" ht="21.75" customHeight="1">
      <c r="A255" s="34"/>
      <c r="B255" s="35"/>
      <c r="C255" s="204" t="s">
        <v>334</v>
      </c>
      <c r="D255" s="204" t="s">
        <v>140</v>
      </c>
      <c r="E255" s="205" t="s">
        <v>335</v>
      </c>
      <c r="F255" s="206" t="s">
        <v>336</v>
      </c>
      <c r="G255" s="207" t="s">
        <v>280</v>
      </c>
      <c r="H255" s="251"/>
      <c r="I255" s="209"/>
      <c r="J255" s="210">
        <f>ROUND(I255*H255,2)</f>
        <v>0</v>
      </c>
      <c r="K255" s="211"/>
      <c r="L255" s="39"/>
      <c r="M255" s="212" t="s">
        <v>1</v>
      </c>
      <c r="N255" s="213" t="s">
        <v>38</v>
      </c>
      <c r="O255" s="71"/>
      <c r="P255" s="214">
        <f>O255*H255</f>
        <v>0</v>
      </c>
      <c r="Q255" s="214">
        <v>0</v>
      </c>
      <c r="R255" s="214">
        <f>Q255*H255</f>
        <v>0</v>
      </c>
      <c r="S255" s="214">
        <v>0</v>
      </c>
      <c r="T255" s="215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16" t="s">
        <v>217</v>
      </c>
      <c r="AT255" s="216" t="s">
        <v>140</v>
      </c>
      <c r="AU255" s="216" t="s">
        <v>83</v>
      </c>
      <c r="AY255" s="17" t="s">
        <v>137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7" t="s">
        <v>81</v>
      </c>
      <c r="BK255" s="217">
        <f>ROUND(I255*H255,2)</f>
        <v>0</v>
      </c>
      <c r="BL255" s="17" t="s">
        <v>217</v>
      </c>
      <c r="BM255" s="216" t="s">
        <v>337</v>
      </c>
    </row>
    <row r="256" spans="1:65" s="12" customFormat="1" ht="22.9" customHeight="1">
      <c r="B256" s="188"/>
      <c r="C256" s="189"/>
      <c r="D256" s="190" t="s">
        <v>72</v>
      </c>
      <c r="E256" s="202" t="s">
        <v>338</v>
      </c>
      <c r="F256" s="202" t="s">
        <v>339</v>
      </c>
      <c r="G256" s="189"/>
      <c r="H256" s="189"/>
      <c r="I256" s="192"/>
      <c r="J256" s="203">
        <f>BK256</f>
        <v>0</v>
      </c>
      <c r="K256" s="189"/>
      <c r="L256" s="194"/>
      <c r="M256" s="195"/>
      <c r="N256" s="196"/>
      <c r="O256" s="196"/>
      <c r="P256" s="197">
        <f>SUM(P257:P262)</f>
        <v>0</v>
      </c>
      <c r="Q256" s="196"/>
      <c r="R256" s="197">
        <f>SUM(R257:R262)</f>
        <v>6.4000000000000001E-2</v>
      </c>
      <c r="S256" s="196"/>
      <c r="T256" s="198">
        <f>SUM(T257:T262)</f>
        <v>0</v>
      </c>
      <c r="AR256" s="199" t="s">
        <v>83</v>
      </c>
      <c r="AT256" s="200" t="s">
        <v>72</v>
      </c>
      <c r="AU256" s="200" t="s">
        <v>81</v>
      </c>
      <c r="AY256" s="199" t="s">
        <v>137</v>
      </c>
      <c r="BK256" s="201">
        <f>SUM(BK257:BK262)</f>
        <v>0</v>
      </c>
    </row>
    <row r="257" spans="1:65" s="2" customFormat="1" ht="21.75" customHeight="1">
      <c r="A257" s="34"/>
      <c r="B257" s="35"/>
      <c r="C257" s="204" t="s">
        <v>340</v>
      </c>
      <c r="D257" s="204" t="s">
        <v>140</v>
      </c>
      <c r="E257" s="205" t="s">
        <v>341</v>
      </c>
      <c r="F257" s="206" t="s">
        <v>342</v>
      </c>
      <c r="G257" s="207" t="s">
        <v>143</v>
      </c>
      <c r="H257" s="208">
        <v>4</v>
      </c>
      <c r="I257" s="209"/>
      <c r="J257" s="210">
        <f>ROUND(I257*H257,2)</f>
        <v>0</v>
      </c>
      <c r="K257" s="211"/>
      <c r="L257" s="39"/>
      <c r="M257" s="212" t="s">
        <v>1</v>
      </c>
      <c r="N257" s="213" t="s">
        <v>38</v>
      </c>
      <c r="O257" s="71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16" t="s">
        <v>217</v>
      </c>
      <c r="AT257" s="216" t="s">
        <v>140</v>
      </c>
      <c r="AU257" s="216" t="s">
        <v>83</v>
      </c>
      <c r="AY257" s="17" t="s">
        <v>137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7" t="s">
        <v>81</v>
      </c>
      <c r="BK257" s="217">
        <f>ROUND(I257*H257,2)</f>
        <v>0</v>
      </c>
      <c r="BL257" s="17" t="s">
        <v>217</v>
      </c>
      <c r="BM257" s="216" t="s">
        <v>343</v>
      </c>
    </row>
    <row r="258" spans="1:65" s="13" customFormat="1" ht="11.25">
      <c r="B258" s="218"/>
      <c r="C258" s="219"/>
      <c r="D258" s="220" t="s">
        <v>146</v>
      </c>
      <c r="E258" s="221" t="s">
        <v>1</v>
      </c>
      <c r="F258" s="222" t="s">
        <v>344</v>
      </c>
      <c r="G258" s="219"/>
      <c r="H258" s="223">
        <v>4</v>
      </c>
      <c r="I258" s="224"/>
      <c r="J258" s="219"/>
      <c r="K258" s="219"/>
      <c r="L258" s="225"/>
      <c r="M258" s="226"/>
      <c r="N258" s="227"/>
      <c r="O258" s="227"/>
      <c r="P258" s="227"/>
      <c r="Q258" s="227"/>
      <c r="R258" s="227"/>
      <c r="S258" s="227"/>
      <c r="T258" s="228"/>
      <c r="AT258" s="229" t="s">
        <v>146</v>
      </c>
      <c r="AU258" s="229" t="s">
        <v>83</v>
      </c>
      <c r="AV258" s="13" t="s">
        <v>83</v>
      </c>
      <c r="AW258" s="13" t="s">
        <v>30</v>
      </c>
      <c r="AX258" s="13" t="s">
        <v>73</v>
      </c>
      <c r="AY258" s="229" t="s">
        <v>137</v>
      </c>
    </row>
    <row r="259" spans="1:65" s="14" customFormat="1" ht="11.25">
      <c r="B259" s="230"/>
      <c r="C259" s="231"/>
      <c r="D259" s="220" t="s">
        <v>146</v>
      </c>
      <c r="E259" s="232" t="s">
        <v>1</v>
      </c>
      <c r="F259" s="233" t="s">
        <v>147</v>
      </c>
      <c r="G259" s="231"/>
      <c r="H259" s="234">
        <v>4</v>
      </c>
      <c r="I259" s="235"/>
      <c r="J259" s="231"/>
      <c r="K259" s="231"/>
      <c r="L259" s="236"/>
      <c r="M259" s="237"/>
      <c r="N259" s="238"/>
      <c r="O259" s="238"/>
      <c r="P259" s="238"/>
      <c r="Q259" s="238"/>
      <c r="R259" s="238"/>
      <c r="S259" s="238"/>
      <c r="T259" s="239"/>
      <c r="AT259" s="240" t="s">
        <v>146</v>
      </c>
      <c r="AU259" s="240" t="s">
        <v>83</v>
      </c>
      <c r="AV259" s="14" t="s">
        <v>144</v>
      </c>
      <c r="AW259" s="14" t="s">
        <v>30</v>
      </c>
      <c r="AX259" s="14" t="s">
        <v>81</v>
      </c>
      <c r="AY259" s="240" t="s">
        <v>137</v>
      </c>
    </row>
    <row r="260" spans="1:65" s="2" customFormat="1" ht="21.75" customHeight="1">
      <c r="A260" s="34"/>
      <c r="B260" s="35"/>
      <c r="C260" s="252" t="s">
        <v>345</v>
      </c>
      <c r="D260" s="252" t="s">
        <v>293</v>
      </c>
      <c r="E260" s="253" t="s">
        <v>346</v>
      </c>
      <c r="F260" s="254" t="s">
        <v>347</v>
      </c>
      <c r="G260" s="255" t="s">
        <v>143</v>
      </c>
      <c r="H260" s="256">
        <v>2</v>
      </c>
      <c r="I260" s="257"/>
      <c r="J260" s="258">
        <f>ROUND(I260*H260,2)</f>
        <v>0</v>
      </c>
      <c r="K260" s="259"/>
      <c r="L260" s="260"/>
      <c r="M260" s="261" t="s">
        <v>1</v>
      </c>
      <c r="N260" s="262" t="s">
        <v>38</v>
      </c>
      <c r="O260" s="71"/>
      <c r="P260" s="214">
        <f>O260*H260</f>
        <v>0</v>
      </c>
      <c r="Q260" s="214">
        <v>1.6E-2</v>
      </c>
      <c r="R260" s="214">
        <f>Q260*H260</f>
        <v>3.2000000000000001E-2</v>
      </c>
      <c r="S260" s="214">
        <v>0</v>
      </c>
      <c r="T260" s="215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16" t="s">
        <v>296</v>
      </c>
      <c r="AT260" s="216" t="s">
        <v>293</v>
      </c>
      <c r="AU260" s="216" t="s">
        <v>83</v>
      </c>
      <c r="AY260" s="17" t="s">
        <v>137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7" t="s">
        <v>81</v>
      </c>
      <c r="BK260" s="217">
        <f>ROUND(I260*H260,2)</f>
        <v>0</v>
      </c>
      <c r="BL260" s="17" t="s">
        <v>217</v>
      </c>
      <c r="BM260" s="216" t="s">
        <v>348</v>
      </c>
    </row>
    <row r="261" spans="1:65" s="2" customFormat="1" ht="21.75" customHeight="1">
      <c r="A261" s="34"/>
      <c r="B261" s="35"/>
      <c r="C261" s="252" t="s">
        <v>349</v>
      </c>
      <c r="D261" s="252" t="s">
        <v>293</v>
      </c>
      <c r="E261" s="253" t="s">
        <v>350</v>
      </c>
      <c r="F261" s="254" t="s">
        <v>351</v>
      </c>
      <c r="G261" s="255" t="s">
        <v>143</v>
      </c>
      <c r="H261" s="256">
        <v>2</v>
      </c>
      <c r="I261" s="257"/>
      <c r="J261" s="258">
        <f>ROUND(I261*H261,2)</f>
        <v>0</v>
      </c>
      <c r="K261" s="259"/>
      <c r="L261" s="260"/>
      <c r="M261" s="261" t="s">
        <v>1</v>
      </c>
      <c r="N261" s="262" t="s">
        <v>38</v>
      </c>
      <c r="O261" s="71"/>
      <c r="P261" s="214">
        <f>O261*H261</f>
        <v>0</v>
      </c>
      <c r="Q261" s="214">
        <v>1.6E-2</v>
      </c>
      <c r="R261" s="214">
        <f>Q261*H261</f>
        <v>3.2000000000000001E-2</v>
      </c>
      <c r="S261" s="214">
        <v>0</v>
      </c>
      <c r="T261" s="215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16" t="s">
        <v>296</v>
      </c>
      <c r="AT261" s="216" t="s">
        <v>293</v>
      </c>
      <c r="AU261" s="216" t="s">
        <v>83</v>
      </c>
      <c r="AY261" s="17" t="s">
        <v>137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7" t="s">
        <v>81</v>
      </c>
      <c r="BK261" s="217">
        <f>ROUND(I261*H261,2)</f>
        <v>0</v>
      </c>
      <c r="BL261" s="17" t="s">
        <v>217</v>
      </c>
      <c r="BM261" s="216" t="s">
        <v>352</v>
      </c>
    </row>
    <row r="262" spans="1:65" s="2" customFormat="1" ht="21.75" customHeight="1">
      <c r="A262" s="34"/>
      <c r="B262" s="35"/>
      <c r="C262" s="204" t="s">
        <v>353</v>
      </c>
      <c r="D262" s="204" t="s">
        <v>140</v>
      </c>
      <c r="E262" s="205" t="s">
        <v>354</v>
      </c>
      <c r="F262" s="206" t="s">
        <v>355</v>
      </c>
      <c r="G262" s="207" t="s">
        <v>280</v>
      </c>
      <c r="H262" s="251"/>
      <c r="I262" s="209"/>
      <c r="J262" s="210">
        <f>ROUND(I262*H262,2)</f>
        <v>0</v>
      </c>
      <c r="K262" s="211"/>
      <c r="L262" s="39"/>
      <c r="M262" s="212" t="s">
        <v>1</v>
      </c>
      <c r="N262" s="213" t="s">
        <v>38</v>
      </c>
      <c r="O262" s="71"/>
      <c r="P262" s="214">
        <f>O262*H262</f>
        <v>0</v>
      </c>
      <c r="Q262" s="214">
        <v>0</v>
      </c>
      <c r="R262" s="214">
        <f>Q262*H262</f>
        <v>0</v>
      </c>
      <c r="S262" s="214">
        <v>0</v>
      </c>
      <c r="T262" s="215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16" t="s">
        <v>217</v>
      </c>
      <c r="AT262" s="216" t="s">
        <v>140</v>
      </c>
      <c r="AU262" s="216" t="s">
        <v>83</v>
      </c>
      <c r="AY262" s="17" t="s">
        <v>137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7" t="s">
        <v>81</v>
      </c>
      <c r="BK262" s="217">
        <f>ROUND(I262*H262,2)</f>
        <v>0</v>
      </c>
      <c r="BL262" s="17" t="s">
        <v>217</v>
      </c>
      <c r="BM262" s="216" t="s">
        <v>356</v>
      </c>
    </row>
    <row r="263" spans="1:65" s="12" customFormat="1" ht="22.9" customHeight="1">
      <c r="B263" s="188"/>
      <c r="C263" s="189"/>
      <c r="D263" s="190" t="s">
        <v>72</v>
      </c>
      <c r="E263" s="202" t="s">
        <v>357</v>
      </c>
      <c r="F263" s="202" t="s">
        <v>358</v>
      </c>
      <c r="G263" s="189"/>
      <c r="H263" s="189"/>
      <c r="I263" s="192"/>
      <c r="J263" s="203">
        <f>BK263</f>
        <v>0</v>
      </c>
      <c r="K263" s="189"/>
      <c r="L263" s="194"/>
      <c r="M263" s="195"/>
      <c r="N263" s="196"/>
      <c r="O263" s="196"/>
      <c r="P263" s="197">
        <f>SUM(P264:P288)</f>
        <v>0</v>
      </c>
      <c r="Q263" s="196"/>
      <c r="R263" s="197">
        <f>SUM(R264:R288)</f>
        <v>0.78277279999999994</v>
      </c>
      <c r="S263" s="196"/>
      <c r="T263" s="198">
        <f>SUM(T264:T288)</f>
        <v>5.2995923999999999</v>
      </c>
      <c r="AR263" s="199" t="s">
        <v>83</v>
      </c>
      <c r="AT263" s="200" t="s">
        <v>72</v>
      </c>
      <c r="AU263" s="200" t="s">
        <v>81</v>
      </c>
      <c r="AY263" s="199" t="s">
        <v>137</v>
      </c>
      <c r="BK263" s="201">
        <f>SUM(BK264:BK288)</f>
        <v>0</v>
      </c>
    </row>
    <row r="264" spans="1:65" s="2" customFormat="1" ht="21.75" customHeight="1">
      <c r="A264" s="34"/>
      <c r="B264" s="35"/>
      <c r="C264" s="204" t="s">
        <v>359</v>
      </c>
      <c r="D264" s="204" t="s">
        <v>140</v>
      </c>
      <c r="E264" s="205" t="s">
        <v>360</v>
      </c>
      <c r="F264" s="206" t="s">
        <v>361</v>
      </c>
      <c r="G264" s="207" t="s">
        <v>230</v>
      </c>
      <c r="H264" s="208">
        <v>35.93</v>
      </c>
      <c r="I264" s="209"/>
      <c r="J264" s="210">
        <f>ROUND(I264*H264,2)</f>
        <v>0</v>
      </c>
      <c r="K264" s="211"/>
      <c r="L264" s="39"/>
      <c r="M264" s="212" t="s">
        <v>1</v>
      </c>
      <c r="N264" s="213" t="s">
        <v>38</v>
      </c>
      <c r="O264" s="71"/>
      <c r="P264" s="214">
        <f>O264*H264</f>
        <v>0</v>
      </c>
      <c r="Q264" s="214">
        <v>4.2999999999999999E-4</v>
      </c>
      <c r="R264" s="214">
        <f>Q264*H264</f>
        <v>1.5449899999999999E-2</v>
      </c>
      <c r="S264" s="214">
        <v>0</v>
      </c>
      <c r="T264" s="215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16" t="s">
        <v>217</v>
      </c>
      <c r="AT264" s="216" t="s">
        <v>140</v>
      </c>
      <c r="AU264" s="216" t="s">
        <v>83</v>
      </c>
      <c r="AY264" s="17" t="s">
        <v>137</v>
      </c>
      <c r="BE264" s="217">
        <f>IF(N264="základní",J264,0)</f>
        <v>0</v>
      </c>
      <c r="BF264" s="217">
        <f>IF(N264="snížená",J264,0)</f>
        <v>0</v>
      </c>
      <c r="BG264" s="217">
        <f>IF(N264="zákl. přenesená",J264,0)</f>
        <v>0</v>
      </c>
      <c r="BH264" s="217">
        <f>IF(N264="sníž. přenesená",J264,0)</f>
        <v>0</v>
      </c>
      <c r="BI264" s="217">
        <f>IF(N264="nulová",J264,0)</f>
        <v>0</v>
      </c>
      <c r="BJ264" s="17" t="s">
        <v>81</v>
      </c>
      <c r="BK264" s="217">
        <f>ROUND(I264*H264,2)</f>
        <v>0</v>
      </c>
      <c r="BL264" s="17" t="s">
        <v>217</v>
      </c>
      <c r="BM264" s="216" t="s">
        <v>362</v>
      </c>
    </row>
    <row r="265" spans="1:65" s="15" customFormat="1" ht="11.25">
      <c r="B265" s="241"/>
      <c r="C265" s="242"/>
      <c r="D265" s="220" t="s">
        <v>146</v>
      </c>
      <c r="E265" s="243" t="s">
        <v>1</v>
      </c>
      <c r="F265" s="244" t="s">
        <v>152</v>
      </c>
      <c r="G265" s="242"/>
      <c r="H265" s="243" t="s">
        <v>1</v>
      </c>
      <c r="I265" s="245"/>
      <c r="J265" s="242"/>
      <c r="K265" s="242"/>
      <c r="L265" s="246"/>
      <c r="M265" s="247"/>
      <c r="N265" s="248"/>
      <c r="O265" s="248"/>
      <c r="P265" s="248"/>
      <c r="Q265" s="248"/>
      <c r="R265" s="248"/>
      <c r="S265" s="248"/>
      <c r="T265" s="249"/>
      <c r="AT265" s="250" t="s">
        <v>146</v>
      </c>
      <c r="AU265" s="250" t="s">
        <v>83</v>
      </c>
      <c r="AV265" s="15" t="s">
        <v>81</v>
      </c>
      <c r="AW265" s="15" t="s">
        <v>30</v>
      </c>
      <c r="AX265" s="15" t="s">
        <v>73</v>
      </c>
      <c r="AY265" s="250" t="s">
        <v>137</v>
      </c>
    </row>
    <row r="266" spans="1:65" s="15" customFormat="1" ht="11.25">
      <c r="B266" s="241"/>
      <c r="C266" s="242"/>
      <c r="D266" s="220" t="s">
        <v>146</v>
      </c>
      <c r="E266" s="243" t="s">
        <v>1</v>
      </c>
      <c r="F266" s="244" t="s">
        <v>363</v>
      </c>
      <c r="G266" s="242"/>
      <c r="H266" s="243" t="s">
        <v>1</v>
      </c>
      <c r="I266" s="245"/>
      <c r="J266" s="242"/>
      <c r="K266" s="242"/>
      <c r="L266" s="246"/>
      <c r="M266" s="247"/>
      <c r="N266" s="248"/>
      <c r="O266" s="248"/>
      <c r="P266" s="248"/>
      <c r="Q266" s="248"/>
      <c r="R266" s="248"/>
      <c r="S266" s="248"/>
      <c r="T266" s="249"/>
      <c r="AT266" s="250" t="s">
        <v>146</v>
      </c>
      <c r="AU266" s="250" t="s">
        <v>83</v>
      </c>
      <c r="AV266" s="15" t="s">
        <v>81</v>
      </c>
      <c r="AW266" s="15" t="s">
        <v>30</v>
      </c>
      <c r="AX266" s="15" t="s">
        <v>73</v>
      </c>
      <c r="AY266" s="250" t="s">
        <v>137</v>
      </c>
    </row>
    <row r="267" spans="1:65" s="13" customFormat="1" ht="22.5">
      <c r="B267" s="218"/>
      <c r="C267" s="219"/>
      <c r="D267" s="220" t="s">
        <v>146</v>
      </c>
      <c r="E267" s="221" t="s">
        <v>1</v>
      </c>
      <c r="F267" s="222" t="s">
        <v>364</v>
      </c>
      <c r="G267" s="219"/>
      <c r="H267" s="223">
        <v>35.93</v>
      </c>
      <c r="I267" s="224"/>
      <c r="J267" s="219"/>
      <c r="K267" s="219"/>
      <c r="L267" s="225"/>
      <c r="M267" s="226"/>
      <c r="N267" s="227"/>
      <c r="O267" s="227"/>
      <c r="P267" s="227"/>
      <c r="Q267" s="227"/>
      <c r="R267" s="227"/>
      <c r="S267" s="227"/>
      <c r="T267" s="228"/>
      <c r="AT267" s="229" t="s">
        <v>146</v>
      </c>
      <c r="AU267" s="229" t="s">
        <v>83</v>
      </c>
      <c r="AV267" s="13" t="s">
        <v>83</v>
      </c>
      <c r="AW267" s="13" t="s">
        <v>30</v>
      </c>
      <c r="AX267" s="13" t="s">
        <v>73</v>
      </c>
      <c r="AY267" s="229" t="s">
        <v>137</v>
      </c>
    </row>
    <row r="268" spans="1:65" s="14" customFormat="1" ht="11.25">
      <c r="B268" s="230"/>
      <c r="C268" s="231"/>
      <c r="D268" s="220" t="s">
        <v>146</v>
      </c>
      <c r="E268" s="232" t="s">
        <v>1</v>
      </c>
      <c r="F268" s="233" t="s">
        <v>147</v>
      </c>
      <c r="G268" s="231"/>
      <c r="H268" s="234">
        <v>35.93</v>
      </c>
      <c r="I268" s="235"/>
      <c r="J268" s="231"/>
      <c r="K268" s="231"/>
      <c r="L268" s="236"/>
      <c r="M268" s="237"/>
      <c r="N268" s="238"/>
      <c r="O268" s="238"/>
      <c r="P268" s="238"/>
      <c r="Q268" s="238"/>
      <c r="R268" s="238"/>
      <c r="S268" s="238"/>
      <c r="T268" s="239"/>
      <c r="AT268" s="240" t="s">
        <v>146</v>
      </c>
      <c r="AU268" s="240" t="s">
        <v>83</v>
      </c>
      <c r="AV268" s="14" t="s">
        <v>144</v>
      </c>
      <c r="AW268" s="14" t="s">
        <v>30</v>
      </c>
      <c r="AX268" s="14" t="s">
        <v>81</v>
      </c>
      <c r="AY268" s="240" t="s">
        <v>137</v>
      </c>
    </row>
    <row r="269" spans="1:65" s="2" customFormat="1" ht="16.5" customHeight="1">
      <c r="A269" s="34"/>
      <c r="B269" s="35"/>
      <c r="C269" s="252" t="s">
        <v>365</v>
      </c>
      <c r="D269" s="252" t="s">
        <v>293</v>
      </c>
      <c r="E269" s="253" t="s">
        <v>366</v>
      </c>
      <c r="F269" s="254" t="s">
        <v>367</v>
      </c>
      <c r="G269" s="255" t="s">
        <v>230</v>
      </c>
      <c r="H269" s="256">
        <v>39.523000000000003</v>
      </c>
      <c r="I269" s="257"/>
      <c r="J269" s="258">
        <f>ROUND(I269*H269,2)</f>
        <v>0</v>
      </c>
      <c r="K269" s="259"/>
      <c r="L269" s="260"/>
      <c r="M269" s="261" t="s">
        <v>1</v>
      </c>
      <c r="N269" s="262" t="s">
        <v>38</v>
      </c>
      <c r="O269" s="71"/>
      <c r="P269" s="214">
        <f>O269*H269</f>
        <v>0</v>
      </c>
      <c r="Q269" s="214">
        <v>1.8E-3</v>
      </c>
      <c r="R269" s="214">
        <f>Q269*H269</f>
        <v>7.1141400000000007E-2</v>
      </c>
      <c r="S269" s="214">
        <v>0</v>
      </c>
      <c r="T269" s="215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16" t="s">
        <v>296</v>
      </c>
      <c r="AT269" s="216" t="s">
        <v>293</v>
      </c>
      <c r="AU269" s="216" t="s">
        <v>83</v>
      </c>
      <c r="AY269" s="17" t="s">
        <v>137</v>
      </c>
      <c r="BE269" s="217">
        <f>IF(N269="základní",J269,0)</f>
        <v>0</v>
      </c>
      <c r="BF269" s="217">
        <f>IF(N269="snížená",J269,0)</f>
        <v>0</v>
      </c>
      <c r="BG269" s="217">
        <f>IF(N269="zákl. přenesená",J269,0)</f>
        <v>0</v>
      </c>
      <c r="BH269" s="217">
        <f>IF(N269="sníž. přenesená",J269,0)</f>
        <v>0</v>
      </c>
      <c r="BI269" s="217">
        <f>IF(N269="nulová",J269,0)</f>
        <v>0</v>
      </c>
      <c r="BJ269" s="17" t="s">
        <v>81</v>
      </c>
      <c r="BK269" s="217">
        <f>ROUND(I269*H269,2)</f>
        <v>0</v>
      </c>
      <c r="BL269" s="17" t="s">
        <v>217</v>
      </c>
      <c r="BM269" s="216" t="s">
        <v>368</v>
      </c>
    </row>
    <row r="270" spans="1:65" s="13" customFormat="1" ht="11.25">
      <c r="B270" s="218"/>
      <c r="C270" s="219"/>
      <c r="D270" s="220" t="s">
        <v>146</v>
      </c>
      <c r="E270" s="219"/>
      <c r="F270" s="222" t="s">
        <v>369</v>
      </c>
      <c r="G270" s="219"/>
      <c r="H270" s="223">
        <v>39.523000000000003</v>
      </c>
      <c r="I270" s="224"/>
      <c r="J270" s="219"/>
      <c r="K270" s="219"/>
      <c r="L270" s="225"/>
      <c r="M270" s="226"/>
      <c r="N270" s="227"/>
      <c r="O270" s="227"/>
      <c r="P270" s="227"/>
      <c r="Q270" s="227"/>
      <c r="R270" s="227"/>
      <c r="S270" s="227"/>
      <c r="T270" s="228"/>
      <c r="AT270" s="229" t="s">
        <v>146</v>
      </c>
      <c r="AU270" s="229" t="s">
        <v>83</v>
      </c>
      <c r="AV270" s="13" t="s">
        <v>83</v>
      </c>
      <c r="AW270" s="13" t="s">
        <v>4</v>
      </c>
      <c r="AX270" s="13" t="s">
        <v>81</v>
      </c>
      <c r="AY270" s="229" t="s">
        <v>137</v>
      </c>
    </row>
    <row r="271" spans="1:65" s="2" customFormat="1" ht="21.75" customHeight="1">
      <c r="A271" s="34"/>
      <c r="B271" s="35"/>
      <c r="C271" s="204" t="s">
        <v>370</v>
      </c>
      <c r="D271" s="204" t="s">
        <v>140</v>
      </c>
      <c r="E271" s="205" t="s">
        <v>371</v>
      </c>
      <c r="F271" s="206" t="s">
        <v>372</v>
      </c>
      <c r="G271" s="207" t="s">
        <v>150</v>
      </c>
      <c r="H271" s="208">
        <v>63.72</v>
      </c>
      <c r="I271" s="209"/>
      <c r="J271" s="210">
        <f>ROUND(I271*H271,2)</f>
        <v>0</v>
      </c>
      <c r="K271" s="211"/>
      <c r="L271" s="39"/>
      <c r="M271" s="212" t="s">
        <v>1</v>
      </c>
      <c r="N271" s="213" t="s">
        <v>38</v>
      </c>
      <c r="O271" s="71"/>
      <c r="P271" s="214">
        <f>O271*H271</f>
        <v>0</v>
      </c>
      <c r="Q271" s="214">
        <v>0</v>
      </c>
      <c r="R271" s="214">
        <f>Q271*H271</f>
        <v>0</v>
      </c>
      <c r="S271" s="214">
        <v>8.3169999999999994E-2</v>
      </c>
      <c r="T271" s="215">
        <f>S271*H271</f>
        <v>5.2995923999999999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16" t="s">
        <v>217</v>
      </c>
      <c r="AT271" s="216" t="s">
        <v>140</v>
      </c>
      <c r="AU271" s="216" t="s">
        <v>83</v>
      </c>
      <c r="AY271" s="17" t="s">
        <v>137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7" t="s">
        <v>81</v>
      </c>
      <c r="BK271" s="217">
        <f>ROUND(I271*H271,2)</f>
        <v>0</v>
      </c>
      <c r="BL271" s="17" t="s">
        <v>217</v>
      </c>
      <c r="BM271" s="216" t="s">
        <v>373</v>
      </c>
    </row>
    <row r="272" spans="1:65" s="13" customFormat="1" ht="11.25">
      <c r="B272" s="218"/>
      <c r="C272" s="219"/>
      <c r="D272" s="220" t="s">
        <v>146</v>
      </c>
      <c r="E272" s="221" t="s">
        <v>1</v>
      </c>
      <c r="F272" s="222" t="s">
        <v>226</v>
      </c>
      <c r="G272" s="219"/>
      <c r="H272" s="223">
        <v>63.72</v>
      </c>
      <c r="I272" s="224"/>
      <c r="J272" s="219"/>
      <c r="K272" s="219"/>
      <c r="L272" s="225"/>
      <c r="M272" s="226"/>
      <c r="N272" s="227"/>
      <c r="O272" s="227"/>
      <c r="P272" s="227"/>
      <c r="Q272" s="227"/>
      <c r="R272" s="227"/>
      <c r="S272" s="227"/>
      <c r="T272" s="228"/>
      <c r="AT272" s="229" t="s">
        <v>146</v>
      </c>
      <c r="AU272" s="229" t="s">
        <v>83</v>
      </c>
      <c r="AV272" s="13" t="s">
        <v>83</v>
      </c>
      <c r="AW272" s="13" t="s">
        <v>30</v>
      </c>
      <c r="AX272" s="13" t="s">
        <v>73</v>
      </c>
      <c r="AY272" s="229" t="s">
        <v>137</v>
      </c>
    </row>
    <row r="273" spans="1:65" s="14" customFormat="1" ht="11.25">
      <c r="B273" s="230"/>
      <c r="C273" s="231"/>
      <c r="D273" s="220" t="s">
        <v>146</v>
      </c>
      <c r="E273" s="232" t="s">
        <v>1</v>
      </c>
      <c r="F273" s="233" t="s">
        <v>147</v>
      </c>
      <c r="G273" s="231"/>
      <c r="H273" s="234">
        <v>63.72</v>
      </c>
      <c r="I273" s="235"/>
      <c r="J273" s="231"/>
      <c r="K273" s="231"/>
      <c r="L273" s="236"/>
      <c r="M273" s="237"/>
      <c r="N273" s="238"/>
      <c r="O273" s="238"/>
      <c r="P273" s="238"/>
      <c r="Q273" s="238"/>
      <c r="R273" s="238"/>
      <c r="S273" s="238"/>
      <c r="T273" s="239"/>
      <c r="AT273" s="240" t="s">
        <v>146</v>
      </c>
      <c r="AU273" s="240" t="s">
        <v>83</v>
      </c>
      <c r="AV273" s="14" t="s">
        <v>144</v>
      </c>
      <c r="AW273" s="14" t="s">
        <v>30</v>
      </c>
      <c r="AX273" s="14" t="s">
        <v>81</v>
      </c>
      <c r="AY273" s="240" t="s">
        <v>137</v>
      </c>
    </row>
    <row r="274" spans="1:65" s="2" customFormat="1" ht="21.75" customHeight="1">
      <c r="A274" s="34"/>
      <c r="B274" s="35"/>
      <c r="C274" s="204" t="s">
        <v>374</v>
      </c>
      <c r="D274" s="204" t="s">
        <v>140</v>
      </c>
      <c r="E274" s="205" t="s">
        <v>375</v>
      </c>
      <c r="F274" s="206" t="s">
        <v>376</v>
      </c>
      <c r="G274" s="207" t="s">
        <v>150</v>
      </c>
      <c r="H274" s="208">
        <v>23.85</v>
      </c>
      <c r="I274" s="209"/>
      <c r="J274" s="210">
        <f>ROUND(I274*H274,2)</f>
        <v>0</v>
      </c>
      <c r="K274" s="211"/>
      <c r="L274" s="39"/>
      <c r="M274" s="212" t="s">
        <v>1</v>
      </c>
      <c r="N274" s="213" t="s">
        <v>38</v>
      </c>
      <c r="O274" s="71"/>
      <c r="P274" s="214">
        <f>O274*H274</f>
        <v>0</v>
      </c>
      <c r="Q274" s="214">
        <v>5.7999999999999996E-3</v>
      </c>
      <c r="R274" s="214">
        <f>Q274*H274</f>
        <v>0.13833000000000001</v>
      </c>
      <c r="S274" s="214">
        <v>0</v>
      </c>
      <c r="T274" s="215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16" t="s">
        <v>217</v>
      </c>
      <c r="AT274" s="216" t="s">
        <v>140</v>
      </c>
      <c r="AU274" s="216" t="s">
        <v>83</v>
      </c>
      <c r="AY274" s="17" t="s">
        <v>137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7" t="s">
        <v>81</v>
      </c>
      <c r="BK274" s="217">
        <f>ROUND(I274*H274,2)</f>
        <v>0</v>
      </c>
      <c r="BL274" s="17" t="s">
        <v>217</v>
      </c>
      <c r="BM274" s="216" t="s">
        <v>377</v>
      </c>
    </row>
    <row r="275" spans="1:65" s="15" customFormat="1" ht="11.25">
      <c r="B275" s="241"/>
      <c r="C275" s="242"/>
      <c r="D275" s="220" t="s">
        <v>146</v>
      </c>
      <c r="E275" s="243" t="s">
        <v>1</v>
      </c>
      <c r="F275" s="244" t="s">
        <v>152</v>
      </c>
      <c r="G275" s="242"/>
      <c r="H275" s="243" t="s">
        <v>1</v>
      </c>
      <c r="I275" s="245"/>
      <c r="J275" s="242"/>
      <c r="K275" s="242"/>
      <c r="L275" s="246"/>
      <c r="M275" s="247"/>
      <c r="N275" s="248"/>
      <c r="O275" s="248"/>
      <c r="P275" s="248"/>
      <c r="Q275" s="248"/>
      <c r="R275" s="248"/>
      <c r="S275" s="248"/>
      <c r="T275" s="249"/>
      <c r="AT275" s="250" t="s">
        <v>146</v>
      </c>
      <c r="AU275" s="250" t="s">
        <v>83</v>
      </c>
      <c r="AV275" s="15" t="s">
        <v>81</v>
      </c>
      <c r="AW275" s="15" t="s">
        <v>30</v>
      </c>
      <c r="AX275" s="15" t="s">
        <v>73</v>
      </c>
      <c r="AY275" s="250" t="s">
        <v>137</v>
      </c>
    </row>
    <row r="276" spans="1:65" s="13" customFormat="1" ht="11.25">
      <c r="B276" s="218"/>
      <c r="C276" s="219"/>
      <c r="D276" s="220" t="s">
        <v>146</v>
      </c>
      <c r="E276" s="221" t="s">
        <v>1</v>
      </c>
      <c r="F276" s="222" t="s">
        <v>276</v>
      </c>
      <c r="G276" s="219"/>
      <c r="H276" s="223">
        <v>23.85</v>
      </c>
      <c r="I276" s="224"/>
      <c r="J276" s="219"/>
      <c r="K276" s="219"/>
      <c r="L276" s="225"/>
      <c r="M276" s="226"/>
      <c r="N276" s="227"/>
      <c r="O276" s="227"/>
      <c r="P276" s="227"/>
      <c r="Q276" s="227"/>
      <c r="R276" s="227"/>
      <c r="S276" s="227"/>
      <c r="T276" s="228"/>
      <c r="AT276" s="229" t="s">
        <v>146</v>
      </c>
      <c r="AU276" s="229" t="s">
        <v>83</v>
      </c>
      <c r="AV276" s="13" t="s">
        <v>83</v>
      </c>
      <c r="AW276" s="13" t="s">
        <v>30</v>
      </c>
      <c r="AX276" s="13" t="s">
        <v>73</v>
      </c>
      <c r="AY276" s="229" t="s">
        <v>137</v>
      </c>
    </row>
    <row r="277" spans="1:65" s="14" customFormat="1" ht="11.25">
      <c r="B277" s="230"/>
      <c r="C277" s="231"/>
      <c r="D277" s="220" t="s">
        <v>146</v>
      </c>
      <c r="E277" s="232" t="s">
        <v>1</v>
      </c>
      <c r="F277" s="233" t="s">
        <v>147</v>
      </c>
      <c r="G277" s="231"/>
      <c r="H277" s="234">
        <v>23.85</v>
      </c>
      <c r="I277" s="235"/>
      <c r="J277" s="231"/>
      <c r="K277" s="231"/>
      <c r="L277" s="236"/>
      <c r="M277" s="237"/>
      <c r="N277" s="238"/>
      <c r="O277" s="238"/>
      <c r="P277" s="238"/>
      <c r="Q277" s="238"/>
      <c r="R277" s="238"/>
      <c r="S277" s="238"/>
      <c r="T277" s="239"/>
      <c r="AT277" s="240" t="s">
        <v>146</v>
      </c>
      <c r="AU277" s="240" t="s">
        <v>83</v>
      </c>
      <c r="AV277" s="14" t="s">
        <v>144</v>
      </c>
      <c r="AW277" s="14" t="s">
        <v>30</v>
      </c>
      <c r="AX277" s="14" t="s">
        <v>81</v>
      </c>
      <c r="AY277" s="240" t="s">
        <v>137</v>
      </c>
    </row>
    <row r="278" spans="1:65" s="2" customFormat="1" ht="16.5" customHeight="1">
      <c r="A278" s="34"/>
      <c r="B278" s="35"/>
      <c r="C278" s="252" t="s">
        <v>378</v>
      </c>
      <c r="D278" s="252" t="s">
        <v>293</v>
      </c>
      <c r="E278" s="253" t="s">
        <v>379</v>
      </c>
      <c r="F278" s="254" t="s">
        <v>380</v>
      </c>
      <c r="G278" s="255" t="s">
        <v>150</v>
      </c>
      <c r="H278" s="256">
        <v>26.234999999999999</v>
      </c>
      <c r="I278" s="257"/>
      <c r="J278" s="258">
        <f>ROUND(I278*H278,2)</f>
        <v>0</v>
      </c>
      <c r="K278" s="259"/>
      <c r="L278" s="260"/>
      <c r="M278" s="261" t="s">
        <v>1</v>
      </c>
      <c r="N278" s="262" t="s">
        <v>38</v>
      </c>
      <c r="O278" s="71"/>
      <c r="P278" s="214">
        <f>O278*H278</f>
        <v>0</v>
      </c>
      <c r="Q278" s="214">
        <v>2.07E-2</v>
      </c>
      <c r="R278" s="214">
        <f>Q278*H278</f>
        <v>0.54306449999999995</v>
      </c>
      <c r="S278" s="214">
        <v>0</v>
      </c>
      <c r="T278" s="215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16" t="s">
        <v>296</v>
      </c>
      <c r="AT278" s="216" t="s">
        <v>293</v>
      </c>
      <c r="AU278" s="216" t="s">
        <v>83</v>
      </c>
      <c r="AY278" s="17" t="s">
        <v>137</v>
      </c>
      <c r="BE278" s="217">
        <f>IF(N278="základní",J278,0)</f>
        <v>0</v>
      </c>
      <c r="BF278" s="217">
        <f>IF(N278="snížená",J278,0)</f>
        <v>0</v>
      </c>
      <c r="BG278" s="217">
        <f>IF(N278="zákl. přenesená",J278,0)</f>
        <v>0</v>
      </c>
      <c r="BH278" s="217">
        <f>IF(N278="sníž. přenesená",J278,0)</f>
        <v>0</v>
      </c>
      <c r="BI278" s="217">
        <f>IF(N278="nulová",J278,0)</f>
        <v>0</v>
      </c>
      <c r="BJ278" s="17" t="s">
        <v>81</v>
      </c>
      <c r="BK278" s="217">
        <f>ROUND(I278*H278,2)</f>
        <v>0</v>
      </c>
      <c r="BL278" s="17" t="s">
        <v>217</v>
      </c>
      <c r="BM278" s="216" t="s">
        <v>381</v>
      </c>
    </row>
    <row r="279" spans="1:65" s="13" customFormat="1" ht="11.25">
      <c r="B279" s="218"/>
      <c r="C279" s="219"/>
      <c r="D279" s="220" t="s">
        <v>146</v>
      </c>
      <c r="E279" s="219"/>
      <c r="F279" s="222" t="s">
        <v>382</v>
      </c>
      <c r="G279" s="219"/>
      <c r="H279" s="223">
        <v>26.234999999999999</v>
      </c>
      <c r="I279" s="224"/>
      <c r="J279" s="219"/>
      <c r="K279" s="219"/>
      <c r="L279" s="225"/>
      <c r="M279" s="226"/>
      <c r="N279" s="227"/>
      <c r="O279" s="227"/>
      <c r="P279" s="227"/>
      <c r="Q279" s="227"/>
      <c r="R279" s="227"/>
      <c r="S279" s="227"/>
      <c r="T279" s="228"/>
      <c r="AT279" s="229" t="s">
        <v>146</v>
      </c>
      <c r="AU279" s="229" t="s">
        <v>83</v>
      </c>
      <c r="AV279" s="13" t="s">
        <v>83</v>
      </c>
      <c r="AW279" s="13" t="s">
        <v>4</v>
      </c>
      <c r="AX279" s="13" t="s">
        <v>81</v>
      </c>
      <c r="AY279" s="229" t="s">
        <v>137</v>
      </c>
    </row>
    <row r="280" spans="1:65" s="2" customFormat="1" ht="21.75" customHeight="1">
      <c r="A280" s="34"/>
      <c r="B280" s="35"/>
      <c r="C280" s="204" t="s">
        <v>383</v>
      </c>
      <c r="D280" s="204" t="s">
        <v>140</v>
      </c>
      <c r="E280" s="205" t="s">
        <v>384</v>
      </c>
      <c r="F280" s="206" t="s">
        <v>385</v>
      </c>
      <c r="G280" s="207" t="s">
        <v>150</v>
      </c>
      <c r="H280" s="208">
        <v>7.55</v>
      </c>
      <c r="I280" s="209"/>
      <c r="J280" s="210">
        <f>ROUND(I280*H280,2)</f>
        <v>0</v>
      </c>
      <c r="K280" s="211"/>
      <c r="L280" s="39"/>
      <c r="M280" s="212" t="s">
        <v>1</v>
      </c>
      <c r="N280" s="213" t="s">
        <v>38</v>
      </c>
      <c r="O280" s="71"/>
      <c r="P280" s="214">
        <f>O280*H280</f>
        <v>0</v>
      </c>
      <c r="Q280" s="214">
        <v>0</v>
      </c>
      <c r="R280" s="214">
        <f>Q280*H280</f>
        <v>0</v>
      </c>
      <c r="S280" s="214">
        <v>0</v>
      </c>
      <c r="T280" s="215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16" t="s">
        <v>217</v>
      </c>
      <c r="AT280" s="216" t="s">
        <v>140</v>
      </c>
      <c r="AU280" s="216" t="s">
        <v>83</v>
      </c>
      <c r="AY280" s="17" t="s">
        <v>137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7" t="s">
        <v>81</v>
      </c>
      <c r="BK280" s="217">
        <f>ROUND(I280*H280,2)</f>
        <v>0</v>
      </c>
      <c r="BL280" s="17" t="s">
        <v>217</v>
      </c>
      <c r="BM280" s="216" t="s">
        <v>386</v>
      </c>
    </row>
    <row r="281" spans="1:65" s="15" customFormat="1" ht="11.25">
      <c r="B281" s="241"/>
      <c r="C281" s="242"/>
      <c r="D281" s="220" t="s">
        <v>146</v>
      </c>
      <c r="E281" s="243" t="s">
        <v>1</v>
      </c>
      <c r="F281" s="244" t="s">
        <v>152</v>
      </c>
      <c r="G281" s="242"/>
      <c r="H281" s="243" t="s">
        <v>1</v>
      </c>
      <c r="I281" s="245"/>
      <c r="J281" s="242"/>
      <c r="K281" s="242"/>
      <c r="L281" s="246"/>
      <c r="M281" s="247"/>
      <c r="N281" s="248"/>
      <c r="O281" s="248"/>
      <c r="P281" s="248"/>
      <c r="Q281" s="248"/>
      <c r="R281" s="248"/>
      <c r="S281" s="248"/>
      <c r="T281" s="249"/>
      <c r="AT281" s="250" t="s">
        <v>146</v>
      </c>
      <c r="AU281" s="250" t="s">
        <v>83</v>
      </c>
      <c r="AV281" s="15" t="s">
        <v>81</v>
      </c>
      <c r="AW281" s="15" t="s">
        <v>30</v>
      </c>
      <c r="AX281" s="15" t="s">
        <v>73</v>
      </c>
      <c r="AY281" s="250" t="s">
        <v>137</v>
      </c>
    </row>
    <row r="282" spans="1:65" s="13" customFormat="1" ht="11.25">
      <c r="B282" s="218"/>
      <c r="C282" s="219"/>
      <c r="D282" s="220" t="s">
        <v>146</v>
      </c>
      <c r="E282" s="221" t="s">
        <v>1</v>
      </c>
      <c r="F282" s="222" t="s">
        <v>387</v>
      </c>
      <c r="G282" s="219"/>
      <c r="H282" s="223">
        <v>7.55</v>
      </c>
      <c r="I282" s="224"/>
      <c r="J282" s="219"/>
      <c r="K282" s="219"/>
      <c r="L282" s="225"/>
      <c r="M282" s="226"/>
      <c r="N282" s="227"/>
      <c r="O282" s="227"/>
      <c r="P282" s="227"/>
      <c r="Q282" s="227"/>
      <c r="R282" s="227"/>
      <c r="S282" s="227"/>
      <c r="T282" s="228"/>
      <c r="AT282" s="229" t="s">
        <v>146</v>
      </c>
      <c r="AU282" s="229" t="s">
        <v>83</v>
      </c>
      <c r="AV282" s="13" t="s">
        <v>83</v>
      </c>
      <c r="AW282" s="13" t="s">
        <v>30</v>
      </c>
      <c r="AX282" s="13" t="s">
        <v>73</v>
      </c>
      <c r="AY282" s="229" t="s">
        <v>137</v>
      </c>
    </row>
    <row r="283" spans="1:65" s="14" customFormat="1" ht="11.25">
      <c r="B283" s="230"/>
      <c r="C283" s="231"/>
      <c r="D283" s="220" t="s">
        <v>146</v>
      </c>
      <c r="E283" s="232" t="s">
        <v>1</v>
      </c>
      <c r="F283" s="233" t="s">
        <v>147</v>
      </c>
      <c r="G283" s="231"/>
      <c r="H283" s="234">
        <v>7.55</v>
      </c>
      <c r="I283" s="235"/>
      <c r="J283" s="231"/>
      <c r="K283" s="231"/>
      <c r="L283" s="236"/>
      <c r="M283" s="237"/>
      <c r="N283" s="238"/>
      <c r="O283" s="238"/>
      <c r="P283" s="238"/>
      <c r="Q283" s="238"/>
      <c r="R283" s="238"/>
      <c r="S283" s="238"/>
      <c r="T283" s="239"/>
      <c r="AT283" s="240" t="s">
        <v>146</v>
      </c>
      <c r="AU283" s="240" t="s">
        <v>83</v>
      </c>
      <c r="AV283" s="14" t="s">
        <v>144</v>
      </c>
      <c r="AW283" s="14" t="s">
        <v>30</v>
      </c>
      <c r="AX283" s="14" t="s">
        <v>81</v>
      </c>
      <c r="AY283" s="240" t="s">
        <v>137</v>
      </c>
    </row>
    <row r="284" spans="1:65" s="2" customFormat="1" ht="21.75" customHeight="1">
      <c r="A284" s="34"/>
      <c r="B284" s="35"/>
      <c r="C284" s="204" t="s">
        <v>388</v>
      </c>
      <c r="D284" s="204" t="s">
        <v>140</v>
      </c>
      <c r="E284" s="205" t="s">
        <v>389</v>
      </c>
      <c r="F284" s="206" t="s">
        <v>390</v>
      </c>
      <c r="G284" s="207" t="s">
        <v>150</v>
      </c>
      <c r="H284" s="208">
        <v>23.85</v>
      </c>
      <c r="I284" s="209"/>
      <c r="J284" s="210">
        <f>ROUND(I284*H284,2)</f>
        <v>0</v>
      </c>
      <c r="K284" s="211"/>
      <c r="L284" s="39"/>
      <c r="M284" s="212" t="s">
        <v>1</v>
      </c>
      <c r="N284" s="213" t="s">
        <v>38</v>
      </c>
      <c r="O284" s="71"/>
      <c r="P284" s="214">
        <f>O284*H284</f>
        <v>0</v>
      </c>
      <c r="Q284" s="214">
        <v>6.2E-4</v>
      </c>
      <c r="R284" s="214">
        <f>Q284*H284</f>
        <v>1.4787000000000002E-2</v>
      </c>
      <c r="S284" s="214">
        <v>0</v>
      </c>
      <c r="T284" s="215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16" t="s">
        <v>217</v>
      </c>
      <c r="AT284" s="216" t="s">
        <v>140</v>
      </c>
      <c r="AU284" s="216" t="s">
        <v>83</v>
      </c>
      <c r="AY284" s="17" t="s">
        <v>137</v>
      </c>
      <c r="BE284" s="217">
        <f>IF(N284="základní",J284,0)</f>
        <v>0</v>
      </c>
      <c r="BF284" s="217">
        <f>IF(N284="snížená",J284,0)</f>
        <v>0</v>
      </c>
      <c r="BG284" s="217">
        <f>IF(N284="zákl. přenesená",J284,0)</f>
        <v>0</v>
      </c>
      <c r="BH284" s="217">
        <f>IF(N284="sníž. přenesená",J284,0)</f>
        <v>0</v>
      </c>
      <c r="BI284" s="217">
        <f>IF(N284="nulová",J284,0)</f>
        <v>0</v>
      </c>
      <c r="BJ284" s="17" t="s">
        <v>81</v>
      </c>
      <c r="BK284" s="217">
        <f>ROUND(I284*H284,2)</f>
        <v>0</v>
      </c>
      <c r="BL284" s="17" t="s">
        <v>217</v>
      </c>
      <c r="BM284" s="216" t="s">
        <v>391</v>
      </c>
    </row>
    <row r="285" spans="1:65" s="15" customFormat="1" ht="11.25">
      <c r="B285" s="241"/>
      <c r="C285" s="242"/>
      <c r="D285" s="220" t="s">
        <v>146</v>
      </c>
      <c r="E285" s="243" t="s">
        <v>1</v>
      </c>
      <c r="F285" s="244" t="s">
        <v>152</v>
      </c>
      <c r="G285" s="242"/>
      <c r="H285" s="243" t="s">
        <v>1</v>
      </c>
      <c r="I285" s="245"/>
      <c r="J285" s="242"/>
      <c r="K285" s="242"/>
      <c r="L285" s="246"/>
      <c r="M285" s="247"/>
      <c r="N285" s="248"/>
      <c r="O285" s="248"/>
      <c r="P285" s="248"/>
      <c r="Q285" s="248"/>
      <c r="R285" s="248"/>
      <c r="S285" s="248"/>
      <c r="T285" s="249"/>
      <c r="AT285" s="250" t="s">
        <v>146</v>
      </c>
      <c r="AU285" s="250" t="s">
        <v>83</v>
      </c>
      <c r="AV285" s="15" t="s">
        <v>81</v>
      </c>
      <c r="AW285" s="15" t="s">
        <v>30</v>
      </c>
      <c r="AX285" s="15" t="s">
        <v>73</v>
      </c>
      <c r="AY285" s="250" t="s">
        <v>137</v>
      </c>
    </row>
    <row r="286" spans="1:65" s="13" customFormat="1" ht="11.25">
      <c r="B286" s="218"/>
      <c r="C286" s="219"/>
      <c r="D286" s="220" t="s">
        <v>146</v>
      </c>
      <c r="E286" s="221" t="s">
        <v>1</v>
      </c>
      <c r="F286" s="222" t="s">
        <v>276</v>
      </c>
      <c r="G286" s="219"/>
      <c r="H286" s="223">
        <v>23.85</v>
      </c>
      <c r="I286" s="224"/>
      <c r="J286" s="219"/>
      <c r="K286" s="219"/>
      <c r="L286" s="225"/>
      <c r="M286" s="226"/>
      <c r="N286" s="227"/>
      <c r="O286" s="227"/>
      <c r="P286" s="227"/>
      <c r="Q286" s="227"/>
      <c r="R286" s="227"/>
      <c r="S286" s="227"/>
      <c r="T286" s="228"/>
      <c r="AT286" s="229" t="s">
        <v>146</v>
      </c>
      <c r="AU286" s="229" t="s">
        <v>83</v>
      </c>
      <c r="AV286" s="13" t="s">
        <v>83</v>
      </c>
      <c r="AW286" s="13" t="s">
        <v>30</v>
      </c>
      <c r="AX286" s="13" t="s">
        <v>73</v>
      </c>
      <c r="AY286" s="229" t="s">
        <v>137</v>
      </c>
    </row>
    <row r="287" spans="1:65" s="14" customFormat="1" ht="11.25">
      <c r="B287" s="230"/>
      <c r="C287" s="231"/>
      <c r="D287" s="220" t="s">
        <v>146</v>
      </c>
      <c r="E287" s="232" t="s">
        <v>1</v>
      </c>
      <c r="F287" s="233" t="s">
        <v>147</v>
      </c>
      <c r="G287" s="231"/>
      <c r="H287" s="234">
        <v>23.85</v>
      </c>
      <c r="I287" s="235"/>
      <c r="J287" s="231"/>
      <c r="K287" s="231"/>
      <c r="L287" s="236"/>
      <c r="M287" s="237"/>
      <c r="N287" s="238"/>
      <c r="O287" s="238"/>
      <c r="P287" s="238"/>
      <c r="Q287" s="238"/>
      <c r="R287" s="238"/>
      <c r="S287" s="238"/>
      <c r="T287" s="239"/>
      <c r="AT287" s="240" t="s">
        <v>146</v>
      </c>
      <c r="AU287" s="240" t="s">
        <v>83</v>
      </c>
      <c r="AV287" s="14" t="s">
        <v>144</v>
      </c>
      <c r="AW287" s="14" t="s">
        <v>30</v>
      </c>
      <c r="AX287" s="14" t="s">
        <v>81</v>
      </c>
      <c r="AY287" s="240" t="s">
        <v>137</v>
      </c>
    </row>
    <row r="288" spans="1:65" s="2" customFormat="1" ht="21.75" customHeight="1">
      <c r="A288" s="34"/>
      <c r="B288" s="35"/>
      <c r="C288" s="204" t="s">
        <v>392</v>
      </c>
      <c r="D288" s="204" t="s">
        <v>140</v>
      </c>
      <c r="E288" s="205" t="s">
        <v>393</v>
      </c>
      <c r="F288" s="206" t="s">
        <v>394</v>
      </c>
      <c r="G288" s="207" t="s">
        <v>280</v>
      </c>
      <c r="H288" s="251"/>
      <c r="I288" s="209"/>
      <c r="J288" s="210">
        <f>ROUND(I288*H288,2)</f>
        <v>0</v>
      </c>
      <c r="K288" s="211"/>
      <c r="L288" s="39"/>
      <c r="M288" s="212" t="s">
        <v>1</v>
      </c>
      <c r="N288" s="213" t="s">
        <v>38</v>
      </c>
      <c r="O288" s="71"/>
      <c r="P288" s="214">
        <f>O288*H288</f>
        <v>0</v>
      </c>
      <c r="Q288" s="214">
        <v>0</v>
      </c>
      <c r="R288" s="214">
        <f>Q288*H288</f>
        <v>0</v>
      </c>
      <c r="S288" s="214">
        <v>0</v>
      </c>
      <c r="T288" s="215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16" t="s">
        <v>217</v>
      </c>
      <c r="AT288" s="216" t="s">
        <v>140</v>
      </c>
      <c r="AU288" s="216" t="s">
        <v>83</v>
      </c>
      <c r="AY288" s="17" t="s">
        <v>137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7" t="s">
        <v>81</v>
      </c>
      <c r="BK288" s="217">
        <f>ROUND(I288*H288,2)</f>
        <v>0</v>
      </c>
      <c r="BL288" s="17" t="s">
        <v>217</v>
      </c>
      <c r="BM288" s="216" t="s">
        <v>395</v>
      </c>
    </row>
    <row r="289" spans="1:65" s="12" customFormat="1" ht="22.9" customHeight="1">
      <c r="B289" s="188"/>
      <c r="C289" s="189"/>
      <c r="D289" s="190" t="s">
        <v>72</v>
      </c>
      <c r="E289" s="202" t="s">
        <v>396</v>
      </c>
      <c r="F289" s="202" t="s">
        <v>397</v>
      </c>
      <c r="G289" s="189"/>
      <c r="H289" s="189"/>
      <c r="I289" s="192"/>
      <c r="J289" s="203">
        <f>BK289</f>
        <v>0</v>
      </c>
      <c r="K289" s="189"/>
      <c r="L289" s="194"/>
      <c r="M289" s="195"/>
      <c r="N289" s="196"/>
      <c r="O289" s="196"/>
      <c r="P289" s="197">
        <f>SUM(P290:P306)</f>
        <v>0</v>
      </c>
      <c r="Q289" s="196"/>
      <c r="R289" s="197">
        <f>SUM(R290:R306)</f>
        <v>0.25126950000000003</v>
      </c>
      <c r="S289" s="196"/>
      <c r="T289" s="198">
        <f>SUM(T290:T306)</f>
        <v>0</v>
      </c>
      <c r="AR289" s="199" t="s">
        <v>83</v>
      </c>
      <c r="AT289" s="200" t="s">
        <v>72</v>
      </c>
      <c r="AU289" s="200" t="s">
        <v>81</v>
      </c>
      <c r="AY289" s="199" t="s">
        <v>137</v>
      </c>
      <c r="BK289" s="201">
        <f>SUM(BK290:BK306)</f>
        <v>0</v>
      </c>
    </row>
    <row r="290" spans="1:65" s="2" customFormat="1" ht="16.5" customHeight="1">
      <c r="A290" s="34"/>
      <c r="B290" s="35"/>
      <c r="C290" s="204" t="s">
        <v>398</v>
      </c>
      <c r="D290" s="204" t="s">
        <v>140</v>
      </c>
      <c r="E290" s="205" t="s">
        <v>399</v>
      </c>
      <c r="F290" s="206" t="s">
        <v>400</v>
      </c>
      <c r="G290" s="207" t="s">
        <v>150</v>
      </c>
      <c r="H290" s="208">
        <v>37.049999999999997</v>
      </c>
      <c r="I290" s="209"/>
      <c r="J290" s="210">
        <f>ROUND(I290*H290,2)</f>
        <v>0</v>
      </c>
      <c r="K290" s="211"/>
      <c r="L290" s="39"/>
      <c r="M290" s="212" t="s">
        <v>1</v>
      </c>
      <c r="N290" s="213" t="s">
        <v>38</v>
      </c>
      <c r="O290" s="71"/>
      <c r="P290" s="214">
        <f>O290*H290</f>
        <v>0</v>
      </c>
      <c r="Q290" s="214">
        <v>1.2999999999999999E-4</v>
      </c>
      <c r="R290" s="214">
        <f>Q290*H290</f>
        <v>4.8164999999999996E-3</v>
      </c>
      <c r="S290" s="214">
        <v>0</v>
      </c>
      <c r="T290" s="215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216" t="s">
        <v>217</v>
      </c>
      <c r="AT290" s="216" t="s">
        <v>140</v>
      </c>
      <c r="AU290" s="216" t="s">
        <v>83</v>
      </c>
      <c r="AY290" s="17" t="s">
        <v>137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7" t="s">
        <v>81</v>
      </c>
      <c r="BK290" s="217">
        <f>ROUND(I290*H290,2)</f>
        <v>0</v>
      </c>
      <c r="BL290" s="17" t="s">
        <v>217</v>
      </c>
      <c r="BM290" s="216" t="s">
        <v>401</v>
      </c>
    </row>
    <row r="291" spans="1:65" s="15" customFormat="1" ht="11.25">
      <c r="B291" s="241"/>
      <c r="C291" s="242"/>
      <c r="D291" s="220" t="s">
        <v>146</v>
      </c>
      <c r="E291" s="243" t="s">
        <v>1</v>
      </c>
      <c r="F291" s="244" t="s">
        <v>152</v>
      </c>
      <c r="G291" s="242"/>
      <c r="H291" s="243" t="s">
        <v>1</v>
      </c>
      <c r="I291" s="245"/>
      <c r="J291" s="242"/>
      <c r="K291" s="242"/>
      <c r="L291" s="246"/>
      <c r="M291" s="247"/>
      <c r="N291" s="248"/>
      <c r="O291" s="248"/>
      <c r="P291" s="248"/>
      <c r="Q291" s="248"/>
      <c r="R291" s="248"/>
      <c r="S291" s="248"/>
      <c r="T291" s="249"/>
      <c r="AT291" s="250" t="s">
        <v>146</v>
      </c>
      <c r="AU291" s="250" t="s">
        <v>83</v>
      </c>
      <c r="AV291" s="15" t="s">
        <v>81</v>
      </c>
      <c r="AW291" s="15" t="s">
        <v>30</v>
      </c>
      <c r="AX291" s="15" t="s">
        <v>73</v>
      </c>
      <c r="AY291" s="250" t="s">
        <v>137</v>
      </c>
    </row>
    <row r="292" spans="1:65" s="13" customFormat="1" ht="11.25">
      <c r="B292" s="218"/>
      <c r="C292" s="219"/>
      <c r="D292" s="220" t="s">
        <v>146</v>
      </c>
      <c r="E292" s="221" t="s">
        <v>1</v>
      </c>
      <c r="F292" s="222" t="s">
        <v>402</v>
      </c>
      <c r="G292" s="219"/>
      <c r="H292" s="223">
        <v>37.049999999999997</v>
      </c>
      <c r="I292" s="224"/>
      <c r="J292" s="219"/>
      <c r="K292" s="219"/>
      <c r="L292" s="225"/>
      <c r="M292" s="226"/>
      <c r="N292" s="227"/>
      <c r="O292" s="227"/>
      <c r="P292" s="227"/>
      <c r="Q292" s="227"/>
      <c r="R292" s="227"/>
      <c r="S292" s="227"/>
      <c r="T292" s="228"/>
      <c r="AT292" s="229" t="s">
        <v>146</v>
      </c>
      <c r="AU292" s="229" t="s">
        <v>83</v>
      </c>
      <c r="AV292" s="13" t="s">
        <v>83</v>
      </c>
      <c r="AW292" s="13" t="s">
        <v>30</v>
      </c>
      <c r="AX292" s="13" t="s">
        <v>73</v>
      </c>
      <c r="AY292" s="229" t="s">
        <v>137</v>
      </c>
    </row>
    <row r="293" spans="1:65" s="14" customFormat="1" ht="11.25">
      <c r="B293" s="230"/>
      <c r="C293" s="231"/>
      <c r="D293" s="220" t="s">
        <v>146</v>
      </c>
      <c r="E293" s="232" t="s">
        <v>1</v>
      </c>
      <c r="F293" s="233" t="s">
        <v>147</v>
      </c>
      <c r="G293" s="231"/>
      <c r="H293" s="234">
        <v>37.049999999999997</v>
      </c>
      <c r="I293" s="235"/>
      <c r="J293" s="231"/>
      <c r="K293" s="231"/>
      <c r="L293" s="236"/>
      <c r="M293" s="237"/>
      <c r="N293" s="238"/>
      <c r="O293" s="238"/>
      <c r="P293" s="238"/>
      <c r="Q293" s="238"/>
      <c r="R293" s="238"/>
      <c r="S293" s="238"/>
      <c r="T293" s="239"/>
      <c r="AT293" s="240" t="s">
        <v>146</v>
      </c>
      <c r="AU293" s="240" t="s">
        <v>83</v>
      </c>
      <c r="AV293" s="14" t="s">
        <v>144</v>
      </c>
      <c r="AW293" s="14" t="s">
        <v>30</v>
      </c>
      <c r="AX293" s="14" t="s">
        <v>81</v>
      </c>
      <c r="AY293" s="240" t="s">
        <v>137</v>
      </c>
    </row>
    <row r="294" spans="1:65" s="2" customFormat="1" ht="16.5" customHeight="1">
      <c r="A294" s="34"/>
      <c r="B294" s="35"/>
      <c r="C294" s="252" t="s">
        <v>403</v>
      </c>
      <c r="D294" s="252" t="s">
        <v>293</v>
      </c>
      <c r="E294" s="253" t="s">
        <v>404</v>
      </c>
      <c r="F294" s="254" t="s">
        <v>405</v>
      </c>
      <c r="G294" s="255" t="s">
        <v>150</v>
      </c>
      <c r="H294" s="256">
        <v>37.049999999999997</v>
      </c>
      <c r="I294" s="257"/>
      <c r="J294" s="258">
        <f>ROUND(I294*H294,2)</f>
        <v>0</v>
      </c>
      <c r="K294" s="259"/>
      <c r="L294" s="260"/>
      <c r="M294" s="261" t="s">
        <v>1</v>
      </c>
      <c r="N294" s="262" t="s">
        <v>38</v>
      </c>
      <c r="O294" s="71"/>
      <c r="P294" s="214">
        <f>O294*H294</f>
        <v>0</v>
      </c>
      <c r="Q294" s="214">
        <v>6.4000000000000003E-3</v>
      </c>
      <c r="R294" s="214">
        <f>Q294*H294</f>
        <v>0.23712</v>
      </c>
      <c r="S294" s="214">
        <v>0</v>
      </c>
      <c r="T294" s="215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216" t="s">
        <v>296</v>
      </c>
      <c r="AT294" s="216" t="s">
        <v>293</v>
      </c>
      <c r="AU294" s="216" t="s">
        <v>83</v>
      </c>
      <c r="AY294" s="17" t="s">
        <v>137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7" t="s">
        <v>81</v>
      </c>
      <c r="BK294" s="217">
        <f>ROUND(I294*H294,2)</f>
        <v>0</v>
      </c>
      <c r="BL294" s="17" t="s">
        <v>217</v>
      </c>
      <c r="BM294" s="216" t="s">
        <v>406</v>
      </c>
    </row>
    <row r="295" spans="1:65" s="2" customFormat="1" ht="21.75" customHeight="1">
      <c r="A295" s="34"/>
      <c r="B295" s="35"/>
      <c r="C295" s="204" t="s">
        <v>407</v>
      </c>
      <c r="D295" s="204" t="s">
        <v>140</v>
      </c>
      <c r="E295" s="205" t="s">
        <v>408</v>
      </c>
      <c r="F295" s="206" t="s">
        <v>409</v>
      </c>
      <c r="G295" s="207" t="s">
        <v>150</v>
      </c>
      <c r="H295" s="208">
        <v>37.049999999999997</v>
      </c>
      <c r="I295" s="209"/>
      <c r="J295" s="210">
        <f>ROUND(I295*H295,2)</f>
        <v>0</v>
      </c>
      <c r="K295" s="211"/>
      <c r="L295" s="39"/>
      <c r="M295" s="212" t="s">
        <v>1</v>
      </c>
      <c r="N295" s="213" t="s">
        <v>38</v>
      </c>
      <c r="O295" s="71"/>
      <c r="P295" s="214">
        <f>O295*H295</f>
        <v>0</v>
      </c>
      <c r="Q295" s="214">
        <v>0</v>
      </c>
      <c r="R295" s="214">
        <f>Q295*H295</f>
        <v>0</v>
      </c>
      <c r="S295" s="214">
        <v>0</v>
      </c>
      <c r="T295" s="215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216" t="s">
        <v>217</v>
      </c>
      <c r="AT295" s="216" t="s">
        <v>140</v>
      </c>
      <c r="AU295" s="216" t="s">
        <v>83</v>
      </c>
      <c r="AY295" s="17" t="s">
        <v>137</v>
      </c>
      <c r="BE295" s="217">
        <f>IF(N295="základní",J295,0)</f>
        <v>0</v>
      </c>
      <c r="BF295" s="217">
        <f>IF(N295="snížená",J295,0)</f>
        <v>0</v>
      </c>
      <c r="BG295" s="217">
        <f>IF(N295="zákl. přenesená",J295,0)</f>
        <v>0</v>
      </c>
      <c r="BH295" s="217">
        <f>IF(N295="sníž. přenesená",J295,0)</f>
        <v>0</v>
      </c>
      <c r="BI295" s="217">
        <f>IF(N295="nulová",J295,0)</f>
        <v>0</v>
      </c>
      <c r="BJ295" s="17" t="s">
        <v>81</v>
      </c>
      <c r="BK295" s="217">
        <f>ROUND(I295*H295,2)</f>
        <v>0</v>
      </c>
      <c r="BL295" s="17" t="s">
        <v>217</v>
      </c>
      <c r="BM295" s="216" t="s">
        <v>410</v>
      </c>
    </row>
    <row r="296" spans="1:65" s="15" customFormat="1" ht="11.25">
      <c r="B296" s="241"/>
      <c r="C296" s="242"/>
      <c r="D296" s="220" t="s">
        <v>146</v>
      </c>
      <c r="E296" s="243" t="s">
        <v>1</v>
      </c>
      <c r="F296" s="244" t="s">
        <v>152</v>
      </c>
      <c r="G296" s="242"/>
      <c r="H296" s="243" t="s">
        <v>1</v>
      </c>
      <c r="I296" s="245"/>
      <c r="J296" s="242"/>
      <c r="K296" s="242"/>
      <c r="L296" s="246"/>
      <c r="M296" s="247"/>
      <c r="N296" s="248"/>
      <c r="O296" s="248"/>
      <c r="P296" s="248"/>
      <c r="Q296" s="248"/>
      <c r="R296" s="248"/>
      <c r="S296" s="248"/>
      <c r="T296" s="249"/>
      <c r="AT296" s="250" t="s">
        <v>146</v>
      </c>
      <c r="AU296" s="250" t="s">
        <v>83</v>
      </c>
      <c r="AV296" s="15" t="s">
        <v>81</v>
      </c>
      <c r="AW296" s="15" t="s">
        <v>30</v>
      </c>
      <c r="AX296" s="15" t="s">
        <v>73</v>
      </c>
      <c r="AY296" s="250" t="s">
        <v>137</v>
      </c>
    </row>
    <row r="297" spans="1:65" s="13" customFormat="1" ht="11.25">
      <c r="B297" s="218"/>
      <c r="C297" s="219"/>
      <c r="D297" s="220" t="s">
        <v>146</v>
      </c>
      <c r="E297" s="221" t="s">
        <v>1</v>
      </c>
      <c r="F297" s="222" t="s">
        <v>402</v>
      </c>
      <c r="G297" s="219"/>
      <c r="H297" s="223">
        <v>37.049999999999997</v>
      </c>
      <c r="I297" s="224"/>
      <c r="J297" s="219"/>
      <c r="K297" s="219"/>
      <c r="L297" s="225"/>
      <c r="M297" s="226"/>
      <c r="N297" s="227"/>
      <c r="O297" s="227"/>
      <c r="P297" s="227"/>
      <c r="Q297" s="227"/>
      <c r="R297" s="227"/>
      <c r="S297" s="227"/>
      <c r="T297" s="228"/>
      <c r="AT297" s="229" t="s">
        <v>146</v>
      </c>
      <c r="AU297" s="229" t="s">
        <v>83</v>
      </c>
      <c r="AV297" s="13" t="s">
        <v>83</v>
      </c>
      <c r="AW297" s="13" t="s">
        <v>30</v>
      </c>
      <c r="AX297" s="13" t="s">
        <v>73</v>
      </c>
      <c r="AY297" s="229" t="s">
        <v>137</v>
      </c>
    </row>
    <row r="298" spans="1:65" s="14" customFormat="1" ht="11.25">
      <c r="B298" s="230"/>
      <c r="C298" s="231"/>
      <c r="D298" s="220" t="s">
        <v>146</v>
      </c>
      <c r="E298" s="232" t="s">
        <v>1</v>
      </c>
      <c r="F298" s="233" t="s">
        <v>147</v>
      </c>
      <c r="G298" s="231"/>
      <c r="H298" s="234">
        <v>37.049999999999997</v>
      </c>
      <c r="I298" s="235"/>
      <c r="J298" s="231"/>
      <c r="K298" s="231"/>
      <c r="L298" s="236"/>
      <c r="M298" s="237"/>
      <c r="N298" s="238"/>
      <c r="O298" s="238"/>
      <c r="P298" s="238"/>
      <c r="Q298" s="238"/>
      <c r="R298" s="238"/>
      <c r="S298" s="238"/>
      <c r="T298" s="239"/>
      <c r="AT298" s="240" t="s">
        <v>146</v>
      </c>
      <c r="AU298" s="240" t="s">
        <v>83</v>
      </c>
      <c r="AV298" s="14" t="s">
        <v>144</v>
      </c>
      <c r="AW298" s="14" t="s">
        <v>30</v>
      </c>
      <c r="AX298" s="14" t="s">
        <v>81</v>
      </c>
      <c r="AY298" s="240" t="s">
        <v>137</v>
      </c>
    </row>
    <row r="299" spans="1:65" s="2" customFormat="1" ht="16.5" customHeight="1">
      <c r="A299" s="34"/>
      <c r="B299" s="35"/>
      <c r="C299" s="252" t="s">
        <v>411</v>
      </c>
      <c r="D299" s="252" t="s">
        <v>293</v>
      </c>
      <c r="E299" s="253" t="s">
        <v>412</v>
      </c>
      <c r="F299" s="254" t="s">
        <v>413</v>
      </c>
      <c r="G299" s="255" t="s">
        <v>230</v>
      </c>
      <c r="H299" s="256">
        <v>37.049999999999997</v>
      </c>
      <c r="I299" s="257"/>
      <c r="J299" s="258">
        <f>ROUND(I299*H299,2)</f>
        <v>0</v>
      </c>
      <c r="K299" s="259"/>
      <c r="L299" s="260"/>
      <c r="M299" s="261" t="s">
        <v>1</v>
      </c>
      <c r="N299" s="262" t="s">
        <v>38</v>
      </c>
      <c r="O299" s="71"/>
      <c r="P299" s="214">
        <f>O299*H299</f>
        <v>0</v>
      </c>
      <c r="Q299" s="214">
        <v>6.0000000000000002E-5</v>
      </c>
      <c r="R299" s="214">
        <f>Q299*H299</f>
        <v>2.2229999999999997E-3</v>
      </c>
      <c r="S299" s="214">
        <v>0</v>
      </c>
      <c r="T299" s="215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216" t="s">
        <v>296</v>
      </c>
      <c r="AT299" s="216" t="s">
        <v>293</v>
      </c>
      <c r="AU299" s="216" t="s">
        <v>83</v>
      </c>
      <c r="AY299" s="17" t="s">
        <v>137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7" t="s">
        <v>81</v>
      </c>
      <c r="BK299" s="217">
        <f>ROUND(I299*H299,2)</f>
        <v>0</v>
      </c>
      <c r="BL299" s="17" t="s">
        <v>217</v>
      </c>
      <c r="BM299" s="216" t="s">
        <v>414</v>
      </c>
    </row>
    <row r="300" spans="1:65" s="2" customFormat="1" ht="16.5" customHeight="1">
      <c r="A300" s="34"/>
      <c r="B300" s="35"/>
      <c r="C300" s="204" t="s">
        <v>415</v>
      </c>
      <c r="D300" s="204" t="s">
        <v>140</v>
      </c>
      <c r="E300" s="205" t="s">
        <v>416</v>
      </c>
      <c r="F300" s="206" t="s">
        <v>417</v>
      </c>
      <c r="G300" s="207" t="s">
        <v>230</v>
      </c>
      <c r="H300" s="208">
        <v>25.9</v>
      </c>
      <c r="I300" s="209"/>
      <c r="J300" s="210">
        <f>ROUND(I300*H300,2)</f>
        <v>0</v>
      </c>
      <c r="K300" s="211"/>
      <c r="L300" s="39"/>
      <c r="M300" s="212" t="s">
        <v>1</v>
      </c>
      <c r="N300" s="213" t="s">
        <v>38</v>
      </c>
      <c r="O300" s="71"/>
      <c r="P300" s="214">
        <f>O300*H300</f>
        <v>0</v>
      </c>
      <c r="Q300" s="214">
        <v>0</v>
      </c>
      <c r="R300" s="214">
        <f>Q300*H300</f>
        <v>0</v>
      </c>
      <c r="S300" s="214">
        <v>0</v>
      </c>
      <c r="T300" s="215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216" t="s">
        <v>217</v>
      </c>
      <c r="AT300" s="216" t="s">
        <v>140</v>
      </c>
      <c r="AU300" s="216" t="s">
        <v>83</v>
      </c>
      <c r="AY300" s="17" t="s">
        <v>137</v>
      </c>
      <c r="BE300" s="217">
        <f>IF(N300="základní",J300,0)</f>
        <v>0</v>
      </c>
      <c r="BF300" s="217">
        <f>IF(N300="snížená",J300,0)</f>
        <v>0</v>
      </c>
      <c r="BG300" s="217">
        <f>IF(N300="zákl. přenesená",J300,0)</f>
        <v>0</v>
      </c>
      <c r="BH300" s="217">
        <f>IF(N300="sníž. přenesená",J300,0)</f>
        <v>0</v>
      </c>
      <c r="BI300" s="217">
        <f>IF(N300="nulová",J300,0)</f>
        <v>0</v>
      </c>
      <c r="BJ300" s="17" t="s">
        <v>81</v>
      </c>
      <c r="BK300" s="217">
        <f>ROUND(I300*H300,2)</f>
        <v>0</v>
      </c>
      <c r="BL300" s="17" t="s">
        <v>217</v>
      </c>
      <c r="BM300" s="216" t="s">
        <v>418</v>
      </c>
    </row>
    <row r="301" spans="1:65" s="13" customFormat="1" ht="11.25">
      <c r="B301" s="218"/>
      <c r="C301" s="219"/>
      <c r="D301" s="220" t="s">
        <v>146</v>
      </c>
      <c r="E301" s="221" t="s">
        <v>1</v>
      </c>
      <c r="F301" s="222" t="s">
        <v>419</v>
      </c>
      <c r="G301" s="219"/>
      <c r="H301" s="223">
        <v>3</v>
      </c>
      <c r="I301" s="224"/>
      <c r="J301" s="219"/>
      <c r="K301" s="219"/>
      <c r="L301" s="225"/>
      <c r="M301" s="226"/>
      <c r="N301" s="227"/>
      <c r="O301" s="227"/>
      <c r="P301" s="227"/>
      <c r="Q301" s="227"/>
      <c r="R301" s="227"/>
      <c r="S301" s="227"/>
      <c r="T301" s="228"/>
      <c r="AT301" s="229" t="s">
        <v>146</v>
      </c>
      <c r="AU301" s="229" t="s">
        <v>83</v>
      </c>
      <c r="AV301" s="13" t="s">
        <v>83</v>
      </c>
      <c r="AW301" s="13" t="s">
        <v>30</v>
      </c>
      <c r="AX301" s="13" t="s">
        <v>73</v>
      </c>
      <c r="AY301" s="229" t="s">
        <v>137</v>
      </c>
    </row>
    <row r="302" spans="1:65" s="13" customFormat="1" ht="11.25">
      <c r="B302" s="218"/>
      <c r="C302" s="219"/>
      <c r="D302" s="220" t="s">
        <v>146</v>
      </c>
      <c r="E302" s="221" t="s">
        <v>1</v>
      </c>
      <c r="F302" s="222" t="s">
        <v>420</v>
      </c>
      <c r="G302" s="219"/>
      <c r="H302" s="223">
        <v>22.9</v>
      </c>
      <c r="I302" s="224"/>
      <c r="J302" s="219"/>
      <c r="K302" s="219"/>
      <c r="L302" s="225"/>
      <c r="M302" s="226"/>
      <c r="N302" s="227"/>
      <c r="O302" s="227"/>
      <c r="P302" s="227"/>
      <c r="Q302" s="227"/>
      <c r="R302" s="227"/>
      <c r="S302" s="227"/>
      <c r="T302" s="228"/>
      <c r="AT302" s="229" t="s">
        <v>146</v>
      </c>
      <c r="AU302" s="229" t="s">
        <v>83</v>
      </c>
      <c r="AV302" s="13" t="s">
        <v>83</v>
      </c>
      <c r="AW302" s="13" t="s">
        <v>30</v>
      </c>
      <c r="AX302" s="13" t="s">
        <v>73</v>
      </c>
      <c r="AY302" s="229" t="s">
        <v>137</v>
      </c>
    </row>
    <row r="303" spans="1:65" s="14" customFormat="1" ht="11.25">
      <c r="B303" s="230"/>
      <c r="C303" s="231"/>
      <c r="D303" s="220" t="s">
        <v>146</v>
      </c>
      <c r="E303" s="232" t="s">
        <v>1</v>
      </c>
      <c r="F303" s="233" t="s">
        <v>147</v>
      </c>
      <c r="G303" s="231"/>
      <c r="H303" s="234">
        <v>25.9</v>
      </c>
      <c r="I303" s="235"/>
      <c r="J303" s="231"/>
      <c r="K303" s="231"/>
      <c r="L303" s="236"/>
      <c r="M303" s="237"/>
      <c r="N303" s="238"/>
      <c r="O303" s="238"/>
      <c r="P303" s="238"/>
      <c r="Q303" s="238"/>
      <c r="R303" s="238"/>
      <c r="S303" s="238"/>
      <c r="T303" s="239"/>
      <c r="AT303" s="240" t="s">
        <v>146</v>
      </c>
      <c r="AU303" s="240" t="s">
        <v>83</v>
      </c>
      <c r="AV303" s="14" t="s">
        <v>144</v>
      </c>
      <c r="AW303" s="14" t="s">
        <v>30</v>
      </c>
      <c r="AX303" s="14" t="s">
        <v>81</v>
      </c>
      <c r="AY303" s="240" t="s">
        <v>137</v>
      </c>
    </row>
    <row r="304" spans="1:65" s="2" customFormat="1" ht="16.5" customHeight="1">
      <c r="A304" s="34"/>
      <c r="B304" s="35"/>
      <c r="C304" s="252" t="s">
        <v>421</v>
      </c>
      <c r="D304" s="252" t="s">
        <v>293</v>
      </c>
      <c r="E304" s="253" t="s">
        <v>422</v>
      </c>
      <c r="F304" s="254" t="s">
        <v>423</v>
      </c>
      <c r="G304" s="255" t="s">
        <v>230</v>
      </c>
      <c r="H304" s="256">
        <v>22.9</v>
      </c>
      <c r="I304" s="257"/>
      <c r="J304" s="258">
        <f>ROUND(I304*H304,2)</f>
        <v>0</v>
      </c>
      <c r="K304" s="259"/>
      <c r="L304" s="260"/>
      <c r="M304" s="261" t="s">
        <v>1</v>
      </c>
      <c r="N304" s="262" t="s">
        <v>38</v>
      </c>
      <c r="O304" s="71"/>
      <c r="P304" s="214">
        <f>O304*H304</f>
        <v>0</v>
      </c>
      <c r="Q304" s="214">
        <v>2.9999999999999997E-4</v>
      </c>
      <c r="R304" s="214">
        <f>Q304*H304</f>
        <v>6.8699999999999994E-3</v>
      </c>
      <c r="S304" s="214">
        <v>0</v>
      </c>
      <c r="T304" s="215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16" t="s">
        <v>296</v>
      </c>
      <c r="AT304" s="216" t="s">
        <v>293</v>
      </c>
      <c r="AU304" s="216" t="s">
        <v>83</v>
      </c>
      <c r="AY304" s="17" t="s">
        <v>137</v>
      </c>
      <c r="BE304" s="217">
        <f>IF(N304="základní",J304,0)</f>
        <v>0</v>
      </c>
      <c r="BF304" s="217">
        <f>IF(N304="snížená",J304,0)</f>
        <v>0</v>
      </c>
      <c r="BG304" s="217">
        <f>IF(N304="zákl. přenesená",J304,0)</f>
        <v>0</v>
      </c>
      <c r="BH304" s="217">
        <f>IF(N304="sníž. přenesená",J304,0)</f>
        <v>0</v>
      </c>
      <c r="BI304" s="217">
        <f>IF(N304="nulová",J304,0)</f>
        <v>0</v>
      </c>
      <c r="BJ304" s="17" t="s">
        <v>81</v>
      </c>
      <c r="BK304" s="217">
        <f>ROUND(I304*H304,2)</f>
        <v>0</v>
      </c>
      <c r="BL304" s="17" t="s">
        <v>217</v>
      </c>
      <c r="BM304" s="216" t="s">
        <v>424</v>
      </c>
    </row>
    <row r="305" spans="1:65" s="2" customFormat="1" ht="16.5" customHeight="1">
      <c r="A305" s="34"/>
      <c r="B305" s="35"/>
      <c r="C305" s="252" t="s">
        <v>425</v>
      </c>
      <c r="D305" s="252" t="s">
        <v>293</v>
      </c>
      <c r="E305" s="253" t="s">
        <v>426</v>
      </c>
      <c r="F305" s="254" t="s">
        <v>427</v>
      </c>
      <c r="G305" s="255" t="s">
        <v>230</v>
      </c>
      <c r="H305" s="256">
        <v>3</v>
      </c>
      <c r="I305" s="257"/>
      <c r="J305" s="258">
        <f>ROUND(I305*H305,2)</f>
        <v>0</v>
      </c>
      <c r="K305" s="259"/>
      <c r="L305" s="260"/>
      <c r="M305" s="261" t="s">
        <v>1</v>
      </c>
      <c r="N305" s="262" t="s">
        <v>38</v>
      </c>
      <c r="O305" s="71"/>
      <c r="P305" s="214">
        <f>O305*H305</f>
        <v>0</v>
      </c>
      <c r="Q305" s="214">
        <v>8.0000000000000007E-5</v>
      </c>
      <c r="R305" s="214">
        <f>Q305*H305</f>
        <v>2.4000000000000003E-4</v>
      </c>
      <c r="S305" s="214">
        <v>0</v>
      </c>
      <c r="T305" s="215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216" t="s">
        <v>296</v>
      </c>
      <c r="AT305" s="216" t="s">
        <v>293</v>
      </c>
      <c r="AU305" s="216" t="s">
        <v>83</v>
      </c>
      <c r="AY305" s="17" t="s">
        <v>137</v>
      </c>
      <c r="BE305" s="217">
        <f>IF(N305="základní",J305,0)</f>
        <v>0</v>
      </c>
      <c r="BF305" s="217">
        <f>IF(N305="snížená",J305,0)</f>
        <v>0</v>
      </c>
      <c r="BG305" s="217">
        <f>IF(N305="zákl. přenesená",J305,0)</f>
        <v>0</v>
      </c>
      <c r="BH305" s="217">
        <f>IF(N305="sníž. přenesená",J305,0)</f>
        <v>0</v>
      </c>
      <c r="BI305" s="217">
        <f>IF(N305="nulová",J305,0)</f>
        <v>0</v>
      </c>
      <c r="BJ305" s="17" t="s">
        <v>81</v>
      </c>
      <c r="BK305" s="217">
        <f>ROUND(I305*H305,2)</f>
        <v>0</v>
      </c>
      <c r="BL305" s="17" t="s">
        <v>217</v>
      </c>
      <c r="BM305" s="216" t="s">
        <v>428</v>
      </c>
    </row>
    <row r="306" spans="1:65" s="2" customFormat="1" ht="21.75" customHeight="1">
      <c r="A306" s="34"/>
      <c r="B306" s="35"/>
      <c r="C306" s="204" t="s">
        <v>429</v>
      </c>
      <c r="D306" s="204" t="s">
        <v>140</v>
      </c>
      <c r="E306" s="205" t="s">
        <v>430</v>
      </c>
      <c r="F306" s="206" t="s">
        <v>431</v>
      </c>
      <c r="G306" s="207" t="s">
        <v>280</v>
      </c>
      <c r="H306" s="251"/>
      <c r="I306" s="209"/>
      <c r="J306" s="210">
        <f>ROUND(I306*H306,2)</f>
        <v>0</v>
      </c>
      <c r="K306" s="211"/>
      <c r="L306" s="39"/>
      <c r="M306" s="212" t="s">
        <v>1</v>
      </c>
      <c r="N306" s="213" t="s">
        <v>38</v>
      </c>
      <c r="O306" s="71"/>
      <c r="P306" s="214">
        <f>O306*H306</f>
        <v>0</v>
      </c>
      <c r="Q306" s="214">
        <v>0</v>
      </c>
      <c r="R306" s="214">
        <f>Q306*H306</f>
        <v>0</v>
      </c>
      <c r="S306" s="214">
        <v>0</v>
      </c>
      <c r="T306" s="215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16" t="s">
        <v>217</v>
      </c>
      <c r="AT306" s="216" t="s">
        <v>140</v>
      </c>
      <c r="AU306" s="216" t="s">
        <v>83</v>
      </c>
      <c r="AY306" s="17" t="s">
        <v>137</v>
      </c>
      <c r="BE306" s="217">
        <f>IF(N306="základní",J306,0)</f>
        <v>0</v>
      </c>
      <c r="BF306" s="217">
        <f>IF(N306="snížená",J306,0)</f>
        <v>0</v>
      </c>
      <c r="BG306" s="217">
        <f>IF(N306="zákl. přenesená",J306,0)</f>
        <v>0</v>
      </c>
      <c r="BH306" s="217">
        <f>IF(N306="sníž. přenesená",J306,0)</f>
        <v>0</v>
      </c>
      <c r="BI306" s="217">
        <f>IF(N306="nulová",J306,0)</f>
        <v>0</v>
      </c>
      <c r="BJ306" s="17" t="s">
        <v>81</v>
      </c>
      <c r="BK306" s="217">
        <f>ROUND(I306*H306,2)</f>
        <v>0</v>
      </c>
      <c r="BL306" s="17" t="s">
        <v>217</v>
      </c>
      <c r="BM306" s="216" t="s">
        <v>432</v>
      </c>
    </row>
    <row r="307" spans="1:65" s="12" customFormat="1" ht="22.9" customHeight="1">
      <c r="B307" s="188"/>
      <c r="C307" s="189"/>
      <c r="D307" s="190" t="s">
        <v>72</v>
      </c>
      <c r="E307" s="202" t="s">
        <v>433</v>
      </c>
      <c r="F307" s="202" t="s">
        <v>434</v>
      </c>
      <c r="G307" s="189"/>
      <c r="H307" s="189"/>
      <c r="I307" s="192"/>
      <c r="J307" s="203">
        <f>BK307</f>
        <v>0</v>
      </c>
      <c r="K307" s="189"/>
      <c r="L307" s="194"/>
      <c r="M307" s="195"/>
      <c r="N307" s="196"/>
      <c r="O307" s="196"/>
      <c r="P307" s="197">
        <f>SUM(P308:P331)</f>
        <v>0</v>
      </c>
      <c r="Q307" s="196"/>
      <c r="R307" s="197">
        <f>SUM(R308:R331)</f>
        <v>0.57100200000000001</v>
      </c>
      <c r="S307" s="196"/>
      <c r="T307" s="198">
        <f>SUM(T308:T331)</f>
        <v>0</v>
      </c>
      <c r="AR307" s="199" t="s">
        <v>83</v>
      </c>
      <c r="AT307" s="200" t="s">
        <v>72</v>
      </c>
      <c r="AU307" s="200" t="s">
        <v>81</v>
      </c>
      <c r="AY307" s="199" t="s">
        <v>137</v>
      </c>
      <c r="BK307" s="201">
        <f>SUM(BK308:BK331)</f>
        <v>0</v>
      </c>
    </row>
    <row r="308" spans="1:65" s="2" customFormat="1" ht="16.5" customHeight="1">
      <c r="A308" s="34"/>
      <c r="B308" s="35"/>
      <c r="C308" s="204" t="s">
        <v>435</v>
      </c>
      <c r="D308" s="204" t="s">
        <v>140</v>
      </c>
      <c r="E308" s="205" t="s">
        <v>436</v>
      </c>
      <c r="F308" s="206" t="s">
        <v>437</v>
      </c>
      <c r="G308" s="207" t="s">
        <v>150</v>
      </c>
      <c r="H308" s="208">
        <v>35.4</v>
      </c>
      <c r="I308" s="209"/>
      <c r="J308" s="210">
        <f>ROUND(I308*H308,2)</f>
        <v>0</v>
      </c>
      <c r="K308" s="211"/>
      <c r="L308" s="39"/>
      <c r="M308" s="212" t="s">
        <v>1</v>
      </c>
      <c r="N308" s="213" t="s">
        <v>38</v>
      </c>
      <c r="O308" s="71"/>
      <c r="P308" s="214">
        <f>O308*H308</f>
        <v>0</v>
      </c>
      <c r="Q308" s="214">
        <v>2.9999999999999997E-4</v>
      </c>
      <c r="R308" s="214">
        <f>Q308*H308</f>
        <v>1.0619999999999999E-2</v>
      </c>
      <c r="S308" s="214">
        <v>0</v>
      </c>
      <c r="T308" s="215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16" t="s">
        <v>217</v>
      </c>
      <c r="AT308" s="216" t="s">
        <v>140</v>
      </c>
      <c r="AU308" s="216" t="s">
        <v>83</v>
      </c>
      <c r="AY308" s="17" t="s">
        <v>137</v>
      </c>
      <c r="BE308" s="217">
        <f>IF(N308="základní",J308,0)</f>
        <v>0</v>
      </c>
      <c r="BF308" s="217">
        <f>IF(N308="snížená",J308,0)</f>
        <v>0</v>
      </c>
      <c r="BG308" s="217">
        <f>IF(N308="zákl. přenesená",J308,0)</f>
        <v>0</v>
      </c>
      <c r="BH308" s="217">
        <f>IF(N308="sníž. přenesená",J308,0)</f>
        <v>0</v>
      </c>
      <c r="BI308" s="217">
        <f>IF(N308="nulová",J308,0)</f>
        <v>0</v>
      </c>
      <c r="BJ308" s="17" t="s">
        <v>81</v>
      </c>
      <c r="BK308" s="217">
        <f>ROUND(I308*H308,2)</f>
        <v>0</v>
      </c>
      <c r="BL308" s="17" t="s">
        <v>217</v>
      </c>
      <c r="BM308" s="216" t="s">
        <v>438</v>
      </c>
    </row>
    <row r="309" spans="1:65" s="15" customFormat="1" ht="11.25">
      <c r="B309" s="241"/>
      <c r="C309" s="242"/>
      <c r="D309" s="220" t="s">
        <v>146</v>
      </c>
      <c r="E309" s="243" t="s">
        <v>1</v>
      </c>
      <c r="F309" s="244" t="s">
        <v>152</v>
      </c>
      <c r="G309" s="242"/>
      <c r="H309" s="243" t="s">
        <v>1</v>
      </c>
      <c r="I309" s="245"/>
      <c r="J309" s="242"/>
      <c r="K309" s="242"/>
      <c r="L309" s="246"/>
      <c r="M309" s="247"/>
      <c r="N309" s="248"/>
      <c r="O309" s="248"/>
      <c r="P309" s="248"/>
      <c r="Q309" s="248"/>
      <c r="R309" s="248"/>
      <c r="S309" s="248"/>
      <c r="T309" s="249"/>
      <c r="AT309" s="250" t="s">
        <v>146</v>
      </c>
      <c r="AU309" s="250" t="s">
        <v>83</v>
      </c>
      <c r="AV309" s="15" t="s">
        <v>81</v>
      </c>
      <c r="AW309" s="15" t="s">
        <v>30</v>
      </c>
      <c r="AX309" s="15" t="s">
        <v>73</v>
      </c>
      <c r="AY309" s="250" t="s">
        <v>137</v>
      </c>
    </row>
    <row r="310" spans="1:65" s="13" customFormat="1" ht="11.25">
      <c r="B310" s="218"/>
      <c r="C310" s="219"/>
      <c r="D310" s="220" t="s">
        <v>146</v>
      </c>
      <c r="E310" s="221" t="s">
        <v>1</v>
      </c>
      <c r="F310" s="222" t="s">
        <v>439</v>
      </c>
      <c r="G310" s="219"/>
      <c r="H310" s="223">
        <v>13</v>
      </c>
      <c r="I310" s="224"/>
      <c r="J310" s="219"/>
      <c r="K310" s="219"/>
      <c r="L310" s="225"/>
      <c r="M310" s="226"/>
      <c r="N310" s="227"/>
      <c r="O310" s="227"/>
      <c r="P310" s="227"/>
      <c r="Q310" s="227"/>
      <c r="R310" s="227"/>
      <c r="S310" s="227"/>
      <c r="T310" s="228"/>
      <c r="AT310" s="229" t="s">
        <v>146</v>
      </c>
      <c r="AU310" s="229" t="s">
        <v>83</v>
      </c>
      <c r="AV310" s="13" t="s">
        <v>83</v>
      </c>
      <c r="AW310" s="13" t="s">
        <v>30</v>
      </c>
      <c r="AX310" s="13" t="s">
        <v>73</v>
      </c>
      <c r="AY310" s="229" t="s">
        <v>137</v>
      </c>
    </row>
    <row r="311" spans="1:65" s="13" customFormat="1" ht="11.25">
      <c r="B311" s="218"/>
      <c r="C311" s="219"/>
      <c r="D311" s="220" t="s">
        <v>146</v>
      </c>
      <c r="E311" s="221" t="s">
        <v>1</v>
      </c>
      <c r="F311" s="222" t="s">
        <v>440</v>
      </c>
      <c r="G311" s="219"/>
      <c r="H311" s="223">
        <v>16.399999999999999</v>
      </c>
      <c r="I311" s="224"/>
      <c r="J311" s="219"/>
      <c r="K311" s="219"/>
      <c r="L311" s="225"/>
      <c r="M311" s="226"/>
      <c r="N311" s="227"/>
      <c r="O311" s="227"/>
      <c r="P311" s="227"/>
      <c r="Q311" s="227"/>
      <c r="R311" s="227"/>
      <c r="S311" s="227"/>
      <c r="T311" s="228"/>
      <c r="AT311" s="229" t="s">
        <v>146</v>
      </c>
      <c r="AU311" s="229" t="s">
        <v>83</v>
      </c>
      <c r="AV311" s="13" t="s">
        <v>83</v>
      </c>
      <c r="AW311" s="13" t="s">
        <v>30</v>
      </c>
      <c r="AX311" s="13" t="s">
        <v>73</v>
      </c>
      <c r="AY311" s="229" t="s">
        <v>137</v>
      </c>
    </row>
    <row r="312" spans="1:65" s="13" customFormat="1" ht="11.25">
      <c r="B312" s="218"/>
      <c r="C312" s="219"/>
      <c r="D312" s="220" t="s">
        <v>146</v>
      </c>
      <c r="E312" s="221" t="s">
        <v>1</v>
      </c>
      <c r="F312" s="222" t="s">
        <v>441</v>
      </c>
      <c r="G312" s="219"/>
      <c r="H312" s="223">
        <v>6</v>
      </c>
      <c r="I312" s="224"/>
      <c r="J312" s="219"/>
      <c r="K312" s="219"/>
      <c r="L312" s="225"/>
      <c r="M312" s="226"/>
      <c r="N312" s="227"/>
      <c r="O312" s="227"/>
      <c r="P312" s="227"/>
      <c r="Q312" s="227"/>
      <c r="R312" s="227"/>
      <c r="S312" s="227"/>
      <c r="T312" s="228"/>
      <c r="AT312" s="229" t="s">
        <v>146</v>
      </c>
      <c r="AU312" s="229" t="s">
        <v>83</v>
      </c>
      <c r="AV312" s="13" t="s">
        <v>83</v>
      </c>
      <c r="AW312" s="13" t="s">
        <v>30</v>
      </c>
      <c r="AX312" s="13" t="s">
        <v>73</v>
      </c>
      <c r="AY312" s="229" t="s">
        <v>137</v>
      </c>
    </row>
    <row r="313" spans="1:65" s="14" customFormat="1" ht="11.25">
      <c r="B313" s="230"/>
      <c r="C313" s="231"/>
      <c r="D313" s="220" t="s">
        <v>146</v>
      </c>
      <c r="E313" s="232" t="s">
        <v>1</v>
      </c>
      <c r="F313" s="233" t="s">
        <v>147</v>
      </c>
      <c r="G313" s="231"/>
      <c r="H313" s="234">
        <v>35.4</v>
      </c>
      <c r="I313" s="235"/>
      <c r="J313" s="231"/>
      <c r="K313" s="231"/>
      <c r="L313" s="236"/>
      <c r="M313" s="237"/>
      <c r="N313" s="238"/>
      <c r="O313" s="238"/>
      <c r="P313" s="238"/>
      <c r="Q313" s="238"/>
      <c r="R313" s="238"/>
      <c r="S313" s="238"/>
      <c r="T313" s="239"/>
      <c r="AT313" s="240" t="s">
        <v>146</v>
      </c>
      <c r="AU313" s="240" t="s">
        <v>83</v>
      </c>
      <c r="AV313" s="14" t="s">
        <v>144</v>
      </c>
      <c r="AW313" s="14" t="s">
        <v>30</v>
      </c>
      <c r="AX313" s="14" t="s">
        <v>81</v>
      </c>
      <c r="AY313" s="240" t="s">
        <v>137</v>
      </c>
    </row>
    <row r="314" spans="1:65" s="2" customFormat="1" ht="21.75" customHeight="1">
      <c r="A314" s="34"/>
      <c r="B314" s="35"/>
      <c r="C314" s="204" t="s">
        <v>442</v>
      </c>
      <c r="D314" s="204" t="s">
        <v>140</v>
      </c>
      <c r="E314" s="205" t="s">
        <v>443</v>
      </c>
      <c r="F314" s="206" t="s">
        <v>444</v>
      </c>
      <c r="G314" s="207" t="s">
        <v>150</v>
      </c>
      <c r="H314" s="208">
        <v>35.4</v>
      </c>
      <c r="I314" s="209"/>
      <c r="J314" s="210">
        <f>ROUND(I314*H314,2)</f>
        <v>0</v>
      </c>
      <c r="K314" s="211"/>
      <c r="L314" s="39"/>
      <c r="M314" s="212" t="s">
        <v>1</v>
      </c>
      <c r="N314" s="213" t="s">
        <v>38</v>
      </c>
      <c r="O314" s="71"/>
      <c r="P314" s="214">
        <f>O314*H314</f>
        <v>0</v>
      </c>
      <c r="Q314" s="214">
        <v>4.7000000000000002E-3</v>
      </c>
      <c r="R314" s="214">
        <f>Q314*H314</f>
        <v>0.16638</v>
      </c>
      <c r="S314" s="214">
        <v>0</v>
      </c>
      <c r="T314" s="215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16" t="s">
        <v>217</v>
      </c>
      <c r="AT314" s="216" t="s">
        <v>140</v>
      </c>
      <c r="AU314" s="216" t="s">
        <v>83</v>
      </c>
      <c r="AY314" s="17" t="s">
        <v>137</v>
      </c>
      <c r="BE314" s="217">
        <f>IF(N314="základní",J314,0)</f>
        <v>0</v>
      </c>
      <c r="BF314" s="217">
        <f>IF(N314="snížená",J314,0)</f>
        <v>0</v>
      </c>
      <c r="BG314" s="217">
        <f>IF(N314="zákl. přenesená",J314,0)</f>
        <v>0</v>
      </c>
      <c r="BH314" s="217">
        <f>IF(N314="sníž. přenesená",J314,0)</f>
        <v>0</v>
      </c>
      <c r="BI314" s="217">
        <f>IF(N314="nulová",J314,0)</f>
        <v>0</v>
      </c>
      <c r="BJ314" s="17" t="s">
        <v>81</v>
      </c>
      <c r="BK314" s="217">
        <f>ROUND(I314*H314,2)</f>
        <v>0</v>
      </c>
      <c r="BL314" s="17" t="s">
        <v>217</v>
      </c>
      <c r="BM314" s="216" t="s">
        <v>445</v>
      </c>
    </row>
    <row r="315" spans="1:65" s="15" customFormat="1" ht="11.25">
      <c r="B315" s="241"/>
      <c r="C315" s="242"/>
      <c r="D315" s="220" t="s">
        <v>146</v>
      </c>
      <c r="E315" s="243" t="s">
        <v>1</v>
      </c>
      <c r="F315" s="244" t="s">
        <v>152</v>
      </c>
      <c r="G315" s="242"/>
      <c r="H315" s="243" t="s">
        <v>1</v>
      </c>
      <c r="I315" s="245"/>
      <c r="J315" s="242"/>
      <c r="K315" s="242"/>
      <c r="L315" s="246"/>
      <c r="M315" s="247"/>
      <c r="N315" s="248"/>
      <c r="O315" s="248"/>
      <c r="P315" s="248"/>
      <c r="Q315" s="248"/>
      <c r="R315" s="248"/>
      <c r="S315" s="248"/>
      <c r="T315" s="249"/>
      <c r="AT315" s="250" t="s">
        <v>146</v>
      </c>
      <c r="AU315" s="250" t="s">
        <v>83</v>
      </c>
      <c r="AV315" s="15" t="s">
        <v>81</v>
      </c>
      <c r="AW315" s="15" t="s">
        <v>30</v>
      </c>
      <c r="AX315" s="15" t="s">
        <v>73</v>
      </c>
      <c r="AY315" s="250" t="s">
        <v>137</v>
      </c>
    </row>
    <row r="316" spans="1:65" s="13" customFormat="1" ht="11.25">
      <c r="B316" s="218"/>
      <c r="C316" s="219"/>
      <c r="D316" s="220" t="s">
        <v>146</v>
      </c>
      <c r="E316" s="221" t="s">
        <v>1</v>
      </c>
      <c r="F316" s="222" t="s">
        <v>439</v>
      </c>
      <c r="G316" s="219"/>
      <c r="H316" s="223">
        <v>13</v>
      </c>
      <c r="I316" s="224"/>
      <c r="J316" s="219"/>
      <c r="K316" s="219"/>
      <c r="L316" s="225"/>
      <c r="M316" s="226"/>
      <c r="N316" s="227"/>
      <c r="O316" s="227"/>
      <c r="P316" s="227"/>
      <c r="Q316" s="227"/>
      <c r="R316" s="227"/>
      <c r="S316" s="227"/>
      <c r="T316" s="228"/>
      <c r="AT316" s="229" t="s">
        <v>146</v>
      </c>
      <c r="AU316" s="229" t="s">
        <v>83</v>
      </c>
      <c r="AV316" s="13" t="s">
        <v>83</v>
      </c>
      <c r="AW316" s="13" t="s">
        <v>30</v>
      </c>
      <c r="AX316" s="13" t="s">
        <v>73</v>
      </c>
      <c r="AY316" s="229" t="s">
        <v>137</v>
      </c>
    </row>
    <row r="317" spans="1:65" s="13" customFormat="1" ht="11.25">
      <c r="B317" s="218"/>
      <c r="C317" s="219"/>
      <c r="D317" s="220" t="s">
        <v>146</v>
      </c>
      <c r="E317" s="221" t="s">
        <v>1</v>
      </c>
      <c r="F317" s="222" t="s">
        <v>440</v>
      </c>
      <c r="G317" s="219"/>
      <c r="H317" s="223">
        <v>16.399999999999999</v>
      </c>
      <c r="I317" s="224"/>
      <c r="J317" s="219"/>
      <c r="K317" s="219"/>
      <c r="L317" s="225"/>
      <c r="M317" s="226"/>
      <c r="N317" s="227"/>
      <c r="O317" s="227"/>
      <c r="P317" s="227"/>
      <c r="Q317" s="227"/>
      <c r="R317" s="227"/>
      <c r="S317" s="227"/>
      <c r="T317" s="228"/>
      <c r="AT317" s="229" t="s">
        <v>146</v>
      </c>
      <c r="AU317" s="229" t="s">
        <v>83</v>
      </c>
      <c r="AV317" s="13" t="s">
        <v>83</v>
      </c>
      <c r="AW317" s="13" t="s">
        <v>30</v>
      </c>
      <c r="AX317" s="13" t="s">
        <v>73</v>
      </c>
      <c r="AY317" s="229" t="s">
        <v>137</v>
      </c>
    </row>
    <row r="318" spans="1:65" s="13" customFormat="1" ht="11.25">
      <c r="B318" s="218"/>
      <c r="C318" s="219"/>
      <c r="D318" s="220" t="s">
        <v>146</v>
      </c>
      <c r="E318" s="221" t="s">
        <v>1</v>
      </c>
      <c r="F318" s="222" t="s">
        <v>441</v>
      </c>
      <c r="G318" s="219"/>
      <c r="H318" s="223">
        <v>6</v>
      </c>
      <c r="I318" s="224"/>
      <c r="J318" s="219"/>
      <c r="K318" s="219"/>
      <c r="L318" s="225"/>
      <c r="M318" s="226"/>
      <c r="N318" s="227"/>
      <c r="O318" s="227"/>
      <c r="P318" s="227"/>
      <c r="Q318" s="227"/>
      <c r="R318" s="227"/>
      <c r="S318" s="227"/>
      <c r="T318" s="228"/>
      <c r="AT318" s="229" t="s">
        <v>146</v>
      </c>
      <c r="AU318" s="229" t="s">
        <v>83</v>
      </c>
      <c r="AV318" s="13" t="s">
        <v>83</v>
      </c>
      <c r="AW318" s="13" t="s">
        <v>30</v>
      </c>
      <c r="AX318" s="13" t="s">
        <v>73</v>
      </c>
      <c r="AY318" s="229" t="s">
        <v>137</v>
      </c>
    </row>
    <row r="319" spans="1:65" s="14" customFormat="1" ht="11.25">
      <c r="B319" s="230"/>
      <c r="C319" s="231"/>
      <c r="D319" s="220" t="s">
        <v>146</v>
      </c>
      <c r="E319" s="232" t="s">
        <v>1</v>
      </c>
      <c r="F319" s="233" t="s">
        <v>147</v>
      </c>
      <c r="G319" s="231"/>
      <c r="H319" s="234">
        <v>35.4</v>
      </c>
      <c r="I319" s="235"/>
      <c r="J319" s="231"/>
      <c r="K319" s="231"/>
      <c r="L319" s="236"/>
      <c r="M319" s="237"/>
      <c r="N319" s="238"/>
      <c r="O319" s="238"/>
      <c r="P319" s="238"/>
      <c r="Q319" s="238"/>
      <c r="R319" s="238"/>
      <c r="S319" s="238"/>
      <c r="T319" s="239"/>
      <c r="AT319" s="240" t="s">
        <v>146</v>
      </c>
      <c r="AU319" s="240" t="s">
        <v>83</v>
      </c>
      <c r="AV319" s="14" t="s">
        <v>144</v>
      </c>
      <c r="AW319" s="14" t="s">
        <v>30</v>
      </c>
      <c r="AX319" s="14" t="s">
        <v>81</v>
      </c>
      <c r="AY319" s="240" t="s">
        <v>137</v>
      </c>
    </row>
    <row r="320" spans="1:65" s="2" customFormat="1" ht="16.5" customHeight="1">
      <c r="A320" s="34"/>
      <c r="B320" s="35"/>
      <c r="C320" s="252" t="s">
        <v>446</v>
      </c>
      <c r="D320" s="252" t="s">
        <v>293</v>
      </c>
      <c r="E320" s="253" t="s">
        <v>447</v>
      </c>
      <c r="F320" s="254" t="s">
        <v>448</v>
      </c>
      <c r="G320" s="255" t="s">
        <v>150</v>
      </c>
      <c r="H320" s="256">
        <v>35.4</v>
      </c>
      <c r="I320" s="257"/>
      <c r="J320" s="258">
        <f>ROUND(I320*H320,2)</f>
        <v>0</v>
      </c>
      <c r="K320" s="259"/>
      <c r="L320" s="260"/>
      <c r="M320" s="261" t="s">
        <v>1</v>
      </c>
      <c r="N320" s="262" t="s">
        <v>38</v>
      </c>
      <c r="O320" s="71"/>
      <c r="P320" s="214">
        <f>O320*H320</f>
        <v>0</v>
      </c>
      <c r="Q320" s="214">
        <v>1.0200000000000001E-2</v>
      </c>
      <c r="R320" s="214">
        <f>Q320*H320</f>
        <v>0.36108000000000001</v>
      </c>
      <c r="S320" s="214">
        <v>0</v>
      </c>
      <c r="T320" s="215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216" t="s">
        <v>296</v>
      </c>
      <c r="AT320" s="216" t="s">
        <v>293</v>
      </c>
      <c r="AU320" s="216" t="s">
        <v>83</v>
      </c>
      <c r="AY320" s="17" t="s">
        <v>137</v>
      </c>
      <c r="BE320" s="217">
        <f>IF(N320="základní",J320,0)</f>
        <v>0</v>
      </c>
      <c r="BF320" s="217">
        <f>IF(N320="snížená",J320,0)</f>
        <v>0</v>
      </c>
      <c r="BG320" s="217">
        <f>IF(N320="zákl. přenesená",J320,0)</f>
        <v>0</v>
      </c>
      <c r="BH320" s="217">
        <f>IF(N320="sníž. přenesená",J320,0)</f>
        <v>0</v>
      </c>
      <c r="BI320" s="217">
        <f>IF(N320="nulová",J320,0)</f>
        <v>0</v>
      </c>
      <c r="BJ320" s="17" t="s">
        <v>81</v>
      </c>
      <c r="BK320" s="217">
        <f>ROUND(I320*H320,2)</f>
        <v>0</v>
      </c>
      <c r="BL320" s="17" t="s">
        <v>217</v>
      </c>
      <c r="BM320" s="216" t="s">
        <v>449</v>
      </c>
    </row>
    <row r="321" spans="1:65" s="2" customFormat="1" ht="21.75" customHeight="1">
      <c r="A321" s="34"/>
      <c r="B321" s="35"/>
      <c r="C321" s="204" t="s">
        <v>450</v>
      </c>
      <c r="D321" s="204" t="s">
        <v>140</v>
      </c>
      <c r="E321" s="205" t="s">
        <v>451</v>
      </c>
      <c r="F321" s="206" t="s">
        <v>452</v>
      </c>
      <c r="G321" s="207" t="s">
        <v>150</v>
      </c>
      <c r="H321" s="208">
        <v>6</v>
      </c>
      <c r="I321" s="209"/>
      <c r="J321" s="210">
        <f>ROUND(I321*H321,2)</f>
        <v>0</v>
      </c>
      <c r="K321" s="211"/>
      <c r="L321" s="39"/>
      <c r="M321" s="212" t="s">
        <v>1</v>
      </c>
      <c r="N321" s="213" t="s">
        <v>38</v>
      </c>
      <c r="O321" s="71"/>
      <c r="P321" s="214">
        <f>O321*H321</f>
        <v>0</v>
      </c>
      <c r="Q321" s="214">
        <v>0</v>
      </c>
      <c r="R321" s="214">
        <f>Q321*H321</f>
        <v>0</v>
      </c>
      <c r="S321" s="214">
        <v>0</v>
      </c>
      <c r="T321" s="215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216" t="s">
        <v>217</v>
      </c>
      <c r="AT321" s="216" t="s">
        <v>140</v>
      </c>
      <c r="AU321" s="216" t="s">
        <v>83</v>
      </c>
      <c r="AY321" s="17" t="s">
        <v>137</v>
      </c>
      <c r="BE321" s="217">
        <f>IF(N321="základní",J321,0)</f>
        <v>0</v>
      </c>
      <c r="BF321" s="217">
        <f>IF(N321="snížená",J321,0)</f>
        <v>0</v>
      </c>
      <c r="BG321" s="217">
        <f>IF(N321="zákl. přenesená",J321,0)</f>
        <v>0</v>
      </c>
      <c r="BH321" s="217">
        <f>IF(N321="sníž. přenesená",J321,0)</f>
        <v>0</v>
      </c>
      <c r="BI321" s="217">
        <f>IF(N321="nulová",J321,0)</f>
        <v>0</v>
      </c>
      <c r="BJ321" s="17" t="s">
        <v>81</v>
      </c>
      <c r="BK321" s="217">
        <f>ROUND(I321*H321,2)</f>
        <v>0</v>
      </c>
      <c r="BL321" s="17" t="s">
        <v>217</v>
      </c>
      <c r="BM321" s="216" t="s">
        <v>453</v>
      </c>
    </row>
    <row r="322" spans="1:65" s="15" customFormat="1" ht="11.25">
      <c r="B322" s="241"/>
      <c r="C322" s="242"/>
      <c r="D322" s="220" t="s">
        <v>146</v>
      </c>
      <c r="E322" s="243" t="s">
        <v>1</v>
      </c>
      <c r="F322" s="244" t="s">
        <v>152</v>
      </c>
      <c r="G322" s="242"/>
      <c r="H322" s="243" t="s">
        <v>1</v>
      </c>
      <c r="I322" s="245"/>
      <c r="J322" s="242"/>
      <c r="K322" s="242"/>
      <c r="L322" s="246"/>
      <c r="M322" s="247"/>
      <c r="N322" s="248"/>
      <c r="O322" s="248"/>
      <c r="P322" s="248"/>
      <c r="Q322" s="248"/>
      <c r="R322" s="248"/>
      <c r="S322" s="248"/>
      <c r="T322" s="249"/>
      <c r="AT322" s="250" t="s">
        <v>146</v>
      </c>
      <c r="AU322" s="250" t="s">
        <v>83</v>
      </c>
      <c r="AV322" s="15" t="s">
        <v>81</v>
      </c>
      <c r="AW322" s="15" t="s">
        <v>30</v>
      </c>
      <c r="AX322" s="15" t="s">
        <v>73</v>
      </c>
      <c r="AY322" s="250" t="s">
        <v>137</v>
      </c>
    </row>
    <row r="323" spans="1:65" s="13" customFormat="1" ht="11.25">
      <c r="B323" s="218"/>
      <c r="C323" s="219"/>
      <c r="D323" s="220" t="s">
        <v>146</v>
      </c>
      <c r="E323" s="221" t="s">
        <v>1</v>
      </c>
      <c r="F323" s="222" t="s">
        <v>441</v>
      </c>
      <c r="G323" s="219"/>
      <c r="H323" s="223">
        <v>6</v>
      </c>
      <c r="I323" s="224"/>
      <c r="J323" s="219"/>
      <c r="K323" s="219"/>
      <c r="L323" s="225"/>
      <c r="M323" s="226"/>
      <c r="N323" s="227"/>
      <c r="O323" s="227"/>
      <c r="P323" s="227"/>
      <c r="Q323" s="227"/>
      <c r="R323" s="227"/>
      <c r="S323" s="227"/>
      <c r="T323" s="228"/>
      <c r="AT323" s="229" t="s">
        <v>146</v>
      </c>
      <c r="AU323" s="229" t="s">
        <v>83</v>
      </c>
      <c r="AV323" s="13" t="s">
        <v>83</v>
      </c>
      <c r="AW323" s="13" t="s">
        <v>30</v>
      </c>
      <c r="AX323" s="13" t="s">
        <v>73</v>
      </c>
      <c r="AY323" s="229" t="s">
        <v>137</v>
      </c>
    </row>
    <row r="324" spans="1:65" s="14" customFormat="1" ht="11.25">
      <c r="B324" s="230"/>
      <c r="C324" s="231"/>
      <c r="D324" s="220" t="s">
        <v>146</v>
      </c>
      <c r="E324" s="232" t="s">
        <v>1</v>
      </c>
      <c r="F324" s="233" t="s">
        <v>147</v>
      </c>
      <c r="G324" s="231"/>
      <c r="H324" s="234">
        <v>6</v>
      </c>
      <c r="I324" s="235"/>
      <c r="J324" s="231"/>
      <c r="K324" s="231"/>
      <c r="L324" s="236"/>
      <c r="M324" s="237"/>
      <c r="N324" s="238"/>
      <c r="O324" s="238"/>
      <c r="P324" s="238"/>
      <c r="Q324" s="238"/>
      <c r="R324" s="238"/>
      <c r="S324" s="238"/>
      <c r="T324" s="239"/>
      <c r="AT324" s="240" t="s">
        <v>146</v>
      </c>
      <c r="AU324" s="240" t="s">
        <v>83</v>
      </c>
      <c r="AV324" s="14" t="s">
        <v>144</v>
      </c>
      <c r="AW324" s="14" t="s">
        <v>30</v>
      </c>
      <c r="AX324" s="14" t="s">
        <v>81</v>
      </c>
      <c r="AY324" s="240" t="s">
        <v>137</v>
      </c>
    </row>
    <row r="325" spans="1:65" s="2" customFormat="1" ht="21.75" customHeight="1">
      <c r="A325" s="34"/>
      <c r="B325" s="35"/>
      <c r="C325" s="204" t="s">
        <v>454</v>
      </c>
      <c r="D325" s="204" t="s">
        <v>140</v>
      </c>
      <c r="E325" s="205" t="s">
        <v>455</v>
      </c>
      <c r="F325" s="206" t="s">
        <v>456</v>
      </c>
      <c r="G325" s="207" t="s">
        <v>150</v>
      </c>
      <c r="H325" s="208">
        <v>35.4</v>
      </c>
      <c r="I325" s="209"/>
      <c r="J325" s="210">
        <f>ROUND(I325*H325,2)</f>
        <v>0</v>
      </c>
      <c r="K325" s="211"/>
      <c r="L325" s="39"/>
      <c r="M325" s="212" t="s">
        <v>1</v>
      </c>
      <c r="N325" s="213" t="s">
        <v>38</v>
      </c>
      <c r="O325" s="71"/>
      <c r="P325" s="214">
        <f>O325*H325</f>
        <v>0</v>
      </c>
      <c r="Q325" s="214">
        <v>9.3000000000000005E-4</v>
      </c>
      <c r="R325" s="214">
        <f>Q325*H325</f>
        <v>3.2922E-2</v>
      </c>
      <c r="S325" s="214">
        <v>0</v>
      </c>
      <c r="T325" s="215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216" t="s">
        <v>217</v>
      </c>
      <c r="AT325" s="216" t="s">
        <v>140</v>
      </c>
      <c r="AU325" s="216" t="s">
        <v>83</v>
      </c>
      <c r="AY325" s="17" t="s">
        <v>137</v>
      </c>
      <c r="BE325" s="217">
        <f>IF(N325="základní",J325,0)</f>
        <v>0</v>
      </c>
      <c r="BF325" s="217">
        <f>IF(N325="snížená",J325,0)</f>
        <v>0</v>
      </c>
      <c r="BG325" s="217">
        <f>IF(N325="zákl. přenesená",J325,0)</f>
        <v>0</v>
      </c>
      <c r="BH325" s="217">
        <f>IF(N325="sníž. přenesená",J325,0)</f>
        <v>0</v>
      </c>
      <c r="BI325" s="217">
        <f>IF(N325="nulová",J325,0)</f>
        <v>0</v>
      </c>
      <c r="BJ325" s="17" t="s">
        <v>81</v>
      </c>
      <c r="BK325" s="217">
        <f>ROUND(I325*H325,2)</f>
        <v>0</v>
      </c>
      <c r="BL325" s="17" t="s">
        <v>217</v>
      </c>
      <c r="BM325" s="216" t="s">
        <v>457</v>
      </c>
    </row>
    <row r="326" spans="1:65" s="15" customFormat="1" ht="11.25">
      <c r="B326" s="241"/>
      <c r="C326" s="242"/>
      <c r="D326" s="220" t="s">
        <v>146</v>
      </c>
      <c r="E326" s="243" t="s">
        <v>1</v>
      </c>
      <c r="F326" s="244" t="s">
        <v>152</v>
      </c>
      <c r="G326" s="242"/>
      <c r="H326" s="243" t="s">
        <v>1</v>
      </c>
      <c r="I326" s="245"/>
      <c r="J326" s="242"/>
      <c r="K326" s="242"/>
      <c r="L326" s="246"/>
      <c r="M326" s="247"/>
      <c r="N326" s="248"/>
      <c r="O326" s="248"/>
      <c r="P326" s="248"/>
      <c r="Q326" s="248"/>
      <c r="R326" s="248"/>
      <c r="S326" s="248"/>
      <c r="T326" s="249"/>
      <c r="AT326" s="250" t="s">
        <v>146</v>
      </c>
      <c r="AU326" s="250" t="s">
        <v>83</v>
      </c>
      <c r="AV326" s="15" t="s">
        <v>81</v>
      </c>
      <c r="AW326" s="15" t="s">
        <v>30</v>
      </c>
      <c r="AX326" s="15" t="s">
        <v>73</v>
      </c>
      <c r="AY326" s="250" t="s">
        <v>137</v>
      </c>
    </row>
    <row r="327" spans="1:65" s="13" customFormat="1" ht="11.25">
      <c r="B327" s="218"/>
      <c r="C327" s="219"/>
      <c r="D327" s="220" t="s">
        <v>146</v>
      </c>
      <c r="E327" s="221" t="s">
        <v>1</v>
      </c>
      <c r="F327" s="222" t="s">
        <v>439</v>
      </c>
      <c r="G327" s="219"/>
      <c r="H327" s="223">
        <v>13</v>
      </c>
      <c r="I327" s="224"/>
      <c r="J327" s="219"/>
      <c r="K327" s="219"/>
      <c r="L327" s="225"/>
      <c r="M327" s="226"/>
      <c r="N327" s="227"/>
      <c r="O327" s="227"/>
      <c r="P327" s="227"/>
      <c r="Q327" s="227"/>
      <c r="R327" s="227"/>
      <c r="S327" s="227"/>
      <c r="T327" s="228"/>
      <c r="AT327" s="229" t="s">
        <v>146</v>
      </c>
      <c r="AU327" s="229" t="s">
        <v>83</v>
      </c>
      <c r="AV327" s="13" t="s">
        <v>83</v>
      </c>
      <c r="AW327" s="13" t="s">
        <v>30</v>
      </c>
      <c r="AX327" s="13" t="s">
        <v>73</v>
      </c>
      <c r="AY327" s="229" t="s">
        <v>137</v>
      </c>
    </row>
    <row r="328" spans="1:65" s="13" customFormat="1" ht="11.25">
      <c r="B328" s="218"/>
      <c r="C328" s="219"/>
      <c r="D328" s="220" t="s">
        <v>146</v>
      </c>
      <c r="E328" s="221" t="s">
        <v>1</v>
      </c>
      <c r="F328" s="222" t="s">
        <v>440</v>
      </c>
      <c r="G328" s="219"/>
      <c r="H328" s="223">
        <v>16.399999999999999</v>
      </c>
      <c r="I328" s="224"/>
      <c r="J328" s="219"/>
      <c r="K328" s="219"/>
      <c r="L328" s="225"/>
      <c r="M328" s="226"/>
      <c r="N328" s="227"/>
      <c r="O328" s="227"/>
      <c r="P328" s="227"/>
      <c r="Q328" s="227"/>
      <c r="R328" s="227"/>
      <c r="S328" s="227"/>
      <c r="T328" s="228"/>
      <c r="AT328" s="229" t="s">
        <v>146</v>
      </c>
      <c r="AU328" s="229" t="s">
        <v>83</v>
      </c>
      <c r="AV328" s="13" t="s">
        <v>83</v>
      </c>
      <c r="AW328" s="13" t="s">
        <v>30</v>
      </c>
      <c r="AX328" s="13" t="s">
        <v>73</v>
      </c>
      <c r="AY328" s="229" t="s">
        <v>137</v>
      </c>
    </row>
    <row r="329" spans="1:65" s="13" customFormat="1" ht="11.25">
      <c r="B329" s="218"/>
      <c r="C329" s="219"/>
      <c r="D329" s="220" t="s">
        <v>146</v>
      </c>
      <c r="E329" s="221" t="s">
        <v>1</v>
      </c>
      <c r="F329" s="222" t="s">
        <v>441</v>
      </c>
      <c r="G329" s="219"/>
      <c r="H329" s="223">
        <v>6</v>
      </c>
      <c r="I329" s="224"/>
      <c r="J329" s="219"/>
      <c r="K329" s="219"/>
      <c r="L329" s="225"/>
      <c r="M329" s="226"/>
      <c r="N329" s="227"/>
      <c r="O329" s="227"/>
      <c r="P329" s="227"/>
      <c r="Q329" s="227"/>
      <c r="R329" s="227"/>
      <c r="S329" s="227"/>
      <c r="T329" s="228"/>
      <c r="AT329" s="229" t="s">
        <v>146</v>
      </c>
      <c r="AU329" s="229" t="s">
        <v>83</v>
      </c>
      <c r="AV329" s="13" t="s">
        <v>83</v>
      </c>
      <c r="AW329" s="13" t="s">
        <v>30</v>
      </c>
      <c r="AX329" s="13" t="s">
        <v>73</v>
      </c>
      <c r="AY329" s="229" t="s">
        <v>137</v>
      </c>
    </row>
    <row r="330" spans="1:65" s="14" customFormat="1" ht="11.25">
      <c r="B330" s="230"/>
      <c r="C330" s="231"/>
      <c r="D330" s="220" t="s">
        <v>146</v>
      </c>
      <c r="E330" s="232" t="s">
        <v>1</v>
      </c>
      <c r="F330" s="233" t="s">
        <v>147</v>
      </c>
      <c r="G330" s="231"/>
      <c r="H330" s="234">
        <v>35.4</v>
      </c>
      <c r="I330" s="235"/>
      <c r="J330" s="231"/>
      <c r="K330" s="231"/>
      <c r="L330" s="236"/>
      <c r="M330" s="237"/>
      <c r="N330" s="238"/>
      <c r="O330" s="238"/>
      <c r="P330" s="238"/>
      <c r="Q330" s="238"/>
      <c r="R330" s="238"/>
      <c r="S330" s="238"/>
      <c r="T330" s="239"/>
      <c r="AT330" s="240" t="s">
        <v>146</v>
      </c>
      <c r="AU330" s="240" t="s">
        <v>83</v>
      </c>
      <c r="AV330" s="14" t="s">
        <v>144</v>
      </c>
      <c r="AW330" s="14" t="s">
        <v>30</v>
      </c>
      <c r="AX330" s="14" t="s">
        <v>81</v>
      </c>
      <c r="AY330" s="240" t="s">
        <v>137</v>
      </c>
    </row>
    <row r="331" spans="1:65" s="2" customFormat="1" ht="21.75" customHeight="1">
      <c r="A331" s="34"/>
      <c r="B331" s="35"/>
      <c r="C331" s="204" t="s">
        <v>458</v>
      </c>
      <c r="D331" s="204" t="s">
        <v>140</v>
      </c>
      <c r="E331" s="205" t="s">
        <v>459</v>
      </c>
      <c r="F331" s="206" t="s">
        <v>460</v>
      </c>
      <c r="G331" s="207" t="s">
        <v>280</v>
      </c>
      <c r="H331" s="251"/>
      <c r="I331" s="209"/>
      <c r="J331" s="210">
        <f>ROUND(I331*H331,2)</f>
        <v>0</v>
      </c>
      <c r="K331" s="211"/>
      <c r="L331" s="39"/>
      <c r="M331" s="212" t="s">
        <v>1</v>
      </c>
      <c r="N331" s="213" t="s">
        <v>38</v>
      </c>
      <c r="O331" s="71"/>
      <c r="P331" s="214">
        <f>O331*H331</f>
        <v>0</v>
      </c>
      <c r="Q331" s="214">
        <v>0</v>
      </c>
      <c r="R331" s="214">
        <f>Q331*H331</f>
        <v>0</v>
      </c>
      <c r="S331" s="214">
        <v>0</v>
      </c>
      <c r="T331" s="215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216" t="s">
        <v>217</v>
      </c>
      <c r="AT331" s="216" t="s">
        <v>140</v>
      </c>
      <c r="AU331" s="216" t="s">
        <v>83</v>
      </c>
      <c r="AY331" s="17" t="s">
        <v>137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7" t="s">
        <v>81</v>
      </c>
      <c r="BK331" s="217">
        <f>ROUND(I331*H331,2)</f>
        <v>0</v>
      </c>
      <c r="BL331" s="17" t="s">
        <v>217</v>
      </c>
      <c r="BM331" s="216" t="s">
        <v>461</v>
      </c>
    </row>
    <row r="332" spans="1:65" s="12" customFormat="1" ht="22.9" customHeight="1">
      <c r="B332" s="188"/>
      <c r="C332" s="189"/>
      <c r="D332" s="190" t="s">
        <v>72</v>
      </c>
      <c r="E332" s="202" t="s">
        <v>462</v>
      </c>
      <c r="F332" s="202" t="s">
        <v>463</v>
      </c>
      <c r="G332" s="189"/>
      <c r="H332" s="189"/>
      <c r="I332" s="192"/>
      <c r="J332" s="203">
        <f>BK332</f>
        <v>0</v>
      </c>
      <c r="K332" s="189"/>
      <c r="L332" s="194"/>
      <c r="M332" s="195"/>
      <c r="N332" s="196"/>
      <c r="O332" s="196"/>
      <c r="P332" s="197">
        <f>SUM(P333:P350)</f>
        <v>0</v>
      </c>
      <c r="Q332" s="196"/>
      <c r="R332" s="197">
        <f>SUM(R333:R350)</f>
        <v>9.7079219999999994E-2</v>
      </c>
      <c r="S332" s="196"/>
      <c r="T332" s="198">
        <f>SUM(T333:T350)</f>
        <v>0</v>
      </c>
      <c r="AR332" s="199" t="s">
        <v>83</v>
      </c>
      <c r="AT332" s="200" t="s">
        <v>72</v>
      </c>
      <c r="AU332" s="200" t="s">
        <v>81</v>
      </c>
      <c r="AY332" s="199" t="s">
        <v>137</v>
      </c>
      <c r="BK332" s="201">
        <f>SUM(BK333:BK350)</f>
        <v>0</v>
      </c>
    </row>
    <row r="333" spans="1:65" s="2" customFormat="1" ht="21.75" customHeight="1">
      <c r="A333" s="34"/>
      <c r="B333" s="35"/>
      <c r="C333" s="204" t="s">
        <v>464</v>
      </c>
      <c r="D333" s="204" t="s">
        <v>140</v>
      </c>
      <c r="E333" s="205" t="s">
        <v>465</v>
      </c>
      <c r="F333" s="206" t="s">
        <v>466</v>
      </c>
      <c r="G333" s="207" t="s">
        <v>230</v>
      </c>
      <c r="H333" s="208">
        <v>15</v>
      </c>
      <c r="I333" s="209"/>
      <c r="J333" s="210">
        <f>ROUND(I333*H333,2)</f>
        <v>0</v>
      </c>
      <c r="K333" s="211"/>
      <c r="L333" s="39"/>
      <c r="M333" s="212" t="s">
        <v>1</v>
      </c>
      <c r="N333" s="213" t="s">
        <v>38</v>
      </c>
      <c r="O333" s="71"/>
      <c r="P333" s="214">
        <f>O333*H333</f>
        <v>0</v>
      </c>
      <c r="Q333" s="214">
        <v>1.0000000000000001E-5</v>
      </c>
      <c r="R333" s="214">
        <f>Q333*H333</f>
        <v>1.5000000000000001E-4</v>
      </c>
      <c r="S333" s="214">
        <v>0</v>
      </c>
      <c r="T333" s="215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216" t="s">
        <v>217</v>
      </c>
      <c r="AT333" s="216" t="s">
        <v>140</v>
      </c>
      <c r="AU333" s="216" t="s">
        <v>83</v>
      </c>
      <c r="AY333" s="17" t="s">
        <v>137</v>
      </c>
      <c r="BE333" s="217">
        <f>IF(N333="základní",J333,0)</f>
        <v>0</v>
      </c>
      <c r="BF333" s="217">
        <f>IF(N333="snížená",J333,0)</f>
        <v>0</v>
      </c>
      <c r="BG333" s="217">
        <f>IF(N333="zákl. přenesená",J333,0)</f>
        <v>0</v>
      </c>
      <c r="BH333" s="217">
        <f>IF(N333="sníž. přenesená",J333,0)</f>
        <v>0</v>
      </c>
      <c r="BI333" s="217">
        <f>IF(N333="nulová",J333,0)</f>
        <v>0</v>
      </c>
      <c r="BJ333" s="17" t="s">
        <v>81</v>
      </c>
      <c r="BK333" s="217">
        <f>ROUND(I333*H333,2)</f>
        <v>0</v>
      </c>
      <c r="BL333" s="17" t="s">
        <v>217</v>
      </c>
      <c r="BM333" s="216" t="s">
        <v>467</v>
      </c>
    </row>
    <row r="334" spans="1:65" s="13" customFormat="1" ht="11.25">
      <c r="B334" s="218"/>
      <c r="C334" s="219"/>
      <c r="D334" s="220" t="s">
        <v>146</v>
      </c>
      <c r="E334" s="221" t="s">
        <v>1</v>
      </c>
      <c r="F334" s="222" t="s">
        <v>468</v>
      </c>
      <c r="G334" s="219"/>
      <c r="H334" s="223">
        <v>15</v>
      </c>
      <c r="I334" s="224"/>
      <c r="J334" s="219"/>
      <c r="K334" s="219"/>
      <c r="L334" s="225"/>
      <c r="M334" s="226"/>
      <c r="N334" s="227"/>
      <c r="O334" s="227"/>
      <c r="P334" s="227"/>
      <c r="Q334" s="227"/>
      <c r="R334" s="227"/>
      <c r="S334" s="227"/>
      <c r="T334" s="228"/>
      <c r="AT334" s="229" t="s">
        <v>146</v>
      </c>
      <c r="AU334" s="229" t="s">
        <v>83</v>
      </c>
      <c r="AV334" s="13" t="s">
        <v>83</v>
      </c>
      <c r="AW334" s="13" t="s">
        <v>30</v>
      </c>
      <c r="AX334" s="13" t="s">
        <v>73</v>
      </c>
      <c r="AY334" s="229" t="s">
        <v>137</v>
      </c>
    </row>
    <row r="335" spans="1:65" s="14" customFormat="1" ht="11.25">
      <c r="B335" s="230"/>
      <c r="C335" s="231"/>
      <c r="D335" s="220" t="s">
        <v>146</v>
      </c>
      <c r="E335" s="232" t="s">
        <v>1</v>
      </c>
      <c r="F335" s="233" t="s">
        <v>147</v>
      </c>
      <c r="G335" s="231"/>
      <c r="H335" s="234">
        <v>15</v>
      </c>
      <c r="I335" s="235"/>
      <c r="J335" s="231"/>
      <c r="K335" s="231"/>
      <c r="L335" s="236"/>
      <c r="M335" s="237"/>
      <c r="N335" s="238"/>
      <c r="O335" s="238"/>
      <c r="P335" s="238"/>
      <c r="Q335" s="238"/>
      <c r="R335" s="238"/>
      <c r="S335" s="238"/>
      <c r="T335" s="239"/>
      <c r="AT335" s="240" t="s">
        <v>146</v>
      </c>
      <c r="AU335" s="240" t="s">
        <v>83</v>
      </c>
      <c r="AV335" s="14" t="s">
        <v>144</v>
      </c>
      <c r="AW335" s="14" t="s">
        <v>30</v>
      </c>
      <c r="AX335" s="14" t="s">
        <v>81</v>
      </c>
      <c r="AY335" s="240" t="s">
        <v>137</v>
      </c>
    </row>
    <row r="336" spans="1:65" s="2" customFormat="1" ht="21.75" customHeight="1">
      <c r="A336" s="34"/>
      <c r="B336" s="35"/>
      <c r="C336" s="204" t="s">
        <v>469</v>
      </c>
      <c r="D336" s="204" t="s">
        <v>140</v>
      </c>
      <c r="E336" s="205" t="s">
        <v>470</v>
      </c>
      <c r="F336" s="206" t="s">
        <v>471</v>
      </c>
      <c r="G336" s="207" t="s">
        <v>143</v>
      </c>
      <c r="H336" s="208">
        <v>10</v>
      </c>
      <c r="I336" s="209"/>
      <c r="J336" s="210">
        <f>ROUND(I336*H336,2)</f>
        <v>0</v>
      </c>
      <c r="K336" s="211"/>
      <c r="L336" s="39"/>
      <c r="M336" s="212" t="s">
        <v>1</v>
      </c>
      <c r="N336" s="213" t="s">
        <v>38</v>
      </c>
      <c r="O336" s="71"/>
      <c r="P336" s="214">
        <f>O336*H336</f>
        <v>0</v>
      </c>
      <c r="Q336" s="214">
        <v>1.1999999999999999E-3</v>
      </c>
      <c r="R336" s="214">
        <f>Q336*H336</f>
        <v>1.1999999999999999E-2</v>
      </c>
      <c r="S336" s="214">
        <v>0</v>
      </c>
      <c r="T336" s="215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216" t="s">
        <v>217</v>
      </c>
      <c r="AT336" s="216" t="s">
        <v>140</v>
      </c>
      <c r="AU336" s="216" t="s">
        <v>83</v>
      </c>
      <c r="AY336" s="17" t="s">
        <v>137</v>
      </c>
      <c r="BE336" s="217">
        <f>IF(N336="základní",J336,0)</f>
        <v>0</v>
      </c>
      <c r="BF336" s="217">
        <f>IF(N336="snížená",J336,0)</f>
        <v>0</v>
      </c>
      <c r="BG336" s="217">
        <f>IF(N336="zákl. přenesená",J336,0)</f>
        <v>0</v>
      </c>
      <c r="BH336" s="217">
        <f>IF(N336="sníž. přenesená",J336,0)</f>
        <v>0</v>
      </c>
      <c r="BI336" s="217">
        <f>IF(N336="nulová",J336,0)</f>
        <v>0</v>
      </c>
      <c r="BJ336" s="17" t="s">
        <v>81</v>
      </c>
      <c r="BK336" s="217">
        <f>ROUND(I336*H336,2)</f>
        <v>0</v>
      </c>
      <c r="BL336" s="17" t="s">
        <v>217</v>
      </c>
      <c r="BM336" s="216" t="s">
        <v>472</v>
      </c>
    </row>
    <row r="337" spans="1:65" s="13" customFormat="1" ht="11.25">
      <c r="B337" s="218"/>
      <c r="C337" s="219"/>
      <c r="D337" s="220" t="s">
        <v>146</v>
      </c>
      <c r="E337" s="221" t="s">
        <v>1</v>
      </c>
      <c r="F337" s="222" t="s">
        <v>473</v>
      </c>
      <c r="G337" s="219"/>
      <c r="H337" s="223">
        <v>10</v>
      </c>
      <c r="I337" s="224"/>
      <c r="J337" s="219"/>
      <c r="K337" s="219"/>
      <c r="L337" s="225"/>
      <c r="M337" s="226"/>
      <c r="N337" s="227"/>
      <c r="O337" s="227"/>
      <c r="P337" s="227"/>
      <c r="Q337" s="227"/>
      <c r="R337" s="227"/>
      <c r="S337" s="227"/>
      <c r="T337" s="228"/>
      <c r="AT337" s="229" t="s">
        <v>146</v>
      </c>
      <c r="AU337" s="229" t="s">
        <v>83</v>
      </c>
      <c r="AV337" s="13" t="s">
        <v>83</v>
      </c>
      <c r="AW337" s="13" t="s">
        <v>30</v>
      </c>
      <c r="AX337" s="13" t="s">
        <v>73</v>
      </c>
      <c r="AY337" s="229" t="s">
        <v>137</v>
      </c>
    </row>
    <row r="338" spans="1:65" s="14" customFormat="1" ht="11.25">
      <c r="B338" s="230"/>
      <c r="C338" s="231"/>
      <c r="D338" s="220" t="s">
        <v>146</v>
      </c>
      <c r="E338" s="232" t="s">
        <v>1</v>
      </c>
      <c r="F338" s="233" t="s">
        <v>147</v>
      </c>
      <c r="G338" s="231"/>
      <c r="H338" s="234">
        <v>10</v>
      </c>
      <c r="I338" s="235"/>
      <c r="J338" s="231"/>
      <c r="K338" s="231"/>
      <c r="L338" s="236"/>
      <c r="M338" s="237"/>
      <c r="N338" s="238"/>
      <c r="O338" s="238"/>
      <c r="P338" s="238"/>
      <c r="Q338" s="238"/>
      <c r="R338" s="238"/>
      <c r="S338" s="238"/>
      <c r="T338" s="239"/>
      <c r="AT338" s="240" t="s">
        <v>146</v>
      </c>
      <c r="AU338" s="240" t="s">
        <v>83</v>
      </c>
      <c r="AV338" s="14" t="s">
        <v>144</v>
      </c>
      <c r="AW338" s="14" t="s">
        <v>30</v>
      </c>
      <c r="AX338" s="14" t="s">
        <v>81</v>
      </c>
      <c r="AY338" s="240" t="s">
        <v>137</v>
      </c>
    </row>
    <row r="339" spans="1:65" s="2" customFormat="1" ht="21.75" customHeight="1">
      <c r="A339" s="34"/>
      <c r="B339" s="35"/>
      <c r="C339" s="204" t="s">
        <v>474</v>
      </c>
      <c r="D339" s="204" t="s">
        <v>140</v>
      </c>
      <c r="E339" s="205" t="s">
        <v>475</v>
      </c>
      <c r="F339" s="206" t="s">
        <v>476</v>
      </c>
      <c r="G339" s="207" t="s">
        <v>150</v>
      </c>
      <c r="H339" s="208">
        <v>150.20699999999999</v>
      </c>
      <c r="I339" s="209"/>
      <c r="J339" s="210">
        <f>ROUND(I339*H339,2)</f>
        <v>0</v>
      </c>
      <c r="K339" s="211"/>
      <c r="L339" s="39"/>
      <c r="M339" s="212" t="s">
        <v>1</v>
      </c>
      <c r="N339" s="213" t="s">
        <v>38</v>
      </c>
      <c r="O339" s="71"/>
      <c r="P339" s="214">
        <f>O339*H339</f>
        <v>0</v>
      </c>
      <c r="Q339" s="214">
        <v>2.0000000000000001E-4</v>
      </c>
      <c r="R339" s="214">
        <f>Q339*H339</f>
        <v>3.0041399999999999E-2</v>
      </c>
      <c r="S339" s="214">
        <v>0</v>
      </c>
      <c r="T339" s="215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216" t="s">
        <v>217</v>
      </c>
      <c r="AT339" s="216" t="s">
        <v>140</v>
      </c>
      <c r="AU339" s="216" t="s">
        <v>83</v>
      </c>
      <c r="AY339" s="17" t="s">
        <v>137</v>
      </c>
      <c r="BE339" s="217">
        <f>IF(N339="základní",J339,0)</f>
        <v>0</v>
      </c>
      <c r="BF339" s="217">
        <f>IF(N339="snížená",J339,0)</f>
        <v>0</v>
      </c>
      <c r="BG339" s="217">
        <f>IF(N339="zákl. přenesená",J339,0)</f>
        <v>0</v>
      </c>
      <c r="BH339" s="217">
        <f>IF(N339="sníž. přenesená",J339,0)</f>
        <v>0</v>
      </c>
      <c r="BI339" s="217">
        <f>IF(N339="nulová",J339,0)</f>
        <v>0</v>
      </c>
      <c r="BJ339" s="17" t="s">
        <v>81</v>
      </c>
      <c r="BK339" s="217">
        <f>ROUND(I339*H339,2)</f>
        <v>0</v>
      </c>
      <c r="BL339" s="17" t="s">
        <v>217</v>
      </c>
      <c r="BM339" s="216" t="s">
        <v>477</v>
      </c>
    </row>
    <row r="340" spans="1:65" s="13" customFormat="1" ht="11.25">
      <c r="B340" s="218"/>
      <c r="C340" s="219"/>
      <c r="D340" s="220" t="s">
        <v>146</v>
      </c>
      <c r="E340" s="221" t="s">
        <v>1</v>
      </c>
      <c r="F340" s="222" t="s">
        <v>478</v>
      </c>
      <c r="G340" s="219"/>
      <c r="H340" s="223">
        <v>120.042</v>
      </c>
      <c r="I340" s="224"/>
      <c r="J340" s="219"/>
      <c r="K340" s="219"/>
      <c r="L340" s="225"/>
      <c r="M340" s="226"/>
      <c r="N340" s="227"/>
      <c r="O340" s="227"/>
      <c r="P340" s="227"/>
      <c r="Q340" s="227"/>
      <c r="R340" s="227"/>
      <c r="S340" s="227"/>
      <c r="T340" s="228"/>
      <c r="AT340" s="229" t="s">
        <v>146</v>
      </c>
      <c r="AU340" s="229" t="s">
        <v>83</v>
      </c>
      <c r="AV340" s="13" t="s">
        <v>83</v>
      </c>
      <c r="AW340" s="13" t="s">
        <v>30</v>
      </c>
      <c r="AX340" s="13" t="s">
        <v>73</v>
      </c>
      <c r="AY340" s="229" t="s">
        <v>137</v>
      </c>
    </row>
    <row r="341" spans="1:65" s="13" customFormat="1" ht="11.25">
      <c r="B341" s="218"/>
      <c r="C341" s="219"/>
      <c r="D341" s="220" t="s">
        <v>146</v>
      </c>
      <c r="E341" s="221" t="s">
        <v>1</v>
      </c>
      <c r="F341" s="222" t="s">
        <v>165</v>
      </c>
      <c r="G341" s="219"/>
      <c r="H341" s="223">
        <v>-13.6</v>
      </c>
      <c r="I341" s="224"/>
      <c r="J341" s="219"/>
      <c r="K341" s="219"/>
      <c r="L341" s="225"/>
      <c r="M341" s="226"/>
      <c r="N341" s="227"/>
      <c r="O341" s="227"/>
      <c r="P341" s="227"/>
      <c r="Q341" s="227"/>
      <c r="R341" s="227"/>
      <c r="S341" s="227"/>
      <c r="T341" s="228"/>
      <c r="AT341" s="229" t="s">
        <v>146</v>
      </c>
      <c r="AU341" s="229" t="s">
        <v>83</v>
      </c>
      <c r="AV341" s="13" t="s">
        <v>83</v>
      </c>
      <c r="AW341" s="13" t="s">
        <v>30</v>
      </c>
      <c r="AX341" s="13" t="s">
        <v>73</v>
      </c>
      <c r="AY341" s="229" t="s">
        <v>137</v>
      </c>
    </row>
    <row r="342" spans="1:65" s="13" customFormat="1" ht="11.25">
      <c r="B342" s="218"/>
      <c r="C342" s="219"/>
      <c r="D342" s="220" t="s">
        <v>146</v>
      </c>
      <c r="E342" s="221" t="s">
        <v>1</v>
      </c>
      <c r="F342" s="222" t="s">
        <v>479</v>
      </c>
      <c r="G342" s="219"/>
      <c r="H342" s="223">
        <v>90.915000000000006</v>
      </c>
      <c r="I342" s="224"/>
      <c r="J342" s="219"/>
      <c r="K342" s="219"/>
      <c r="L342" s="225"/>
      <c r="M342" s="226"/>
      <c r="N342" s="227"/>
      <c r="O342" s="227"/>
      <c r="P342" s="227"/>
      <c r="Q342" s="227"/>
      <c r="R342" s="227"/>
      <c r="S342" s="227"/>
      <c r="T342" s="228"/>
      <c r="AT342" s="229" t="s">
        <v>146</v>
      </c>
      <c r="AU342" s="229" t="s">
        <v>83</v>
      </c>
      <c r="AV342" s="13" t="s">
        <v>83</v>
      </c>
      <c r="AW342" s="13" t="s">
        <v>30</v>
      </c>
      <c r="AX342" s="13" t="s">
        <v>73</v>
      </c>
      <c r="AY342" s="229" t="s">
        <v>137</v>
      </c>
    </row>
    <row r="343" spans="1:65" s="15" customFormat="1" ht="11.25">
      <c r="B343" s="241"/>
      <c r="C343" s="242"/>
      <c r="D343" s="220" t="s">
        <v>146</v>
      </c>
      <c r="E343" s="243" t="s">
        <v>1</v>
      </c>
      <c r="F343" s="244" t="s">
        <v>480</v>
      </c>
      <c r="G343" s="242"/>
      <c r="H343" s="243" t="s">
        <v>1</v>
      </c>
      <c r="I343" s="245"/>
      <c r="J343" s="242"/>
      <c r="K343" s="242"/>
      <c r="L343" s="246"/>
      <c r="M343" s="247"/>
      <c r="N343" s="248"/>
      <c r="O343" s="248"/>
      <c r="P343" s="248"/>
      <c r="Q343" s="248"/>
      <c r="R343" s="248"/>
      <c r="S343" s="248"/>
      <c r="T343" s="249"/>
      <c r="AT343" s="250" t="s">
        <v>146</v>
      </c>
      <c r="AU343" s="250" t="s">
        <v>83</v>
      </c>
      <c r="AV343" s="15" t="s">
        <v>81</v>
      </c>
      <c r="AW343" s="15" t="s">
        <v>30</v>
      </c>
      <c r="AX343" s="15" t="s">
        <v>73</v>
      </c>
      <c r="AY343" s="250" t="s">
        <v>137</v>
      </c>
    </row>
    <row r="344" spans="1:65" s="13" customFormat="1" ht="11.25">
      <c r="B344" s="218"/>
      <c r="C344" s="219"/>
      <c r="D344" s="220" t="s">
        <v>146</v>
      </c>
      <c r="E344" s="221" t="s">
        <v>1</v>
      </c>
      <c r="F344" s="222" t="s">
        <v>481</v>
      </c>
      <c r="G344" s="219"/>
      <c r="H344" s="223">
        <v>-11.75</v>
      </c>
      <c r="I344" s="224"/>
      <c r="J344" s="219"/>
      <c r="K344" s="219"/>
      <c r="L344" s="225"/>
      <c r="M344" s="226"/>
      <c r="N344" s="227"/>
      <c r="O344" s="227"/>
      <c r="P344" s="227"/>
      <c r="Q344" s="227"/>
      <c r="R344" s="227"/>
      <c r="S344" s="227"/>
      <c r="T344" s="228"/>
      <c r="AT344" s="229" t="s">
        <v>146</v>
      </c>
      <c r="AU344" s="229" t="s">
        <v>83</v>
      </c>
      <c r="AV344" s="13" t="s">
        <v>83</v>
      </c>
      <c r="AW344" s="13" t="s">
        <v>30</v>
      </c>
      <c r="AX344" s="13" t="s">
        <v>73</v>
      </c>
      <c r="AY344" s="229" t="s">
        <v>137</v>
      </c>
    </row>
    <row r="345" spans="1:65" s="13" customFormat="1" ht="11.25">
      <c r="B345" s="218"/>
      <c r="C345" s="219"/>
      <c r="D345" s="220" t="s">
        <v>146</v>
      </c>
      <c r="E345" s="221" t="s">
        <v>1</v>
      </c>
      <c r="F345" s="222" t="s">
        <v>482</v>
      </c>
      <c r="G345" s="219"/>
      <c r="H345" s="223">
        <v>-35.4</v>
      </c>
      <c r="I345" s="224"/>
      <c r="J345" s="219"/>
      <c r="K345" s="219"/>
      <c r="L345" s="225"/>
      <c r="M345" s="226"/>
      <c r="N345" s="227"/>
      <c r="O345" s="227"/>
      <c r="P345" s="227"/>
      <c r="Q345" s="227"/>
      <c r="R345" s="227"/>
      <c r="S345" s="227"/>
      <c r="T345" s="228"/>
      <c r="AT345" s="229" t="s">
        <v>146</v>
      </c>
      <c r="AU345" s="229" t="s">
        <v>83</v>
      </c>
      <c r="AV345" s="13" t="s">
        <v>83</v>
      </c>
      <c r="AW345" s="13" t="s">
        <v>30</v>
      </c>
      <c r="AX345" s="13" t="s">
        <v>73</v>
      </c>
      <c r="AY345" s="229" t="s">
        <v>137</v>
      </c>
    </row>
    <row r="346" spans="1:65" s="14" customFormat="1" ht="11.25">
      <c r="B346" s="230"/>
      <c r="C346" s="231"/>
      <c r="D346" s="220" t="s">
        <v>146</v>
      </c>
      <c r="E346" s="232" t="s">
        <v>1</v>
      </c>
      <c r="F346" s="233" t="s">
        <v>147</v>
      </c>
      <c r="G346" s="231"/>
      <c r="H346" s="234">
        <v>150.20699999999999</v>
      </c>
      <c r="I346" s="235"/>
      <c r="J346" s="231"/>
      <c r="K346" s="231"/>
      <c r="L346" s="236"/>
      <c r="M346" s="237"/>
      <c r="N346" s="238"/>
      <c r="O346" s="238"/>
      <c r="P346" s="238"/>
      <c r="Q346" s="238"/>
      <c r="R346" s="238"/>
      <c r="S346" s="238"/>
      <c r="T346" s="239"/>
      <c r="AT346" s="240" t="s">
        <v>146</v>
      </c>
      <c r="AU346" s="240" t="s">
        <v>83</v>
      </c>
      <c r="AV346" s="14" t="s">
        <v>144</v>
      </c>
      <c r="AW346" s="14" t="s">
        <v>30</v>
      </c>
      <c r="AX346" s="14" t="s">
        <v>81</v>
      </c>
      <c r="AY346" s="240" t="s">
        <v>137</v>
      </c>
    </row>
    <row r="347" spans="1:65" s="2" customFormat="1" ht="16.5" customHeight="1">
      <c r="A347" s="34"/>
      <c r="B347" s="35"/>
      <c r="C347" s="204" t="s">
        <v>483</v>
      </c>
      <c r="D347" s="204" t="s">
        <v>140</v>
      </c>
      <c r="E347" s="205" t="s">
        <v>484</v>
      </c>
      <c r="F347" s="206" t="s">
        <v>485</v>
      </c>
      <c r="G347" s="207" t="s">
        <v>150</v>
      </c>
      <c r="H347" s="208">
        <v>211.107</v>
      </c>
      <c r="I347" s="209"/>
      <c r="J347" s="210">
        <f>ROUND(I347*H347,2)</f>
        <v>0</v>
      </c>
      <c r="K347" s="211"/>
      <c r="L347" s="39"/>
      <c r="M347" s="212" t="s">
        <v>1</v>
      </c>
      <c r="N347" s="213" t="s">
        <v>38</v>
      </c>
      <c r="O347" s="71"/>
      <c r="P347" s="214">
        <f>O347*H347</f>
        <v>0</v>
      </c>
      <c r="Q347" s="214">
        <v>2.5999999999999998E-4</v>
      </c>
      <c r="R347" s="214">
        <f>Q347*H347</f>
        <v>5.4887819999999997E-2</v>
      </c>
      <c r="S347" s="214">
        <v>0</v>
      </c>
      <c r="T347" s="215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216" t="s">
        <v>217</v>
      </c>
      <c r="AT347" s="216" t="s">
        <v>140</v>
      </c>
      <c r="AU347" s="216" t="s">
        <v>83</v>
      </c>
      <c r="AY347" s="17" t="s">
        <v>137</v>
      </c>
      <c r="BE347" s="217">
        <f>IF(N347="základní",J347,0)</f>
        <v>0</v>
      </c>
      <c r="BF347" s="217">
        <f>IF(N347="snížená",J347,0)</f>
        <v>0</v>
      </c>
      <c r="BG347" s="217">
        <f>IF(N347="zákl. přenesená",J347,0)</f>
        <v>0</v>
      </c>
      <c r="BH347" s="217">
        <f>IF(N347="sníž. přenesená",J347,0)</f>
        <v>0</v>
      </c>
      <c r="BI347" s="217">
        <f>IF(N347="nulová",J347,0)</f>
        <v>0</v>
      </c>
      <c r="BJ347" s="17" t="s">
        <v>81</v>
      </c>
      <c r="BK347" s="217">
        <f>ROUND(I347*H347,2)</f>
        <v>0</v>
      </c>
      <c r="BL347" s="17" t="s">
        <v>217</v>
      </c>
      <c r="BM347" s="216" t="s">
        <v>486</v>
      </c>
    </row>
    <row r="348" spans="1:65" s="13" customFormat="1" ht="11.25">
      <c r="B348" s="218"/>
      <c r="C348" s="219"/>
      <c r="D348" s="220" t="s">
        <v>146</v>
      </c>
      <c r="E348" s="221" t="s">
        <v>1</v>
      </c>
      <c r="F348" s="222" t="s">
        <v>487</v>
      </c>
      <c r="G348" s="219"/>
      <c r="H348" s="223">
        <v>150.20699999999999</v>
      </c>
      <c r="I348" s="224"/>
      <c r="J348" s="219"/>
      <c r="K348" s="219"/>
      <c r="L348" s="225"/>
      <c r="M348" s="226"/>
      <c r="N348" s="227"/>
      <c r="O348" s="227"/>
      <c r="P348" s="227"/>
      <c r="Q348" s="227"/>
      <c r="R348" s="227"/>
      <c r="S348" s="227"/>
      <c r="T348" s="228"/>
      <c r="AT348" s="229" t="s">
        <v>146</v>
      </c>
      <c r="AU348" s="229" t="s">
        <v>83</v>
      </c>
      <c r="AV348" s="13" t="s">
        <v>83</v>
      </c>
      <c r="AW348" s="13" t="s">
        <v>30</v>
      </c>
      <c r="AX348" s="13" t="s">
        <v>73</v>
      </c>
      <c r="AY348" s="229" t="s">
        <v>137</v>
      </c>
    </row>
    <row r="349" spans="1:65" s="13" customFormat="1" ht="11.25">
      <c r="B349" s="218"/>
      <c r="C349" s="219"/>
      <c r="D349" s="220" t="s">
        <v>146</v>
      </c>
      <c r="E349" s="221" t="s">
        <v>1</v>
      </c>
      <c r="F349" s="222" t="s">
        <v>488</v>
      </c>
      <c r="G349" s="219"/>
      <c r="H349" s="223">
        <v>60.9</v>
      </c>
      <c r="I349" s="224"/>
      <c r="J349" s="219"/>
      <c r="K349" s="219"/>
      <c r="L349" s="225"/>
      <c r="M349" s="226"/>
      <c r="N349" s="227"/>
      <c r="O349" s="227"/>
      <c r="P349" s="227"/>
      <c r="Q349" s="227"/>
      <c r="R349" s="227"/>
      <c r="S349" s="227"/>
      <c r="T349" s="228"/>
      <c r="AT349" s="229" t="s">
        <v>146</v>
      </c>
      <c r="AU349" s="229" t="s">
        <v>83</v>
      </c>
      <c r="AV349" s="13" t="s">
        <v>83</v>
      </c>
      <c r="AW349" s="13" t="s">
        <v>30</v>
      </c>
      <c r="AX349" s="13" t="s">
        <v>73</v>
      </c>
      <c r="AY349" s="229" t="s">
        <v>137</v>
      </c>
    </row>
    <row r="350" spans="1:65" s="14" customFormat="1" ht="11.25">
      <c r="B350" s="230"/>
      <c r="C350" s="231"/>
      <c r="D350" s="220" t="s">
        <v>146</v>
      </c>
      <c r="E350" s="232" t="s">
        <v>1</v>
      </c>
      <c r="F350" s="233" t="s">
        <v>147</v>
      </c>
      <c r="G350" s="231"/>
      <c r="H350" s="234">
        <v>211.107</v>
      </c>
      <c r="I350" s="235"/>
      <c r="J350" s="231"/>
      <c r="K350" s="231"/>
      <c r="L350" s="236"/>
      <c r="M350" s="263"/>
      <c r="N350" s="264"/>
      <c r="O350" s="264"/>
      <c r="P350" s="264"/>
      <c r="Q350" s="264"/>
      <c r="R350" s="264"/>
      <c r="S350" s="264"/>
      <c r="T350" s="265"/>
      <c r="AT350" s="240" t="s">
        <v>146</v>
      </c>
      <c r="AU350" s="240" t="s">
        <v>83</v>
      </c>
      <c r="AV350" s="14" t="s">
        <v>144</v>
      </c>
      <c r="AW350" s="14" t="s">
        <v>30</v>
      </c>
      <c r="AX350" s="14" t="s">
        <v>81</v>
      </c>
      <c r="AY350" s="240" t="s">
        <v>137</v>
      </c>
    </row>
    <row r="351" spans="1:65" s="2" customFormat="1" ht="6.95" customHeight="1">
      <c r="A351" s="34"/>
      <c r="B351" s="54"/>
      <c r="C351" s="55"/>
      <c r="D351" s="55"/>
      <c r="E351" s="55"/>
      <c r="F351" s="55"/>
      <c r="G351" s="55"/>
      <c r="H351" s="55"/>
      <c r="I351" s="152"/>
      <c r="J351" s="55"/>
      <c r="K351" s="55"/>
      <c r="L351" s="39"/>
      <c r="M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</row>
  </sheetData>
  <sheetProtection algorithmName="SHA-512" hashValue="y3kzM1/ghderxtnxgH5PRd0GANTBwn24hEvjJzDOj8qnfUPLKqWACLtNq8gaEQVYxcxoU/fhkQ85WiUSDSYPMg==" saltValue="nlvU+h7398BJBw3+cEk00x7uRVxVA3NgILZnxO2vYXErrBVMZUj7mFoIo8Vs+EM7h8FfhpHS8kclZ7kqSz8HnA==" spinCount="100000" sheet="1" objects="1" scenarios="1" formatColumns="0" formatRows="0" autoFilter="0"/>
  <autoFilter ref="C130:K350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8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7" t="s">
        <v>86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1"/>
      <c r="J3" s="110"/>
      <c r="K3" s="110"/>
      <c r="L3" s="20"/>
      <c r="AT3" s="17" t="s">
        <v>83</v>
      </c>
    </row>
    <row r="4" spans="1:46" s="1" customFormat="1" ht="24.95" customHeight="1">
      <c r="B4" s="20"/>
      <c r="D4" s="112" t="s">
        <v>99</v>
      </c>
      <c r="I4" s="108"/>
      <c r="L4" s="20"/>
      <c r="M4" s="113" t="s">
        <v>10</v>
      </c>
      <c r="AT4" s="17" t="s">
        <v>4</v>
      </c>
    </row>
    <row r="5" spans="1:46" s="1" customFormat="1" ht="6.95" customHeight="1">
      <c r="B5" s="20"/>
      <c r="I5" s="108"/>
      <c r="L5" s="20"/>
    </row>
    <row r="6" spans="1:46" s="1" customFormat="1" ht="12" customHeight="1">
      <c r="B6" s="20"/>
      <c r="D6" s="114" t="s">
        <v>16</v>
      </c>
      <c r="I6" s="108"/>
      <c r="L6" s="20"/>
    </row>
    <row r="7" spans="1:46" s="1" customFormat="1" ht="23.25" customHeight="1">
      <c r="B7" s="20"/>
      <c r="E7" s="312" t="str">
        <f>'Rekapitulace stavby'!K6</f>
        <v>Stavební úpravy části 2.NP objektu č.p. 2807, Lipí 4a, Praha 20 - Horní Počernice</v>
      </c>
      <c r="F7" s="313"/>
      <c r="G7" s="313"/>
      <c r="H7" s="313"/>
      <c r="I7" s="108"/>
      <c r="L7" s="20"/>
    </row>
    <row r="8" spans="1:46" s="2" customFormat="1" ht="12" customHeight="1">
      <c r="A8" s="34"/>
      <c r="B8" s="39"/>
      <c r="C8" s="34"/>
      <c r="D8" s="114" t="s">
        <v>100</v>
      </c>
      <c r="E8" s="34"/>
      <c r="F8" s="34"/>
      <c r="G8" s="34"/>
      <c r="H8" s="34"/>
      <c r="I8" s="115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4" t="s">
        <v>489</v>
      </c>
      <c r="F9" s="315"/>
      <c r="G9" s="315"/>
      <c r="H9" s="315"/>
      <c r="I9" s="115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5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4" t="s">
        <v>18</v>
      </c>
      <c r="E11" s="34"/>
      <c r="F11" s="116" t="s">
        <v>1</v>
      </c>
      <c r="G11" s="34"/>
      <c r="H11" s="34"/>
      <c r="I11" s="117" t="s">
        <v>19</v>
      </c>
      <c r="J11" s="11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4" t="s">
        <v>20</v>
      </c>
      <c r="E12" s="34"/>
      <c r="F12" s="116" t="s">
        <v>21</v>
      </c>
      <c r="G12" s="34"/>
      <c r="H12" s="34"/>
      <c r="I12" s="117" t="s">
        <v>22</v>
      </c>
      <c r="J12" s="118" t="str">
        <f>'Rekapitulace stavby'!AN8</f>
        <v>15. 1. 2020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5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4" t="s">
        <v>24</v>
      </c>
      <c r="E14" s="34"/>
      <c r="F14" s="34"/>
      <c r="G14" s="34"/>
      <c r="H14" s="34"/>
      <c r="I14" s="117" t="s">
        <v>25</v>
      </c>
      <c r="J14" s="116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6" t="str">
        <f>IF('Rekapitulace stavby'!E11="","",'Rekapitulace stavby'!E11)</f>
        <v xml:space="preserve"> </v>
      </c>
      <c r="F15" s="34"/>
      <c r="G15" s="34"/>
      <c r="H15" s="34"/>
      <c r="I15" s="117" t="s">
        <v>26</v>
      </c>
      <c r="J15" s="116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5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4" t="s">
        <v>27</v>
      </c>
      <c r="E17" s="34"/>
      <c r="F17" s="34"/>
      <c r="G17" s="34"/>
      <c r="H17" s="34"/>
      <c r="I17" s="117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6" t="str">
        <f>'Rekapitulace stavby'!E14</f>
        <v>Vyplň údaj</v>
      </c>
      <c r="F18" s="317"/>
      <c r="G18" s="317"/>
      <c r="H18" s="317"/>
      <c r="I18" s="117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5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4" t="s">
        <v>29</v>
      </c>
      <c r="E20" s="34"/>
      <c r="F20" s="34"/>
      <c r="G20" s="34"/>
      <c r="H20" s="34"/>
      <c r="I20" s="117" t="s">
        <v>25</v>
      </c>
      <c r="J20" s="116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6" t="str">
        <f>IF('Rekapitulace stavby'!E17="","",'Rekapitulace stavby'!E17)</f>
        <v xml:space="preserve"> </v>
      </c>
      <c r="F21" s="34"/>
      <c r="G21" s="34"/>
      <c r="H21" s="34"/>
      <c r="I21" s="117" t="s">
        <v>26</v>
      </c>
      <c r="J21" s="116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5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4" t="s">
        <v>31</v>
      </c>
      <c r="E23" s="34"/>
      <c r="F23" s="34"/>
      <c r="G23" s="34"/>
      <c r="H23" s="34"/>
      <c r="I23" s="117" t="s">
        <v>25</v>
      </c>
      <c r="J23" s="116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6" t="str">
        <f>IF('Rekapitulace stavby'!E20="","",'Rekapitulace stavby'!E20)</f>
        <v xml:space="preserve"> </v>
      </c>
      <c r="F24" s="34"/>
      <c r="G24" s="34"/>
      <c r="H24" s="34"/>
      <c r="I24" s="117" t="s">
        <v>26</v>
      </c>
      <c r="J24" s="116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5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4" t="s">
        <v>32</v>
      </c>
      <c r="E26" s="34"/>
      <c r="F26" s="34"/>
      <c r="G26" s="34"/>
      <c r="H26" s="34"/>
      <c r="I26" s="115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8" t="s">
        <v>1</v>
      </c>
      <c r="F27" s="318"/>
      <c r="G27" s="318"/>
      <c r="H27" s="318"/>
      <c r="I27" s="121"/>
      <c r="J27" s="119"/>
      <c r="K27" s="119"/>
      <c r="L27" s="122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5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3"/>
      <c r="E29" s="123"/>
      <c r="F29" s="123"/>
      <c r="G29" s="123"/>
      <c r="H29" s="123"/>
      <c r="I29" s="124"/>
      <c r="J29" s="123"/>
      <c r="K29" s="12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5" t="s">
        <v>33</v>
      </c>
      <c r="E30" s="34"/>
      <c r="F30" s="34"/>
      <c r="G30" s="34"/>
      <c r="H30" s="34"/>
      <c r="I30" s="115"/>
      <c r="J30" s="126">
        <f>ROUND(J120,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3"/>
      <c r="E31" s="123"/>
      <c r="F31" s="123"/>
      <c r="G31" s="123"/>
      <c r="H31" s="123"/>
      <c r="I31" s="124"/>
      <c r="J31" s="123"/>
      <c r="K31" s="123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7" t="s">
        <v>35</v>
      </c>
      <c r="G32" s="34"/>
      <c r="H32" s="34"/>
      <c r="I32" s="128" t="s">
        <v>34</v>
      </c>
      <c r="J32" s="12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9" t="s">
        <v>37</v>
      </c>
      <c r="E33" s="114" t="s">
        <v>38</v>
      </c>
      <c r="F33" s="130">
        <f>ROUND((SUM(BE120:BE165)),  2)</f>
        <v>0</v>
      </c>
      <c r="G33" s="34"/>
      <c r="H33" s="34"/>
      <c r="I33" s="131">
        <v>0.21</v>
      </c>
      <c r="J33" s="130">
        <f>ROUND(((SUM(BE120:BE165))*I33),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4" t="s">
        <v>39</v>
      </c>
      <c r="F34" s="130">
        <f>ROUND((SUM(BF120:BF165)),  2)</f>
        <v>0</v>
      </c>
      <c r="G34" s="34"/>
      <c r="H34" s="34"/>
      <c r="I34" s="131">
        <v>0.15</v>
      </c>
      <c r="J34" s="130">
        <f>ROUND(((SUM(BF120:BF165))*I34),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4" t="s">
        <v>40</v>
      </c>
      <c r="F35" s="130">
        <f>ROUND((SUM(BG120:BG165)),  2)</f>
        <v>0</v>
      </c>
      <c r="G35" s="34"/>
      <c r="H35" s="34"/>
      <c r="I35" s="131">
        <v>0.21</v>
      </c>
      <c r="J35" s="130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4" t="s">
        <v>41</v>
      </c>
      <c r="F36" s="130">
        <f>ROUND((SUM(BH120:BH165)),  2)</f>
        <v>0</v>
      </c>
      <c r="G36" s="34"/>
      <c r="H36" s="34"/>
      <c r="I36" s="131">
        <v>0.15</v>
      </c>
      <c r="J36" s="130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4" t="s">
        <v>42</v>
      </c>
      <c r="F37" s="130">
        <f>ROUND((SUM(BI120:BI165)),  2)</f>
        <v>0</v>
      </c>
      <c r="G37" s="34"/>
      <c r="H37" s="34"/>
      <c r="I37" s="131">
        <v>0</v>
      </c>
      <c r="J37" s="130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5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7"/>
      <c r="J39" s="138">
        <f>SUM(J30:J37)</f>
        <v>0</v>
      </c>
      <c r="K39" s="139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5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0" t="s">
        <v>46</v>
      </c>
      <c r="E50" s="141"/>
      <c r="F50" s="141"/>
      <c r="G50" s="140" t="s">
        <v>47</v>
      </c>
      <c r="H50" s="141"/>
      <c r="I50" s="142"/>
      <c r="J50" s="141"/>
      <c r="K50" s="141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3" t="s">
        <v>48</v>
      </c>
      <c r="E61" s="144"/>
      <c r="F61" s="145" t="s">
        <v>49</v>
      </c>
      <c r="G61" s="143" t="s">
        <v>48</v>
      </c>
      <c r="H61" s="144"/>
      <c r="I61" s="146"/>
      <c r="J61" s="147" t="s">
        <v>49</v>
      </c>
      <c r="K61" s="144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50</v>
      </c>
      <c r="E65" s="148"/>
      <c r="F65" s="148"/>
      <c r="G65" s="140" t="s">
        <v>51</v>
      </c>
      <c r="H65" s="148"/>
      <c r="I65" s="149"/>
      <c r="J65" s="148"/>
      <c r="K65" s="14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3" t="s">
        <v>48</v>
      </c>
      <c r="E76" s="144"/>
      <c r="F76" s="145" t="s">
        <v>49</v>
      </c>
      <c r="G76" s="143" t="s">
        <v>48</v>
      </c>
      <c r="H76" s="144"/>
      <c r="I76" s="146"/>
      <c r="J76" s="147" t="s">
        <v>49</v>
      </c>
      <c r="K76" s="144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0"/>
      <c r="C77" s="151"/>
      <c r="D77" s="151"/>
      <c r="E77" s="151"/>
      <c r="F77" s="151"/>
      <c r="G77" s="151"/>
      <c r="H77" s="151"/>
      <c r="I77" s="152"/>
      <c r="J77" s="151"/>
      <c r="K77" s="15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3"/>
      <c r="C81" s="154"/>
      <c r="D81" s="154"/>
      <c r="E81" s="154"/>
      <c r="F81" s="154"/>
      <c r="G81" s="154"/>
      <c r="H81" s="154"/>
      <c r="I81" s="155"/>
      <c r="J81" s="154"/>
      <c r="K81" s="154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102</v>
      </c>
      <c r="D82" s="36"/>
      <c r="E82" s="36"/>
      <c r="F82" s="36"/>
      <c r="G82" s="36"/>
      <c r="H82" s="36"/>
      <c r="I82" s="115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5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5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3.25" customHeight="1">
      <c r="A85" s="34"/>
      <c r="B85" s="35"/>
      <c r="C85" s="36"/>
      <c r="D85" s="36"/>
      <c r="E85" s="319" t="str">
        <f>E7</f>
        <v>Stavební úpravy části 2.NP objektu č.p. 2807, Lipí 4a, Praha 20 - Horní Počernice</v>
      </c>
      <c r="F85" s="320"/>
      <c r="G85" s="320"/>
      <c r="H85" s="320"/>
      <c r="I85" s="115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100</v>
      </c>
      <c r="D86" s="36"/>
      <c r="E86" s="36"/>
      <c r="F86" s="36"/>
      <c r="G86" s="36"/>
      <c r="H86" s="36"/>
      <c r="I86" s="115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1" t="str">
        <f>E9</f>
        <v>01.2 - SO 01.2 ZTI</v>
      </c>
      <c r="F87" s="321"/>
      <c r="G87" s="321"/>
      <c r="H87" s="321"/>
      <c r="I87" s="115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5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7" t="s">
        <v>22</v>
      </c>
      <c r="J89" s="66" t="str">
        <f>IF(J12="","",J12)</f>
        <v>15. 1. 2020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5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117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7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5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6" t="s">
        <v>103</v>
      </c>
      <c r="D94" s="157"/>
      <c r="E94" s="157"/>
      <c r="F94" s="157"/>
      <c r="G94" s="157"/>
      <c r="H94" s="157"/>
      <c r="I94" s="158"/>
      <c r="J94" s="159" t="s">
        <v>104</v>
      </c>
      <c r="K94" s="15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5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105</v>
      </c>
      <c r="D96" s="36"/>
      <c r="E96" s="36"/>
      <c r="F96" s="36"/>
      <c r="G96" s="36"/>
      <c r="H96" s="36"/>
      <c r="I96" s="115"/>
      <c r="J96" s="84">
        <f>J120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106</v>
      </c>
    </row>
    <row r="97" spans="1:31" s="9" customFormat="1" ht="24.95" customHeight="1">
      <c r="B97" s="161"/>
      <c r="C97" s="162"/>
      <c r="D97" s="163" t="s">
        <v>490</v>
      </c>
      <c r="E97" s="164"/>
      <c r="F97" s="164"/>
      <c r="G97" s="164"/>
      <c r="H97" s="164"/>
      <c r="I97" s="165"/>
      <c r="J97" s="166">
        <f>J121</f>
        <v>0</v>
      </c>
      <c r="K97" s="162"/>
      <c r="L97" s="167"/>
    </row>
    <row r="98" spans="1:31" s="9" customFormat="1" ht="24.95" customHeight="1">
      <c r="B98" s="161"/>
      <c r="C98" s="162"/>
      <c r="D98" s="163" t="s">
        <v>491</v>
      </c>
      <c r="E98" s="164"/>
      <c r="F98" s="164"/>
      <c r="G98" s="164"/>
      <c r="H98" s="164"/>
      <c r="I98" s="165"/>
      <c r="J98" s="166">
        <f>J127</f>
        <v>0</v>
      </c>
      <c r="K98" s="162"/>
      <c r="L98" s="167"/>
    </row>
    <row r="99" spans="1:31" s="9" customFormat="1" ht="24.95" customHeight="1">
      <c r="B99" s="161"/>
      <c r="C99" s="162"/>
      <c r="D99" s="163" t="s">
        <v>492</v>
      </c>
      <c r="E99" s="164"/>
      <c r="F99" s="164"/>
      <c r="G99" s="164"/>
      <c r="H99" s="164"/>
      <c r="I99" s="165"/>
      <c r="J99" s="166">
        <f>J135</f>
        <v>0</v>
      </c>
      <c r="K99" s="162"/>
      <c r="L99" s="167"/>
    </row>
    <row r="100" spans="1:31" s="9" customFormat="1" ht="24.95" customHeight="1">
      <c r="B100" s="161"/>
      <c r="C100" s="162"/>
      <c r="D100" s="163" t="s">
        <v>493</v>
      </c>
      <c r="E100" s="164"/>
      <c r="F100" s="164"/>
      <c r="G100" s="164"/>
      <c r="H100" s="164"/>
      <c r="I100" s="165"/>
      <c r="J100" s="166">
        <f>J157</f>
        <v>0</v>
      </c>
      <c r="K100" s="162"/>
      <c r="L100" s="167"/>
    </row>
    <row r="101" spans="1:31" s="2" customFormat="1" ht="21.75" customHeight="1">
      <c r="A101" s="34"/>
      <c r="B101" s="35"/>
      <c r="C101" s="36"/>
      <c r="D101" s="36"/>
      <c r="E101" s="36"/>
      <c r="F101" s="36"/>
      <c r="G101" s="36"/>
      <c r="H101" s="36"/>
      <c r="I101" s="115"/>
      <c r="J101" s="36"/>
      <c r="K101" s="36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152"/>
      <c r="J102" s="55"/>
      <c r="K102" s="55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pans="1:31" s="2" customFormat="1" ht="6.95" customHeight="1">
      <c r="A106" s="34"/>
      <c r="B106" s="56"/>
      <c r="C106" s="57"/>
      <c r="D106" s="57"/>
      <c r="E106" s="57"/>
      <c r="F106" s="57"/>
      <c r="G106" s="57"/>
      <c r="H106" s="57"/>
      <c r="I106" s="155"/>
      <c r="J106" s="57"/>
      <c r="K106" s="57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24.95" customHeight="1">
      <c r="A107" s="34"/>
      <c r="B107" s="35"/>
      <c r="C107" s="23" t="s">
        <v>122</v>
      </c>
      <c r="D107" s="36"/>
      <c r="E107" s="36"/>
      <c r="F107" s="36"/>
      <c r="G107" s="36"/>
      <c r="H107" s="36"/>
      <c r="I107" s="115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35"/>
      <c r="C108" s="36"/>
      <c r="D108" s="36"/>
      <c r="E108" s="36"/>
      <c r="F108" s="36"/>
      <c r="G108" s="36"/>
      <c r="H108" s="36"/>
      <c r="I108" s="115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16</v>
      </c>
      <c r="D109" s="36"/>
      <c r="E109" s="36"/>
      <c r="F109" s="36"/>
      <c r="G109" s="36"/>
      <c r="H109" s="36"/>
      <c r="I109" s="115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3.25" customHeight="1">
      <c r="A110" s="34"/>
      <c r="B110" s="35"/>
      <c r="C110" s="36"/>
      <c r="D110" s="36"/>
      <c r="E110" s="319" t="str">
        <f>E7</f>
        <v>Stavební úpravy části 2.NP objektu č.p. 2807, Lipí 4a, Praha 20 - Horní Počernice</v>
      </c>
      <c r="F110" s="320"/>
      <c r="G110" s="320"/>
      <c r="H110" s="320"/>
      <c r="I110" s="115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100</v>
      </c>
      <c r="D111" s="36"/>
      <c r="E111" s="36"/>
      <c r="F111" s="36"/>
      <c r="G111" s="36"/>
      <c r="H111" s="36"/>
      <c r="I111" s="115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71" t="str">
        <f>E9</f>
        <v>01.2 - SO 01.2 ZTI</v>
      </c>
      <c r="F112" s="321"/>
      <c r="G112" s="321"/>
      <c r="H112" s="321"/>
      <c r="I112" s="115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115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20</v>
      </c>
      <c r="D114" s="36"/>
      <c r="E114" s="36"/>
      <c r="F114" s="27" t="str">
        <f>F12</f>
        <v xml:space="preserve"> </v>
      </c>
      <c r="G114" s="36"/>
      <c r="H114" s="36"/>
      <c r="I114" s="117" t="s">
        <v>22</v>
      </c>
      <c r="J114" s="66" t="str">
        <f>IF(J12="","",J12)</f>
        <v>15. 1. 2020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115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24</v>
      </c>
      <c r="D116" s="36"/>
      <c r="E116" s="36"/>
      <c r="F116" s="27" t="str">
        <f>E15</f>
        <v xml:space="preserve"> </v>
      </c>
      <c r="G116" s="36"/>
      <c r="H116" s="36"/>
      <c r="I116" s="117" t="s">
        <v>29</v>
      </c>
      <c r="J116" s="32" t="str">
        <f>E21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27</v>
      </c>
      <c r="D117" s="36"/>
      <c r="E117" s="36"/>
      <c r="F117" s="27" t="str">
        <f>IF(E18="","",E18)</f>
        <v>Vyplň údaj</v>
      </c>
      <c r="G117" s="36"/>
      <c r="H117" s="36"/>
      <c r="I117" s="117" t="s">
        <v>31</v>
      </c>
      <c r="J117" s="32" t="str">
        <f>E24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0.35" customHeight="1">
      <c r="A118" s="34"/>
      <c r="B118" s="35"/>
      <c r="C118" s="36"/>
      <c r="D118" s="36"/>
      <c r="E118" s="36"/>
      <c r="F118" s="36"/>
      <c r="G118" s="36"/>
      <c r="H118" s="36"/>
      <c r="I118" s="115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11" customFormat="1" ht="29.25" customHeight="1">
      <c r="A119" s="175"/>
      <c r="B119" s="176"/>
      <c r="C119" s="177" t="s">
        <v>123</v>
      </c>
      <c r="D119" s="178" t="s">
        <v>58</v>
      </c>
      <c r="E119" s="178" t="s">
        <v>54</v>
      </c>
      <c r="F119" s="178" t="s">
        <v>55</v>
      </c>
      <c r="G119" s="178" t="s">
        <v>124</v>
      </c>
      <c r="H119" s="178" t="s">
        <v>125</v>
      </c>
      <c r="I119" s="179" t="s">
        <v>126</v>
      </c>
      <c r="J119" s="180" t="s">
        <v>104</v>
      </c>
      <c r="K119" s="181" t="s">
        <v>127</v>
      </c>
      <c r="L119" s="182"/>
      <c r="M119" s="75" t="s">
        <v>1</v>
      </c>
      <c r="N119" s="76" t="s">
        <v>37</v>
      </c>
      <c r="O119" s="76" t="s">
        <v>128</v>
      </c>
      <c r="P119" s="76" t="s">
        <v>129</v>
      </c>
      <c r="Q119" s="76" t="s">
        <v>130</v>
      </c>
      <c r="R119" s="76" t="s">
        <v>131</v>
      </c>
      <c r="S119" s="76" t="s">
        <v>132</v>
      </c>
      <c r="T119" s="77" t="s">
        <v>133</v>
      </c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</row>
    <row r="120" spans="1:65" s="2" customFormat="1" ht="22.9" customHeight="1">
      <c r="A120" s="34"/>
      <c r="B120" s="35"/>
      <c r="C120" s="82" t="s">
        <v>134</v>
      </c>
      <c r="D120" s="36"/>
      <c r="E120" s="36"/>
      <c r="F120" s="36"/>
      <c r="G120" s="36"/>
      <c r="H120" s="36"/>
      <c r="I120" s="115"/>
      <c r="J120" s="183">
        <f>BK120</f>
        <v>0</v>
      </c>
      <c r="K120" s="36"/>
      <c r="L120" s="39"/>
      <c r="M120" s="78"/>
      <c r="N120" s="184"/>
      <c r="O120" s="79"/>
      <c r="P120" s="185">
        <f>P121+P127+P135+P157</f>
        <v>0</v>
      </c>
      <c r="Q120" s="79"/>
      <c r="R120" s="185">
        <f>R121+R127+R135+R157</f>
        <v>0</v>
      </c>
      <c r="S120" s="79"/>
      <c r="T120" s="186">
        <f>T121+T127+T135+T157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72</v>
      </c>
      <c r="AU120" s="17" t="s">
        <v>106</v>
      </c>
      <c r="BK120" s="187">
        <f>BK121+BK127+BK135+BK157</f>
        <v>0</v>
      </c>
    </row>
    <row r="121" spans="1:65" s="12" customFormat="1" ht="25.9" customHeight="1">
      <c r="B121" s="188"/>
      <c r="C121" s="189"/>
      <c r="D121" s="190" t="s">
        <v>72</v>
      </c>
      <c r="E121" s="191" t="s">
        <v>494</v>
      </c>
      <c r="F121" s="191" t="s">
        <v>495</v>
      </c>
      <c r="G121" s="189"/>
      <c r="H121" s="189"/>
      <c r="I121" s="192"/>
      <c r="J121" s="193">
        <f>BK121</f>
        <v>0</v>
      </c>
      <c r="K121" s="189"/>
      <c r="L121" s="194"/>
      <c r="M121" s="195"/>
      <c r="N121" s="196"/>
      <c r="O121" s="196"/>
      <c r="P121" s="197">
        <f>SUM(P122:P126)</f>
        <v>0</v>
      </c>
      <c r="Q121" s="196"/>
      <c r="R121" s="197">
        <f>SUM(R122:R126)</f>
        <v>0</v>
      </c>
      <c r="S121" s="196"/>
      <c r="T121" s="198">
        <f>SUM(T122:T126)</f>
        <v>0</v>
      </c>
      <c r="AR121" s="199" t="s">
        <v>81</v>
      </c>
      <c r="AT121" s="200" t="s">
        <v>72</v>
      </c>
      <c r="AU121" s="200" t="s">
        <v>73</v>
      </c>
      <c r="AY121" s="199" t="s">
        <v>137</v>
      </c>
      <c r="BK121" s="201">
        <f>SUM(BK122:BK126)</f>
        <v>0</v>
      </c>
    </row>
    <row r="122" spans="1:65" s="2" customFormat="1" ht="21.75" customHeight="1">
      <c r="A122" s="34"/>
      <c r="B122" s="35"/>
      <c r="C122" s="204" t="s">
        <v>81</v>
      </c>
      <c r="D122" s="204" t="s">
        <v>140</v>
      </c>
      <c r="E122" s="205" t="s">
        <v>496</v>
      </c>
      <c r="F122" s="206" t="s">
        <v>497</v>
      </c>
      <c r="G122" s="207" t="s">
        <v>230</v>
      </c>
      <c r="H122" s="208">
        <v>8</v>
      </c>
      <c r="I122" s="209"/>
      <c r="J122" s="210">
        <f>ROUND(I122*H122,2)</f>
        <v>0</v>
      </c>
      <c r="K122" s="211"/>
      <c r="L122" s="39"/>
      <c r="M122" s="212" t="s">
        <v>1</v>
      </c>
      <c r="N122" s="213" t="s">
        <v>38</v>
      </c>
      <c r="O122" s="71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6" t="s">
        <v>144</v>
      </c>
      <c r="AT122" s="216" t="s">
        <v>140</v>
      </c>
      <c r="AU122" s="216" t="s">
        <v>81</v>
      </c>
      <c r="AY122" s="17" t="s">
        <v>137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7" t="s">
        <v>81</v>
      </c>
      <c r="BK122" s="217">
        <f>ROUND(I122*H122,2)</f>
        <v>0</v>
      </c>
      <c r="BL122" s="17" t="s">
        <v>144</v>
      </c>
      <c r="BM122" s="216" t="s">
        <v>83</v>
      </c>
    </row>
    <row r="123" spans="1:65" s="2" customFormat="1" ht="21.75" customHeight="1">
      <c r="A123" s="34"/>
      <c r="B123" s="35"/>
      <c r="C123" s="204" t="s">
        <v>83</v>
      </c>
      <c r="D123" s="204" t="s">
        <v>140</v>
      </c>
      <c r="E123" s="205" t="s">
        <v>498</v>
      </c>
      <c r="F123" s="206" t="s">
        <v>499</v>
      </c>
      <c r="G123" s="207" t="s">
        <v>230</v>
      </c>
      <c r="H123" s="208">
        <v>7</v>
      </c>
      <c r="I123" s="209"/>
      <c r="J123" s="210">
        <f>ROUND(I123*H123,2)</f>
        <v>0</v>
      </c>
      <c r="K123" s="211"/>
      <c r="L123" s="39"/>
      <c r="M123" s="212" t="s">
        <v>1</v>
      </c>
      <c r="N123" s="213" t="s">
        <v>38</v>
      </c>
      <c r="O123" s="71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6" t="s">
        <v>144</v>
      </c>
      <c r="AT123" s="216" t="s">
        <v>140</v>
      </c>
      <c r="AU123" s="216" t="s">
        <v>81</v>
      </c>
      <c r="AY123" s="17" t="s">
        <v>137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7" t="s">
        <v>81</v>
      </c>
      <c r="BK123" s="217">
        <f>ROUND(I123*H123,2)</f>
        <v>0</v>
      </c>
      <c r="BL123" s="17" t="s">
        <v>144</v>
      </c>
      <c r="BM123" s="216" t="s">
        <v>144</v>
      </c>
    </row>
    <row r="124" spans="1:65" s="2" customFormat="1" ht="16.5" customHeight="1">
      <c r="A124" s="34"/>
      <c r="B124" s="35"/>
      <c r="C124" s="204" t="s">
        <v>138</v>
      </c>
      <c r="D124" s="204" t="s">
        <v>140</v>
      </c>
      <c r="E124" s="205" t="s">
        <v>500</v>
      </c>
      <c r="F124" s="206" t="s">
        <v>501</v>
      </c>
      <c r="G124" s="207" t="s">
        <v>502</v>
      </c>
      <c r="H124" s="208">
        <v>1</v>
      </c>
      <c r="I124" s="209"/>
      <c r="J124" s="210">
        <f>ROUND(I124*H124,2)</f>
        <v>0</v>
      </c>
      <c r="K124" s="211"/>
      <c r="L124" s="39"/>
      <c r="M124" s="212" t="s">
        <v>1</v>
      </c>
      <c r="N124" s="213" t="s">
        <v>38</v>
      </c>
      <c r="O124" s="71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6" t="s">
        <v>144</v>
      </c>
      <c r="AT124" s="216" t="s">
        <v>140</v>
      </c>
      <c r="AU124" s="216" t="s">
        <v>81</v>
      </c>
      <c r="AY124" s="17" t="s">
        <v>137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7" t="s">
        <v>81</v>
      </c>
      <c r="BK124" s="217">
        <f>ROUND(I124*H124,2)</f>
        <v>0</v>
      </c>
      <c r="BL124" s="17" t="s">
        <v>144</v>
      </c>
      <c r="BM124" s="216" t="s">
        <v>159</v>
      </c>
    </row>
    <row r="125" spans="1:65" s="2" customFormat="1" ht="16.5" customHeight="1">
      <c r="A125" s="34"/>
      <c r="B125" s="35"/>
      <c r="C125" s="204" t="s">
        <v>144</v>
      </c>
      <c r="D125" s="204" t="s">
        <v>140</v>
      </c>
      <c r="E125" s="205" t="s">
        <v>503</v>
      </c>
      <c r="F125" s="206" t="s">
        <v>504</v>
      </c>
      <c r="G125" s="207" t="s">
        <v>230</v>
      </c>
      <c r="H125" s="208">
        <v>15</v>
      </c>
      <c r="I125" s="209"/>
      <c r="J125" s="210">
        <f>ROUND(I125*H125,2)</f>
        <v>0</v>
      </c>
      <c r="K125" s="211"/>
      <c r="L125" s="39"/>
      <c r="M125" s="212" t="s">
        <v>1</v>
      </c>
      <c r="N125" s="213" t="s">
        <v>38</v>
      </c>
      <c r="O125" s="71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6" t="s">
        <v>144</v>
      </c>
      <c r="AT125" s="216" t="s">
        <v>140</v>
      </c>
      <c r="AU125" s="216" t="s">
        <v>81</v>
      </c>
      <c r="AY125" s="17" t="s">
        <v>137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7" t="s">
        <v>81</v>
      </c>
      <c r="BK125" s="217">
        <f>ROUND(I125*H125,2)</f>
        <v>0</v>
      </c>
      <c r="BL125" s="17" t="s">
        <v>144</v>
      </c>
      <c r="BM125" s="216" t="s">
        <v>180</v>
      </c>
    </row>
    <row r="126" spans="1:65" s="2" customFormat="1" ht="16.5" customHeight="1">
      <c r="A126" s="34"/>
      <c r="B126" s="35"/>
      <c r="C126" s="204" t="s">
        <v>167</v>
      </c>
      <c r="D126" s="204" t="s">
        <v>140</v>
      </c>
      <c r="E126" s="205" t="s">
        <v>505</v>
      </c>
      <c r="F126" s="206" t="s">
        <v>506</v>
      </c>
      <c r="G126" s="207" t="s">
        <v>220</v>
      </c>
      <c r="H126" s="208">
        <v>1</v>
      </c>
      <c r="I126" s="209"/>
      <c r="J126" s="210">
        <f>ROUND(I126*H126,2)</f>
        <v>0</v>
      </c>
      <c r="K126" s="211"/>
      <c r="L126" s="39"/>
      <c r="M126" s="212" t="s">
        <v>1</v>
      </c>
      <c r="N126" s="213" t="s">
        <v>38</v>
      </c>
      <c r="O126" s="71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6" t="s">
        <v>144</v>
      </c>
      <c r="AT126" s="216" t="s">
        <v>140</v>
      </c>
      <c r="AU126" s="216" t="s">
        <v>81</v>
      </c>
      <c r="AY126" s="17" t="s">
        <v>137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7" t="s">
        <v>81</v>
      </c>
      <c r="BK126" s="217">
        <f>ROUND(I126*H126,2)</f>
        <v>0</v>
      </c>
      <c r="BL126" s="17" t="s">
        <v>144</v>
      </c>
      <c r="BM126" s="216" t="s">
        <v>188</v>
      </c>
    </row>
    <row r="127" spans="1:65" s="12" customFormat="1" ht="25.9" customHeight="1">
      <c r="B127" s="188"/>
      <c r="C127" s="189"/>
      <c r="D127" s="190" t="s">
        <v>72</v>
      </c>
      <c r="E127" s="191" t="s">
        <v>507</v>
      </c>
      <c r="F127" s="191" t="s">
        <v>508</v>
      </c>
      <c r="G127" s="189"/>
      <c r="H127" s="189"/>
      <c r="I127" s="192"/>
      <c r="J127" s="193">
        <f>BK127</f>
        <v>0</v>
      </c>
      <c r="K127" s="189"/>
      <c r="L127" s="194"/>
      <c r="M127" s="195"/>
      <c r="N127" s="196"/>
      <c r="O127" s="196"/>
      <c r="P127" s="197">
        <f>SUM(P128:P134)</f>
        <v>0</v>
      </c>
      <c r="Q127" s="196"/>
      <c r="R127" s="197">
        <f>SUM(R128:R134)</f>
        <v>0</v>
      </c>
      <c r="S127" s="196"/>
      <c r="T127" s="198">
        <f>SUM(T128:T134)</f>
        <v>0</v>
      </c>
      <c r="AR127" s="199" t="s">
        <v>81</v>
      </c>
      <c r="AT127" s="200" t="s">
        <v>72</v>
      </c>
      <c r="AU127" s="200" t="s">
        <v>73</v>
      </c>
      <c r="AY127" s="199" t="s">
        <v>137</v>
      </c>
      <c r="BK127" s="201">
        <f>SUM(BK128:BK134)</f>
        <v>0</v>
      </c>
    </row>
    <row r="128" spans="1:65" s="2" customFormat="1" ht="21.75" customHeight="1">
      <c r="A128" s="34"/>
      <c r="B128" s="35"/>
      <c r="C128" s="204" t="s">
        <v>159</v>
      </c>
      <c r="D128" s="204" t="s">
        <v>140</v>
      </c>
      <c r="E128" s="205" t="s">
        <v>509</v>
      </c>
      <c r="F128" s="206" t="s">
        <v>510</v>
      </c>
      <c r="G128" s="207" t="s">
        <v>230</v>
      </c>
      <c r="H128" s="208">
        <v>10</v>
      </c>
      <c r="I128" s="209"/>
      <c r="J128" s="210">
        <f t="shared" ref="J128:J134" si="0">ROUND(I128*H128,2)</f>
        <v>0</v>
      </c>
      <c r="K128" s="211"/>
      <c r="L128" s="39"/>
      <c r="M128" s="212" t="s">
        <v>1</v>
      </c>
      <c r="N128" s="213" t="s">
        <v>38</v>
      </c>
      <c r="O128" s="71"/>
      <c r="P128" s="214">
        <f t="shared" ref="P128:P134" si="1">O128*H128</f>
        <v>0</v>
      </c>
      <c r="Q128" s="214">
        <v>0</v>
      </c>
      <c r="R128" s="214">
        <f t="shared" ref="R128:R134" si="2">Q128*H128</f>
        <v>0</v>
      </c>
      <c r="S128" s="214">
        <v>0</v>
      </c>
      <c r="T128" s="215">
        <f t="shared" ref="T128:T134" si="3"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6" t="s">
        <v>144</v>
      </c>
      <c r="AT128" s="216" t="s">
        <v>140</v>
      </c>
      <c r="AU128" s="216" t="s">
        <v>81</v>
      </c>
      <c r="AY128" s="17" t="s">
        <v>137</v>
      </c>
      <c r="BE128" s="217">
        <f t="shared" ref="BE128:BE134" si="4">IF(N128="základní",J128,0)</f>
        <v>0</v>
      </c>
      <c r="BF128" s="217">
        <f t="shared" ref="BF128:BF134" si="5">IF(N128="snížená",J128,0)</f>
        <v>0</v>
      </c>
      <c r="BG128" s="217">
        <f t="shared" ref="BG128:BG134" si="6">IF(N128="zákl. přenesená",J128,0)</f>
        <v>0</v>
      </c>
      <c r="BH128" s="217">
        <f t="shared" ref="BH128:BH134" si="7">IF(N128="sníž. přenesená",J128,0)</f>
        <v>0</v>
      </c>
      <c r="BI128" s="217">
        <f t="shared" ref="BI128:BI134" si="8">IF(N128="nulová",J128,0)</f>
        <v>0</v>
      </c>
      <c r="BJ128" s="17" t="s">
        <v>81</v>
      </c>
      <c r="BK128" s="217">
        <f t="shared" ref="BK128:BK134" si="9">ROUND(I128*H128,2)</f>
        <v>0</v>
      </c>
      <c r="BL128" s="17" t="s">
        <v>144</v>
      </c>
      <c r="BM128" s="216" t="s">
        <v>197</v>
      </c>
    </row>
    <row r="129" spans="1:65" s="2" customFormat="1" ht="21.75" customHeight="1">
      <c r="A129" s="34"/>
      <c r="B129" s="35"/>
      <c r="C129" s="204" t="s">
        <v>175</v>
      </c>
      <c r="D129" s="204" t="s">
        <v>140</v>
      </c>
      <c r="E129" s="205" t="s">
        <v>511</v>
      </c>
      <c r="F129" s="206" t="s">
        <v>512</v>
      </c>
      <c r="G129" s="207" t="s">
        <v>230</v>
      </c>
      <c r="H129" s="208">
        <v>30</v>
      </c>
      <c r="I129" s="209"/>
      <c r="J129" s="210">
        <f t="shared" si="0"/>
        <v>0</v>
      </c>
      <c r="K129" s="211"/>
      <c r="L129" s="39"/>
      <c r="M129" s="212" t="s">
        <v>1</v>
      </c>
      <c r="N129" s="213" t="s">
        <v>38</v>
      </c>
      <c r="O129" s="71"/>
      <c r="P129" s="214">
        <f t="shared" si="1"/>
        <v>0</v>
      </c>
      <c r="Q129" s="214">
        <v>0</v>
      </c>
      <c r="R129" s="214">
        <f t="shared" si="2"/>
        <v>0</v>
      </c>
      <c r="S129" s="214">
        <v>0</v>
      </c>
      <c r="T129" s="215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6" t="s">
        <v>144</v>
      </c>
      <c r="AT129" s="216" t="s">
        <v>140</v>
      </c>
      <c r="AU129" s="216" t="s">
        <v>81</v>
      </c>
      <c r="AY129" s="17" t="s">
        <v>137</v>
      </c>
      <c r="BE129" s="217">
        <f t="shared" si="4"/>
        <v>0</v>
      </c>
      <c r="BF129" s="217">
        <f t="shared" si="5"/>
        <v>0</v>
      </c>
      <c r="BG129" s="217">
        <f t="shared" si="6"/>
        <v>0</v>
      </c>
      <c r="BH129" s="217">
        <f t="shared" si="7"/>
        <v>0</v>
      </c>
      <c r="BI129" s="217">
        <f t="shared" si="8"/>
        <v>0</v>
      </c>
      <c r="BJ129" s="17" t="s">
        <v>81</v>
      </c>
      <c r="BK129" s="217">
        <f t="shared" si="9"/>
        <v>0</v>
      </c>
      <c r="BL129" s="17" t="s">
        <v>144</v>
      </c>
      <c r="BM129" s="216" t="s">
        <v>208</v>
      </c>
    </row>
    <row r="130" spans="1:65" s="2" customFormat="1" ht="16.5" customHeight="1">
      <c r="A130" s="34"/>
      <c r="B130" s="35"/>
      <c r="C130" s="204" t="s">
        <v>180</v>
      </c>
      <c r="D130" s="204" t="s">
        <v>140</v>
      </c>
      <c r="E130" s="205" t="s">
        <v>513</v>
      </c>
      <c r="F130" s="206" t="s">
        <v>514</v>
      </c>
      <c r="G130" s="207" t="s">
        <v>230</v>
      </c>
      <c r="H130" s="208">
        <v>50</v>
      </c>
      <c r="I130" s="209"/>
      <c r="J130" s="210">
        <f t="shared" si="0"/>
        <v>0</v>
      </c>
      <c r="K130" s="211"/>
      <c r="L130" s="39"/>
      <c r="M130" s="212" t="s">
        <v>1</v>
      </c>
      <c r="N130" s="213" t="s">
        <v>38</v>
      </c>
      <c r="O130" s="71"/>
      <c r="P130" s="214">
        <f t="shared" si="1"/>
        <v>0</v>
      </c>
      <c r="Q130" s="214">
        <v>0</v>
      </c>
      <c r="R130" s="214">
        <f t="shared" si="2"/>
        <v>0</v>
      </c>
      <c r="S130" s="214">
        <v>0</v>
      </c>
      <c r="T130" s="215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6" t="s">
        <v>144</v>
      </c>
      <c r="AT130" s="216" t="s">
        <v>140</v>
      </c>
      <c r="AU130" s="216" t="s">
        <v>81</v>
      </c>
      <c r="AY130" s="17" t="s">
        <v>137</v>
      </c>
      <c r="BE130" s="217">
        <f t="shared" si="4"/>
        <v>0</v>
      </c>
      <c r="BF130" s="217">
        <f t="shared" si="5"/>
        <v>0</v>
      </c>
      <c r="BG130" s="217">
        <f t="shared" si="6"/>
        <v>0</v>
      </c>
      <c r="BH130" s="217">
        <f t="shared" si="7"/>
        <v>0</v>
      </c>
      <c r="BI130" s="217">
        <f t="shared" si="8"/>
        <v>0</v>
      </c>
      <c r="BJ130" s="17" t="s">
        <v>81</v>
      </c>
      <c r="BK130" s="217">
        <f t="shared" si="9"/>
        <v>0</v>
      </c>
      <c r="BL130" s="17" t="s">
        <v>144</v>
      </c>
      <c r="BM130" s="216" t="s">
        <v>217</v>
      </c>
    </row>
    <row r="131" spans="1:65" s="2" customFormat="1" ht="16.5" customHeight="1">
      <c r="A131" s="34"/>
      <c r="B131" s="35"/>
      <c r="C131" s="204" t="s">
        <v>184</v>
      </c>
      <c r="D131" s="204" t="s">
        <v>140</v>
      </c>
      <c r="E131" s="205" t="s">
        <v>515</v>
      </c>
      <c r="F131" s="206" t="s">
        <v>516</v>
      </c>
      <c r="G131" s="207" t="s">
        <v>502</v>
      </c>
      <c r="H131" s="208">
        <v>1</v>
      </c>
      <c r="I131" s="209"/>
      <c r="J131" s="210">
        <f t="shared" si="0"/>
        <v>0</v>
      </c>
      <c r="K131" s="211"/>
      <c r="L131" s="39"/>
      <c r="M131" s="212" t="s">
        <v>1</v>
      </c>
      <c r="N131" s="213" t="s">
        <v>38</v>
      </c>
      <c r="O131" s="71"/>
      <c r="P131" s="214">
        <f t="shared" si="1"/>
        <v>0</v>
      </c>
      <c r="Q131" s="214">
        <v>0</v>
      </c>
      <c r="R131" s="214">
        <f t="shared" si="2"/>
        <v>0</v>
      </c>
      <c r="S131" s="214">
        <v>0</v>
      </c>
      <c r="T131" s="215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6" t="s">
        <v>144</v>
      </c>
      <c r="AT131" s="216" t="s">
        <v>140</v>
      </c>
      <c r="AU131" s="216" t="s">
        <v>81</v>
      </c>
      <c r="AY131" s="17" t="s">
        <v>137</v>
      </c>
      <c r="BE131" s="217">
        <f t="shared" si="4"/>
        <v>0</v>
      </c>
      <c r="BF131" s="217">
        <f t="shared" si="5"/>
        <v>0</v>
      </c>
      <c r="BG131" s="217">
        <f t="shared" si="6"/>
        <v>0</v>
      </c>
      <c r="BH131" s="217">
        <f t="shared" si="7"/>
        <v>0</v>
      </c>
      <c r="BI131" s="217">
        <f t="shared" si="8"/>
        <v>0</v>
      </c>
      <c r="BJ131" s="17" t="s">
        <v>81</v>
      </c>
      <c r="BK131" s="217">
        <f t="shared" si="9"/>
        <v>0</v>
      </c>
      <c r="BL131" s="17" t="s">
        <v>144</v>
      </c>
      <c r="BM131" s="216" t="s">
        <v>227</v>
      </c>
    </row>
    <row r="132" spans="1:65" s="2" customFormat="1" ht="16.5" customHeight="1">
      <c r="A132" s="34"/>
      <c r="B132" s="35"/>
      <c r="C132" s="204" t="s">
        <v>188</v>
      </c>
      <c r="D132" s="204" t="s">
        <v>140</v>
      </c>
      <c r="E132" s="205" t="s">
        <v>517</v>
      </c>
      <c r="F132" s="206" t="s">
        <v>518</v>
      </c>
      <c r="G132" s="207" t="s">
        <v>502</v>
      </c>
      <c r="H132" s="208">
        <v>1</v>
      </c>
      <c r="I132" s="209"/>
      <c r="J132" s="210">
        <f t="shared" si="0"/>
        <v>0</v>
      </c>
      <c r="K132" s="211"/>
      <c r="L132" s="39"/>
      <c r="M132" s="212" t="s">
        <v>1</v>
      </c>
      <c r="N132" s="213" t="s">
        <v>38</v>
      </c>
      <c r="O132" s="71"/>
      <c r="P132" s="214">
        <f t="shared" si="1"/>
        <v>0</v>
      </c>
      <c r="Q132" s="214">
        <v>0</v>
      </c>
      <c r="R132" s="214">
        <f t="shared" si="2"/>
        <v>0</v>
      </c>
      <c r="S132" s="214">
        <v>0</v>
      </c>
      <c r="T132" s="215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6" t="s">
        <v>144</v>
      </c>
      <c r="AT132" s="216" t="s">
        <v>140</v>
      </c>
      <c r="AU132" s="216" t="s">
        <v>81</v>
      </c>
      <c r="AY132" s="17" t="s">
        <v>137</v>
      </c>
      <c r="BE132" s="217">
        <f t="shared" si="4"/>
        <v>0</v>
      </c>
      <c r="BF132" s="217">
        <f t="shared" si="5"/>
        <v>0</v>
      </c>
      <c r="BG132" s="217">
        <f t="shared" si="6"/>
        <v>0</v>
      </c>
      <c r="BH132" s="217">
        <f t="shared" si="7"/>
        <v>0</v>
      </c>
      <c r="BI132" s="217">
        <f t="shared" si="8"/>
        <v>0</v>
      </c>
      <c r="BJ132" s="17" t="s">
        <v>81</v>
      </c>
      <c r="BK132" s="217">
        <f t="shared" si="9"/>
        <v>0</v>
      </c>
      <c r="BL132" s="17" t="s">
        <v>144</v>
      </c>
      <c r="BM132" s="216" t="s">
        <v>240</v>
      </c>
    </row>
    <row r="133" spans="1:65" s="2" customFormat="1" ht="16.5" customHeight="1">
      <c r="A133" s="34"/>
      <c r="B133" s="35"/>
      <c r="C133" s="204" t="s">
        <v>192</v>
      </c>
      <c r="D133" s="204" t="s">
        <v>140</v>
      </c>
      <c r="E133" s="205" t="s">
        <v>519</v>
      </c>
      <c r="F133" s="206" t="s">
        <v>520</v>
      </c>
      <c r="G133" s="207" t="s">
        <v>502</v>
      </c>
      <c r="H133" s="208">
        <v>1</v>
      </c>
      <c r="I133" s="209"/>
      <c r="J133" s="210">
        <f t="shared" si="0"/>
        <v>0</v>
      </c>
      <c r="K133" s="211"/>
      <c r="L133" s="39"/>
      <c r="M133" s="212" t="s">
        <v>1</v>
      </c>
      <c r="N133" s="213" t="s">
        <v>38</v>
      </c>
      <c r="O133" s="71"/>
      <c r="P133" s="214">
        <f t="shared" si="1"/>
        <v>0</v>
      </c>
      <c r="Q133" s="214">
        <v>0</v>
      </c>
      <c r="R133" s="214">
        <f t="shared" si="2"/>
        <v>0</v>
      </c>
      <c r="S133" s="214">
        <v>0</v>
      </c>
      <c r="T133" s="215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6" t="s">
        <v>144</v>
      </c>
      <c r="AT133" s="216" t="s">
        <v>140</v>
      </c>
      <c r="AU133" s="216" t="s">
        <v>81</v>
      </c>
      <c r="AY133" s="17" t="s">
        <v>137</v>
      </c>
      <c r="BE133" s="217">
        <f t="shared" si="4"/>
        <v>0</v>
      </c>
      <c r="BF133" s="217">
        <f t="shared" si="5"/>
        <v>0</v>
      </c>
      <c r="BG133" s="217">
        <f t="shared" si="6"/>
        <v>0</v>
      </c>
      <c r="BH133" s="217">
        <f t="shared" si="7"/>
        <v>0</v>
      </c>
      <c r="BI133" s="217">
        <f t="shared" si="8"/>
        <v>0</v>
      </c>
      <c r="BJ133" s="17" t="s">
        <v>81</v>
      </c>
      <c r="BK133" s="217">
        <f t="shared" si="9"/>
        <v>0</v>
      </c>
      <c r="BL133" s="17" t="s">
        <v>144</v>
      </c>
      <c r="BM133" s="216" t="s">
        <v>248</v>
      </c>
    </row>
    <row r="134" spans="1:65" s="2" customFormat="1" ht="16.5" customHeight="1">
      <c r="A134" s="34"/>
      <c r="B134" s="35"/>
      <c r="C134" s="204" t="s">
        <v>197</v>
      </c>
      <c r="D134" s="204" t="s">
        <v>140</v>
      </c>
      <c r="E134" s="205" t="s">
        <v>521</v>
      </c>
      <c r="F134" s="206" t="s">
        <v>522</v>
      </c>
      <c r="G134" s="207" t="s">
        <v>230</v>
      </c>
      <c r="H134" s="208">
        <v>40</v>
      </c>
      <c r="I134" s="209"/>
      <c r="J134" s="210">
        <f t="shared" si="0"/>
        <v>0</v>
      </c>
      <c r="K134" s="211"/>
      <c r="L134" s="39"/>
      <c r="M134" s="212" t="s">
        <v>1</v>
      </c>
      <c r="N134" s="213" t="s">
        <v>38</v>
      </c>
      <c r="O134" s="71"/>
      <c r="P134" s="214">
        <f t="shared" si="1"/>
        <v>0</v>
      </c>
      <c r="Q134" s="214">
        <v>0</v>
      </c>
      <c r="R134" s="214">
        <f t="shared" si="2"/>
        <v>0</v>
      </c>
      <c r="S134" s="214">
        <v>0</v>
      </c>
      <c r="T134" s="215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6" t="s">
        <v>144</v>
      </c>
      <c r="AT134" s="216" t="s">
        <v>140</v>
      </c>
      <c r="AU134" s="216" t="s">
        <v>81</v>
      </c>
      <c r="AY134" s="17" t="s">
        <v>137</v>
      </c>
      <c r="BE134" s="217">
        <f t="shared" si="4"/>
        <v>0</v>
      </c>
      <c r="BF134" s="217">
        <f t="shared" si="5"/>
        <v>0</v>
      </c>
      <c r="BG134" s="217">
        <f t="shared" si="6"/>
        <v>0</v>
      </c>
      <c r="BH134" s="217">
        <f t="shared" si="7"/>
        <v>0</v>
      </c>
      <c r="BI134" s="217">
        <f t="shared" si="8"/>
        <v>0</v>
      </c>
      <c r="BJ134" s="17" t="s">
        <v>81</v>
      </c>
      <c r="BK134" s="217">
        <f t="shared" si="9"/>
        <v>0</v>
      </c>
      <c r="BL134" s="17" t="s">
        <v>144</v>
      </c>
      <c r="BM134" s="216" t="s">
        <v>260</v>
      </c>
    </row>
    <row r="135" spans="1:65" s="12" customFormat="1" ht="25.9" customHeight="1">
      <c r="B135" s="188"/>
      <c r="C135" s="189"/>
      <c r="D135" s="190" t="s">
        <v>72</v>
      </c>
      <c r="E135" s="191" t="s">
        <v>523</v>
      </c>
      <c r="F135" s="191" t="s">
        <v>524</v>
      </c>
      <c r="G135" s="189"/>
      <c r="H135" s="189"/>
      <c r="I135" s="192"/>
      <c r="J135" s="193">
        <f>BK135</f>
        <v>0</v>
      </c>
      <c r="K135" s="189"/>
      <c r="L135" s="194"/>
      <c r="M135" s="195"/>
      <c r="N135" s="196"/>
      <c r="O135" s="196"/>
      <c r="P135" s="197">
        <f>SUM(P136:P156)</f>
        <v>0</v>
      </c>
      <c r="Q135" s="196"/>
      <c r="R135" s="197">
        <f>SUM(R136:R156)</f>
        <v>0</v>
      </c>
      <c r="S135" s="196"/>
      <c r="T135" s="198">
        <f>SUM(T136:T156)</f>
        <v>0</v>
      </c>
      <c r="AR135" s="199" t="s">
        <v>81</v>
      </c>
      <c r="AT135" s="200" t="s">
        <v>72</v>
      </c>
      <c r="AU135" s="200" t="s">
        <v>73</v>
      </c>
      <c r="AY135" s="199" t="s">
        <v>137</v>
      </c>
      <c r="BK135" s="201">
        <f>SUM(BK136:BK156)</f>
        <v>0</v>
      </c>
    </row>
    <row r="136" spans="1:65" s="2" customFormat="1" ht="16.5" customHeight="1">
      <c r="A136" s="34"/>
      <c r="B136" s="35"/>
      <c r="C136" s="204" t="s">
        <v>203</v>
      </c>
      <c r="D136" s="204" t="s">
        <v>140</v>
      </c>
      <c r="E136" s="205" t="s">
        <v>525</v>
      </c>
      <c r="F136" s="206" t="s">
        <v>526</v>
      </c>
      <c r="G136" s="207" t="s">
        <v>502</v>
      </c>
      <c r="H136" s="208">
        <v>1</v>
      </c>
      <c r="I136" s="209"/>
      <c r="J136" s="210">
        <f t="shared" ref="J136:J156" si="10">ROUND(I136*H136,2)</f>
        <v>0</v>
      </c>
      <c r="K136" s="211"/>
      <c r="L136" s="39"/>
      <c r="M136" s="212" t="s">
        <v>1</v>
      </c>
      <c r="N136" s="213" t="s">
        <v>38</v>
      </c>
      <c r="O136" s="71"/>
      <c r="P136" s="214">
        <f t="shared" ref="P136:P156" si="11">O136*H136</f>
        <v>0</v>
      </c>
      <c r="Q136" s="214">
        <v>0</v>
      </c>
      <c r="R136" s="214">
        <f t="shared" ref="R136:R156" si="12">Q136*H136</f>
        <v>0</v>
      </c>
      <c r="S136" s="214">
        <v>0</v>
      </c>
      <c r="T136" s="215">
        <f t="shared" ref="T136:T156" si="13"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6" t="s">
        <v>144</v>
      </c>
      <c r="AT136" s="216" t="s">
        <v>140</v>
      </c>
      <c r="AU136" s="216" t="s">
        <v>81</v>
      </c>
      <c r="AY136" s="17" t="s">
        <v>137</v>
      </c>
      <c r="BE136" s="217">
        <f t="shared" ref="BE136:BE156" si="14">IF(N136="základní",J136,0)</f>
        <v>0</v>
      </c>
      <c r="BF136" s="217">
        <f t="shared" ref="BF136:BF156" si="15">IF(N136="snížená",J136,0)</f>
        <v>0</v>
      </c>
      <c r="BG136" s="217">
        <f t="shared" ref="BG136:BG156" si="16">IF(N136="zákl. přenesená",J136,0)</f>
        <v>0</v>
      </c>
      <c r="BH136" s="217">
        <f t="shared" ref="BH136:BH156" si="17">IF(N136="sníž. přenesená",J136,0)</f>
        <v>0</v>
      </c>
      <c r="BI136" s="217">
        <f t="shared" ref="BI136:BI156" si="18">IF(N136="nulová",J136,0)</f>
        <v>0</v>
      </c>
      <c r="BJ136" s="17" t="s">
        <v>81</v>
      </c>
      <c r="BK136" s="217">
        <f t="shared" ref="BK136:BK156" si="19">ROUND(I136*H136,2)</f>
        <v>0</v>
      </c>
      <c r="BL136" s="17" t="s">
        <v>144</v>
      </c>
      <c r="BM136" s="216" t="s">
        <v>272</v>
      </c>
    </row>
    <row r="137" spans="1:65" s="2" customFormat="1" ht="16.5" customHeight="1">
      <c r="A137" s="34"/>
      <c r="B137" s="35"/>
      <c r="C137" s="204" t="s">
        <v>208</v>
      </c>
      <c r="D137" s="204" t="s">
        <v>140</v>
      </c>
      <c r="E137" s="205" t="s">
        <v>527</v>
      </c>
      <c r="F137" s="206" t="s">
        <v>528</v>
      </c>
      <c r="G137" s="207" t="s">
        <v>502</v>
      </c>
      <c r="H137" s="208">
        <v>1</v>
      </c>
      <c r="I137" s="209"/>
      <c r="J137" s="210">
        <f t="shared" si="10"/>
        <v>0</v>
      </c>
      <c r="K137" s="211"/>
      <c r="L137" s="39"/>
      <c r="M137" s="212" t="s">
        <v>1</v>
      </c>
      <c r="N137" s="213" t="s">
        <v>38</v>
      </c>
      <c r="O137" s="71"/>
      <c r="P137" s="214">
        <f t="shared" si="11"/>
        <v>0</v>
      </c>
      <c r="Q137" s="214">
        <v>0</v>
      </c>
      <c r="R137" s="214">
        <f t="shared" si="12"/>
        <v>0</v>
      </c>
      <c r="S137" s="214">
        <v>0</v>
      </c>
      <c r="T137" s="215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6" t="s">
        <v>144</v>
      </c>
      <c r="AT137" s="216" t="s">
        <v>140</v>
      </c>
      <c r="AU137" s="216" t="s">
        <v>81</v>
      </c>
      <c r="AY137" s="17" t="s">
        <v>137</v>
      </c>
      <c r="BE137" s="217">
        <f t="shared" si="14"/>
        <v>0</v>
      </c>
      <c r="BF137" s="217">
        <f t="shared" si="15"/>
        <v>0</v>
      </c>
      <c r="BG137" s="217">
        <f t="shared" si="16"/>
        <v>0</v>
      </c>
      <c r="BH137" s="217">
        <f t="shared" si="17"/>
        <v>0</v>
      </c>
      <c r="BI137" s="217">
        <f t="shared" si="18"/>
        <v>0</v>
      </c>
      <c r="BJ137" s="17" t="s">
        <v>81</v>
      </c>
      <c r="BK137" s="217">
        <f t="shared" si="19"/>
        <v>0</v>
      </c>
      <c r="BL137" s="17" t="s">
        <v>144</v>
      </c>
      <c r="BM137" s="216" t="s">
        <v>284</v>
      </c>
    </row>
    <row r="138" spans="1:65" s="2" customFormat="1" ht="16.5" customHeight="1">
      <c r="A138" s="34"/>
      <c r="B138" s="35"/>
      <c r="C138" s="204" t="s">
        <v>8</v>
      </c>
      <c r="D138" s="204" t="s">
        <v>140</v>
      </c>
      <c r="E138" s="205" t="s">
        <v>529</v>
      </c>
      <c r="F138" s="206" t="s">
        <v>530</v>
      </c>
      <c r="G138" s="207" t="s">
        <v>502</v>
      </c>
      <c r="H138" s="208">
        <v>1</v>
      </c>
      <c r="I138" s="209"/>
      <c r="J138" s="210">
        <f t="shared" si="10"/>
        <v>0</v>
      </c>
      <c r="K138" s="211"/>
      <c r="L138" s="39"/>
      <c r="M138" s="212" t="s">
        <v>1</v>
      </c>
      <c r="N138" s="213" t="s">
        <v>38</v>
      </c>
      <c r="O138" s="71"/>
      <c r="P138" s="214">
        <f t="shared" si="11"/>
        <v>0</v>
      </c>
      <c r="Q138" s="214">
        <v>0</v>
      </c>
      <c r="R138" s="214">
        <f t="shared" si="12"/>
        <v>0</v>
      </c>
      <c r="S138" s="214">
        <v>0</v>
      </c>
      <c r="T138" s="215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6" t="s">
        <v>144</v>
      </c>
      <c r="AT138" s="216" t="s">
        <v>140</v>
      </c>
      <c r="AU138" s="216" t="s">
        <v>81</v>
      </c>
      <c r="AY138" s="17" t="s">
        <v>137</v>
      </c>
      <c r="BE138" s="217">
        <f t="shared" si="14"/>
        <v>0</v>
      </c>
      <c r="BF138" s="217">
        <f t="shared" si="15"/>
        <v>0</v>
      </c>
      <c r="BG138" s="217">
        <f t="shared" si="16"/>
        <v>0</v>
      </c>
      <c r="BH138" s="217">
        <f t="shared" si="17"/>
        <v>0</v>
      </c>
      <c r="BI138" s="217">
        <f t="shared" si="18"/>
        <v>0</v>
      </c>
      <c r="BJ138" s="17" t="s">
        <v>81</v>
      </c>
      <c r="BK138" s="217">
        <f t="shared" si="19"/>
        <v>0</v>
      </c>
      <c r="BL138" s="17" t="s">
        <v>144</v>
      </c>
      <c r="BM138" s="216" t="s">
        <v>292</v>
      </c>
    </row>
    <row r="139" spans="1:65" s="2" customFormat="1" ht="16.5" customHeight="1">
      <c r="A139" s="34"/>
      <c r="B139" s="35"/>
      <c r="C139" s="204" t="s">
        <v>217</v>
      </c>
      <c r="D139" s="204" t="s">
        <v>140</v>
      </c>
      <c r="E139" s="205" t="s">
        <v>531</v>
      </c>
      <c r="F139" s="206" t="s">
        <v>532</v>
      </c>
      <c r="G139" s="207" t="s">
        <v>502</v>
      </c>
      <c r="H139" s="208">
        <v>1</v>
      </c>
      <c r="I139" s="209"/>
      <c r="J139" s="210">
        <f t="shared" si="10"/>
        <v>0</v>
      </c>
      <c r="K139" s="211"/>
      <c r="L139" s="39"/>
      <c r="M139" s="212" t="s">
        <v>1</v>
      </c>
      <c r="N139" s="213" t="s">
        <v>38</v>
      </c>
      <c r="O139" s="71"/>
      <c r="P139" s="214">
        <f t="shared" si="11"/>
        <v>0</v>
      </c>
      <c r="Q139" s="214">
        <v>0</v>
      </c>
      <c r="R139" s="214">
        <f t="shared" si="12"/>
        <v>0</v>
      </c>
      <c r="S139" s="214">
        <v>0</v>
      </c>
      <c r="T139" s="215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6" t="s">
        <v>144</v>
      </c>
      <c r="AT139" s="216" t="s">
        <v>140</v>
      </c>
      <c r="AU139" s="216" t="s">
        <v>81</v>
      </c>
      <c r="AY139" s="17" t="s">
        <v>137</v>
      </c>
      <c r="BE139" s="217">
        <f t="shared" si="14"/>
        <v>0</v>
      </c>
      <c r="BF139" s="217">
        <f t="shared" si="15"/>
        <v>0</v>
      </c>
      <c r="BG139" s="217">
        <f t="shared" si="16"/>
        <v>0</v>
      </c>
      <c r="BH139" s="217">
        <f t="shared" si="17"/>
        <v>0</v>
      </c>
      <c r="BI139" s="217">
        <f t="shared" si="18"/>
        <v>0</v>
      </c>
      <c r="BJ139" s="17" t="s">
        <v>81</v>
      </c>
      <c r="BK139" s="217">
        <f t="shared" si="19"/>
        <v>0</v>
      </c>
      <c r="BL139" s="17" t="s">
        <v>144</v>
      </c>
      <c r="BM139" s="216" t="s">
        <v>296</v>
      </c>
    </row>
    <row r="140" spans="1:65" s="2" customFormat="1" ht="16.5" customHeight="1">
      <c r="A140" s="34"/>
      <c r="B140" s="35"/>
      <c r="C140" s="204" t="s">
        <v>222</v>
      </c>
      <c r="D140" s="204" t="s">
        <v>140</v>
      </c>
      <c r="E140" s="205" t="s">
        <v>533</v>
      </c>
      <c r="F140" s="206" t="s">
        <v>534</v>
      </c>
      <c r="G140" s="207" t="s">
        <v>502</v>
      </c>
      <c r="H140" s="208">
        <v>1</v>
      </c>
      <c r="I140" s="209"/>
      <c r="J140" s="210">
        <f t="shared" si="10"/>
        <v>0</v>
      </c>
      <c r="K140" s="211"/>
      <c r="L140" s="39"/>
      <c r="M140" s="212" t="s">
        <v>1</v>
      </c>
      <c r="N140" s="213" t="s">
        <v>38</v>
      </c>
      <c r="O140" s="71"/>
      <c r="P140" s="214">
        <f t="shared" si="11"/>
        <v>0</v>
      </c>
      <c r="Q140" s="214">
        <v>0</v>
      </c>
      <c r="R140" s="214">
        <f t="shared" si="12"/>
        <v>0</v>
      </c>
      <c r="S140" s="214">
        <v>0</v>
      </c>
      <c r="T140" s="215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6" t="s">
        <v>144</v>
      </c>
      <c r="AT140" s="216" t="s">
        <v>140</v>
      </c>
      <c r="AU140" s="216" t="s">
        <v>81</v>
      </c>
      <c r="AY140" s="17" t="s">
        <v>137</v>
      </c>
      <c r="BE140" s="217">
        <f t="shared" si="14"/>
        <v>0</v>
      </c>
      <c r="BF140" s="217">
        <f t="shared" si="15"/>
        <v>0</v>
      </c>
      <c r="BG140" s="217">
        <f t="shared" si="16"/>
        <v>0</v>
      </c>
      <c r="BH140" s="217">
        <f t="shared" si="17"/>
        <v>0</v>
      </c>
      <c r="BI140" s="217">
        <f t="shared" si="18"/>
        <v>0</v>
      </c>
      <c r="BJ140" s="17" t="s">
        <v>81</v>
      </c>
      <c r="BK140" s="217">
        <f t="shared" si="19"/>
        <v>0</v>
      </c>
      <c r="BL140" s="17" t="s">
        <v>144</v>
      </c>
      <c r="BM140" s="216" t="s">
        <v>312</v>
      </c>
    </row>
    <row r="141" spans="1:65" s="2" customFormat="1" ht="16.5" customHeight="1">
      <c r="A141" s="34"/>
      <c r="B141" s="35"/>
      <c r="C141" s="204" t="s">
        <v>227</v>
      </c>
      <c r="D141" s="204" t="s">
        <v>140</v>
      </c>
      <c r="E141" s="205" t="s">
        <v>535</v>
      </c>
      <c r="F141" s="206" t="s">
        <v>536</v>
      </c>
      <c r="G141" s="207" t="s">
        <v>502</v>
      </c>
      <c r="H141" s="208">
        <v>1</v>
      </c>
      <c r="I141" s="209"/>
      <c r="J141" s="210">
        <f t="shared" si="10"/>
        <v>0</v>
      </c>
      <c r="K141" s="211"/>
      <c r="L141" s="39"/>
      <c r="M141" s="212" t="s">
        <v>1</v>
      </c>
      <c r="N141" s="213" t="s">
        <v>38</v>
      </c>
      <c r="O141" s="71"/>
      <c r="P141" s="214">
        <f t="shared" si="11"/>
        <v>0</v>
      </c>
      <c r="Q141" s="214">
        <v>0</v>
      </c>
      <c r="R141" s="214">
        <f t="shared" si="12"/>
        <v>0</v>
      </c>
      <c r="S141" s="214">
        <v>0</v>
      </c>
      <c r="T141" s="215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6" t="s">
        <v>144</v>
      </c>
      <c r="AT141" s="216" t="s">
        <v>140</v>
      </c>
      <c r="AU141" s="216" t="s">
        <v>81</v>
      </c>
      <c r="AY141" s="17" t="s">
        <v>137</v>
      </c>
      <c r="BE141" s="217">
        <f t="shared" si="14"/>
        <v>0</v>
      </c>
      <c r="BF141" s="217">
        <f t="shared" si="15"/>
        <v>0</v>
      </c>
      <c r="BG141" s="217">
        <f t="shared" si="16"/>
        <v>0</v>
      </c>
      <c r="BH141" s="217">
        <f t="shared" si="17"/>
        <v>0</v>
      </c>
      <c r="BI141" s="217">
        <f t="shared" si="18"/>
        <v>0</v>
      </c>
      <c r="BJ141" s="17" t="s">
        <v>81</v>
      </c>
      <c r="BK141" s="217">
        <f t="shared" si="19"/>
        <v>0</v>
      </c>
      <c r="BL141" s="17" t="s">
        <v>144</v>
      </c>
      <c r="BM141" s="216" t="s">
        <v>322</v>
      </c>
    </row>
    <row r="142" spans="1:65" s="2" customFormat="1" ht="16.5" customHeight="1">
      <c r="A142" s="34"/>
      <c r="B142" s="35"/>
      <c r="C142" s="204" t="s">
        <v>235</v>
      </c>
      <c r="D142" s="204" t="s">
        <v>140</v>
      </c>
      <c r="E142" s="205" t="s">
        <v>537</v>
      </c>
      <c r="F142" s="206" t="s">
        <v>538</v>
      </c>
      <c r="G142" s="207" t="s">
        <v>502</v>
      </c>
      <c r="H142" s="208">
        <v>2</v>
      </c>
      <c r="I142" s="209"/>
      <c r="J142" s="210">
        <f t="shared" si="10"/>
        <v>0</v>
      </c>
      <c r="K142" s="211"/>
      <c r="L142" s="39"/>
      <c r="M142" s="212" t="s">
        <v>1</v>
      </c>
      <c r="N142" s="213" t="s">
        <v>38</v>
      </c>
      <c r="O142" s="71"/>
      <c r="P142" s="214">
        <f t="shared" si="11"/>
        <v>0</v>
      </c>
      <c r="Q142" s="214">
        <v>0</v>
      </c>
      <c r="R142" s="214">
        <f t="shared" si="12"/>
        <v>0</v>
      </c>
      <c r="S142" s="214">
        <v>0</v>
      </c>
      <c r="T142" s="215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6" t="s">
        <v>144</v>
      </c>
      <c r="AT142" s="216" t="s">
        <v>140</v>
      </c>
      <c r="AU142" s="216" t="s">
        <v>81</v>
      </c>
      <c r="AY142" s="17" t="s">
        <v>137</v>
      </c>
      <c r="BE142" s="217">
        <f t="shared" si="14"/>
        <v>0</v>
      </c>
      <c r="BF142" s="217">
        <f t="shared" si="15"/>
        <v>0</v>
      </c>
      <c r="BG142" s="217">
        <f t="shared" si="16"/>
        <v>0</v>
      </c>
      <c r="BH142" s="217">
        <f t="shared" si="17"/>
        <v>0</v>
      </c>
      <c r="BI142" s="217">
        <f t="shared" si="18"/>
        <v>0</v>
      </c>
      <c r="BJ142" s="17" t="s">
        <v>81</v>
      </c>
      <c r="BK142" s="217">
        <f t="shared" si="19"/>
        <v>0</v>
      </c>
      <c r="BL142" s="17" t="s">
        <v>144</v>
      </c>
      <c r="BM142" s="216" t="s">
        <v>330</v>
      </c>
    </row>
    <row r="143" spans="1:65" s="2" customFormat="1" ht="16.5" customHeight="1">
      <c r="A143" s="34"/>
      <c r="B143" s="35"/>
      <c r="C143" s="204" t="s">
        <v>240</v>
      </c>
      <c r="D143" s="204" t="s">
        <v>140</v>
      </c>
      <c r="E143" s="205" t="s">
        <v>539</v>
      </c>
      <c r="F143" s="206" t="s">
        <v>540</v>
      </c>
      <c r="G143" s="207" t="s">
        <v>502</v>
      </c>
      <c r="H143" s="208">
        <v>2</v>
      </c>
      <c r="I143" s="209"/>
      <c r="J143" s="210">
        <f t="shared" si="10"/>
        <v>0</v>
      </c>
      <c r="K143" s="211"/>
      <c r="L143" s="39"/>
      <c r="M143" s="212" t="s">
        <v>1</v>
      </c>
      <c r="N143" s="213" t="s">
        <v>38</v>
      </c>
      <c r="O143" s="71"/>
      <c r="P143" s="214">
        <f t="shared" si="11"/>
        <v>0</v>
      </c>
      <c r="Q143" s="214">
        <v>0</v>
      </c>
      <c r="R143" s="214">
        <f t="shared" si="12"/>
        <v>0</v>
      </c>
      <c r="S143" s="214">
        <v>0</v>
      </c>
      <c r="T143" s="215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6" t="s">
        <v>144</v>
      </c>
      <c r="AT143" s="216" t="s">
        <v>140</v>
      </c>
      <c r="AU143" s="216" t="s">
        <v>81</v>
      </c>
      <c r="AY143" s="17" t="s">
        <v>137</v>
      </c>
      <c r="BE143" s="217">
        <f t="shared" si="14"/>
        <v>0</v>
      </c>
      <c r="BF143" s="217">
        <f t="shared" si="15"/>
        <v>0</v>
      </c>
      <c r="BG143" s="217">
        <f t="shared" si="16"/>
        <v>0</v>
      </c>
      <c r="BH143" s="217">
        <f t="shared" si="17"/>
        <v>0</v>
      </c>
      <c r="BI143" s="217">
        <f t="shared" si="18"/>
        <v>0</v>
      </c>
      <c r="BJ143" s="17" t="s">
        <v>81</v>
      </c>
      <c r="BK143" s="217">
        <f t="shared" si="19"/>
        <v>0</v>
      </c>
      <c r="BL143" s="17" t="s">
        <v>144</v>
      </c>
      <c r="BM143" s="216" t="s">
        <v>340</v>
      </c>
    </row>
    <row r="144" spans="1:65" s="2" customFormat="1" ht="16.5" customHeight="1">
      <c r="A144" s="34"/>
      <c r="B144" s="35"/>
      <c r="C144" s="204" t="s">
        <v>7</v>
      </c>
      <c r="D144" s="204" t="s">
        <v>140</v>
      </c>
      <c r="E144" s="205" t="s">
        <v>541</v>
      </c>
      <c r="F144" s="206" t="s">
        <v>542</v>
      </c>
      <c r="G144" s="207" t="s">
        <v>502</v>
      </c>
      <c r="H144" s="208">
        <v>2</v>
      </c>
      <c r="I144" s="209"/>
      <c r="J144" s="210">
        <f t="shared" si="10"/>
        <v>0</v>
      </c>
      <c r="K144" s="211"/>
      <c r="L144" s="39"/>
      <c r="M144" s="212" t="s">
        <v>1</v>
      </c>
      <c r="N144" s="213" t="s">
        <v>38</v>
      </c>
      <c r="O144" s="71"/>
      <c r="P144" s="214">
        <f t="shared" si="11"/>
        <v>0</v>
      </c>
      <c r="Q144" s="214">
        <v>0</v>
      </c>
      <c r="R144" s="214">
        <f t="shared" si="12"/>
        <v>0</v>
      </c>
      <c r="S144" s="214">
        <v>0</v>
      </c>
      <c r="T144" s="215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6" t="s">
        <v>144</v>
      </c>
      <c r="AT144" s="216" t="s">
        <v>140</v>
      </c>
      <c r="AU144" s="216" t="s">
        <v>81</v>
      </c>
      <c r="AY144" s="17" t="s">
        <v>137</v>
      </c>
      <c r="BE144" s="217">
        <f t="shared" si="14"/>
        <v>0</v>
      </c>
      <c r="BF144" s="217">
        <f t="shared" si="15"/>
        <v>0</v>
      </c>
      <c r="BG144" s="217">
        <f t="shared" si="16"/>
        <v>0</v>
      </c>
      <c r="BH144" s="217">
        <f t="shared" si="17"/>
        <v>0</v>
      </c>
      <c r="BI144" s="217">
        <f t="shared" si="18"/>
        <v>0</v>
      </c>
      <c r="BJ144" s="17" t="s">
        <v>81</v>
      </c>
      <c r="BK144" s="217">
        <f t="shared" si="19"/>
        <v>0</v>
      </c>
      <c r="BL144" s="17" t="s">
        <v>144</v>
      </c>
      <c r="BM144" s="216" t="s">
        <v>349</v>
      </c>
    </row>
    <row r="145" spans="1:65" s="2" customFormat="1" ht="16.5" customHeight="1">
      <c r="A145" s="34"/>
      <c r="B145" s="35"/>
      <c r="C145" s="204" t="s">
        <v>248</v>
      </c>
      <c r="D145" s="204" t="s">
        <v>140</v>
      </c>
      <c r="E145" s="205" t="s">
        <v>543</v>
      </c>
      <c r="F145" s="206" t="s">
        <v>544</v>
      </c>
      <c r="G145" s="207" t="s">
        <v>502</v>
      </c>
      <c r="H145" s="208">
        <v>2</v>
      </c>
      <c r="I145" s="209"/>
      <c r="J145" s="210">
        <f t="shared" si="10"/>
        <v>0</v>
      </c>
      <c r="K145" s="211"/>
      <c r="L145" s="39"/>
      <c r="M145" s="212" t="s">
        <v>1</v>
      </c>
      <c r="N145" s="213" t="s">
        <v>38</v>
      </c>
      <c r="O145" s="71"/>
      <c r="P145" s="214">
        <f t="shared" si="11"/>
        <v>0</v>
      </c>
      <c r="Q145" s="214">
        <v>0</v>
      </c>
      <c r="R145" s="214">
        <f t="shared" si="12"/>
        <v>0</v>
      </c>
      <c r="S145" s="214">
        <v>0</v>
      </c>
      <c r="T145" s="215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6" t="s">
        <v>144</v>
      </c>
      <c r="AT145" s="216" t="s">
        <v>140</v>
      </c>
      <c r="AU145" s="216" t="s">
        <v>81</v>
      </c>
      <c r="AY145" s="17" t="s">
        <v>137</v>
      </c>
      <c r="BE145" s="217">
        <f t="shared" si="14"/>
        <v>0</v>
      </c>
      <c r="BF145" s="217">
        <f t="shared" si="15"/>
        <v>0</v>
      </c>
      <c r="BG145" s="217">
        <f t="shared" si="16"/>
        <v>0</v>
      </c>
      <c r="BH145" s="217">
        <f t="shared" si="17"/>
        <v>0</v>
      </c>
      <c r="BI145" s="217">
        <f t="shared" si="18"/>
        <v>0</v>
      </c>
      <c r="BJ145" s="17" t="s">
        <v>81</v>
      </c>
      <c r="BK145" s="217">
        <f t="shared" si="19"/>
        <v>0</v>
      </c>
      <c r="BL145" s="17" t="s">
        <v>144</v>
      </c>
      <c r="BM145" s="216" t="s">
        <v>359</v>
      </c>
    </row>
    <row r="146" spans="1:65" s="2" customFormat="1" ht="16.5" customHeight="1">
      <c r="A146" s="34"/>
      <c r="B146" s="35"/>
      <c r="C146" s="204" t="s">
        <v>253</v>
      </c>
      <c r="D146" s="204" t="s">
        <v>140</v>
      </c>
      <c r="E146" s="205" t="s">
        <v>545</v>
      </c>
      <c r="F146" s="206" t="s">
        <v>546</v>
      </c>
      <c r="G146" s="207" t="s">
        <v>502</v>
      </c>
      <c r="H146" s="208">
        <v>2</v>
      </c>
      <c r="I146" s="209"/>
      <c r="J146" s="210">
        <f t="shared" si="10"/>
        <v>0</v>
      </c>
      <c r="K146" s="211"/>
      <c r="L146" s="39"/>
      <c r="M146" s="212" t="s">
        <v>1</v>
      </c>
      <c r="N146" s="213" t="s">
        <v>38</v>
      </c>
      <c r="O146" s="71"/>
      <c r="P146" s="214">
        <f t="shared" si="11"/>
        <v>0</v>
      </c>
      <c r="Q146" s="214">
        <v>0</v>
      </c>
      <c r="R146" s="214">
        <f t="shared" si="12"/>
        <v>0</v>
      </c>
      <c r="S146" s="214">
        <v>0</v>
      </c>
      <c r="T146" s="215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6" t="s">
        <v>144</v>
      </c>
      <c r="AT146" s="216" t="s">
        <v>140</v>
      </c>
      <c r="AU146" s="216" t="s">
        <v>81</v>
      </c>
      <c r="AY146" s="17" t="s">
        <v>137</v>
      </c>
      <c r="BE146" s="217">
        <f t="shared" si="14"/>
        <v>0</v>
      </c>
      <c r="BF146" s="217">
        <f t="shared" si="15"/>
        <v>0</v>
      </c>
      <c r="BG146" s="217">
        <f t="shared" si="16"/>
        <v>0</v>
      </c>
      <c r="BH146" s="217">
        <f t="shared" si="17"/>
        <v>0</v>
      </c>
      <c r="BI146" s="217">
        <f t="shared" si="18"/>
        <v>0</v>
      </c>
      <c r="BJ146" s="17" t="s">
        <v>81</v>
      </c>
      <c r="BK146" s="217">
        <f t="shared" si="19"/>
        <v>0</v>
      </c>
      <c r="BL146" s="17" t="s">
        <v>144</v>
      </c>
      <c r="BM146" s="216" t="s">
        <v>370</v>
      </c>
    </row>
    <row r="147" spans="1:65" s="2" customFormat="1" ht="21.75" customHeight="1">
      <c r="A147" s="34"/>
      <c r="B147" s="35"/>
      <c r="C147" s="204" t="s">
        <v>260</v>
      </c>
      <c r="D147" s="204" t="s">
        <v>140</v>
      </c>
      <c r="E147" s="205" t="s">
        <v>547</v>
      </c>
      <c r="F147" s="206" t="s">
        <v>548</v>
      </c>
      <c r="G147" s="207" t="s">
        <v>502</v>
      </c>
      <c r="H147" s="208">
        <v>1</v>
      </c>
      <c r="I147" s="209"/>
      <c r="J147" s="210">
        <f t="shared" si="10"/>
        <v>0</v>
      </c>
      <c r="K147" s="211"/>
      <c r="L147" s="39"/>
      <c r="M147" s="212" t="s">
        <v>1</v>
      </c>
      <c r="N147" s="213" t="s">
        <v>38</v>
      </c>
      <c r="O147" s="71"/>
      <c r="P147" s="214">
        <f t="shared" si="11"/>
        <v>0</v>
      </c>
      <c r="Q147" s="214">
        <v>0</v>
      </c>
      <c r="R147" s="214">
        <f t="shared" si="12"/>
        <v>0</v>
      </c>
      <c r="S147" s="214">
        <v>0</v>
      </c>
      <c r="T147" s="215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6" t="s">
        <v>144</v>
      </c>
      <c r="AT147" s="216" t="s">
        <v>140</v>
      </c>
      <c r="AU147" s="216" t="s">
        <v>81</v>
      </c>
      <c r="AY147" s="17" t="s">
        <v>137</v>
      </c>
      <c r="BE147" s="217">
        <f t="shared" si="14"/>
        <v>0</v>
      </c>
      <c r="BF147" s="217">
        <f t="shared" si="15"/>
        <v>0</v>
      </c>
      <c r="BG147" s="217">
        <f t="shared" si="16"/>
        <v>0</v>
      </c>
      <c r="BH147" s="217">
        <f t="shared" si="17"/>
        <v>0</v>
      </c>
      <c r="BI147" s="217">
        <f t="shared" si="18"/>
        <v>0</v>
      </c>
      <c r="BJ147" s="17" t="s">
        <v>81</v>
      </c>
      <c r="BK147" s="217">
        <f t="shared" si="19"/>
        <v>0</v>
      </c>
      <c r="BL147" s="17" t="s">
        <v>144</v>
      </c>
      <c r="BM147" s="216" t="s">
        <v>378</v>
      </c>
    </row>
    <row r="148" spans="1:65" s="2" customFormat="1" ht="16.5" customHeight="1">
      <c r="A148" s="34"/>
      <c r="B148" s="35"/>
      <c r="C148" s="204" t="s">
        <v>264</v>
      </c>
      <c r="D148" s="204" t="s">
        <v>140</v>
      </c>
      <c r="E148" s="205" t="s">
        <v>549</v>
      </c>
      <c r="F148" s="206" t="s">
        <v>550</v>
      </c>
      <c r="G148" s="207" t="s">
        <v>502</v>
      </c>
      <c r="H148" s="208">
        <v>1</v>
      </c>
      <c r="I148" s="209"/>
      <c r="J148" s="210">
        <f t="shared" si="10"/>
        <v>0</v>
      </c>
      <c r="K148" s="211"/>
      <c r="L148" s="39"/>
      <c r="M148" s="212" t="s">
        <v>1</v>
      </c>
      <c r="N148" s="213" t="s">
        <v>38</v>
      </c>
      <c r="O148" s="71"/>
      <c r="P148" s="214">
        <f t="shared" si="11"/>
        <v>0</v>
      </c>
      <c r="Q148" s="214">
        <v>0</v>
      </c>
      <c r="R148" s="214">
        <f t="shared" si="12"/>
        <v>0</v>
      </c>
      <c r="S148" s="214">
        <v>0</v>
      </c>
      <c r="T148" s="215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6" t="s">
        <v>144</v>
      </c>
      <c r="AT148" s="216" t="s">
        <v>140</v>
      </c>
      <c r="AU148" s="216" t="s">
        <v>81</v>
      </c>
      <c r="AY148" s="17" t="s">
        <v>137</v>
      </c>
      <c r="BE148" s="217">
        <f t="shared" si="14"/>
        <v>0</v>
      </c>
      <c r="BF148" s="217">
        <f t="shared" si="15"/>
        <v>0</v>
      </c>
      <c r="BG148" s="217">
        <f t="shared" si="16"/>
        <v>0</v>
      </c>
      <c r="BH148" s="217">
        <f t="shared" si="17"/>
        <v>0</v>
      </c>
      <c r="BI148" s="217">
        <f t="shared" si="18"/>
        <v>0</v>
      </c>
      <c r="BJ148" s="17" t="s">
        <v>81</v>
      </c>
      <c r="BK148" s="217">
        <f t="shared" si="19"/>
        <v>0</v>
      </c>
      <c r="BL148" s="17" t="s">
        <v>144</v>
      </c>
      <c r="BM148" s="216" t="s">
        <v>388</v>
      </c>
    </row>
    <row r="149" spans="1:65" s="2" customFormat="1" ht="16.5" customHeight="1">
      <c r="A149" s="34"/>
      <c r="B149" s="35"/>
      <c r="C149" s="204" t="s">
        <v>272</v>
      </c>
      <c r="D149" s="204" t="s">
        <v>140</v>
      </c>
      <c r="E149" s="205" t="s">
        <v>551</v>
      </c>
      <c r="F149" s="206" t="s">
        <v>552</v>
      </c>
      <c r="G149" s="207" t="s">
        <v>502</v>
      </c>
      <c r="H149" s="208">
        <v>1</v>
      </c>
      <c r="I149" s="209"/>
      <c r="J149" s="210">
        <f t="shared" si="10"/>
        <v>0</v>
      </c>
      <c r="K149" s="211"/>
      <c r="L149" s="39"/>
      <c r="M149" s="212" t="s">
        <v>1</v>
      </c>
      <c r="N149" s="213" t="s">
        <v>38</v>
      </c>
      <c r="O149" s="71"/>
      <c r="P149" s="214">
        <f t="shared" si="11"/>
        <v>0</v>
      </c>
      <c r="Q149" s="214">
        <v>0</v>
      </c>
      <c r="R149" s="214">
        <f t="shared" si="12"/>
        <v>0</v>
      </c>
      <c r="S149" s="214">
        <v>0</v>
      </c>
      <c r="T149" s="215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6" t="s">
        <v>144</v>
      </c>
      <c r="AT149" s="216" t="s">
        <v>140</v>
      </c>
      <c r="AU149" s="216" t="s">
        <v>81</v>
      </c>
      <c r="AY149" s="17" t="s">
        <v>137</v>
      </c>
      <c r="BE149" s="217">
        <f t="shared" si="14"/>
        <v>0</v>
      </c>
      <c r="BF149" s="217">
        <f t="shared" si="15"/>
        <v>0</v>
      </c>
      <c r="BG149" s="217">
        <f t="shared" si="16"/>
        <v>0</v>
      </c>
      <c r="BH149" s="217">
        <f t="shared" si="17"/>
        <v>0</v>
      </c>
      <c r="BI149" s="217">
        <f t="shared" si="18"/>
        <v>0</v>
      </c>
      <c r="BJ149" s="17" t="s">
        <v>81</v>
      </c>
      <c r="BK149" s="217">
        <f t="shared" si="19"/>
        <v>0</v>
      </c>
      <c r="BL149" s="17" t="s">
        <v>144</v>
      </c>
      <c r="BM149" s="216" t="s">
        <v>398</v>
      </c>
    </row>
    <row r="150" spans="1:65" s="2" customFormat="1" ht="16.5" customHeight="1">
      <c r="A150" s="34"/>
      <c r="B150" s="35"/>
      <c r="C150" s="204" t="s">
        <v>277</v>
      </c>
      <c r="D150" s="204" t="s">
        <v>140</v>
      </c>
      <c r="E150" s="205" t="s">
        <v>553</v>
      </c>
      <c r="F150" s="206" t="s">
        <v>554</v>
      </c>
      <c r="G150" s="207" t="s">
        <v>502</v>
      </c>
      <c r="H150" s="208">
        <v>1</v>
      </c>
      <c r="I150" s="209"/>
      <c r="J150" s="210">
        <f t="shared" si="10"/>
        <v>0</v>
      </c>
      <c r="K150" s="211"/>
      <c r="L150" s="39"/>
      <c r="M150" s="212" t="s">
        <v>1</v>
      </c>
      <c r="N150" s="213" t="s">
        <v>38</v>
      </c>
      <c r="O150" s="71"/>
      <c r="P150" s="214">
        <f t="shared" si="11"/>
        <v>0</v>
      </c>
      <c r="Q150" s="214">
        <v>0</v>
      </c>
      <c r="R150" s="214">
        <f t="shared" si="12"/>
        <v>0</v>
      </c>
      <c r="S150" s="214">
        <v>0</v>
      </c>
      <c r="T150" s="215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6" t="s">
        <v>144</v>
      </c>
      <c r="AT150" s="216" t="s">
        <v>140</v>
      </c>
      <c r="AU150" s="216" t="s">
        <v>81</v>
      </c>
      <c r="AY150" s="17" t="s">
        <v>137</v>
      </c>
      <c r="BE150" s="217">
        <f t="shared" si="14"/>
        <v>0</v>
      </c>
      <c r="BF150" s="217">
        <f t="shared" si="15"/>
        <v>0</v>
      </c>
      <c r="BG150" s="217">
        <f t="shared" si="16"/>
        <v>0</v>
      </c>
      <c r="BH150" s="217">
        <f t="shared" si="17"/>
        <v>0</v>
      </c>
      <c r="BI150" s="217">
        <f t="shared" si="18"/>
        <v>0</v>
      </c>
      <c r="BJ150" s="17" t="s">
        <v>81</v>
      </c>
      <c r="BK150" s="217">
        <f t="shared" si="19"/>
        <v>0</v>
      </c>
      <c r="BL150" s="17" t="s">
        <v>144</v>
      </c>
      <c r="BM150" s="216" t="s">
        <v>407</v>
      </c>
    </row>
    <row r="151" spans="1:65" s="2" customFormat="1" ht="16.5" customHeight="1">
      <c r="A151" s="34"/>
      <c r="B151" s="35"/>
      <c r="C151" s="204" t="s">
        <v>284</v>
      </c>
      <c r="D151" s="204" t="s">
        <v>140</v>
      </c>
      <c r="E151" s="205" t="s">
        <v>555</v>
      </c>
      <c r="F151" s="206" t="s">
        <v>556</v>
      </c>
      <c r="G151" s="207" t="s">
        <v>502</v>
      </c>
      <c r="H151" s="208">
        <v>1</v>
      </c>
      <c r="I151" s="209"/>
      <c r="J151" s="210">
        <f t="shared" si="10"/>
        <v>0</v>
      </c>
      <c r="K151" s="211"/>
      <c r="L151" s="39"/>
      <c r="M151" s="212" t="s">
        <v>1</v>
      </c>
      <c r="N151" s="213" t="s">
        <v>38</v>
      </c>
      <c r="O151" s="71"/>
      <c r="P151" s="214">
        <f t="shared" si="11"/>
        <v>0</v>
      </c>
      <c r="Q151" s="214">
        <v>0</v>
      </c>
      <c r="R151" s="214">
        <f t="shared" si="12"/>
        <v>0</v>
      </c>
      <c r="S151" s="214">
        <v>0</v>
      </c>
      <c r="T151" s="215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6" t="s">
        <v>144</v>
      </c>
      <c r="AT151" s="216" t="s">
        <v>140</v>
      </c>
      <c r="AU151" s="216" t="s">
        <v>81</v>
      </c>
      <c r="AY151" s="17" t="s">
        <v>137</v>
      </c>
      <c r="BE151" s="217">
        <f t="shared" si="14"/>
        <v>0</v>
      </c>
      <c r="BF151" s="217">
        <f t="shared" si="15"/>
        <v>0</v>
      </c>
      <c r="BG151" s="217">
        <f t="shared" si="16"/>
        <v>0</v>
      </c>
      <c r="BH151" s="217">
        <f t="shared" si="17"/>
        <v>0</v>
      </c>
      <c r="BI151" s="217">
        <f t="shared" si="18"/>
        <v>0</v>
      </c>
      <c r="BJ151" s="17" t="s">
        <v>81</v>
      </c>
      <c r="BK151" s="217">
        <f t="shared" si="19"/>
        <v>0</v>
      </c>
      <c r="BL151" s="17" t="s">
        <v>144</v>
      </c>
      <c r="BM151" s="216" t="s">
        <v>415</v>
      </c>
    </row>
    <row r="152" spans="1:65" s="2" customFormat="1" ht="16.5" customHeight="1">
      <c r="A152" s="34"/>
      <c r="B152" s="35"/>
      <c r="C152" s="204" t="s">
        <v>288</v>
      </c>
      <c r="D152" s="204" t="s">
        <v>140</v>
      </c>
      <c r="E152" s="205" t="s">
        <v>557</v>
      </c>
      <c r="F152" s="206" t="s">
        <v>558</v>
      </c>
      <c r="G152" s="207" t="s">
        <v>502</v>
      </c>
      <c r="H152" s="208">
        <v>1</v>
      </c>
      <c r="I152" s="209"/>
      <c r="J152" s="210">
        <f t="shared" si="10"/>
        <v>0</v>
      </c>
      <c r="K152" s="211"/>
      <c r="L152" s="39"/>
      <c r="M152" s="212" t="s">
        <v>1</v>
      </c>
      <c r="N152" s="213" t="s">
        <v>38</v>
      </c>
      <c r="O152" s="71"/>
      <c r="P152" s="214">
        <f t="shared" si="11"/>
        <v>0</v>
      </c>
      <c r="Q152" s="214">
        <v>0</v>
      </c>
      <c r="R152" s="214">
        <f t="shared" si="12"/>
        <v>0</v>
      </c>
      <c r="S152" s="214">
        <v>0</v>
      </c>
      <c r="T152" s="215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6" t="s">
        <v>144</v>
      </c>
      <c r="AT152" s="216" t="s">
        <v>140</v>
      </c>
      <c r="AU152" s="216" t="s">
        <v>81</v>
      </c>
      <c r="AY152" s="17" t="s">
        <v>137</v>
      </c>
      <c r="BE152" s="217">
        <f t="shared" si="14"/>
        <v>0</v>
      </c>
      <c r="BF152" s="217">
        <f t="shared" si="15"/>
        <v>0</v>
      </c>
      <c r="BG152" s="217">
        <f t="shared" si="16"/>
        <v>0</v>
      </c>
      <c r="BH152" s="217">
        <f t="shared" si="17"/>
        <v>0</v>
      </c>
      <c r="BI152" s="217">
        <f t="shared" si="18"/>
        <v>0</v>
      </c>
      <c r="BJ152" s="17" t="s">
        <v>81</v>
      </c>
      <c r="BK152" s="217">
        <f t="shared" si="19"/>
        <v>0</v>
      </c>
      <c r="BL152" s="17" t="s">
        <v>144</v>
      </c>
      <c r="BM152" s="216" t="s">
        <v>425</v>
      </c>
    </row>
    <row r="153" spans="1:65" s="2" customFormat="1" ht="16.5" customHeight="1">
      <c r="A153" s="34"/>
      <c r="B153" s="35"/>
      <c r="C153" s="204" t="s">
        <v>292</v>
      </c>
      <c r="D153" s="204" t="s">
        <v>140</v>
      </c>
      <c r="E153" s="205" t="s">
        <v>559</v>
      </c>
      <c r="F153" s="206" t="s">
        <v>560</v>
      </c>
      <c r="G153" s="207" t="s">
        <v>502</v>
      </c>
      <c r="H153" s="208">
        <v>1</v>
      </c>
      <c r="I153" s="209"/>
      <c r="J153" s="210">
        <f t="shared" si="10"/>
        <v>0</v>
      </c>
      <c r="K153" s="211"/>
      <c r="L153" s="39"/>
      <c r="M153" s="212" t="s">
        <v>1</v>
      </c>
      <c r="N153" s="213" t="s">
        <v>38</v>
      </c>
      <c r="O153" s="71"/>
      <c r="P153" s="214">
        <f t="shared" si="11"/>
        <v>0</v>
      </c>
      <c r="Q153" s="214">
        <v>0</v>
      </c>
      <c r="R153" s="214">
        <f t="shared" si="12"/>
        <v>0</v>
      </c>
      <c r="S153" s="214">
        <v>0</v>
      </c>
      <c r="T153" s="215">
        <f t="shared" si="1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6" t="s">
        <v>144</v>
      </c>
      <c r="AT153" s="216" t="s">
        <v>140</v>
      </c>
      <c r="AU153" s="216" t="s">
        <v>81</v>
      </c>
      <c r="AY153" s="17" t="s">
        <v>137</v>
      </c>
      <c r="BE153" s="217">
        <f t="shared" si="14"/>
        <v>0</v>
      </c>
      <c r="BF153" s="217">
        <f t="shared" si="15"/>
        <v>0</v>
      </c>
      <c r="BG153" s="217">
        <f t="shared" si="16"/>
        <v>0</v>
      </c>
      <c r="BH153" s="217">
        <f t="shared" si="17"/>
        <v>0</v>
      </c>
      <c r="BI153" s="217">
        <f t="shared" si="18"/>
        <v>0</v>
      </c>
      <c r="BJ153" s="17" t="s">
        <v>81</v>
      </c>
      <c r="BK153" s="217">
        <f t="shared" si="19"/>
        <v>0</v>
      </c>
      <c r="BL153" s="17" t="s">
        <v>144</v>
      </c>
      <c r="BM153" s="216" t="s">
        <v>435</v>
      </c>
    </row>
    <row r="154" spans="1:65" s="2" customFormat="1" ht="21.75" customHeight="1">
      <c r="A154" s="34"/>
      <c r="B154" s="35"/>
      <c r="C154" s="204" t="s">
        <v>299</v>
      </c>
      <c r="D154" s="204" t="s">
        <v>140</v>
      </c>
      <c r="E154" s="205" t="s">
        <v>561</v>
      </c>
      <c r="F154" s="206" t="s">
        <v>562</v>
      </c>
      <c r="G154" s="207" t="s">
        <v>502</v>
      </c>
      <c r="H154" s="208">
        <v>1</v>
      </c>
      <c r="I154" s="209"/>
      <c r="J154" s="210">
        <f t="shared" si="10"/>
        <v>0</v>
      </c>
      <c r="K154" s="211"/>
      <c r="L154" s="39"/>
      <c r="M154" s="212" t="s">
        <v>1</v>
      </c>
      <c r="N154" s="213" t="s">
        <v>38</v>
      </c>
      <c r="O154" s="71"/>
      <c r="P154" s="214">
        <f t="shared" si="11"/>
        <v>0</v>
      </c>
      <c r="Q154" s="214">
        <v>0</v>
      </c>
      <c r="R154" s="214">
        <f t="shared" si="12"/>
        <v>0</v>
      </c>
      <c r="S154" s="214">
        <v>0</v>
      </c>
      <c r="T154" s="215">
        <f t="shared" si="1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6" t="s">
        <v>144</v>
      </c>
      <c r="AT154" s="216" t="s">
        <v>140</v>
      </c>
      <c r="AU154" s="216" t="s">
        <v>81</v>
      </c>
      <c r="AY154" s="17" t="s">
        <v>137</v>
      </c>
      <c r="BE154" s="217">
        <f t="shared" si="14"/>
        <v>0</v>
      </c>
      <c r="BF154" s="217">
        <f t="shared" si="15"/>
        <v>0</v>
      </c>
      <c r="BG154" s="217">
        <f t="shared" si="16"/>
        <v>0</v>
      </c>
      <c r="BH154" s="217">
        <f t="shared" si="17"/>
        <v>0</v>
      </c>
      <c r="BI154" s="217">
        <f t="shared" si="18"/>
        <v>0</v>
      </c>
      <c r="BJ154" s="17" t="s">
        <v>81</v>
      </c>
      <c r="BK154" s="217">
        <f t="shared" si="19"/>
        <v>0</v>
      </c>
      <c r="BL154" s="17" t="s">
        <v>144</v>
      </c>
      <c r="BM154" s="216" t="s">
        <v>446</v>
      </c>
    </row>
    <row r="155" spans="1:65" s="2" customFormat="1" ht="21.75" customHeight="1">
      <c r="A155" s="34"/>
      <c r="B155" s="35"/>
      <c r="C155" s="204" t="s">
        <v>296</v>
      </c>
      <c r="D155" s="204" t="s">
        <v>140</v>
      </c>
      <c r="E155" s="205" t="s">
        <v>563</v>
      </c>
      <c r="F155" s="206" t="s">
        <v>564</v>
      </c>
      <c r="G155" s="207" t="s">
        <v>502</v>
      </c>
      <c r="H155" s="208">
        <v>1</v>
      </c>
      <c r="I155" s="209"/>
      <c r="J155" s="210">
        <f t="shared" si="10"/>
        <v>0</v>
      </c>
      <c r="K155" s="211"/>
      <c r="L155" s="39"/>
      <c r="M155" s="212" t="s">
        <v>1</v>
      </c>
      <c r="N155" s="213" t="s">
        <v>38</v>
      </c>
      <c r="O155" s="71"/>
      <c r="P155" s="214">
        <f t="shared" si="11"/>
        <v>0</v>
      </c>
      <c r="Q155" s="214">
        <v>0</v>
      </c>
      <c r="R155" s="214">
        <f t="shared" si="12"/>
        <v>0</v>
      </c>
      <c r="S155" s="214">
        <v>0</v>
      </c>
      <c r="T155" s="215">
        <f t="shared" si="1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16" t="s">
        <v>144</v>
      </c>
      <c r="AT155" s="216" t="s">
        <v>140</v>
      </c>
      <c r="AU155" s="216" t="s">
        <v>81</v>
      </c>
      <c r="AY155" s="17" t="s">
        <v>137</v>
      </c>
      <c r="BE155" s="217">
        <f t="shared" si="14"/>
        <v>0</v>
      </c>
      <c r="BF155" s="217">
        <f t="shared" si="15"/>
        <v>0</v>
      </c>
      <c r="BG155" s="217">
        <f t="shared" si="16"/>
        <v>0</v>
      </c>
      <c r="BH155" s="217">
        <f t="shared" si="17"/>
        <v>0</v>
      </c>
      <c r="BI155" s="217">
        <f t="shared" si="18"/>
        <v>0</v>
      </c>
      <c r="BJ155" s="17" t="s">
        <v>81</v>
      </c>
      <c r="BK155" s="217">
        <f t="shared" si="19"/>
        <v>0</v>
      </c>
      <c r="BL155" s="17" t="s">
        <v>144</v>
      </c>
      <c r="BM155" s="216" t="s">
        <v>454</v>
      </c>
    </row>
    <row r="156" spans="1:65" s="2" customFormat="1" ht="16.5" customHeight="1">
      <c r="A156" s="34"/>
      <c r="B156" s="35"/>
      <c r="C156" s="204" t="s">
        <v>308</v>
      </c>
      <c r="D156" s="204" t="s">
        <v>140</v>
      </c>
      <c r="E156" s="205" t="s">
        <v>565</v>
      </c>
      <c r="F156" s="206" t="s">
        <v>566</v>
      </c>
      <c r="G156" s="207" t="s">
        <v>502</v>
      </c>
      <c r="H156" s="208">
        <v>1</v>
      </c>
      <c r="I156" s="209"/>
      <c r="J156" s="210">
        <f t="shared" si="10"/>
        <v>0</v>
      </c>
      <c r="K156" s="211"/>
      <c r="L156" s="39"/>
      <c r="M156" s="212" t="s">
        <v>1</v>
      </c>
      <c r="N156" s="213" t="s">
        <v>38</v>
      </c>
      <c r="O156" s="71"/>
      <c r="P156" s="214">
        <f t="shared" si="11"/>
        <v>0</v>
      </c>
      <c r="Q156" s="214">
        <v>0</v>
      </c>
      <c r="R156" s="214">
        <f t="shared" si="12"/>
        <v>0</v>
      </c>
      <c r="S156" s="214">
        <v>0</v>
      </c>
      <c r="T156" s="215">
        <f t="shared" si="13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6" t="s">
        <v>144</v>
      </c>
      <c r="AT156" s="216" t="s">
        <v>140</v>
      </c>
      <c r="AU156" s="216" t="s">
        <v>81</v>
      </c>
      <c r="AY156" s="17" t="s">
        <v>137</v>
      </c>
      <c r="BE156" s="217">
        <f t="shared" si="14"/>
        <v>0</v>
      </c>
      <c r="BF156" s="217">
        <f t="shared" si="15"/>
        <v>0</v>
      </c>
      <c r="BG156" s="217">
        <f t="shared" si="16"/>
        <v>0</v>
      </c>
      <c r="BH156" s="217">
        <f t="shared" si="17"/>
        <v>0</v>
      </c>
      <c r="BI156" s="217">
        <f t="shared" si="18"/>
        <v>0</v>
      </c>
      <c r="BJ156" s="17" t="s">
        <v>81</v>
      </c>
      <c r="BK156" s="217">
        <f t="shared" si="19"/>
        <v>0</v>
      </c>
      <c r="BL156" s="17" t="s">
        <v>144</v>
      </c>
      <c r="BM156" s="216" t="s">
        <v>464</v>
      </c>
    </row>
    <row r="157" spans="1:65" s="12" customFormat="1" ht="25.9" customHeight="1">
      <c r="B157" s="188"/>
      <c r="C157" s="189"/>
      <c r="D157" s="190" t="s">
        <v>72</v>
      </c>
      <c r="E157" s="191" t="s">
        <v>567</v>
      </c>
      <c r="F157" s="191" t="s">
        <v>568</v>
      </c>
      <c r="G157" s="189"/>
      <c r="H157" s="189"/>
      <c r="I157" s="192"/>
      <c r="J157" s="193">
        <f>BK157</f>
        <v>0</v>
      </c>
      <c r="K157" s="189"/>
      <c r="L157" s="194"/>
      <c r="M157" s="195"/>
      <c r="N157" s="196"/>
      <c r="O157" s="196"/>
      <c r="P157" s="197">
        <f>SUM(P158:P165)</f>
        <v>0</v>
      </c>
      <c r="Q157" s="196"/>
      <c r="R157" s="197">
        <f>SUM(R158:R165)</f>
        <v>0</v>
      </c>
      <c r="S157" s="196"/>
      <c r="T157" s="198">
        <f>SUM(T158:T165)</f>
        <v>0</v>
      </c>
      <c r="AR157" s="199" t="s">
        <v>81</v>
      </c>
      <c r="AT157" s="200" t="s">
        <v>72</v>
      </c>
      <c r="AU157" s="200" t="s">
        <v>73</v>
      </c>
      <c r="AY157" s="199" t="s">
        <v>137</v>
      </c>
      <c r="BK157" s="201">
        <f>SUM(BK158:BK165)</f>
        <v>0</v>
      </c>
    </row>
    <row r="158" spans="1:65" s="2" customFormat="1" ht="16.5" customHeight="1">
      <c r="A158" s="34"/>
      <c r="B158" s="35"/>
      <c r="C158" s="204" t="s">
        <v>312</v>
      </c>
      <c r="D158" s="204" t="s">
        <v>140</v>
      </c>
      <c r="E158" s="205" t="s">
        <v>569</v>
      </c>
      <c r="F158" s="206" t="s">
        <v>570</v>
      </c>
      <c r="G158" s="207" t="s">
        <v>502</v>
      </c>
      <c r="H158" s="208">
        <v>1</v>
      </c>
      <c r="I158" s="209"/>
      <c r="J158" s="210">
        <f t="shared" ref="J158:J165" si="20">ROUND(I158*H158,2)</f>
        <v>0</v>
      </c>
      <c r="K158" s="211"/>
      <c r="L158" s="39"/>
      <c r="M158" s="212" t="s">
        <v>1</v>
      </c>
      <c r="N158" s="213" t="s">
        <v>38</v>
      </c>
      <c r="O158" s="71"/>
      <c r="P158" s="214">
        <f t="shared" ref="P158:P165" si="21">O158*H158</f>
        <v>0</v>
      </c>
      <c r="Q158" s="214">
        <v>0</v>
      </c>
      <c r="R158" s="214">
        <f t="shared" ref="R158:R165" si="22">Q158*H158</f>
        <v>0</v>
      </c>
      <c r="S158" s="214">
        <v>0</v>
      </c>
      <c r="T158" s="215">
        <f t="shared" ref="T158:T165" si="23"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6" t="s">
        <v>144</v>
      </c>
      <c r="AT158" s="216" t="s">
        <v>140</v>
      </c>
      <c r="AU158" s="216" t="s">
        <v>81</v>
      </c>
      <c r="AY158" s="17" t="s">
        <v>137</v>
      </c>
      <c r="BE158" s="217">
        <f t="shared" ref="BE158:BE165" si="24">IF(N158="základní",J158,0)</f>
        <v>0</v>
      </c>
      <c r="BF158" s="217">
        <f t="shared" ref="BF158:BF165" si="25">IF(N158="snížená",J158,0)</f>
        <v>0</v>
      </c>
      <c r="BG158" s="217">
        <f t="shared" ref="BG158:BG165" si="26">IF(N158="zákl. přenesená",J158,0)</f>
        <v>0</v>
      </c>
      <c r="BH158" s="217">
        <f t="shared" ref="BH158:BH165" si="27">IF(N158="sníž. přenesená",J158,0)</f>
        <v>0</v>
      </c>
      <c r="BI158" s="217">
        <f t="shared" ref="BI158:BI165" si="28">IF(N158="nulová",J158,0)</f>
        <v>0</v>
      </c>
      <c r="BJ158" s="17" t="s">
        <v>81</v>
      </c>
      <c r="BK158" s="217">
        <f t="shared" ref="BK158:BK165" si="29">ROUND(I158*H158,2)</f>
        <v>0</v>
      </c>
      <c r="BL158" s="17" t="s">
        <v>144</v>
      </c>
      <c r="BM158" s="216" t="s">
        <v>474</v>
      </c>
    </row>
    <row r="159" spans="1:65" s="2" customFormat="1" ht="16.5" customHeight="1">
      <c r="A159" s="34"/>
      <c r="B159" s="35"/>
      <c r="C159" s="204" t="s">
        <v>318</v>
      </c>
      <c r="D159" s="204" t="s">
        <v>140</v>
      </c>
      <c r="E159" s="205" t="s">
        <v>571</v>
      </c>
      <c r="F159" s="206" t="s">
        <v>572</v>
      </c>
      <c r="G159" s="207" t="s">
        <v>502</v>
      </c>
      <c r="H159" s="208">
        <v>1</v>
      </c>
      <c r="I159" s="209"/>
      <c r="J159" s="210">
        <f t="shared" si="20"/>
        <v>0</v>
      </c>
      <c r="K159" s="211"/>
      <c r="L159" s="39"/>
      <c r="M159" s="212" t="s">
        <v>1</v>
      </c>
      <c r="N159" s="213" t="s">
        <v>38</v>
      </c>
      <c r="O159" s="71"/>
      <c r="P159" s="214">
        <f t="shared" si="21"/>
        <v>0</v>
      </c>
      <c r="Q159" s="214">
        <v>0</v>
      </c>
      <c r="R159" s="214">
        <f t="shared" si="22"/>
        <v>0</v>
      </c>
      <c r="S159" s="214">
        <v>0</v>
      </c>
      <c r="T159" s="215">
        <f t="shared" si="2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16" t="s">
        <v>144</v>
      </c>
      <c r="AT159" s="216" t="s">
        <v>140</v>
      </c>
      <c r="AU159" s="216" t="s">
        <v>81</v>
      </c>
      <c r="AY159" s="17" t="s">
        <v>137</v>
      </c>
      <c r="BE159" s="217">
        <f t="shared" si="24"/>
        <v>0</v>
      </c>
      <c r="BF159" s="217">
        <f t="shared" si="25"/>
        <v>0</v>
      </c>
      <c r="BG159" s="217">
        <f t="shared" si="26"/>
        <v>0</v>
      </c>
      <c r="BH159" s="217">
        <f t="shared" si="27"/>
        <v>0</v>
      </c>
      <c r="BI159" s="217">
        <f t="shared" si="28"/>
        <v>0</v>
      </c>
      <c r="BJ159" s="17" t="s">
        <v>81</v>
      </c>
      <c r="BK159" s="217">
        <f t="shared" si="29"/>
        <v>0</v>
      </c>
      <c r="BL159" s="17" t="s">
        <v>144</v>
      </c>
      <c r="BM159" s="216" t="s">
        <v>573</v>
      </c>
    </row>
    <row r="160" spans="1:65" s="2" customFormat="1" ht="16.5" customHeight="1">
      <c r="A160" s="34"/>
      <c r="B160" s="35"/>
      <c r="C160" s="204" t="s">
        <v>322</v>
      </c>
      <c r="D160" s="204" t="s">
        <v>140</v>
      </c>
      <c r="E160" s="205" t="s">
        <v>574</v>
      </c>
      <c r="F160" s="206" t="s">
        <v>575</v>
      </c>
      <c r="G160" s="207" t="s">
        <v>502</v>
      </c>
      <c r="H160" s="208">
        <v>1</v>
      </c>
      <c r="I160" s="209"/>
      <c r="J160" s="210">
        <f t="shared" si="20"/>
        <v>0</v>
      </c>
      <c r="K160" s="211"/>
      <c r="L160" s="39"/>
      <c r="M160" s="212" t="s">
        <v>1</v>
      </c>
      <c r="N160" s="213" t="s">
        <v>38</v>
      </c>
      <c r="O160" s="71"/>
      <c r="P160" s="214">
        <f t="shared" si="21"/>
        <v>0</v>
      </c>
      <c r="Q160" s="214">
        <v>0</v>
      </c>
      <c r="R160" s="214">
        <f t="shared" si="22"/>
        <v>0</v>
      </c>
      <c r="S160" s="214">
        <v>0</v>
      </c>
      <c r="T160" s="215">
        <f t="shared" si="2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6" t="s">
        <v>144</v>
      </c>
      <c r="AT160" s="216" t="s">
        <v>140</v>
      </c>
      <c r="AU160" s="216" t="s">
        <v>81</v>
      </c>
      <c r="AY160" s="17" t="s">
        <v>137</v>
      </c>
      <c r="BE160" s="217">
        <f t="shared" si="24"/>
        <v>0</v>
      </c>
      <c r="BF160" s="217">
        <f t="shared" si="25"/>
        <v>0</v>
      </c>
      <c r="BG160" s="217">
        <f t="shared" si="26"/>
        <v>0</v>
      </c>
      <c r="BH160" s="217">
        <f t="shared" si="27"/>
        <v>0</v>
      </c>
      <c r="BI160" s="217">
        <f t="shared" si="28"/>
        <v>0</v>
      </c>
      <c r="BJ160" s="17" t="s">
        <v>81</v>
      </c>
      <c r="BK160" s="217">
        <f t="shared" si="29"/>
        <v>0</v>
      </c>
      <c r="BL160" s="17" t="s">
        <v>144</v>
      </c>
      <c r="BM160" s="216" t="s">
        <v>576</v>
      </c>
    </row>
    <row r="161" spans="1:65" s="2" customFormat="1" ht="16.5" customHeight="1">
      <c r="A161" s="34"/>
      <c r="B161" s="35"/>
      <c r="C161" s="204" t="s">
        <v>326</v>
      </c>
      <c r="D161" s="204" t="s">
        <v>140</v>
      </c>
      <c r="E161" s="205" t="s">
        <v>577</v>
      </c>
      <c r="F161" s="206" t="s">
        <v>578</v>
      </c>
      <c r="G161" s="207" t="s">
        <v>502</v>
      </c>
      <c r="H161" s="208">
        <v>1</v>
      </c>
      <c r="I161" s="209"/>
      <c r="J161" s="210">
        <f t="shared" si="20"/>
        <v>0</v>
      </c>
      <c r="K161" s="211"/>
      <c r="L161" s="39"/>
      <c r="M161" s="212" t="s">
        <v>1</v>
      </c>
      <c r="N161" s="213" t="s">
        <v>38</v>
      </c>
      <c r="O161" s="71"/>
      <c r="P161" s="214">
        <f t="shared" si="21"/>
        <v>0</v>
      </c>
      <c r="Q161" s="214">
        <v>0</v>
      </c>
      <c r="R161" s="214">
        <f t="shared" si="22"/>
        <v>0</v>
      </c>
      <c r="S161" s="214">
        <v>0</v>
      </c>
      <c r="T161" s="215">
        <f t="shared" si="2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6" t="s">
        <v>144</v>
      </c>
      <c r="AT161" s="216" t="s">
        <v>140</v>
      </c>
      <c r="AU161" s="216" t="s">
        <v>81</v>
      </c>
      <c r="AY161" s="17" t="s">
        <v>137</v>
      </c>
      <c r="BE161" s="217">
        <f t="shared" si="24"/>
        <v>0</v>
      </c>
      <c r="BF161" s="217">
        <f t="shared" si="25"/>
        <v>0</v>
      </c>
      <c r="BG161" s="217">
        <f t="shared" si="26"/>
        <v>0</v>
      </c>
      <c r="BH161" s="217">
        <f t="shared" si="27"/>
        <v>0</v>
      </c>
      <c r="BI161" s="217">
        <f t="shared" si="28"/>
        <v>0</v>
      </c>
      <c r="BJ161" s="17" t="s">
        <v>81</v>
      </c>
      <c r="BK161" s="217">
        <f t="shared" si="29"/>
        <v>0</v>
      </c>
      <c r="BL161" s="17" t="s">
        <v>144</v>
      </c>
      <c r="BM161" s="216" t="s">
        <v>579</v>
      </c>
    </row>
    <row r="162" spans="1:65" s="2" customFormat="1" ht="16.5" customHeight="1">
      <c r="A162" s="34"/>
      <c r="B162" s="35"/>
      <c r="C162" s="204" t="s">
        <v>330</v>
      </c>
      <c r="D162" s="204" t="s">
        <v>140</v>
      </c>
      <c r="E162" s="205" t="s">
        <v>580</v>
      </c>
      <c r="F162" s="206" t="s">
        <v>581</v>
      </c>
      <c r="G162" s="207" t="s">
        <v>502</v>
      </c>
      <c r="H162" s="208">
        <v>1</v>
      </c>
      <c r="I162" s="209"/>
      <c r="J162" s="210">
        <f t="shared" si="20"/>
        <v>0</v>
      </c>
      <c r="K162" s="211"/>
      <c r="L162" s="39"/>
      <c r="M162" s="212" t="s">
        <v>1</v>
      </c>
      <c r="N162" s="213" t="s">
        <v>38</v>
      </c>
      <c r="O162" s="71"/>
      <c r="P162" s="214">
        <f t="shared" si="21"/>
        <v>0</v>
      </c>
      <c r="Q162" s="214">
        <v>0</v>
      </c>
      <c r="R162" s="214">
        <f t="shared" si="22"/>
        <v>0</v>
      </c>
      <c r="S162" s="214">
        <v>0</v>
      </c>
      <c r="T162" s="215">
        <f t="shared" si="2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6" t="s">
        <v>144</v>
      </c>
      <c r="AT162" s="216" t="s">
        <v>140</v>
      </c>
      <c r="AU162" s="216" t="s">
        <v>81</v>
      </c>
      <c r="AY162" s="17" t="s">
        <v>137</v>
      </c>
      <c r="BE162" s="217">
        <f t="shared" si="24"/>
        <v>0</v>
      </c>
      <c r="BF162" s="217">
        <f t="shared" si="25"/>
        <v>0</v>
      </c>
      <c r="BG162" s="217">
        <f t="shared" si="26"/>
        <v>0</v>
      </c>
      <c r="BH162" s="217">
        <f t="shared" si="27"/>
        <v>0</v>
      </c>
      <c r="BI162" s="217">
        <f t="shared" si="28"/>
        <v>0</v>
      </c>
      <c r="BJ162" s="17" t="s">
        <v>81</v>
      </c>
      <c r="BK162" s="217">
        <f t="shared" si="29"/>
        <v>0</v>
      </c>
      <c r="BL162" s="17" t="s">
        <v>144</v>
      </c>
      <c r="BM162" s="216" t="s">
        <v>582</v>
      </c>
    </row>
    <row r="163" spans="1:65" s="2" customFormat="1" ht="16.5" customHeight="1">
      <c r="A163" s="34"/>
      <c r="B163" s="35"/>
      <c r="C163" s="204" t="s">
        <v>334</v>
      </c>
      <c r="D163" s="204" t="s">
        <v>140</v>
      </c>
      <c r="E163" s="205" t="s">
        <v>583</v>
      </c>
      <c r="F163" s="206" t="s">
        <v>584</v>
      </c>
      <c r="G163" s="207" t="s">
        <v>502</v>
      </c>
      <c r="H163" s="208">
        <v>1</v>
      </c>
      <c r="I163" s="209"/>
      <c r="J163" s="210">
        <f t="shared" si="20"/>
        <v>0</v>
      </c>
      <c r="K163" s="211"/>
      <c r="L163" s="39"/>
      <c r="M163" s="212" t="s">
        <v>1</v>
      </c>
      <c r="N163" s="213" t="s">
        <v>38</v>
      </c>
      <c r="O163" s="71"/>
      <c r="P163" s="214">
        <f t="shared" si="21"/>
        <v>0</v>
      </c>
      <c r="Q163" s="214">
        <v>0</v>
      </c>
      <c r="R163" s="214">
        <f t="shared" si="22"/>
        <v>0</v>
      </c>
      <c r="S163" s="214">
        <v>0</v>
      </c>
      <c r="T163" s="215">
        <f t="shared" si="2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6" t="s">
        <v>144</v>
      </c>
      <c r="AT163" s="216" t="s">
        <v>140</v>
      </c>
      <c r="AU163" s="216" t="s">
        <v>81</v>
      </c>
      <c r="AY163" s="17" t="s">
        <v>137</v>
      </c>
      <c r="BE163" s="217">
        <f t="shared" si="24"/>
        <v>0</v>
      </c>
      <c r="BF163" s="217">
        <f t="shared" si="25"/>
        <v>0</v>
      </c>
      <c r="BG163" s="217">
        <f t="shared" si="26"/>
        <v>0</v>
      </c>
      <c r="BH163" s="217">
        <f t="shared" si="27"/>
        <v>0</v>
      </c>
      <c r="BI163" s="217">
        <f t="shared" si="28"/>
        <v>0</v>
      </c>
      <c r="BJ163" s="17" t="s">
        <v>81</v>
      </c>
      <c r="BK163" s="217">
        <f t="shared" si="29"/>
        <v>0</v>
      </c>
      <c r="BL163" s="17" t="s">
        <v>144</v>
      </c>
      <c r="BM163" s="216" t="s">
        <v>585</v>
      </c>
    </row>
    <row r="164" spans="1:65" s="2" customFormat="1" ht="16.5" customHeight="1">
      <c r="A164" s="34"/>
      <c r="B164" s="35"/>
      <c r="C164" s="204" t="s">
        <v>340</v>
      </c>
      <c r="D164" s="204" t="s">
        <v>140</v>
      </c>
      <c r="E164" s="205" t="s">
        <v>586</v>
      </c>
      <c r="F164" s="206" t="s">
        <v>587</v>
      </c>
      <c r="G164" s="207" t="s">
        <v>502</v>
      </c>
      <c r="H164" s="208">
        <v>1</v>
      </c>
      <c r="I164" s="209"/>
      <c r="J164" s="210">
        <f t="shared" si="20"/>
        <v>0</v>
      </c>
      <c r="K164" s="211"/>
      <c r="L164" s="39"/>
      <c r="M164" s="212" t="s">
        <v>1</v>
      </c>
      <c r="N164" s="213" t="s">
        <v>38</v>
      </c>
      <c r="O164" s="71"/>
      <c r="P164" s="214">
        <f t="shared" si="21"/>
        <v>0</v>
      </c>
      <c r="Q164" s="214">
        <v>0</v>
      </c>
      <c r="R164" s="214">
        <f t="shared" si="22"/>
        <v>0</v>
      </c>
      <c r="S164" s="214">
        <v>0</v>
      </c>
      <c r="T164" s="215">
        <f t="shared" si="2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6" t="s">
        <v>144</v>
      </c>
      <c r="AT164" s="216" t="s">
        <v>140</v>
      </c>
      <c r="AU164" s="216" t="s">
        <v>81</v>
      </c>
      <c r="AY164" s="17" t="s">
        <v>137</v>
      </c>
      <c r="BE164" s="217">
        <f t="shared" si="24"/>
        <v>0</v>
      </c>
      <c r="BF164" s="217">
        <f t="shared" si="25"/>
        <v>0</v>
      </c>
      <c r="BG164" s="217">
        <f t="shared" si="26"/>
        <v>0</v>
      </c>
      <c r="BH164" s="217">
        <f t="shared" si="27"/>
        <v>0</v>
      </c>
      <c r="BI164" s="217">
        <f t="shared" si="28"/>
        <v>0</v>
      </c>
      <c r="BJ164" s="17" t="s">
        <v>81</v>
      </c>
      <c r="BK164" s="217">
        <f t="shared" si="29"/>
        <v>0</v>
      </c>
      <c r="BL164" s="17" t="s">
        <v>144</v>
      </c>
      <c r="BM164" s="216" t="s">
        <v>588</v>
      </c>
    </row>
    <row r="165" spans="1:65" s="2" customFormat="1" ht="16.5" customHeight="1">
      <c r="A165" s="34"/>
      <c r="B165" s="35"/>
      <c r="C165" s="204" t="s">
        <v>345</v>
      </c>
      <c r="D165" s="204" t="s">
        <v>140</v>
      </c>
      <c r="E165" s="205" t="s">
        <v>589</v>
      </c>
      <c r="F165" s="206" t="s">
        <v>590</v>
      </c>
      <c r="G165" s="207" t="s">
        <v>502</v>
      </c>
      <c r="H165" s="208">
        <v>1</v>
      </c>
      <c r="I165" s="209"/>
      <c r="J165" s="210">
        <f t="shared" si="20"/>
        <v>0</v>
      </c>
      <c r="K165" s="211"/>
      <c r="L165" s="39"/>
      <c r="M165" s="266" t="s">
        <v>1</v>
      </c>
      <c r="N165" s="267" t="s">
        <v>38</v>
      </c>
      <c r="O165" s="268"/>
      <c r="P165" s="269">
        <f t="shared" si="21"/>
        <v>0</v>
      </c>
      <c r="Q165" s="269">
        <v>0</v>
      </c>
      <c r="R165" s="269">
        <f t="shared" si="22"/>
        <v>0</v>
      </c>
      <c r="S165" s="269">
        <v>0</v>
      </c>
      <c r="T165" s="270">
        <f t="shared" si="2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6" t="s">
        <v>144</v>
      </c>
      <c r="AT165" s="216" t="s">
        <v>140</v>
      </c>
      <c r="AU165" s="216" t="s">
        <v>81</v>
      </c>
      <c r="AY165" s="17" t="s">
        <v>137</v>
      </c>
      <c r="BE165" s="217">
        <f t="shared" si="24"/>
        <v>0</v>
      </c>
      <c r="BF165" s="217">
        <f t="shared" si="25"/>
        <v>0</v>
      </c>
      <c r="BG165" s="217">
        <f t="shared" si="26"/>
        <v>0</v>
      </c>
      <c r="BH165" s="217">
        <f t="shared" si="27"/>
        <v>0</v>
      </c>
      <c r="BI165" s="217">
        <f t="shared" si="28"/>
        <v>0</v>
      </c>
      <c r="BJ165" s="17" t="s">
        <v>81</v>
      </c>
      <c r="BK165" s="217">
        <f t="shared" si="29"/>
        <v>0</v>
      </c>
      <c r="BL165" s="17" t="s">
        <v>144</v>
      </c>
      <c r="BM165" s="216" t="s">
        <v>591</v>
      </c>
    </row>
    <row r="166" spans="1:65" s="2" customFormat="1" ht="6.95" customHeight="1">
      <c r="A166" s="34"/>
      <c r="B166" s="54"/>
      <c r="C166" s="55"/>
      <c r="D166" s="55"/>
      <c r="E166" s="55"/>
      <c r="F166" s="55"/>
      <c r="G166" s="55"/>
      <c r="H166" s="55"/>
      <c r="I166" s="152"/>
      <c r="J166" s="55"/>
      <c r="K166" s="55"/>
      <c r="L166" s="39"/>
      <c r="M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</row>
  </sheetData>
  <sheetProtection algorithmName="SHA-512" hashValue="GeLyU7Mnlx7QvxQemgjaN0lFU6Md+f/mePL2cZsUeQlFRpo7oCHEpy6G1chm4e4y2sPDT8oP8ilsoa04hqZ0Jg==" saltValue="jaQbPTy0VIkETeStmu7Cyyls56jNjF/UU+YPzIvmr5oJv5WexVDrmZrD8Wj5qKEmtjtGAZWWKp9Rr5nyJHYjTg==" spinCount="100000" sheet="1" objects="1" scenarios="1" formatColumns="0" formatRows="0" autoFilter="0"/>
  <autoFilter ref="C119:K165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8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7" t="s">
        <v>89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1"/>
      <c r="J3" s="110"/>
      <c r="K3" s="110"/>
      <c r="L3" s="20"/>
      <c r="AT3" s="17" t="s">
        <v>83</v>
      </c>
    </row>
    <row r="4" spans="1:46" s="1" customFormat="1" ht="24.95" customHeight="1">
      <c r="B4" s="20"/>
      <c r="D4" s="112" t="s">
        <v>99</v>
      </c>
      <c r="I4" s="108"/>
      <c r="L4" s="20"/>
      <c r="M4" s="113" t="s">
        <v>10</v>
      </c>
      <c r="AT4" s="17" t="s">
        <v>4</v>
      </c>
    </row>
    <row r="5" spans="1:46" s="1" customFormat="1" ht="6.95" customHeight="1">
      <c r="B5" s="20"/>
      <c r="I5" s="108"/>
      <c r="L5" s="20"/>
    </row>
    <row r="6" spans="1:46" s="1" customFormat="1" ht="12" customHeight="1">
      <c r="B6" s="20"/>
      <c r="D6" s="114" t="s">
        <v>16</v>
      </c>
      <c r="I6" s="108"/>
      <c r="L6" s="20"/>
    </row>
    <row r="7" spans="1:46" s="1" customFormat="1" ht="23.25" customHeight="1">
      <c r="B7" s="20"/>
      <c r="E7" s="312" t="str">
        <f>'Rekapitulace stavby'!K6</f>
        <v>Stavební úpravy části 2.NP objektu č.p. 2807, Lipí 4a, Praha 20 - Horní Počernice</v>
      </c>
      <c r="F7" s="313"/>
      <c r="G7" s="313"/>
      <c r="H7" s="313"/>
      <c r="I7" s="108"/>
      <c r="L7" s="20"/>
    </row>
    <row r="8" spans="1:46" s="2" customFormat="1" ht="12" customHeight="1">
      <c r="A8" s="34"/>
      <c r="B8" s="39"/>
      <c r="C8" s="34"/>
      <c r="D8" s="114" t="s">
        <v>100</v>
      </c>
      <c r="E8" s="34"/>
      <c r="F8" s="34"/>
      <c r="G8" s="34"/>
      <c r="H8" s="34"/>
      <c r="I8" s="115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4" t="s">
        <v>592</v>
      </c>
      <c r="F9" s="315"/>
      <c r="G9" s="315"/>
      <c r="H9" s="315"/>
      <c r="I9" s="115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5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4" t="s">
        <v>18</v>
      </c>
      <c r="E11" s="34"/>
      <c r="F11" s="116" t="s">
        <v>1</v>
      </c>
      <c r="G11" s="34"/>
      <c r="H11" s="34"/>
      <c r="I11" s="117" t="s">
        <v>19</v>
      </c>
      <c r="J11" s="11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4" t="s">
        <v>20</v>
      </c>
      <c r="E12" s="34"/>
      <c r="F12" s="116" t="s">
        <v>21</v>
      </c>
      <c r="G12" s="34"/>
      <c r="H12" s="34"/>
      <c r="I12" s="117" t="s">
        <v>22</v>
      </c>
      <c r="J12" s="118" t="str">
        <f>'Rekapitulace stavby'!AN8</f>
        <v>15. 1. 2020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5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4" t="s">
        <v>24</v>
      </c>
      <c r="E14" s="34"/>
      <c r="F14" s="34"/>
      <c r="G14" s="34"/>
      <c r="H14" s="34"/>
      <c r="I14" s="117" t="s">
        <v>25</v>
      </c>
      <c r="J14" s="116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6" t="str">
        <f>IF('Rekapitulace stavby'!E11="","",'Rekapitulace stavby'!E11)</f>
        <v xml:space="preserve"> </v>
      </c>
      <c r="F15" s="34"/>
      <c r="G15" s="34"/>
      <c r="H15" s="34"/>
      <c r="I15" s="117" t="s">
        <v>26</v>
      </c>
      <c r="J15" s="116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5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4" t="s">
        <v>27</v>
      </c>
      <c r="E17" s="34"/>
      <c r="F17" s="34"/>
      <c r="G17" s="34"/>
      <c r="H17" s="34"/>
      <c r="I17" s="117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6" t="str">
        <f>'Rekapitulace stavby'!E14</f>
        <v>Vyplň údaj</v>
      </c>
      <c r="F18" s="317"/>
      <c r="G18" s="317"/>
      <c r="H18" s="317"/>
      <c r="I18" s="117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5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4" t="s">
        <v>29</v>
      </c>
      <c r="E20" s="34"/>
      <c r="F20" s="34"/>
      <c r="G20" s="34"/>
      <c r="H20" s="34"/>
      <c r="I20" s="117" t="s">
        <v>25</v>
      </c>
      <c r="J20" s="116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6" t="str">
        <f>IF('Rekapitulace stavby'!E17="","",'Rekapitulace stavby'!E17)</f>
        <v xml:space="preserve"> </v>
      </c>
      <c r="F21" s="34"/>
      <c r="G21" s="34"/>
      <c r="H21" s="34"/>
      <c r="I21" s="117" t="s">
        <v>26</v>
      </c>
      <c r="J21" s="116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5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4" t="s">
        <v>31</v>
      </c>
      <c r="E23" s="34"/>
      <c r="F23" s="34"/>
      <c r="G23" s="34"/>
      <c r="H23" s="34"/>
      <c r="I23" s="117" t="s">
        <v>25</v>
      </c>
      <c r="J23" s="116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6" t="str">
        <f>IF('Rekapitulace stavby'!E20="","",'Rekapitulace stavby'!E20)</f>
        <v xml:space="preserve"> </v>
      </c>
      <c r="F24" s="34"/>
      <c r="G24" s="34"/>
      <c r="H24" s="34"/>
      <c r="I24" s="117" t="s">
        <v>26</v>
      </c>
      <c r="J24" s="116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5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4" t="s">
        <v>32</v>
      </c>
      <c r="E26" s="34"/>
      <c r="F26" s="34"/>
      <c r="G26" s="34"/>
      <c r="H26" s="34"/>
      <c r="I26" s="115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8" t="s">
        <v>1</v>
      </c>
      <c r="F27" s="318"/>
      <c r="G27" s="318"/>
      <c r="H27" s="318"/>
      <c r="I27" s="121"/>
      <c r="J27" s="119"/>
      <c r="K27" s="119"/>
      <c r="L27" s="122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5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3"/>
      <c r="E29" s="123"/>
      <c r="F29" s="123"/>
      <c r="G29" s="123"/>
      <c r="H29" s="123"/>
      <c r="I29" s="124"/>
      <c r="J29" s="123"/>
      <c r="K29" s="12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5" t="s">
        <v>33</v>
      </c>
      <c r="E30" s="34"/>
      <c r="F30" s="34"/>
      <c r="G30" s="34"/>
      <c r="H30" s="34"/>
      <c r="I30" s="115"/>
      <c r="J30" s="126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3"/>
      <c r="E31" s="123"/>
      <c r="F31" s="123"/>
      <c r="G31" s="123"/>
      <c r="H31" s="123"/>
      <c r="I31" s="124"/>
      <c r="J31" s="123"/>
      <c r="K31" s="123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7" t="s">
        <v>35</v>
      </c>
      <c r="G32" s="34"/>
      <c r="H32" s="34"/>
      <c r="I32" s="128" t="s">
        <v>34</v>
      </c>
      <c r="J32" s="12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9" t="s">
        <v>37</v>
      </c>
      <c r="E33" s="114" t="s">
        <v>38</v>
      </c>
      <c r="F33" s="130">
        <f>ROUND((SUM(BE118:BE162)),  2)</f>
        <v>0</v>
      </c>
      <c r="G33" s="34"/>
      <c r="H33" s="34"/>
      <c r="I33" s="131">
        <v>0.21</v>
      </c>
      <c r="J33" s="130">
        <f>ROUND(((SUM(BE118:BE162))*I33),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4" t="s">
        <v>39</v>
      </c>
      <c r="F34" s="130">
        <f>ROUND((SUM(BF118:BF162)),  2)</f>
        <v>0</v>
      </c>
      <c r="G34" s="34"/>
      <c r="H34" s="34"/>
      <c r="I34" s="131">
        <v>0.15</v>
      </c>
      <c r="J34" s="130">
        <f>ROUND(((SUM(BF118:BF162))*I34),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4" t="s">
        <v>40</v>
      </c>
      <c r="F35" s="130">
        <f>ROUND((SUM(BG118:BG162)),  2)</f>
        <v>0</v>
      </c>
      <c r="G35" s="34"/>
      <c r="H35" s="34"/>
      <c r="I35" s="131">
        <v>0.21</v>
      </c>
      <c r="J35" s="130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4" t="s">
        <v>41</v>
      </c>
      <c r="F36" s="130">
        <f>ROUND((SUM(BH118:BH162)),  2)</f>
        <v>0</v>
      </c>
      <c r="G36" s="34"/>
      <c r="H36" s="34"/>
      <c r="I36" s="131">
        <v>0.15</v>
      </c>
      <c r="J36" s="130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4" t="s">
        <v>42</v>
      </c>
      <c r="F37" s="130">
        <f>ROUND((SUM(BI118:BI162)),  2)</f>
        <v>0</v>
      </c>
      <c r="G37" s="34"/>
      <c r="H37" s="34"/>
      <c r="I37" s="131">
        <v>0</v>
      </c>
      <c r="J37" s="130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5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7"/>
      <c r="J39" s="138">
        <f>SUM(J30:J37)</f>
        <v>0</v>
      </c>
      <c r="K39" s="139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5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0" t="s">
        <v>46</v>
      </c>
      <c r="E50" s="141"/>
      <c r="F50" s="141"/>
      <c r="G50" s="140" t="s">
        <v>47</v>
      </c>
      <c r="H50" s="141"/>
      <c r="I50" s="142"/>
      <c r="J50" s="141"/>
      <c r="K50" s="141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3" t="s">
        <v>48</v>
      </c>
      <c r="E61" s="144"/>
      <c r="F61" s="145" t="s">
        <v>49</v>
      </c>
      <c r="G61" s="143" t="s">
        <v>48</v>
      </c>
      <c r="H61" s="144"/>
      <c r="I61" s="146"/>
      <c r="J61" s="147" t="s">
        <v>49</v>
      </c>
      <c r="K61" s="144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50</v>
      </c>
      <c r="E65" s="148"/>
      <c r="F65" s="148"/>
      <c r="G65" s="140" t="s">
        <v>51</v>
      </c>
      <c r="H65" s="148"/>
      <c r="I65" s="149"/>
      <c r="J65" s="148"/>
      <c r="K65" s="14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3" t="s">
        <v>48</v>
      </c>
      <c r="E76" s="144"/>
      <c r="F76" s="145" t="s">
        <v>49</v>
      </c>
      <c r="G76" s="143" t="s">
        <v>48</v>
      </c>
      <c r="H76" s="144"/>
      <c r="I76" s="146"/>
      <c r="J76" s="147" t="s">
        <v>49</v>
      </c>
      <c r="K76" s="144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0"/>
      <c r="C77" s="151"/>
      <c r="D77" s="151"/>
      <c r="E77" s="151"/>
      <c r="F77" s="151"/>
      <c r="G77" s="151"/>
      <c r="H77" s="151"/>
      <c r="I77" s="152"/>
      <c r="J77" s="151"/>
      <c r="K77" s="15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3"/>
      <c r="C81" s="154"/>
      <c r="D81" s="154"/>
      <c r="E81" s="154"/>
      <c r="F81" s="154"/>
      <c r="G81" s="154"/>
      <c r="H81" s="154"/>
      <c r="I81" s="155"/>
      <c r="J81" s="154"/>
      <c r="K81" s="154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102</v>
      </c>
      <c r="D82" s="36"/>
      <c r="E82" s="36"/>
      <c r="F82" s="36"/>
      <c r="G82" s="36"/>
      <c r="H82" s="36"/>
      <c r="I82" s="115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5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5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3.25" customHeight="1">
      <c r="A85" s="34"/>
      <c r="B85" s="35"/>
      <c r="C85" s="36"/>
      <c r="D85" s="36"/>
      <c r="E85" s="319" t="str">
        <f>E7</f>
        <v>Stavební úpravy části 2.NP objektu č.p. 2807, Lipí 4a, Praha 20 - Horní Počernice</v>
      </c>
      <c r="F85" s="320"/>
      <c r="G85" s="320"/>
      <c r="H85" s="320"/>
      <c r="I85" s="115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100</v>
      </c>
      <c r="D86" s="36"/>
      <c r="E86" s="36"/>
      <c r="F86" s="36"/>
      <c r="G86" s="36"/>
      <c r="H86" s="36"/>
      <c r="I86" s="115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1" t="str">
        <f>E9</f>
        <v>01.3 - SO 01.3 Elektroinstalace</v>
      </c>
      <c r="F87" s="321"/>
      <c r="G87" s="321"/>
      <c r="H87" s="321"/>
      <c r="I87" s="115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5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7" t="s">
        <v>22</v>
      </c>
      <c r="J89" s="66" t="str">
        <f>IF(J12="","",J12)</f>
        <v>15. 1. 2020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5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117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7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5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6" t="s">
        <v>103</v>
      </c>
      <c r="D94" s="157"/>
      <c r="E94" s="157"/>
      <c r="F94" s="157"/>
      <c r="G94" s="157"/>
      <c r="H94" s="157"/>
      <c r="I94" s="158"/>
      <c r="J94" s="159" t="s">
        <v>104</v>
      </c>
      <c r="K94" s="15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5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105</v>
      </c>
      <c r="D96" s="36"/>
      <c r="E96" s="36"/>
      <c r="F96" s="36"/>
      <c r="G96" s="36"/>
      <c r="H96" s="36"/>
      <c r="I96" s="115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106</v>
      </c>
    </row>
    <row r="97" spans="1:31" s="9" customFormat="1" ht="24.95" customHeight="1">
      <c r="B97" s="161"/>
      <c r="C97" s="162"/>
      <c r="D97" s="163" t="s">
        <v>593</v>
      </c>
      <c r="E97" s="164"/>
      <c r="F97" s="164"/>
      <c r="G97" s="164"/>
      <c r="H97" s="164"/>
      <c r="I97" s="165"/>
      <c r="J97" s="166">
        <f>J119</f>
        <v>0</v>
      </c>
      <c r="K97" s="162"/>
      <c r="L97" s="167"/>
    </row>
    <row r="98" spans="1:31" s="9" customFormat="1" ht="24.95" customHeight="1">
      <c r="B98" s="161"/>
      <c r="C98" s="162"/>
      <c r="D98" s="163" t="s">
        <v>594</v>
      </c>
      <c r="E98" s="164"/>
      <c r="F98" s="164"/>
      <c r="G98" s="164"/>
      <c r="H98" s="164"/>
      <c r="I98" s="165"/>
      <c r="J98" s="166">
        <f>J155</f>
        <v>0</v>
      </c>
      <c r="K98" s="162"/>
      <c r="L98" s="167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115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152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155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122</v>
      </c>
      <c r="D105" s="36"/>
      <c r="E105" s="36"/>
      <c r="F105" s="36"/>
      <c r="G105" s="36"/>
      <c r="H105" s="36"/>
      <c r="I105" s="115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115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115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3.25" customHeight="1">
      <c r="A108" s="34"/>
      <c r="B108" s="35"/>
      <c r="C108" s="36"/>
      <c r="D108" s="36"/>
      <c r="E108" s="319" t="str">
        <f>E7</f>
        <v>Stavební úpravy části 2.NP objektu č.p. 2807, Lipí 4a, Praha 20 - Horní Počernice</v>
      </c>
      <c r="F108" s="320"/>
      <c r="G108" s="320"/>
      <c r="H108" s="320"/>
      <c r="I108" s="115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100</v>
      </c>
      <c r="D109" s="36"/>
      <c r="E109" s="36"/>
      <c r="F109" s="36"/>
      <c r="G109" s="36"/>
      <c r="H109" s="36"/>
      <c r="I109" s="115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71" t="str">
        <f>E9</f>
        <v>01.3 - SO 01.3 Elektroinstalace</v>
      </c>
      <c r="F110" s="321"/>
      <c r="G110" s="321"/>
      <c r="H110" s="321"/>
      <c r="I110" s="115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115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 xml:space="preserve"> </v>
      </c>
      <c r="G112" s="36"/>
      <c r="H112" s="36"/>
      <c r="I112" s="117" t="s">
        <v>22</v>
      </c>
      <c r="J112" s="66" t="str">
        <f>IF(J12="","",J12)</f>
        <v>15. 1. 2020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115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 xml:space="preserve"> </v>
      </c>
      <c r="G114" s="36"/>
      <c r="H114" s="36"/>
      <c r="I114" s="117" t="s">
        <v>29</v>
      </c>
      <c r="J114" s="32" t="str">
        <f>E21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27</v>
      </c>
      <c r="D115" s="36"/>
      <c r="E115" s="36"/>
      <c r="F115" s="27" t="str">
        <f>IF(E18="","",E18)</f>
        <v>Vyplň údaj</v>
      </c>
      <c r="G115" s="36"/>
      <c r="H115" s="36"/>
      <c r="I115" s="117" t="s">
        <v>31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115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75"/>
      <c r="B117" s="176"/>
      <c r="C117" s="177" t="s">
        <v>123</v>
      </c>
      <c r="D117" s="178" t="s">
        <v>58</v>
      </c>
      <c r="E117" s="178" t="s">
        <v>54</v>
      </c>
      <c r="F117" s="178" t="s">
        <v>55</v>
      </c>
      <c r="G117" s="178" t="s">
        <v>124</v>
      </c>
      <c r="H117" s="178" t="s">
        <v>125</v>
      </c>
      <c r="I117" s="179" t="s">
        <v>126</v>
      </c>
      <c r="J117" s="180" t="s">
        <v>104</v>
      </c>
      <c r="K117" s="181" t="s">
        <v>127</v>
      </c>
      <c r="L117" s="182"/>
      <c r="M117" s="75" t="s">
        <v>1</v>
      </c>
      <c r="N117" s="76" t="s">
        <v>37</v>
      </c>
      <c r="O117" s="76" t="s">
        <v>128</v>
      </c>
      <c r="P117" s="76" t="s">
        <v>129</v>
      </c>
      <c r="Q117" s="76" t="s">
        <v>130</v>
      </c>
      <c r="R117" s="76" t="s">
        <v>131</v>
      </c>
      <c r="S117" s="76" t="s">
        <v>132</v>
      </c>
      <c r="T117" s="77" t="s">
        <v>133</v>
      </c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</row>
    <row r="118" spans="1:65" s="2" customFormat="1" ht="22.9" customHeight="1">
      <c r="A118" s="34"/>
      <c r="B118" s="35"/>
      <c r="C118" s="82" t="s">
        <v>134</v>
      </c>
      <c r="D118" s="36"/>
      <c r="E118" s="36"/>
      <c r="F118" s="36"/>
      <c r="G118" s="36"/>
      <c r="H118" s="36"/>
      <c r="I118" s="115"/>
      <c r="J118" s="183">
        <f>BK118</f>
        <v>0</v>
      </c>
      <c r="K118" s="36"/>
      <c r="L118" s="39"/>
      <c r="M118" s="78"/>
      <c r="N118" s="184"/>
      <c r="O118" s="79"/>
      <c r="P118" s="185">
        <f>P119+P155</f>
        <v>0</v>
      </c>
      <c r="Q118" s="79"/>
      <c r="R118" s="185">
        <f>R119+R155</f>
        <v>0</v>
      </c>
      <c r="S118" s="79"/>
      <c r="T118" s="186">
        <f>T119+T155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72</v>
      </c>
      <c r="AU118" s="17" t="s">
        <v>106</v>
      </c>
      <c r="BK118" s="187">
        <f>BK119+BK155</f>
        <v>0</v>
      </c>
    </row>
    <row r="119" spans="1:65" s="12" customFormat="1" ht="25.9" customHeight="1">
      <c r="B119" s="188"/>
      <c r="C119" s="189"/>
      <c r="D119" s="190" t="s">
        <v>72</v>
      </c>
      <c r="E119" s="191" t="s">
        <v>494</v>
      </c>
      <c r="F119" s="191" t="s">
        <v>595</v>
      </c>
      <c r="G119" s="189"/>
      <c r="H119" s="189"/>
      <c r="I119" s="192"/>
      <c r="J119" s="193">
        <f>BK119</f>
        <v>0</v>
      </c>
      <c r="K119" s="189"/>
      <c r="L119" s="194"/>
      <c r="M119" s="195"/>
      <c r="N119" s="196"/>
      <c r="O119" s="196"/>
      <c r="P119" s="197">
        <f>SUM(P120:P154)</f>
        <v>0</v>
      </c>
      <c r="Q119" s="196"/>
      <c r="R119" s="197">
        <f>SUM(R120:R154)</f>
        <v>0</v>
      </c>
      <c r="S119" s="196"/>
      <c r="T119" s="198">
        <f>SUM(T120:T154)</f>
        <v>0</v>
      </c>
      <c r="AR119" s="199" t="s">
        <v>81</v>
      </c>
      <c r="AT119" s="200" t="s">
        <v>72</v>
      </c>
      <c r="AU119" s="200" t="s">
        <v>73</v>
      </c>
      <c r="AY119" s="199" t="s">
        <v>137</v>
      </c>
      <c r="BK119" s="201">
        <f>SUM(BK120:BK154)</f>
        <v>0</v>
      </c>
    </row>
    <row r="120" spans="1:65" s="2" customFormat="1" ht="16.5" customHeight="1">
      <c r="A120" s="34"/>
      <c r="B120" s="35"/>
      <c r="C120" s="204" t="s">
        <v>81</v>
      </c>
      <c r="D120" s="204" t="s">
        <v>140</v>
      </c>
      <c r="E120" s="205" t="s">
        <v>596</v>
      </c>
      <c r="F120" s="206" t="s">
        <v>597</v>
      </c>
      <c r="G120" s="207" t="s">
        <v>502</v>
      </c>
      <c r="H120" s="208">
        <v>1</v>
      </c>
      <c r="I120" s="209"/>
      <c r="J120" s="210">
        <f t="shared" ref="J120:J154" si="0">ROUND(I120*H120,2)</f>
        <v>0</v>
      </c>
      <c r="K120" s="211"/>
      <c r="L120" s="39"/>
      <c r="M120" s="212" t="s">
        <v>1</v>
      </c>
      <c r="N120" s="213" t="s">
        <v>38</v>
      </c>
      <c r="O120" s="71"/>
      <c r="P120" s="214">
        <f t="shared" ref="P120:P154" si="1">O120*H120</f>
        <v>0</v>
      </c>
      <c r="Q120" s="214">
        <v>0</v>
      </c>
      <c r="R120" s="214">
        <f t="shared" ref="R120:R154" si="2">Q120*H120</f>
        <v>0</v>
      </c>
      <c r="S120" s="214">
        <v>0</v>
      </c>
      <c r="T120" s="215">
        <f t="shared" ref="T120:T154" si="3"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16" t="s">
        <v>144</v>
      </c>
      <c r="AT120" s="216" t="s">
        <v>140</v>
      </c>
      <c r="AU120" s="216" t="s">
        <v>81</v>
      </c>
      <c r="AY120" s="17" t="s">
        <v>137</v>
      </c>
      <c r="BE120" s="217">
        <f t="shared" ref="BE120:BE154" si="4">IF(N120="základní",J120,0)</f>
        <v>0</v>
      </c>
      <c r="BF120" s="217">
        <f t="shared" ref="BF120:BF154" si="5">IF(N120="snížená",J120,0)</f>
        <v>0</v>
      </c>
      <c r="BG120" s="217">
        <f t="shared" ref="BG120:BG154" si="6">IF(N120="zákl. přenesená",J120,0)</f>
        <v>0</v>
      </c>
      <c r="BH120" s="217">
        <f t="shared" ref="BH120:BH154" si="7">IF(N120="sníž. přenesená",J120,0)</f>
        <v>0</v>
      </c>
      <c r="BI120" s="217">
        <f t="shared" ref="BI120:BI154" si="8">IF(N120="nulová",J120,0)</f>
        <v>0</v>
      </c>
      <c r="BJ120" s="17" t="s">
        <v>81</v>
      </c>
      <c r="BK120" s="217">
        <f t="shared" ref="BK120:BK154" si="9">ROUND(I120*H120,2)</f>
        <v>0</v>
      </c>
      <c r="BL120" s="17" t="s">
        <v>144</v>
      </c>
      <c r="BM120" s="216" t="s">
        <v>83</v>
      </c>
    </row>
    <row r="121" spans="1:65" s="2" customFormat="1" ht="16.5" customHeight="1">
      <c r="A121" s="34"/>
      <c r="B121" s="35"/>
      <c r="C121" s="204" t="s">
        <v>83</v>
      </c>
      <c r="D121" s="204" t="s">
        <v>140</v>
      </c>
      <c r="E121" s="205" t="s">
        <v>598</v>
      </c>
      <c r="F121" s="206" t="s">
        <v>599</v>
      </c>
      <c r="G121" s="207" t="s">
        <v>502</v>
      </c>
      <c r="H121" s="208">
        <v>3</v>
      </c>
      <c r="I121" s="209"/>
      <c r="J121" s="210">
        <f t="shared" si="0"/>
        <v>0</v>
      </c>
      <c r="K121" s="211"/>
      <c r="L121" s="39"/>
      <c r="M121" s="212" t="s">
        <v>1</v>
      </c>
      <c r="N121" s="213" t="s">
        <v>38</v>
      </c>
      <c r="O121" s="71"/>
      <c r="P121" s="214">
        <f t="shared" si="1"/>
        <v>0</v>
      </c>
      <c r="Q121" s="214">
        <v>0</v>
      </c>
      <c r="R121" s="214">
        <f t="shared" si="2"/>
        <v>0</v>
      </c>
      <c r="S121" s="214">
        <v>0</v>
      </c>
      <c r="T121" s="215">
        <f t="shared" si="3"/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6" t="s">
        <v>144</v>
      </c>
      <c r="AT121" s="216" t="s">
        <v>140</v>
      </c>
      <c r="AU121" s="216" t="s">
        <v>81</v>
      </c>
      <c r="AY121" s="17" t="s">
        <v>137</v>
      </c>
      <c r="BE121" s="217">
        <f t="shared" si="4"/>
        <v>0</v>
      </c>
      <c r="BF121" s="217">
        <f t="shared" si="5"/>
        <v>0</v>
      </c>
      <c r="BG121" s="217">
        <f t="shared" si="6"/>
        <v>0</v>
      </c>
      <c r="BH121" s="217">
        <f t="shared" si="7"/>
        <v>0</v>
      </c>
      <c r="BI121" s="217">
        <f t="shared" si="8"/>
        <v>0</v>
      </c>
      <c r="BJ121" s="17" t="s">
        <v>81</v>
      </c>
      <c r="BK121" s="217">
        <f t="shared" si="9"/>
        <v>0</v>
      </c>
      <c r="BL121" s="17" t="s">
        <v>144</v>
      </c>
      <c r="BM121" s="216" t="s">
        <v>144</v>
      </c>
    </row>
    <row r="122" spans="1:65" s="2" customFormat="1" ht="21.75" customHeight="1">
      <c r="A122" s="34"/>
      <c r="B122" s="35"/>
      <c r="C122" s="204" t="s">
        <v>138</v>
      </c>
      <c r="D122" s="204" t="s">
        <v>140</v>
      </c>
      <c r="E122" s="205" t="s">
        <v>600</v>
      </c>
      <c r="F122" s="206" t="s">
        <v>601</v>
      </c>
      <c r="G122" s="207" t="s">
        <v>502</v>
      </c>
      <c r="H122" s="208">
        <v>1</v>
      </c>
      <c r="I122" s="209"/>
      <c r="J122" s="210">
        <f t="shared" si="0"/>
        <v>0</v>
      </c>
      <c r="K122" s="211"/>
      <c r="L122" s="39"/>
      <c r="M122" s="212" t="s">
        <v>1</v>
      </c>
      <c r="N122" s="213" t="s">
        <v>38</v>
      </c>
      <c r="O122" s="71"/>
      <c r="P122" s="214">
        <f t="shared" si="1"/>
        <v>0</v>
      </c>
      <c r="Q122" s="214">
        <v>0</v>
      </c>
      <c r="R122" s="214">
        <f t="shared" si="2"/>
        <v>0</v>
      </c>
      <c r="S122" s="214">
        <v>0</v>
      </c>
      <c r="T122" s="215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6" t="s">
        <v>144</v>
      </c>
      <c r="AT122" s="216" t="s">
        <v>140</v>
      </c>
      <c r="AU122" s="216" t="s">
        <v>81</v>
      </c>
      <c r="AY122" s="17" t="s">
        <v>137</v>
      </c>
      <c r="BE122" s="217">
        <f t="shared" si="4"/>
        <v>0</v>
      </c>
      <c r="BF122" s="217">
        <f t="shared" si="5"/>
        <v>0</v>
      </c>
      <c r="BG122" s="217">
        <f t="shared" si="6"/>
        <v>0</v>
      </c>
      <c r="BH122" s="217">
        <f t="shared" si="7"/>
        <v>0</v>
      </c>
      <c r="BI122" s="217">
        <f t="shared" si="8"/>
        <v>0</v>
      </c>
      <c r="BJ122" s="17" t="s">
        <v>81</v>
      </c>
      <c r="BK122" s="217">
        <f t="shared" si="9"/>
        <v>0</v>
      </c>
      <c r="BL122" s="17" t="s">
        <v>144</v>
      </c>
      <c r="BM122" s="216" t="s">
        <v>159</v>
      </c>
    </row>
    <row r="123" spans="1:65" s="2" customFormat="1" ht="16.5" customHeight="1">
      <c r="A123" s="34"/>
      <c r="B123" s="35"/>
      <c r="C123" s="204" t="s">
        <v>144</v>
      </c>
      <c r="D123" s="204" t="s">
        <v>140</v>
      </c>
      <c r="E123" s="205" t="s">
        <v>602</v>
      </c>
      <c r="F123" s="206" t="s">
        <v>603</v>
      </c>
      <c r="G123" s="207" t="s">
        <v>502</v>
      </c>
      <c r="H123" s="208">
        <v>1</v>
      </c>
      <c r="I123" s="209"/>
      <c r="J123" s="210">
        <f t="shared" si="0"/>
        <v>0</v>
      </c>
      <c r="K123" s="211"/>
      <c r="L123" s="39"/>
      <c r="M123" s="212" t="s">
        <v>1</v>
      </c>
      <c r="N123" s="213" t="s">
        <v>38</v>
      </c>
      <c r="O123" s="71"/>
      <c r="P123" s="214">
        <f t="shared" si="1"/>
        <v>0</v>
      </c>
      <c r="Q123" s="214">
        <v>0</v>
      </c>
      <c r="R123" s="214">
        <f t="shared" si="2"/>
        <v>0</v>
      </c>
      <c r="S123" s="214">
        <v>0</v>
      </c>
      <c r="T123" s="215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6" t="s">
        <v>144</v>
      </c>
      <c r="AT123" s="216" t="s">
        <v>140</v>
      </c>
      <c r="AU123" s="216" t="s">
        <v>81</v>
      </c>
      <c r="AY123" s="17" t="s">
        <v>137</v>
      </c>
      <c r="BE123" s="217">
        <f t="shared" si="4"/>
        <v>0</v>
      </c>
      <c r="BF123" s="217">
        <f t="shared" si="5"/>
        <v>0</v>
      </c>
      <c r="BG123" s="217">
        <f t="shared" si="6"/>
        <v>0</v>
      </c>
      <c r="BH123" s="217">
        <f t="shared" si="7"/>
        <v>0</v>
      </c>
      <c r="BI123" s="217">
        <f t="shared" si="8"/>
        <v>0</v>
      </c>
      <c r="BJ123" s="17" t="s">
        <v>81</v>
      </c>
      <c r="BK123" s="217">
        <f t="shared" si="9"/>
        <v>0</v>
      </c>
      <c r="BL123" s="17" t="s">
        <v>144</v>
      </c>
      <c r="BM123" s="216" t="s">
        <v>180</v>
      </c>
    </row>
    <row r="124" spans="1:65" s="2" customFormat="1" ht="16.5" customHeight="1">
      <c r="A124" s="34"/>
      <c r="B124" s="35"/>
      <c r="C124" s="204" t="s">
        <v>167</v>
      </c>
      <c r="D124" s="204" t="s">
        <v>140</v>
      </c>
      <c r="E124" s="205" t="s">
        <v>604</v>
      </c>
      <c r="F124" s="206" t="s">
        <v>605</v>
      </c>
      <c r="G124" s="207" t="s">
        <v>502</v>
      </c>
      <c r="H124" s="208">
        <v>1</v>
      </c>
      <c r="I124" s="209"/>
      <c r="J124" s="210">
        <f t="shared" si="0"/>
        <v>0</v>
      </c>
      <c r="K124" s="211"/>
      <c r="L124" s="39"/>
      <c r="M124" s="212" t="s">
        <v>1</v>
      </c>
      <c r="N124" s="213" t="s">
        <v>38</v>
      </c>
      <c r="O124" s="71"/>
      <c r="P124" s="214">
        <f t="shared" si="1"/>
        <v>0</v>
      </c>
      <c r="Q124" s="214">
        <v>0</v>
      </c>
      <c r="R124" s="214">
        <f t="shared" si="2"/>
        <v>0</v>
      </c>
      <c r="S124" s="214">
        <v>0</v>
      </c>
      <c r="T124" s="215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6" t="s">
        <v>144</v>
      </c>
      <c r="AT124" s="216" t="s">
        <v>140</v>
      </c>
      <c r="AU124" s="216" t="s">
        <v>81</v>
      </c>
      <c r="AY124" s="17" t="s">
        <v>137</v>
      </c>
      <c r="BE124" s="217">
        <f t="shared" si="4"/>
        <v>0</v>
      </c>
      <c r="BF124" s="217">
        <f t="shared" si="5"/>
        <v>0</v>
      </c>
      <c r="BG124" s="217">
        <f t="shared" si="6"/>
        <v>0</v>
      </c>
      <c r="BH124" s="217">
        <f t="shared" si="7"/>
        <v>0</v>
      </c>
      <c r="BI124" s="217">
        <f t="shared" si="8"/>
        <v>0</v>
      </c>
      <c r="BJ124" s="17" t="s">
        <v>81</v>
      </c>
      <c r="BK124" s="217">
        <f t="shared" si="9"/>
        <v>0</v>
      </c>
      <c r="BL124" s="17" t="s">
        <v>144</v>
      </c>
      <c r="BM124" s="216" t="s">
        <v>188</v>
      </c>
    </row>
    <row r="125" spans="1:65" s="2" customFormat="1" ht="16.5" customHeight="1">
      <c r="A125" s="34"/>
      <c r="B125" s="35"/>
      <c r="C125" s="204" t="s">
        <v>159</v>
      </c>
      <c r="D125" s="204" t="s">
        <v>140</v>
      </c>
      <c r="E125" s="205" t="s">
        <v>606</v>
      </c>
      <c r="F125" s="206" t="s">
        <v>607</v>
      </c>
      <c r="G125" s="207" t="s">
        <v>502</v>
      </c>
      <c r="H125" s="208">
        <v>2</v>
      </c>
      <c r="I125" s="209"/>
      <c r="J125" s="210">
        <f t="shared" si="0"/>
        <v>0</v>
      </c>
      <c r="K125" s="211"/>
      <c r="L125" s="39"/>
      <c r="M125" s="212" t="s">
        <v>1</v>
      </c>
      <c r="N125" s="213" t="s">
        <v>38</v>
      </c>
      <c r="O125" s="71"/>
      <c r="P125" s="214">
        <f t="shared" si="1"/>
        <v>0</v>
      </c>
      <c r="Q125" s="214">
        <v>0</v>
      </c>
      <c r="R125" s="214">
        <f t="shared" si="2"/>
        <v>0</v>
      </c>
      <c r="S125" s="214">
        <v>0</v>
      </c>
      <c r="T125" s="215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6" t="s">
        <v>144</v>
      </c>
      <c r="AT125" s="216" t="s">
        <v>140</v>
      </c>
      <c r="AU125" s="216" t="s">
        <v>81</v>
      </c>
      <c r="AY125" s="17" t="s">
        <v>137</v>
      </c>
      <c r="BE125" s="217">
        <f t="shared" si="4"/>
        <v>0</v>
      </c>
      <c r="BF125" s="217">
        <f t="shared" si="5"/>
        <v>0</v>
      </c>
      <c r="BG125" s="217">
        <f t="shared" si="6"/>
        <v>0</v>
      </c>
      <c r="BH125" s="217">
        <f t="shared" si="7"/>
        <v>0</v>
      </c>
      <c r="BI125" s="217">
        <f t="shared" si="8"/>
        <v>0</v>
      </c>
      <c r="BJ125" s="17" t="s">
        <v>81</v>
      </c>
      <c r="BK125" s="217">
        <f t="shared" si="9"/>
        <v>0</v>
      </c>
      <c r="BL125" s="17" t="s">
        <v>144</v>
      </c>
      <c r="BM125" s="216" t="s">
        <v>197</v>
      </c>
    </row>
    <row r="126" spans="1:65" s="2" customFormat="1" ht="16.5" customHeight="1">
      <c r="A126" s="34"/>
      <c r="B126" s="35"/>
      <c r="C126" s="204" t="s">
        <v>175</v>
      </c>
      <c r="D126" s="204" t="s">
        <v>140</v>
      </c>
      <c r="E126" s="205" t="s">
        <v>608</v>
      </c>
      <c r="F126" s="206" t="s">
        <v>609</v>
      </c>
      <c r="G126" s="207" t="s">
        <v>502</v>
      </c>
      <c r="H126" s="208">
        <v>1</v>
      </c>
      <c r="I126" s="209"/>
      <c r="J126" s="210">
        <f t="shared" si="0"/>
        <v>0</v>
      </c>
      <c r="K126" s="211"/>
      <c r="L126" s="39"/>
      <c r="M126" s="212" t="s">
        <v>1</v>
      </c>
      <c r="N126" s="213" t="s">
        <v>38</v>
      </c>
      <c r="O126" s="71"/>
      <c r="P126" s="214">
        <f t="shared" si="1"/>
        <v>0</v>
      </c>
      <c r="Q126" s="214">
        <v>0</v>
      </c>
      <c r="R126" s="214">
        <f t="shared" si="2"/>
        <v>0</v>
      </c>
      <c r="S126" s="214">
        <v>0</v>
      </c>
      <c r="T126" s="215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6" t="s">
        <v>144</v>
      </c>
      <c r="AT126" s="216" t="s">
        <v>140</v>
      </c>
      <c r="AU126" s="216" t="s">
        <v>81</v>
      </c>
      <c r="AY126" s="17" t="s">
        <v>137</v>
      </c>
      <c r="BE126" s="217">
        <f t="shared" si="4"/>
        <v>0</v>
      </c>
      <c r="BF126" s="217">
        <f t="shared" si="5"/>
        <v>0</v>
      </c>
      <c r="BG126" s="217">
        <f t="shared" si="6"/>
        <v>0</v>
      </c>
      <c r="BH126" s="217">
        <f t="shared" si="7"/>
        <v>0</v>
      </c>
      <c r="BI126" s="217">
        <f t="shared" si="8"/>
        <v>0</v>
      </c>
      <c r="BJ126" s="17" t="s">
        <v>81</v>
      </c>
      <c r="BK126" s="217">
        <f t="shared" si="9"/>
        <v>0</v>
      </c>
      <c r="BL126" s="17" t="s">
        <v>144</v>
      </c>
      <c r="BM126" s="216" t="s">
        <v>208</v>
      </c>
    </row>
    <row r="127" spans="1:65" s="2" customFormat="1" ht="16.5" customHeight="1">
      <c r="A127" s="34"/>
      <c r="B127" s="35"/>
      <c r="C127" s="204" t="s">
        <v>180</v>
      </c>
      <c r="D127" s="204" t="s">
        <v>140</v>
      </c>
      <c r="E127" s="205" t="s">
        <v>610</v>
      </c>
      <c r="F127" s="206" t="s">
        <v>611</v>
      </c>
      <c r="G127" s="207" t="s">
        <v>502</v>
      </c>
      <c r="H127" s="208">
        <v>1</v>
      </c>
      <c r="I127" s="209"/>
      <c r="J127" s="210">
        <f t="shared" si="0"/>
        <v>0</v>
      </c>
      <c r="K127" s="211"/>
      <c r="L127" s="39"/>
      <c r="M127" s="212" t="s">
        <v>1</v>
      </c>
      <c r="N127" s="213" t="s">
        <v>38</v>
      </c>
      <c r="O127" s="71"/>
      <c r="P127" s="214">
        <f t="shared" si="1"/>
        <v>0</v>
      </c>
      <c r="Q127" s="214">
        <v>0</v>
      </c>
      <c r="R127" s="214">
        <f t="shared" si="2"/>
        <v>0</v>
      </c>
      <c r="S127" s="214">
        <v>0</v>
      </c>
      <c r="T127" s="215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6" t="s">
        <v>144</v>
      </c>
      <c r="AT127" s="216" t="s">
        <v>140</v>
      </c>
      <c r="AU127" s="216" t="s">
        <v>81</v>
      </c>
      <c r="AY127" s="17" t="s">
        <v>137</v>
      </c>
      <c r="BE127" s="217">
        <f t="shared" si="4"/>
        <v>0</v>
      </c>
      <c r="BF127" s="217">
        <f t="shared" si="5"/>
        <v>0</v>
      </c>
      <c r="BG127" s="217">
        <f t="shared" si="6"/>
        <v>0</v>
      </c>
      <c r="BH127" s="217">
        <f t="shared" si="7"/>
        <v>0</v>
      </c>
      <c r="BI127" s="217">
        <f t="shared" si="8"/>
        <v>0</v>
      </c>
      <c r="BJ127" s="17" t="s">
        <v>81</v>
      </c>
      <c r="BK127" s="217">
        <f t="shared" si="9"/>
        <v>0</v>
      </c>
      <c r="BL127" s="17" t="s">
        <v>144</v>
      </c>
      <c r="BM127" s="216" t="s">
        <v>217</v>
      </c>
    </row>
    <row r="128" spans="1:65" s="2" customFormat="1" ht="16.5" customHeight="1">
      <c r="A128" s="34"/>
      <c r="B128" s="35"/>
      <c r="C128" s="204" t="s">
        <v>184</v>
      </c>
      <c r="D128" s="204" t="s">
        <v>140</v>
      </c>
      <c r="E128" s="205" t="s">
        <v>612</v>
      </c>
      <c r="F128" s="206" t="s">
        <v>613</v>
      </c>
      <c r="G128" s="207" t="s">
        <v>502</v>
      </c>
      <c r="H128" s="208">
        <v>7</v>
      </c>
      <c r="I128" s="209"/>
      <c r="J128" s="210">
        <f t="shared" si="0"/>
        <v>0</v>
      </c>
      <c r="K128" s="211"/>
      <c r="L128" s="39"/>
      <c r="M128" s="212" t="s">
        <v>1</v>
      </c>
      <c r="N128" s="213" t="s">
        <v>38</v>
      </c>
      <c r="O128" s="71"/>
      <c r="P128" s="214">
        <f t="shared" si="1"/>
        <v>0</v>
      </c>
      <c r="Q128" s="214">
        <v>0</v>
      </c>
      <c r="R128" s="214">
        <f t="shared" si="2"/>
        <v>0</v>
      </c>
      <c r="S128" s="214">
        <v>0</v>
      </c>
      <c r="T128" s="215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6" t="s">
        <v>144</v>
      </c>
      <c r="AT128" s="216" t="s">
        <v>140</v>
      </c>
      <c r="AU128" s="216" t="s">
        <v>81</v>
      </c>
      <c r="AY128" s="17" t="s">
        <v>137</v>
      </c>
      <c r="BE128" s="217">
        <f t="shared" si="4"/>
        <v>0</v>
      </c>
      <c r="BF128" s="217">
        <f t="shared" si="5"/>
        <v>0</v>
      </c>
      <c r="BG128" s="217">
        <f t="shared" si="6"/>
        <v>0</v>
      </c>
      <c r="BH128" s="217">
        <f t="shared" si="7"/>
        <v>0</v>
      </c>
      <c r="BI128" s="217">
        <f t="shared" si="8"/>
        <v>0</v>
      </c>
      <c r="BJ128" s="17" t="s">
        <v>81</v>
      </c>
      <c r="BK128" s="217">
        <f t="shared" si="9"/>
        <v>0</v>
      </c>
      <c r="BL128" s="17" t="s">
        <v>144</v>
      </c>
      <c r="BM128" s="216" t="s">
        <v>227</v>
      </c>
    </row>
    <row r="129" spans="1:65" s="2" customFormat="1" ht="16.5" customHeight="1">
      <c r="A129" s="34"/>
      <c r="B129" s="35"/>
      <c r="C129" s="204" t="s">
        <v>188</v>
      </c>
      <c r="D129" s="204" t="s">
        <v>140</v>
      </c>
      <c r="E129" s="205" t="s">
        <v>614</v>
      </c>
      <c r="F129" s="206" t="s">
        <v>615</v>
      </c>
      <c r="G129" s="207" t="s">
        <v>502</v>
      </c>
      <c r="H129" s="208">
        <v>1</v>
      </c>
      <c r="I129" s="209"/>
      <c r="J129" s="210">
        <f t="shared" si="0"/>
        <v>0</v>
      </c>
      <c r="K129" s="211"/>
      <c r="L129" s="39"/>
      <c r="M129" s="212" t="s">
        <v>1</v>
      </c>
      <c r="N129" s="213" t="s">
        <v>38</v>
      </c>
      <c r="O129" s="71"/>
      <c r="P129" s="214">
        <f t="shared" si="1"/>
        <v>0</v>
      </c>
      <c r="Q129" s="214">
        <v>0</v>
      </c>
      <c r="R129" s="214">
        <f t="shared" si="2"/>
        <v>0</v>
      </c>
      <c r="S129" s="214">
        <v>0</v>
      </c>
      <c r="T129" s="215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6" t="s">
        <v>144</v>
      </c>
      <c r="AT129" s="216" t="s">
        <v>140</v>
      </c>
      <c r="AU129" s="216" t="s">
        <v>81</v>
      </c>
      <c r="AY129" s="17" t="s">
        <v>137</v>
      </c>
      <c r="BE129" s="217">
        <f t="shared" si="4"/>
        <v>0</v>
      </c>
      <c r="BF129" s="217">
        <f t="shared" si="5"/>
        <v>0</v>
      </c>
      <c r="BG129" s="217">
        <f t="shared" si="6"/>
        <v>0</v>
      </c>
      <c r="BH129" s="217">
        <f t="shared" si="7"/>
        <v>0</v>
      </c>
      <c r="BI129" s="217">
        <f t="shared" si="8"/>
        <v>0</v>
      </c>
      <c r="BJ129" s="17" t="s">
        <v>81</v>
      </c>
      <c r="BK129" s="217">
        <f t="shared" si="9"/>
        <v>0</v>
      </c>
      <c r="BL129" s="17" t="s">
        <v>144</v>
      </c>
      <c r="BM129" s="216" t="s">
        <v>240</v>
      </c>
    </row>
    <row r="130" spans="1:65" s="2" customFormat="1" ht="16.5" customHeight="1">
      <c r="A130" s="34"/>
      <c r="B130" s="35"/>
      <c r="C130" s="204" t="s">
        <v>192</v>
      </c>
      <c r="D130" s="204" t="s">
        <v>140</v>
      </c>
      <c r="E130" s="205" t="s">
        <v>616</v>
      </c>
      <c r="F130" s="206" t="s">
        <v>617</v>
      </c>
      <c r="G130" s="207" t="s">
        <v>502</v>
      </c>
      <c r="H130" s="208">
        <v>1</v>
      </c>
      <c r="I130" s="209"/>
      <c r="J130" s="210">
        <f t="shared" si="0"/>
        <v>0</v>
      </c>
      <c r="K130" s="211"/>
      <c r="L130" s="39"/>
      <c r="M130" s="212" t="s">
        <v>1</v>
      </c>
      <c r="N130" s="213" t="s">
        <v>38</v>
      </c>
      <c r="O130" s="71"/>
      <c r="P130" s="214">
        <f t="shared" si="1"/>
        <v>0</v>
      </c>
      <c r="Q130" s="214">
        <v>0</v>
      </c>
      <c r="R130" s="214">
        <f t="shared" si="2"/>
        <v>0</v>
      </c>
      <c r="S130" s="214">
        <v>0</v>
      </c>
      <c r="T130" s="215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6" t="s">
        <v>144</v>
      </c>
      <c r="AT130" s="216" t="s">
        <v>140</v>
      </c>
      <c r="AU130" s="216" t="s">
        <v>81</v>
      </c>
      <c r="AY130" s="17" t="s">
        <v>137</v>
      </c>
      <c r="BE130" s="217">
        <f t="shared" si="4"/>
        <v>0</v>
      </c>
      <c r="BF130" s="217">
        <f t="shared" si="5"/>
        <v>0</v>
      </c>
      <c r="BG130" s="217">
        <f t="shared" si="6"/>
        <v>0</v>
      </c>
      <c r="BH130" s="217">
        <f t="shared" si="7"/>
        <v>0</v>
      </c>
      <c r="BI130" s="217">
        <f t="shared" si="8"/>
        <v>0</v>
      </c>
      <c r="BJ130" s="17" t="s">
        <v>81</v>
      </c>
      <c r="BK130" s="217">
        <f t="shared" si="9"/>
        <v>0</v>
      </c>
      <c r="BL130" s="17" t="s">
        <v>144</v>
      </c>
      <c r="BM130" s="216" t="s">
        <v>248</v>
      </c>
    </row>
    <row r="131" spans="1:65" s="2" customFormat="1" ht="16.5" customHeight="1">
      <c r="A131" s="34"/>
      <c r="B131" s="35"/>
      <c r="C131" s="204" t="s">
        <v>197</v>
      </c>
      <c r="D131" s="204" t="s">
        <v>140</v>
      </c>
      <c r="E131" s="205" t="s">
        <v>618</v>
      </c>
      <c r="F131" s="206" t="s">
        <v>619</v>
      </c>
      <c r="G131" s="207" t="s">
        <v>502</v>
      </c>
      <c r="H131" s="208">
        <v>1</v>
      </c>
      <c r="I131" s="209"/>
      <c r="J131" s="210">
        <f t="shared" si="0"/>
        <v>0</v>
      </c>
      <c r="K131" s="211"/>
      <c r="L131" s="39"/>
      <c r="M131" s="212" t="s">
        <v>1</v>
      </c>
      <c r="N131" s="213" t="s">
        <v>38</v>
      </c>
      <c r="O131" s="71"/>
      <c r="P131" s="214">
        <f t="shared" si="1"/>
        <v>0</v>
      </c>
      <c r="Q131" s="214">
        <v>0</v>
      </c>
      <c r="R131" s="214">
        <f t="shared" si="2"/>
        <v>0</v>
      </c>
      <c r="S131" s="214">
        <v>0</v>
      </c>
      <c r="T131" s="215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6" t="s">
        <v>144</v>
      </c>
      <c r="AT131" s="216" t="s">
        <v>140</v>
      </c>
      <c r="AU131" s="216" t="s">
        <v>81</v>
      </c>
      <c r="AY131" s="17" t="s">
        <v>137</v>
      </c>
      <c r="BE131" s="217">
        <f t="shared" si="4"/>
        <v>0</v>
      </c>
      <c r="BF131" s="217">
        <f t="shared" si="5"/>
        <v>0</v>
      </c>
      <c r="BG131" s="217">
        <f t="shared" si="6"/>
        <v>0</v>
      </c>
      <c r="BH131" s="217">
        <f t="shared" si="7"/>
        <v>0</v>
      </c>
      <c r="BI131" s="217">
        <f t="shared" si="8"/>
        <v>0</v>
      </c>
      <c r="BJ131" s="17" t="s">
        <v>81</v>
      </c>
      <c r="BK131" s="217">
        <f t="shared" si="9"/>
        <v>0</v>
      </c>
      <c r="BL131" s="17" t="s">
        <v>144</v>
      </c>
      <c r="BM131" s="216" t="s">
        <v>260</v>
      </c>
    </row>
    <row r="132" spans="1:65" s="2" customFormat="1" ht="16.5" customHeight="1">
      <c r="A132" s="34"/>
      <c r="B132" s="35"/>
      <c r="C132" s="204" t="s">
        <v>203</v>
      </c>
      <c r="D132" s="204" t="s">
        <v>140</v>
      </c>
      <c r="E132" s="205" t="s">
        <v>620</v>
      </c>
      <c r="F132" s="206" t="s">
        <v>621</v>
      </c>
      <c r="G132" s="207" t="s">
        <v>502</v>
      </c>
      <c r="H132" s="208">
        <v>1</v>
      </c>
      <c r="I132" s="209"/>
      <c r="J132" s="210">
        <f t="shared" si="0"/>
        <v>0</v>
      </c>
      <c r="K132" s="211"/>
      <c r="L132" s="39"/>
      <c r="M132" s="212" t="s">
        <v>1</v>
      </c>
      <c r="N132" s="213" t="s">
        <v>38</v>
      </c>
      <c r="O132" s="71"/>
      <c r="P132" s="214">
        <f t="shared" si="1"/>
        <v>0</v>
      </c>
      <c r="Q132" s="214">
        <v>0</v>
      </c>
      <c r="R132" s="214">
        <f t="shared" si="2"/>
        <v>0</v>
      </c>
      <c r="S132" s="214">
        <v>0</v>
      </c>
      <c r="T132" s="215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6" t="s">
        <v>144</v>
      </c>
      <c r="AT132" s="216" t="s">
        <v>140</v>
      </c>
      <c r="AU132" s="216" t="s">
        <v>81</v>
      </c>
      <c r="AY132" s="17" t="s">
        <v>137</v>
      </c>
      <c r="BE132" s="217">
        <f t="shared" si="4"/>
        <v>0</v>
      </c>
      <c r="BF132" s="217">
        <f t="shared" si="5"/>
        <v>0</v>
      </c>
      <c r="BG132" s="217">
        <f t="shared" si="6"/>
        <v>0</v>
      </c>
      <c r="BH132" s="217">
        <f t="shared" si="7"/>
        <v>0</v>
      </c>
      <c r="BI132" s="217">
        <f t="shared" si="8"/>
        <v>0</v>
      </c>
      <c r="BJ132" s="17" t="s">
        <v>81</v>
      </c>
      <c r="BK132" s="217">
        <f t="shared" si="9"/>
        <v>0</v>
      </c>
      <c r="BL132" s="17" t="s">
        <v>144</v>
      </c>
      <c r="BM132" s="216" t="s">
        <v>272</v>
      </c>
    </row>
    <row r="133" spans="1:65" s="2" customFormat="1" ht="16.5" customHeight="1">
      <c r="A133" s="34"/>
      <c r="B133" s="35"/>
      <c r="C133" s="204" t="s">
        <v>208</v>
      </c>
      <c r="D133" s="204" t="s">
        <v>140</v>
      </c>
      <c r="E133" s="205" t="s">
        <v>622</v>
      </c>
      <c r="F133" s="206" t="s">
        <v>623</v>
      </c>
      <c r="G133" s="207" t="s">
        <v>502</v>
      </c>
      <c r="H133" s="208">
        <v>18</v>
      </c>
      <c r="I133" s="209"/>
      <c r="J133" s="210">
        <f t="shared" si="0"/>
        <v>0</v>
      </c>
      <c r="K133" s="211"/>
      <c r="L133" s="39"/>
      <c r="M133" s="212" t="s">
        <v>1</v>
      </c>
      <c r="N133" s="213" t="s">
        <v>38</v>
      </c>
      <c r="O133" s="71"/>
      <c r="P133" s="214">
        <f t="shared" si="1"/>
        <v>0</v>
      </c>
      <c r="Q133" s="214">
        <v>0</v>
      </c>
      <c r="R133" s="214">
        <f t="shared" si="2"/>
        <v>0</v>
      </c>
      <c r="S133" s="214">
        <v>0</v>
      </c>
      <c r="T133" s="215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6" t="s">
        <v>144</v>
      </c>
      <c r="AT133" s="216" t="s">
        <v>140</v>
      </c>
      <c r="AU133" s="216" t="s">
        <v>81</v>
      </c>
      <c r="AY133" s="17" t="s">
        <v>137</v>
      </c>
      <c r="BE133" s="217">
        <f t="shared" si="4"/>
        <v>0</v>
      </c>
      <c r="BF133" s="217">
        <f t="shared" si="5"/>
        <v>0</v>
      </c>
      <c r="BG133" s="217">
        <f t="shared" si="6"/>
        <v>0</v>
      </c>
      <c r="BH133" s="217">
        <f t="shared" si="7"/>
        <v>0</v>
      </c>
      <c r="BI133" s="217">
        <f t="shared" si="8"/>
        <v>0</v>
      </c>
      <c r="BJ133" s="17" t="s">
        <v>81</v>
      </c>
      <c r="BK133" s="217">
        <f t="shared" si="9"/>
        <v>0</v>
      </c>
      <c r="BL133" s="17" t="s">
        <v>144</v>
      </c>
      <c r="BM133" s="216" t="s">
        <v>284</v>
      </c>
    </row>
    <row r="134" spans="1:65" s="2" customFormat="1" ht="16.5" customHeight="1">
      <c r="A134" s="34"/>
      <c r="B134" s="35"/>
      <c r="C134" s="204" t="s">
        <v>8</v>
      </c>
      <c r="D134" s="204" t="s">
        <v>140</v>
      </c>
      <c r="E134" s="205" t="s">
        <v>624</v>
      </c>
      <c r="F134" s="206" t="s">
        <v>625</v>
      </c>
      <c r="G134" s="207" t="s">
        <v>502</v>
      </c>
      <c r="H134" s="208">
        <v>1</v>
      </c>
      <c r="I134" s="209"/>
      <c r="J134" s="210">
        <f t="shared" si="0"/>
        <v>0</v>
      </c>
      <c r="K134" s="211"/>
      <c r="L134" s="39"/>
      <c r="M134" s="212" t="s">
        <v>1</v>
      </c>
      <c r="N134" s="213" t="s">
        <v>38</v>
      </c>
      <c r="O134" s="71"/>
      <c r="P134" s="214">
        <f t="shared" si="1"/>
        <v>0</v>
      </c>
      <c r="Q134" s="214">
        <v>0</v>
      </c>
      <c r="R134" s="214">
        <f t="shared" si="2"/>
        <v>0</v>
      </c>
      <c r="S134" s="214">
        <v>0</v>
      </c>
      <c r="T134" s="215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6" t="s">
        <v>144</v>
      </c>
      <c r="AT134" s="216" t="s">
        <v>140</v>
      </c>
      <c r="AU134" s="216" t="s">
        <v>81</v>
      </c>
      <c r="AY134" s="17" t="s">
        <v>137</v>
      </c>
      <c r="BE134" s="217">
        <f t="shared" si="4"/>
        <v>0</v>
      </c>
      <c r="BF134" s="217">
        <f t="shared" si="5"/>
        <v>0</v>
      </c>
      <c r="BG134" s="217">
        <f t="shared" si="6"/>
        <v>0</v>
      </c>
      <c r="BH134" s="217">
        <f t="shared" si="7"/>
        <v>0</v>
      </c>
      <c r="BI134" s="217">
        <f t="shared" si="8"/>
        <v>0</v>
      </c>
      <c r="BJ134" s="17" t="s">
        <v>81</v>
      </c>
      <c r="BK134" s="217">
        <f t="shared" si="9"/>
        <v>0</v>
      </c>
      <c r="BL134" s="17" t="s">
        <v>144</v>
      </c>
      <c r="BM134" s="216" t="s">
        <v>292</v>
      </c>
    </row>
    <row r="135" spans="1:65" s="2" customFormat="1" ht="16.5" customHeight="1">
      <c r="A135" s="34"/>
      <c r="B135" s="35"/>
      <c r="C135" s="204" t="s">
        <v>217</v>
      </c>
      <c r="D135" s="204" t="s">
        <v>140</v>
      </c>
      <c r="E135" s="205" t="s">
        <v>626</v>
      </c>
      <c r="F135" s="206" t="s">
        <v>627</v>
      </c>
      <c r="G135" s="207" t="s">
        <v>502</v>
      </c>
      <c r="H135" s="208">
        <v>1</v>
      </c>
      <c r="I135" s="209"/>
      <c r="J135" s="210">
        <f t="shared" si="0"/>
        <v>0</v>
      </c>
      <c r="K135" s="211"/>
      <c r="L135" s="39"/>
      <c r="M135" s="212" t="s">
        <v>1</v>
      </c>
      <c r="N135" s="213" t="s">
        <v>38</v>
      </c>
      <c r="O135" s="71"/>
      <c r="P135" s="214">
        <f t="shared" si="1"/>
        <v>0</v>
      </c>
      <c r="Q135" s="214">
        <v>0</v>
      </c>
      <c r="R135" s="214">
        <f t="shared" si="2"/>
        <v>0</v>
      </c>
      <c r="S135" s="214">
        <v>0</v>
      </c>
      <c r="T135" s="215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6" t="s">
        <v>144</v>
      </c>
      <c r="AT135" s="216" t="s">
        <v>140</v>
      </c>
      <c r="AU135" s="216" t="s">
        <v>81</v>
      </c>
      <c r="AY135" s="17" t="s">
        <v>137</v>
      </c>
      <c r="BE135" s="217">
        <f t="shared" si="4"/>
        <v>0</v>
      </c>
      <c r="BF135" s="217">
        <f t="shared" si="5"/>
        <v>0</v>
      </c>
      <c r="BG135" s="217">
        <f t="shared" si="6"/>
        <v>0</v>
      </c>
      <c r="BH135" s="217">
        <f t="shared" si="7"/>
        <v>0</v>
      </c>
      <c r="BI135" s="217">
        <f t="shared" si="8"/>
        <v>0</v>
      </c>
      <c r="BJ135" s="17" t="s">
        <v>81</v>
      </c>
      <c r="BK135" s="217">
        <f t="shared" si="9"/>
        <v>0</v>
      </c>
      <c r="BL135" s="17" t="s">
        <v>144</v>
      </c>
      <c r="BM135" s="216" t="s">
        <v>296</v>
      </c>
    </row>
    <row r="136" spans="1:65" s="2" customFormat="1" ht="16.5" customHeight="1">
      <c r="A136" s="34"/>
      <c r="B136" s="35"/>
      <c r="C136" s="204" t="s">
        <v>222</v>
      </c>
      <c r="D136" s="204" t="s">
        <v>140</v>
      </c>
      <c r="E136" s="205" t="s">
        <v>628</v>
      </c>
      <c r="F136" s="206" t="s">
        <v>629</v>
      </c>
      <c r="G136" s="207" t="s">
        <v>502</v>
      </c>
      <c r="H136" s="208">
        <v>3</v>
      </c>
      <c r="I136" s="209"/>
      <c r="J136" s="210">
        <f t="shared" si="0"/>
        <v>0</v>
      </c>
      <c r="K136" s="211"/>
      <c r="L136" s="39"/>
      <c r="M136" s="212" t="s">
        <v>1</v>
      </c>
      <c r="N136" s="213" t="s">
        <v>38</v>
      </c>
      <c r="O136" s="71"/>
      <c r="P136" s="214">
        <f t="shared" si="1"/>
        <v>0</v>
      </c>
      <c r="Q136" s="214">
        <v>0</v>
      </c>
      <c r="R136" s="214">
        <f t="shared" si="2"/>
        <v>0</v>
      </c>
      <c r="S136" s="214">
        <v>0</v>
      </c>
      <c r="T136" s="215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6" t="s">
        <v>144</v>
      </c>
      <c r="AT136" s="216" t="s">
        <v>140</v>
      </c>
      <c r="AU136" s="216" t="s">
        <v>81</v>
      </c>
      <c r="AY136" s="17" t="s">
        <v>137</v>
      </c>
      <c r="BE136" s="217">
        <f t="shared" si="4"/>
        <v>0</v>
      </c>
      <c r="BF136" s="217">
        <f t="shared" si="5"/>
        <v>0</v>
      </c>
      <c r="BG136" s="217">
        <f t="shared" si="6"/>
        <v>0</v>
      </c>
      <c r="BH136" s="217">
        <f t="shared" si="7"/>
        <v>0</v>
      </c>
      <c r="BI136" s="217">
        <f t="shared" si="8"/>
        <v>0</v>
      </c>
      <c r="BJ136" s="17" t="s">
        <v>81</v>
      </c>
      <c r="BK136" s="217">
        <f t="shared" si="9"/>
        <v>0</v>
      </c>
      <c r="BL136" s="17" t="s">
        <v>144</v>
      </c>
      <c r="BM136" s="216" t="s">
        <v>312</v>
      </c>
    </row>
    <row r="137" spans="1:65" s="2" customFormat="1" ht="16.5" customHeight="1">
      <c r="A137" s="34"/>
      <c r="B137" s="35"/>
      <c r="C137" s="204" t="s">
        <v>227</v>
      </c>
      <c r="D137" s="204" t="s">
        <v>140</v>
      </c>
      <c r="E137" s="205" t="s">
        <v>630</v>
      </c>
      <c r="F137" s="206" t="s">
        <v>631</v>
      </c>
      <c r="G137" s="207" t="s">
        <v>502</v>
      </c>
      <c r="H137" s="208">
        <v>7</v>
      </c>
      <c r="I137" s="209"/>
      <c r="J137" s="210">
        <f t="shared" si="0"/>
        <v>0</v>
      </c>
      <c r="K137" s="211"/>
      <c r="L137" s="39"/>
      <c r="M137" s="212" t="s">
        <v>1</v>
      </c>
      <c r="N137" s="213" t="s">
        <v>38</v>
      </c>
      <c r="O137" s="71"/>
      <c r="P137" s="214">
        <f t="shared" si="1"/>
        <v>0</v>
      </c>
      <c r="Q137" s="214">
        <v>0</v>
      </c>
      <c r="R137" s="214">
        <f t="shared" si="2"/>
        <v>0</v>
      </c>
      <c r="S137" s="214">
        <v>0</v>
      </c>
      <c r="T137" s="215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6" t="s">
        <v>144</v>
      </c>
      <c r="AT137" s="216" t="s">
        <v>140</v>
      </c>
      <c r="AU137" s="216" t="s">
        <v>81</v>
      </c>
      <c r="AY137" s="17" t="s">
        <v>137</v>
      </c>
      <c r="BE137" s="217">
        <f t="shared" si="4"/>
        <v>0</v>
      </c>
      <c r="BF137" s="217">
        <f t="shared" si="5"/>
        <v>0</v>
      </c>
      <c r="BG137" s="217">
        <f t="shared" si="6"/>
        <v>0</v>
      </c>
      <c r="BH137" s="217">
        <f t="shared" si="7"/>
        <v>0</v>
      </c>
      <c r="BI137" s="217">
        <f t="shared" si="8"/>
        <v>0</v>
      </c>
      <c r="BJ137" s="17" t="s">
        <v>81</v>
      </c>
      <c r="BK137" s="217">
        <f t="shared" si="9"/>
        <v>0</v>
      </c>
      <c r="BL137" s="17" t="s">
        <v>144</v>
      </c>
      <c r="BM137" s="216" t="s">
        <v>322</v>
      </c>
    </row>
    <row r="138" spans="1:65" s="2" customFormat="1" ht="16.5" customHeight="1">
      <c r="A138" s="34"/>
      <c r="B138" s="35"/>
      <c r="C138" s="204" t="s">
        <v>235</v>
      </c>
      <c r="D138" s="204" t="s">
        <v>140</v>
      </c>
      <c r="E138" s="205" t="s">
        <v>632</v>
      </c>
      <c r="F138" s="206" t="s">
        <v>633</v>
      </c>
      <c r="G138" s="207" t="s">
        <v>502</v>
      </c>
      <c r="H138" s="208">
        <v>1</v>
      </c>
      <c r="I138" s="209"/>
      <c r="J138" s="210">
        <f t="shared" si="0"/>
        <v>0</v>
      </c>
      <c r="K138" s="211"/>
      <c r="L138" s="39"/>
      <c r="M138" s="212" t="s">
        <v>1</v>
      </c>
      <c r="N138" s="213" t="s">
        <v>38</v>
      </c>
      <c r="O138" s="71"/>
      <c r="P138" s="214">
        <f t="shared" si="1"/>
        <v>0</v>
      </c>
      <c r="Q138" s="214">
        <v>0</v>
      </c>
      <c r="R138" s="214">
        <f t="shared" si="2"/>
        <v>0</v>
      </c>
      <c r="S138" s="214">
        <v>0</v>
      </c>
      <c r="T138" s="215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6" t="s">
        <v>144</v>
      </c>
      <c r="AT138" s="216" t="s">
        <v>140</v>
      </c>
      <c r="AU138" s="216" t="s">
        <v>81</v>
      </c>
      <c r="AY138" s="17" t="s">
        <v>137</v>
      </c>
      <c r="BE138" s="217">
        <f t="shared" si="4"/>
        <v>0</v>
      </c>
      <c r="BF138" s="217">
        <f t="shared" si="5"/>
        <v>0</v>
      </c>
      <c r="BG138" s="217">
        <f t="shared" si="6"/>
        <v>0</v>
      </c>
      <c r="BH138" s="217">
        <f t="shared" si="7"/>
        <v>0</v>
      </c>
      <c r="BI138" s="217">
        <f t="shared" si="8"/>
        <v>0</v>
      </c>
      <c r="BJ138" s="17" t="s">
        <v>81</v>
      </c>
      <c r="BK138" s="217">
        <f t="shared" si="9"/>
        <v>0</v>
      </c>
      <c r="BL138" s="17" t="s">
        <v>144</v>
      </c>
      <c r="BM138" s="216" t="s">
        <v>330</v>
      </c>
    </row>
    <row r="139" spans="1:65" s="2" customFormat="1" ht="16.5" customHeight="1">
      <c r="A139" s="34"/>
      <c r="B139" s="35"/>
      <c r="C139" s="204" t="s">
        <v>240</v>
      </c>
      <c r="D139" s="204" t="s">
        <v>140</v>
      </c>
      <c r="E139" s="205" t="s">
        <v>634</v>
      </c>
      <c r="F139" s="206" t="s">
        <v>635</v>
      </c>
      <c r="G139" s="207" t="s">
        <v>502</v>
      </c>
      <c r="H139" s="208">
        <v>2</v>
      </c>
      <c r="I139" s="209"/>
      <c r="J139" s="210">
        <f t="shared" si="0"/>
        <v>0</v>
      </c>
      <c r="K139" s="211"/>
      <c r="L139" s="39"/>
      <c r="M139" s="212" t="s">
        <v>1</v>
      </c>
      <c r="N139" s="213" t="s">
        <v>38</v>
      </c>
      <c r="O139" s="71"/>
      <c r="P139" s="214">
        <f t="shared" si="1"/>
        <v>0</v>
      </c>
      <c r="Q139" s="214">
        <v>0</v>
      </c>
      <c r="R139" s="214">
        <f t="shared" si="2"/>
        <v>0</v>
      </c>
      <c r="S139" s="214">
        <v>0</v>
      </c>
      <c r="T139" s="215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6" t="s">
        <v>144</v>
      </c>
      <c r="AT139" s="216" t="s">
        <v>140</v>
      </c>
      <c r="AU139" s="216" t="s">
        <v>81</v>
      </c>
      <c r="AY139" s="17" t="s">
        <v>137</v>
      </c>
      <c r="BE139" s="217">
        <f t="shared" si="4"/>
        <v>0</v>
      </c>
      <c r="BF139" s="217">
        <f t="shared" si="5"/>
        <v>0</v>
      </c>
      <c r="BG139" s="217">
        <f t="shared" si="6"/>
        <v>0</v>
      </c>
      <c r="BH139" s="217">
        <f t="shared" si="7"/>
        <v>0</v>
      </c>
      <c r="BI139" s="217">
        <f t="shared" si="8"/>
        <v>0</v>
      </c>
      <c r="BJ139" s="17" t="s">
        <v>81</v>
      </c>
      <c r="BK139" s="217">
        <f t="shared" si="9"/>
        <v>0</v>
      </c>
      <c r="BL139" s="17" t="s">
        <v>144</v>
      </c>
      <c r="BM139" s="216" t="s">
        <v>340</v>
      </c>
    </row>
    <row r="140" spans="1:65" s="2" customFormat="1" ht="16.5" customHeight="1">
      <c r="A140" s="34"/>
      <c r="B140" s="35"/>
      <c r="C140" s="204" t="s">
        <v>7</v>
      </c>
      <c r="D140" s="204" t="s">
        <v>140</v>
      </c>
      <c r="E140" s="205" t="s">
        <v>636</v>
      </c>
      <c r="F140" s="206" t="s">
        <v>637</v>
      </c>
      <c r="G140" s="207" t="s">
        <v>502</v>
      </c>
      <c r="H140" s="208">
        <v>32</v>
      </c>
      <c r="I140" s="209"/>
      <c r="J140" s="210">
        <f t="shared" si="0"/>
        <v>0</v>
      </c>
      <c r="K140" s="211"/>
      <c r="L140" s="39"/>
      <c r="M140" s="212" t="s">
        <v>1</v>
      </c>
      <c r="N140" s="213" t="s">
        <v>38</v>
      </c>
      <c r="O140" s="71"/>
      <c r="P140" s="214">
        <f t="shared" si="1"/>
        <v>0</v>
      </c>
      <c r="Q140" s="214">
        <v>0</v>
      </c>
      <c r="R140" s="214">
        <f t="shared" si="2"/>
        <v>0</v>
      </c>
      <c r="S140" s="214">
        <v>0</v>
      </c>
      <c r="T140" s="215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6" t="s">
        <v>144</v>
      </c>
      <c r="AT140" s="216" t="s">
        <v>140</v>
      </c>
      <c r="AU140" s="216" t="s">
        <v>81</v>
      </c>
      <c r="AY140" s="17" t="s">
        <v>137</v>
      </c>
      <c r="BE140" s="217">
        <f t="shared" si="4"/>
        <v>0</v>
      </c>
      <c r="BF140" s="217">
        <f t="shared" si="5"/>
        <v>0</v>
      </c>
      <c r="BG140" s="217">
        <f t="shared" si="6"/>
        <v>0</v>
      </c>
      <c r="BH140" s="217">
        <f t="shared" si="7"/>
        <v>0</v>
      </c>
      <c r="BI140" s="217">
        <f t="shared" si="8"/>
        <v>0</v>
      </c>
      <c r="BJ140" s="17" t="s">
        <v>81</v>
      </c>
      <c r="BK140" s="217">
        <f t="shared" si="9"/>
        <v>0</v>
      </c>
      <c r="BL140" s="17" t="s">
        <v>144</v>
      </c>
      <c r="BM140" s="216" t="s">
        <v>349</v>
      </c>
    </row>
    <row r="141" spans="1:65" s="2" customFormat="1" ht="16.5" customHeight="1">
      <c r="A141" s="34"/>
      <c r="B141" s="35"/>
      <c r="C141" s="204" t="s">
        <v>248</v>
      </c>
      <c r="D141" s="204" t="s">
        <v>140</v>
      </c>
      <c r="E141" s="205" t="s">
        <v>638</v>
      </c>
      <c r="F141" s="206" t="s">
        <v>639</v>
      </c>
      <c r="G141" s="207" t="s">
        <v>502</v>
      </c>
      <c r="H141" s="208">
        <v>20</v>
      </c>
      <c r="I141" s="209"/>
      <c r="J141" s="210">
        <f t="shared" si="0"/>
        <v>0</v>
      </c>
      <c r="K141" s="211"/>
      <c r="L141" s="39"/>
      <c r="M141" s="212" t="s">
        <v>1</v>
      </c>
      <c r="N141" s="213" t="s">
        <v>38</v>
      </c>
      <c r="O141" s="71"/>
      <c r="P141" s="214">
        <f t="shared" si="1"/>
        <v>0</v>
      </c>
      <c r="Q141" s="214">
        <v>0</v>
      </c>
      <c r="R141" s="214">
        <f t="shared" si="2"/>
        <v>0</v>
      </c>
      <c r="S141" s="214">
        <v>0</v>
      </c>
      <c r="T141" s="215">
        <f t="shared" si="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6" t="s">
        <v>144</v>
      </c>
      <c r="AT141" s="216" t="s">
        <v>140</v>
      </c>
      <c r="AU141" s="216" t="s">
        <v>81</v>
      </c>
      <c r="AY141" s="17" t="s">
        <v>137</v>
      </c>
      <c r="BE141" s="217">
        <f t="shared" si="4"/>
        <v>0</v>
      </c>
      <c r="BF141" s="217">
        <f t="shared" si="5"/>
        <v>0</v>
      </c>
      <c r="BG141" s="217">
        <f t="shared" si="6"/>
        <v>0</v>
      </c>
      <c r="BH141" s="217">
        <f t="shared" si="7"/>
        <v>0</v>
      </c>
      <c r="BI141" s="217">
        <f t="shared" si="8"/>
        <v>0</v>
      </c>
      <c r="BJ141" s="17" t="s">
        <v>81</v>
      </c>
      <c r="BK141" s="217">
        <f t="shared" si="9"/>
        <v>0</v>
      </c>
      <c r="BL141" s="17" t="s">
        <v>144</v>
      </c>
      <c r="BM141" s="216" t="s">
        <v>359</v>
      </c>
    </row>
    <row r="142" spans="1:65" s="2" customFormat="1" ht="16.5" customHeight="1">
      <c r="A142" s="34"/>
      <c r="B142" s="35"/>
      <c r="C142" s="204" t="s">
        <v>253</v>
      </c>
      <c r="D142" s="204" t="s">
        <v>140</v>
      </c>
      <c r="E142" s="205" t="s">
        <v>640</v>
      </c>
      <c r="F142" s="206" t="s">
        <v>641</v>
      </c>
      <c r="G142" s="207" t="s">
        <v>502</v>
      </c>
      <c r="H142" s="208">
        <v>75</v>
      </c>
      <c r="I142" s="209"/>
      <c r="J142" s="210">
        <f t="shared" si="0"/>
        <v>0</v>
      </c>
      <c r="K142" s="211"/>
      <c r="L142" s="39"/>
      <c r="M142" s="212" t="s">
        <v>1</v>
      </c>
      <c r="N142" s="213" t="s">
        <v>38</v>
      </c>
      <c r="O142" s="71"/>
      <c r="P142" s="214">
        <f t="shared" si="1"/>
        <v>0</v>
      </c>
      <c r="Q142" s="214">
        <v>0</v>
      </c>
      <c r="R142" s="214">
        <f t="shared" si="2"/>
        <v>0</v>
      </c>
      <c r="S142" s="214">
        <v>0</v>
      </c>
      <c r="T142" s="215">
        <f t="shared" si="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6" t="s">
        <v>144</v>
      </c>
      <c r="AT142" s="216" t="s">
        <v>140</v>
      </c>
      <c r="AU142" s="216" t="s">
        <v>81</v>
      </c>
      <c r="AY142" s="17" t="s">
        <v>137</v>
      </c>
      <c r="BE142" s="217">
        <f t="shared" si="4"/>
        <v>0</v>
      </c>
      <c r="BF142" s="217">
        <f t="shared" si="5"/>
        <v>0</v>
      </c>
      <c r="BG142" s="217">
        <f t="shared" si="6"/>
        <v>0</v>
      </c>
      <c r="BH142" s="217">
        <f t="shared" si="7"/>
        <v>0</v>
      </c>
      <c r="BI142" s="217">
        <f t="shared" si="8"/>
        <v>0</v>
      </c>
      <c r="BJ142" s="17" t="s">
        <v>81</v>
      </c>
      <c r="BK142" s="217">
        <f t="shared" si="9"/>
        <v>0</v>
      </c>
      <c r="BL142" s="17" t="s">
        <v>144</v>
      </c>
      <c r="BM142" s="216" t="s">
        <v>370</v>
      </c>
    </row>
    <row r="143" spans="1:65" s="2" customFormat="1" ht="16.5" customHeight="1">
      <c r="A143" s="34"/>
      <c r="B143" s="35"/>
      <c r="C143" s="204" t="s">
        <v>260</v>
      </c>
      <c r="D143" s="204" t="s">
        <v>140</v>
      </c>
      <c r="E143" s="205" t="s">
        <v>642</v>
      </c>
      <c r="F143" s="206" t="s">
        <v>643</v>
      </c>
      <c r="G143" s="207" t="s">
        <v>502</v>
      </c>
      <c r="H143" s="208">
        <v>9</v>
      </c>
      <c r="I143" s="209"/>
      <c r="J143" s="210">
        <f t="shared" si="0"/>
        <v>0</v>
      </c>
      <c r="K143" s="211"/>
      <c r="L143" s="39"/>
      <c r="M143" s="212" t="s">
        <v>1</v>
      </c>
      <c r="N143" s="213" t="s">
        <v>38</v>
      </c>
      <c r="O143" s="71"/>
      <c r="P143" s="214">
        <f t="shared" si="1"/>
        <v>0</v>
      </c>
      <c r="Q143" s="214">
        <v>0</v>
      </c>
      <c r="R143" s="214">
        <f t="shared" si="2"/>
        <v>0</v>
      </c>
      <c r="S143" s="214">
        <v>0</v>
      </c>
      <c r="T143" s="215">
        <f t="shared" si="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6" t="s">
        <v>144</v>
      </c>
      <c r="AT143" s="216" t="s">
        <v>140</v>
      </c>
      <c r="AU143" s="216" t="s">
        <v>81</v>
      </c>
      <c r="AY143" s="17" t="s">
        <v>137</v>
      </c>
      <c r="BE143" s="217">
        <f t="shared" si="4"/>
        <v>0</v>
      </c>
      <c r="BF143" s="217">
        <f t="shared" si="5"/>
        <v>0</v>
      </c>
      <c r="BG143" s="217">
        <f t="shared" si="6"/>
        <v>0</v>
      </c>
      <c r="BH143" s="217">
        <f t="shared" si="7"/>
        <v>0</v>
      </c>
      <c r="BI143" s="217">
        <f t="shared" si="8"/>
        <v>0</v>
      </c>
      <c r="BJ143" s="17" t="s">
        <v>81</v>
      </c>
      <c r="BK143" s="217">
        <f t="shared" si="9"/>
        <v>0</v>
      </c>
      <c r="BL143" s="17" t="s">
        <v>144</v>
      </c>
      <c r="BM143" s="216" t="s">
        <v>378</v>
      </c>
    </row>
    <row r="144" spans="1:65" s="2" customFormat="1" ht="16.5" customHeight="1">
      <c r="A144" s="34"/>
      <c r="B144" s="35"/>
      <c r="C144" s="204" t="s">
        <v>264</v>
      </c>
      <c r="D144" s="204" t="s">
        <v>140</v>
      </c>
      <c r="E144" s="205" t="s">
        <v>644</v>
      </c>
      <c r="F144" s="206" t="s">
        <v>645</v>
      </c>
      <c r="G144" s="207" t="s">
        <v>502</v>
      </c>
      <c r="H144" s="208">
        <v>1</v>
      </c>
      <c r="I144" s="209"/>
      <c r="J144" s="210">
        <f t="shared" si="0"/>
        <v>0</v>
      </c>
      <c r="K144" s="211"/>
      <c r="L144" s="39"/>
      <c r="M144" s="212" t="s">
        <v>1</v>
      </c>
      <c r="N144" s="213" t="s">
        <v>38</v>
      </c>
      <c r="O144" s="71"/>
      <c r="P144" s="214">
        <f t="shared" si="1"/>
        <v>0</v>
      </c>
      <c r="Q144" s="214">
        <v>0</v>
      </c>
      <c r="R144" s="214">
        <f t="shared" si="2"/>
        <v>0</v>
      </c>
      <c r="S144" s="214">
        <v>0</v>
      </c>
      <c r="T144" s="215">
        <f t="shared" si="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6" t="s">
        <v>144</v>
      </c>
      <c r="AT144" s="216" t="s">
        <v>140</v>
      </c>
      <c r="AU144" s="216" t="s">
        <v>81</v>
      </c>
      <c r="AY144" s="17" t="s">
        <v>137</v>
      </c>
      <c r="BE144" s="217">
        <f t="shared" si="4"/>
        <v>0</v>
      </c>
      <c r="BF144" s="217">
        <f t="shared" si="5"/>
        <v>0</v>
      </c>
      <c r="BG144" s="217">
        <f t="shared" si="6"/>
        <v>0</v>
      </c>
      <c r="BH144" s="217">
        <f t="shared" si="7"/>
        <v>0</v>
      </c>
      <c r="BI144" s="217">
        <f t="shared" si="8"/>
        <v>0</v>
      </c>
      <c r="BJ144" s="17" t="s">
        <v>81</v>
      </c>
      <c r="BK144" s="217">
        <f t="shared" si="9"/>
        <v>0</v>
      </c>
      <c r="BL144" s="17" t="s">
        <v>144</v>
      </c>
      <c r="BM144" s="216" t="s">
        <v>388</v>
      </c>
    </row>
    <row r="145" spans="1:65" s="2" customFormat="1" ht="16.5" customHeight="1">
      <c r="A145" s="34"/>
      <c r="B145" s="35"/>
      <c r="C145" s="204" t="s">
        <v>272</v>
      </c>
      <c r="D145" s="204" t="s">
        <v>140</v>
      </c>
      <c r="E145" s="205" t="s">
        <v>646</v>
      </c>
      <c r="F145" s="206" t="s">
        <v>647</v>
      </c>
      <c r="G145" s="207" t="s">
        <v>502</v>
      </c>
      <c r="H145" s="208">
        <v>1</v>
      </c>
      <c r="I145" s="209"/>
      <c r="J145" s="210">
        <f t="shared" si="0"/>
        <v>0</v>
      </c>
      <c r="K145" s="211"/>
      <c r="L145" s="39"/>
      <c r="M145" s="212" t="s">
        <v>1</v>
      </c>
      <c r="N145" s="213" t="s">
        <v>38</v>
      </c>
      <c r="O145" s="71"/>
      <c r="P145" s="214">
        <f t="shared" si="1"/>
        <v>0</v>
      </c>
      <c r="Q145" s="214">
        <v>0</v>
      </c>
      <c r="R145" s="214">
        <f t="shared" si="2"/>
        <v>0</v>
      </c>
      <c r="S145" s="214">
        <v>0</v>
      </c>
      <c r="T145" s="215">
        <f t="shared" si="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6" t="s">
        <v>144</v>
      </c>
      <c r="AT145" s="216" t="s">
        <v>140</v>
      </c>
      <c r="AU145" s="216" t="s">
        <v>81</v>
      </c>
      <c r="AY145" s="17" t="s">
        <v>137</v>
      </c>
      <c r="BE145" s="217">
        <f t="shared" si="4"/>
        <v>0</v>
      </c>
      <c r="BF145" s="217">
        <f t="shared" si="5"/>
        <v>0</v>
      </c>
      <c r="BG145" s="217">
        <f t="shared" si="6"/>
        <v>0</v>
      </c>
      <c r="BH145" s="217">
        <f t="shared" si="7"/>
        <v>0</v>
      </c>
      <c r="BI145" s="217">
        <f t="shared" si="8"/>
        <v>0</v>
      </c>
      <c r="BJ145" s="17" t="s">
        <v>81</v>
      </c>
      <c r="BK145" s="217">
        <f t="shared" si="9"/>
        <v>0</v>
      </c>
      <c r="BL145" s="17" t="s">
        <v>144</v>
      </c>
      <c r="BM145" s="216" t="s">
        <v>398</v>
      </c>
    </row>
    <row r="146" spans="1:65" s="2" customFormat="1" ht="16.5" customHeight="1">
      <c r="A146" s="34"/>
      <c r="B146" s="35"/>
      <c r="C146" s="204" t="s">
        <v>277</v>
      </c>
      <c r="D146" s="204" t="s">
        <v>140</v>
      </c>
      <c r="E146" s="205" t="s">
        <v>648</v>
      </c>
      <c r="F146" s="206" t="s">
        <v>649</v>
      </c>
      <c r="G146" s="207" t="s">
        <v>230</v>
      </c>
      <c r="H146" s="208">
        <v>20</v>
      </c>
      <c r="I146" s="209"/>
      <c r="J146" s="210">
        <f t="shared" si="0"/>
        <v>0</v>
      </c>
      <c r="K146" s="211"/>
      <c r="L146" s="39"/>
      <c r="M146" s="212" t="s">
        <v>1</v>
      </c>
      <c r="N146" s="213" t="s">
        <v>38</v>
      </c>
      <c r="O146" s="71"/>
      <c r="P146" s="214">
        <f t="shared" si="1"/>
        <v>0</v>
      </c>
      <c r="Q146" s="214">
        <v>0</v>
      </c>
      <c r="R146" s="214">
        <f t="shared" si="2"/>
        <v>0</v>
      </c>
      <c r="S146" s="214">
        <v>0</v>
      </c>
      <c r="T146" s="215">
        <f t="shared" si="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6" t="s">
        <v>144</v>
      </c>
      <c r="AT146" s="216" t="s">
        <v>140</v>
      </c>
      <c r="AU146" s="216" t="s">
        <v>81</v>
      </c>
      <c r="AY146" s="17" t="s">
        <v>137</v>
      </c>
      <c r="BE146" s="217">
        <f t="shared" si="4"/>
        <v>0</v>
      </c>
      <c r="BF146" s="217">
        <f t="shared" si="5"/>
        <v>0</v>
      </c>
      <c r="BG146" s="217">
        <f t="shared" si="6"/>
        <v>0</v>
      </c>
      <c r="BH146" s="217">
        <f t="shared" si="7"/>
        <v>0</v>
      </c>
      <c r="BI146" s="217">
        <f t="shared" si="8"/>
        <v>0</v>
      </c>
      <c r="BJ146" s="17" t="s">
        <v>81</v>
      </c>
      <c r="BK146" s="217">
        <f t="shared" si="9"/>
        <v>0</v>
      </c>
      <c r="BL146" s="17" t="s">
        <v>144</v>
      </c>
      <c r="BM146" s="216" t="s">
        <v>407</v>
      </c>
    </row>
    <row r="147" spans="1:65" s="2" customFormat="1" ht="16.5" customHeight="1">
      <c r="A147" s="34"/>
      <c r="B147" s="35"/>
      <c r="C147" s="204" t="s">
        <v>284</v>
      </c>
      <c r="D147" s="204" t="s">
        <v>140</v>
      </c>
      <c r="E147" s="205" t="s">
        <v>650</v>
      </c>
      <c r="F147" s="206" t="s">
        <v>651</v>
      </c>
      <c r="G147" s="207" t="s">
        <v>230</v>
      </c>
      <c r="H147" s="208">
        <v>20</v>
      </c>
      <c r="I147" s="209"/>
      <c r="J147" s="210">
        <f t="shared" si="0"/>
        <v>0</v>
      </c>
      <c r="K147" s="211"/>
      <c r="L147" s="39"/>
      <c r="M147" s="212" t="s">
        <v>1</v>
      </c>
      <c r="N147" s="213" t="s">
        <v>38</v>
      </c>
      <c r="O147" s="71"/>
      <c r="P147" s="214">
        <f t="shared" si="1"/>
        <v>0</v>
      </c>
      <c r="Q147" s="214">
        <v>0</v>
      </c>
      <c r="R147" s="214">
        <f t="shared" si="2"/>
        <v>0</v>
      </c>
      <c r="S147" s="214">
        <v>0</v>
      </c>
      <c r="T147" s="215">
        <f t="shared" si="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6" t="s">
        <v>144</v>
      </c>
      <c r="AT147" s="216" t="s">
        <v>140</v>
      </c>
      <c r="AU147" s="216" t="s">
        <v>81</v>
      </c>
      <c r="AY147" s="17" t="s">
        <v>137</v>
      </c>
      <c r="BE147" s="217">
        <f t="shared" si="4"/>
        <v>0</v>
      </c>
      <c r="BF147" s="217">
        <f t="shared" si="5"/>
        <v>0</v>
      </c>
      <c r="BG147" s="217">
        <f t="shared" si="6"/>
        <v>0</v>
      </c>
      <c r="BH147" s="217">
        <f t="shared" si="7"/>
        <v>0</v>
      </c>
      <c r="BI147" s="217">
        <f t="shared" si="8"/>
        <v>0</v>
      </c>
      <c r="BJ147" s="17" t="s">
        <v>81</v>
      </c>
      <c r="BK147" s="217">
        <f t="shared" si="9"/>
        <v>0</v>
      </c>
      <c r="BL147" s="17" t="s">
        <v>144</v>
      </c>
      <c r="BM147" s="216" t="s">
        <v>415</v>
      </c>
    </row>
    <row r="148" spans="1:65" s="2" customFormat="1" ht="16.5" customHeight="1">
      <c r="A148" s="34"/>
      <c r="B148" s="35"/>
      <c r="C148" s="204" t="s">
        <v>288</v>
      </c>
      <c r="D148" s="204" t="s">
        <v>140</v>
      </c>
      <c r="E148" s="205" t="s">
        <v>652</v>
      </c>
      <c r="F148" s="206" t="s">
        <v>653</v>
      </c>
      <c r="G148" s="207" t="s">
        <v>230</v>
      </c>
      <c r="H148" s="208">
        <v>250</v>
      </c>
      <c r="I148" s="209"/>
      <c r="J148" s="210">
        <f t="shared" si="0"/>
        <v>0</v>
      </c>
      <c r="K148" s="211"/>
      <c r="L148" s="39"/>
      <c r="M148" s="212" t="s">
        <v>1</v>
      </c>
      <c r="N148" s="213" t="s">
        <v>38</v>
      </c>
      <c r="O148" s="71"/>
      <c r="P148" s="214">
        <f t="shared" si="1"/>
        <v>0</v>
      </c>
      <c r="Q148" s="214">
        <v>0</v>
      </c>
      <c r="R148" s="214">
        <f t="shared" si="2"/>
        <v>0</v>
      </c>
      <c r="S148" s="214">
        <v>0</v>
      </c>
      <c r="T148" s="215">
        <f t="shared" si="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6" t="s">
        <v>144</v>
      </c>
      <c r="AT148" s="216" t="s">
        <v>140</v>
      </c>
      <c r="AU148" s="216" t="s">
        <v>81</v>
      </c>
      <c r="AY148" s="17" t="s">
        <v>137</v>
      </c>
      <c r="BE148" s="217">
        <f t="shared" si="4"/>
        <v>0</v>
      </c>
      <c r="BF148" s="217">
        <f t="shared" si="5"/>
        <v>0</v>
      </c>
      <c r="BG148" s="217">
        <f t="shared" si="6"/>
        <v>0</v>
      </c>
      <c r="BH148" s="217">
        <f t="shared" si="7"/>
        <v>0</v>
      </c>
      <c r="BI148" s="217">
        <f t="shared" si="8"/>
        <v>0</v>
      </c>
      <c r="BJ148" s="17" t="s">
        <v>81</v>
      </c>
      <c r="BK148" s="217">
        <f t="shared" si="9"/>
        <v>0</v>
      </c>
      <c r="BL148" s="17" t="s">
        <v>144</v>
      </c>
      <c r="BM148" s="216" t="s">
        <v>425</v>
      </c>
    </row>
    <row r="149" spans="1:65" s="2" customFormat="1" ht="16.5" customHeight="1">
      <c r="A149" s="34"/>
      <c r="B149" s="35"/>
      <c r="C149" s="204" t="s">
        <v>292</v>
      </c>
      <c r="D149" s="204" t="s">
        <v>140</v>
      </c>
      <c r="E149" s="205" t="s">
        <v>654</v>
      </c>
      <c r="F149" s="206" t="s">
        <v>655</v>
      </c>
      <c r="G149" s="207" t="s">
        <v>230</v>
      </c>
      <c r="H149" s="208">
        <v>100</v>
      </c>
      <c r="I149" s="209"/>
      <c r="J149" s="210">
        <f t="shared" si="0"/>
        <v>0</v>
      </c>
      <c r="K149" s="211"/>
      <c r="L149" s="39"/>
      <c r="M149" s="212" t="s">
        <v>1</v>
      </c>
      <c r="N149" s="213" t="s">
        <v>38</v>
      </c>
      <c r="O149" s="71"/>
      <c r="P149" s="214">
        <f t="shared" si="1"/>
        <v>0</v>
      </c>
      <c r="Q149" s="214">
        <v>0</v>
      </c>
      <c r="R149" s="214">
        <f t="shared" si="2"/>
        <v>0</v>
      </c>
      <c r="S149" s="214">
        <v>0</v>
      </c>
      <c r="T149" s="215">
        <f t="shared" si="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6" t="s">
        <v>144</v>
      </c>
      <c r="AT149" s="216" t="s">
        <v>140</v>
      </c>
      <c r="AU149" s="216" t="s">
        <v>81</v>
      </c>
      <c r="AY149" s="17" t="s">
        <v>137</v>
      </c>
      <c r="BE149" s="217">
        <f t="shared" si="4"/>
        <v>0</v>
      </c>
      <c r="BF149" s="217">
        <f t="shared" si="5"/>
        <v>0</v>
      </c>
      <c r="BG149" s="217">
        <f t="shared" si="6"/>
        <v>0</v>
      </c>
      <c r="BH149" s="217">
        <f t="shared" si="7"/>
        <v>0</v>
      </c>
      <c r="BI149" s="217">
        <f t="shared" si="8"/>
        <v>0</v>
      </c>
      <c r="BJ149" s="17" t="s">
        <v>81</v>
      </c>
      <c r="BK149" s="217">
        <f t="shared" si="9"/>
        <v>0</v>
      </c>
      <c r="BL149" s="17" t="s">
        <v>144</v>
      </c>
      <c r="BM149" s="216" t="s">
        <v>435</v>
      </c>
    </row>
    <row r="150" spans="1:65" s="2" customFormat="1" ht="16.5" customHeight="1">
      <c r="A150" s="34"/>
      <c r="B150" s="35"/>
      <c r="C150" s="204" t="s">
        <v>299</v>
      </c>
      <c r="D150" s="204" t="s">
        <v>140</v>
      </c>
      <c r="E150" s="205" t="s">
        <v>656</v>
      </c>
      <c r="F150" s="206" t="s">
        <v>657</v>
      </c>
      <c r="G150" s="207" t="s">
        <v>230</v>
      </c>
      <c r="H150" s="208">
        <v>50</v>
      </c>
      <c r="I150" s="209"/>
      <c r="J150" s="210">
        <f t="shared" si="0"/>
        <v>0</v>
      </c>
      <c r="K150" s="211"/>
      <c r="L150" s="39"/>
      <c r="M150" s="212" t="s">
        <v>1</v>
      </c>
      <c r="N150" s="213" t="s">
        <v>38</v>
      </c>
      <c r="O150" s="71"/>
      <c r="P150" s="214">
        <f t="shared" si="1"/>
        <v>0</v>
      </c>
      <c r="Q150" s="214">
        <v>0</v>
      </c>
      <c r="R150" s="214">
        <f t="shared" si="2"/>
        <v>0</v>
      </c>
      <c r="S150" s="214">
        <v>0</v>
      </c>
      <c r="T150" s="215">
        <f t="shared" si="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6" t="s">
        <v>144</v>
      </c>
      <c r="AT150" s="216" t="s">
        <v>140</v>
      </c>
      <c r="AU150" s="216" t="s">
        <v>81</v>
      </c>
      <c r="AY150" s="17" t="s">
        <v>137</v>
      </c>
      <c r="BE150" s="217">
        <f t="shared" si="4"/>
        <v>0</v>
      </c>
      <c r="BF150" s="217">
        <f t="shared" si="5"/>
        <v>0</v>
      </c>
      <c r="BG150" s="217">
        <f t="shared" si="6"/>
        <v>0</v>
      </c>
      <c r="BH150" s="217">
        <f t="shared" si="7"/>
        <v>0</v>
      </c>
      <c r="BI150" s="217">
        <f t="shared" si="8"/>
        <v>0</v>
      </c>
      <c r="BJ150" s="17" t="s">
        <v>81</v>
      </c>
      <c r="BK150" s="217">
        <f t="shared" si="9"/>
        <v>0</v>
      </c>
      <c r="BL150" s="17" t="s">
        <v>144</v>
      </c>
      <c r="BM150" s="216" t="s">
        <v>446</v>
      </c>
    </row>
    <row r="151" spans="1:65" s="2" customFormat="1" ht="16.5" customHeight="1">
      <c r="A151" s="34"/>
      <c r="B151" s="35"/>
      <c r="C151" s="204" t="s">
        <v>296</v>
      </c>
      <c r="D151" s="204" t="s">
        <v>140</v>
      </c>
      <c r="E151" s="205" t="s">
        <v>658</v>
      </c>
      <c r="F151" s="206" t="s">
        <v>659</v>
      </c>
      <c r="G151" s="207" t="s">
        <v>230</v>
      </c>
      <c r="H151" s="208">
        <v>50</v>
      </c>
      <c r="I151" s="209"/>
      <c r="J151" s="210">
        <f t="shared" si="0"/>
        <v>0</v>
      </c>
      <c r="K151" s="211"/>
      <c r="L151" s="39"/>
      <c r="M151" s="212" t="s">
        <v>1</v>
      </c>
      <c r="N151" s="213" t="s">
        <v>38</v>
      </c>
      <c r="O151" s="71"/>
      <c r="P151" s="214">
        <f t="shared" si="1"/>
        <v>0</v>
      </c>
      <c r="Q151" s="214">
        <v>0</v>
      </c>
      <c r="R151" s="214">
        <f t="shared" si="2"/>
        <v>0</v>
      </c>
      <c r="S151" s="214">
        <v>0</v>
      </c>
      <c r="T151" s="215">
        <f t="shared" si="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6" t="s">
        <v>144</v>
      </c>
      <c r="AT151" s="216" t="s">
        <v>140</v>
      </c>
      <c r="AU151" s="216" t="s">
        <v>81</v>
      </c>
      <c r="AY151" s="17" t="s">
        <v>137</v>
      </c>
      <c r="BE151" s="217">
        <f t="shared" si="4"/>
        <v>0</v>
      </c>
      <c r="BF151" s="217">
        <f t="shared" si="5"/>
        <v>0</v>
      </c>
      <c r="BG151" s="217">
        <f t="shared" si="6"/>
        <v>0</v>
      </c>
      <c r="BH151" s="217">
        <f t="shared" si="7"/>
        <v>0</v>
      </c>
      <c r="BI151" s="217">
        <f t="shared" si="8"/>
        <v>0</v>
      </c>
      <c r="BJ151" s="17" t="s">
        <v>81</v>
      </c>
      <c r="BK151" s="217">
        <f t="shared" si="9"/>
        <v>0</v>
      </c>
      <c r="BL151" s="17" t="s">
        <v>144</v>
      </c>
      <c r="BM151" s="216" t="s">
        <v>454</v>
      </c>
    </row>
    <row r="152" spans="1:65" s="2" customFormat="1" ht="16.5" customHeight="1">
      <c r="A152" s="34"/>
      <c r="B152" s="35"/>
      <c r="C152" s="204" t="s">
        <v>308</v>
      </c>
      <c r="D152" s="204" t="s">
        <v>140</v>
      </c>
      <c r="E152" s="205" t="s">
        <v>660</v>
      </c>
      <c r="F152" s="206" t="s">
        <v>661</v>
      </c>
      <c r="G152" s="207" t="s">
        <v>230</v>
      </c>
      <c r="H152" s="208">
        <v>50</v>
      </c>
      <c r="I152" s="209"/>
      <c r="J152" s="210">
        <f t="shared" si="0"/>
        <v>0</v>
      </c>
      <c r="K152" s="211"/>
      <c r="L152" s="39"/>
      <c r="M152" s="212" t="s">
        <v>1</v>
      </c>
      <c r="N152" s="213" t="s">
        <v>38</v>
      </c>
      <c r="O152" s="71"/>
      <c r="P152" s="214">
        <f t="shared" si="1"/>
        <v>0</v>
      </c>
      <c r="Q152" s="214">
        <v>0</v>
      </c>
      <c r="R152" s="214">
        <f t="shared" si="2"/>
        <v>0</v>
      </c>
      <c r="S152" s="214">
        <v>0</v>
      </c>
      <c r="T152" s="215">
        <f t="shared" si="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6" t="s">
        <v>144</v>
      </c>
      <c r="AT152" s="216" t="s">
        <v>140</v>
      </c>
      <c r="AU152" s="216" t="s">
        <v>81</v>
      </c>
      <c r="AY152" s="17" t="s">
        <v>137</v>
      </c>
      <c r="BE152" s="217">
        <f t="shared" si="4"/>
        <v>0</v>
      </c>
      <c r="BF152" s="217">
        <f t="shared" si="5"/>
        <v>0</v>
      </c>
      <c r="BG152" s="217">
        <f t="shared" si="6"/>
        <v>0</v>
      </c>
      <c r="BH152" s="217">
        <f t="shared" si="7"/>
        <v>0</v>
      </c>
      <c r="BI152" s="217">
        <f t="shared" si="8"/>
        <v>0</v>
      </c>
      <c r="BJ152" s="17" t="s">
        <v>81</v>
      </c>
      <c r="BK152" s="217">
        <f t="shared" si="9"/>
        <v>0</v>
      </c>
      <c r="BL152" s="17" t="s">
        <v>144</v>
      </c>
      <c r="BM152" s="216" t="s">
        <v>464</v>
      </c>
    </row>
    <row r="153" spans="1:65" s="2" customFormat="1" ht="21.75" customHeight="1">
      <c r="A153" s="34"/>
      <c r="B153" s="35"/>
      <c r="C153" s="204" t="s">
        <v>312</v>
      </c>
      <c r="D153" s="204" t="s">
        <v>140</v>
      </c>
      <c r="E153" s="205" t="s">
        <v>521</v>
      </c>
      <c r="F153" s="206" t="s">
        <v>662</v>
      </c>
      <c r="G153" s="207" t="s">
        <v>220</v>
      </c>
      <c r="H153" s="208">
        <v>1</v>
      </c>
      <c r="I153" s="209"/>
      <c r="J153" s="210">
        <f t="shared" si="0"/>
        <v>0</v>
      </c>
      <c r="K153" s="211"/>
      <c r="L153" s="39"/>
      <c r="M153" s="212" t="s">
        <v>1</v>
      </c>
      <c r="N153" s="213" t="s">
        <v>38</v>
      </c>
      <c r="O153" s="71"/>
      <c r="P153" s="214">
        <f t="shared" si="1"/>
        <v>0</v>
      </c>
      <c r="Q153" s="214">
        <v>0</v>
      </c>
      <c r="R153" s="214">
        <f t="shared" si="2"/>
        <v>0</v>
      </c>
      <c r="S153" s="214">
        <v>0</v>
      </c>
      <c r="T153" s="215">
        <f t="shared" si="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6" t="s">
        <v>144</v>
      </c>
      <c r="AT153" s="216" t="s">
        <v>140</v>
      </c>
      <c r="AU153" s="216" t="s">
        <v>81</v>
      </c>
      <c r="AY153" s="17" t="s">
        <v>137</v>
      </c>
      <c r="BE153" s="217">
        <f t="shared" si="4"/>
        <v>0</v>
      </c>
      <c r="BF153" s="217">
        <f t="shared" si="5"/>
        <v>0</v>
      </c>
      <c r="BG153" s="217">
        <f t="shared" si="6"/>
        <v>0</v>
      </c>
      <c r="BH153" s="217">
        <f t="shared" si="7"/>
        <v>0</v>
      </c>
      <c r="BI153" s="217">
        <f t="shared" si="8"/>
        <v>0</v>
      </c>
      <c r="BJ153" s="17" t="s">
        <v>81</v>
      </c>
      <c r="BK153" s="217">
        <f t="shared" si="9"/>
        <v>0</v>
      </c>
      <c r="BL153" s="17" t="s">
        <v>144</v>
      </c>
      <c r="BM153" s="216" t="s">
        <v>663</v>
      </c>
    </row>
    <row r="154" spans="1:65" s="2" customFormat="1" ht="16.5" customHeight="1">
      <c r="A154" s="34"/>
      <c r="B154" s="35"/>
      <c r="C154" s="204" t="s">
        <v>318</v>
      </c>
      <c r="D154" s="204" t="s">
        <v>140</v>
      </c>
      <c r="E154" s="205" t="s">
        <v>664</v>
      </c>
      <c r="F154" s="206" t="s">
        <v>665</v>
      </c>
      <c r="G154" s="207" t="s">
        <v>220</v>
      </c>
      <c r="H154" s="208">
        <v>1</v>
      </c>
      <c r="I154" s="209"/>
      <c r="J154" s="210">
        <f t="shared" si="0"/>
        <v>0</v>
      </c>
      <c r="K154" s="211"/>
      <c r="L154" s="39"/>
      <c r="M154" s="212" t="s">
        <v>1</v>
      </c>
      <c r="N154" s="213" t="s">
        <v>38</v>
      </c>
      <c r="O154" s="71"/>
      <c r="P154" s="214">
        <f t="shared" si="1"/>
        <v>0</v>
      </c>
      <c r="Q154" s="214">
        <v>0</v>
      </c>
      <c r="R154" s="214">
        <f t="shared" si="2"/>
        <v>0</v>
      </c>
      <c r="S154" s="214">
        <v>0</v>
      </c>
      <c r="T154" s="215">
        <f t="shared" si="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6" t="s">
        <v>144</v>
      </c>
      <c r="AT154" s="216" t="s">
        <v>140</v>
      </c>
      <c r="AU154" s="216" t="s">
        <v>81</v>
      </c>
      <c r="AY154" s="17" t="s">
        <v>137</v>
      </c>
      <c r="BE154" s="217">
        <f t="shared" si="4"/>
        <v>0</v>
      </c>
      <c r="BF154" s="217">
        <f t="shared" si="5"/>
        <v>0</v>
      </c>
      <c r="BG154" s="217">
        <f t="shared" si="6"/>
        <v>0</v>
      </c>
      <c r="BH154" s="217">
        <f t="shared" si="7"/>
        <v>0</v>
      </c>
      <c r="BI154" s="217">
        <f t="shared" si="8"/>
        <v>0</v>
      </c>
      <c r="BJ154" s="17" t="s">
        <v>81</v>
      </c>
      <c r="BK154" s="217">
        <f t="shared" si="9"/>
        <v>0</v>
      </c>
      <c r="BL154" s="17" t="s">
        <v>144</v>
      </c>
      <c r="BM154" s="216" t="s">
        <v>666</v>
      </c>
    </row>
    <row r="155" spans="1:65" s="12" customFormat="1" ht="25.9" customHeight="1">
      <c r="B155" s="188"/>
      <c r="C155" s="189"/>
      <c r="D155" s="190" t="s">
        <v>72</v>
      </c>
      <c r="E155" s="191" t="s">
        <v>507</v>
      </c>
      <c r="F155" s="191" t="s">
        <v>667</v>
      </c>
      <c r="G155" s="189"/>
      <c r="H155" s="189"/>
      <c r="I155" s="192"/>
      <c r="J155" s="193">
        <f>BK155</f>
        <v>0</v>
      </c>
      <c r="K155" s="189"/>
      <c r="L155" s="194"/>
      <c r="M155" s="195"/>
      <c r="N155" s="196"/>
      <c r="O155" s="196"/>
      <c r="P155" s="197">
        <f>SUM(P156:P162)</f>
        <v>0</v>
      </c>
      <c r="Q155" s="196"/>
      <c r="R155" s="197">
        <f>SUM(R156:R162)</f>
        <v>0</v>
      </c>
      <c r="S155" s="196"/>
      <c r="T155" s="198">
        <f>SUM(T156:T162)</f>
        <v>0</v>
      </c>
      <c r="AR155" s="199" t="s">
        <v>81</v>
      </c>
      <c r="AT155" s="200" t="s">
        <v>72</v>
      </c>
      <c r="AU155" s="200" t="s">
        <v>73</v>
      </c>
      <c r="AY155" s="199" t="s">
        <v>137</v>
      </c>
      <c r="BK155" s="201">
        <f>SUM(BK156:BK162)</f>
        <v>0</v>
      </c>
    </row>
    <row r="156" spans="1:65" s="2" customFormat="1" ht="16.5" customHeight="1">
      <c r="A156" s="34"/>
      <c r="B156" s="35"/>
      <c r="C156" s="204" t="s">
        <v>322</v>
      </c>
      <c r="D156" s="204" t="s">
        <v>140</v>
      </c>
      <c r="E156" s="205" t="s">
        <v>668</v>
      </c>
      <c r="F156" s="206" t="s">
        <v>669</v>
      </c>
      <c r="G156" s="207" t="s">
        <v>280</v>
      </c>
      <c r="H156" s="251"/>
      <c r="I156" s="209"/>
      <c r="J156" s="210">
        <f t="shared" ref="J156:J162" si="10">ROUND(I156*H156,2)</f>
        <v>0</v>
      </c>
      <c r="K156" s="211"/>
      <c r="L156" s="39"/>
      <c r="M156" s="212" t="s">
        <v>1</v>
      </c>
      <c r="N156" s="213" t="s">
        <v>38</v>
      </c>
      <c r="O156" s="71"/>
      <c r="P156" s="214">
        <f t="shared" ref="P156:P162" si="11">O156*H156</f>
        <v>0</v>
      </c>
      <c r="Q156" s="214">
        <v>0</v>
      </c>
      <c r="R156" s="214">
        <f t="shared" ref="R156:R162" si="12">Q156*H156</f>
        <v>0</v>
      </c>
      <c r="S156" s="214">
        <v>0</v>
      </c>
      <c r="T156" s="215">
        <f t="shared" ref="T156:T162" si="13"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6" t="s">
        <v>144</v>
      </c>
      <c r="AT156" s="216" t="s">
        <v>140</v>
      </c>
      <c r="AU156" s="216" t="s">
        <v>81</v>
      </c>
      <c r="AY156" s="17" t="s">
        <v>137</v>
      </c>
      <c r="BE156" s="217">
        <f t="shared" ref="BE156:BE162" si="14">IF(N156="základní",J156,0)</f>
        <v>0</v>
      </c>
      <c r="BF156" s="217">
        <f t="shared" ref="BF156:BF162" si="15">IF(N156="snížená",J156,0)</f>
        <v>0</v>
      </c>
      <c r="BG156" s="217">
        <f t="shared" ref="BG156:BG162" si="16">IF(N156="zákl. přenesená",J156,0)</f>
        <v>0</v>
      </c>
      <c r="BH156" s="217">
        <f t="shared" ref="BH156:BH162" si="17">IF(N156="sníž. přenesená",J156,0)</f>
        <v>0</v>
      </c>
      <c r="BI156" s="217">
        <f t="shared" ref="BI156:BI162" si="18">IF(N156="nulová",J156,0)</f>
        <v>0</v>
      </c>
      <c r="BJ156" s="17" t="s">
        <v>81</v>
      </c>
      <c r="BK156" s="217">
        <f t="shared" ref="BK156:BK162" si="19">ROUND(I156*H156,2)</f>
        <v>0</v>
      </c>
      <c r="BL156" s="17" t="s">
        <v>144</v>
      </c>
      <c r="BM156" s="216" t="s">
        <v>474</v>
      </c>
    </row>
    <row r="157" spans="1:65" s="2" customFormat="1" ht="16.5" customHeight="1">
      <c r="A157" s="34"/>
      <c r="B157" s="35"/>
      <c r="C157" s="204" t="s">
        <v>326</v>
      </c>
      <c r="D157" s="204" t="s">
        <v>140</v>
      </c>
      <c r="E157" s="205" t="s">
        <v>670</v>
      </c>
      <c r="F157" s="206" t="s">
        <v>671</v>
      </c>
      <c r="G157" s="207" t="s">
        <v>220</v>
      </c>
      <c r="H157" s="208">
        <v>1</v>
      </c>
      <c r="I157" s="209"/>
      <c r="J157" s="210">
        <f t="shared" si="10"/>
        <v>0</v>
      </c>
      <c r="K157" s="211"/>
      <c r="L157" s="39"/>
      <c r="M157" s="212" t="s">
        <v>1</v>
      </c>
      <c r="N157" s="213" t="s">
        <v>38</v>
      </c>
      <c r="O157" s="71"/>
      <c r="P157" s="214">
        <f t="shared" si="11"/>
        <v>0</v>
      </c>
      <c r="Q157" s="214">
        <v>0</v>
      </c>
      <c r="R157" s="214">
        <f t="shared" si="12"/>
        <v>0</v>
      </c>
      <c r="S157" s="214">
        <v>0</v>
      </c>
      <c r="T157" s="215">
        <f t="shared" si="13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16" t="s">
        <v>144</v>
      </c>
      <c r="AT157" s="216" t="s">
        <v>140</v>
      </c>
      <c r="AU157" s="216" t="s">
        <v>81</v>
      </c>
      <c r="AY157" s="17" t="s">
        <v>137</v>
      </c>
      <c r="BE157" s="217">
        <f t="shared" si="14"/>
        <v>0</v>
      </c>
      <c r="BF157" s="217">
        <f t="shared" si="15"/>
        <v>0</v>
      </c>
      <c r="BG157" s="217">
        <f t="shared" si="16"/>
        <v>0</v>
      </c>
      <c r="BH157" s="217">
        <f t="shared" si="17"/>
        <v>0</v>
      </c>
      <c r="BI157" s="217">
        <f t="shared" si="18"/>
        <v>0</v>
      </c>
      <c r="BJ157" s="17" t="s">
        <v>81</v>
      </c>
      <c r="BK157" s="217">
        <f t="shared" si="19"/>
        <v>0</v>
      </c>
      <c r="BL157" s="17" t="s">
        <v>144</v>
      </c>
      <c r="BM157" s="216" t="s">
        <v>573</v>
      </c>
    </row>
    <row r="158" spans="1:65" s="2" customFormat="1" ht="16.5" customHeight="1">
      <c r="A158" s="34"/>
      <c r="B158" s="35"/>
      <c r="C158" s="204" t="s">
        <v>330</v>
      </c>
      <c r="D158" s="204" t="s">
        <v>140</v>
      </c>
      <c r="E158" s="205" t="s">
        <v>672</v>
      </c>
      <c r="F158" s="206" t="s">
        <v>673</v>
      </c>
      <c r="G158" s="207" t="s">
        <v>674</v>
      </c>
      <c r="H158" s="208">
        <v>1</v>
      </c>
      <c r="I158" s="209"/>
      <c r="J158" s="210">
        <f t="shared" si="10"/>
        <v>0</v>
      </c>
      <c r="K158" s="211"/>
      <c r="L158" s="39"/>
      <c r="M158" s="212" t="s">
        <v>1</v>
      </c>
      <c r="N158" s="213" t="s">
        <v>38</v>
      </c>
      <c r="O158" s="71"/>
      <c r="P158" s="214">
        <f t="shared" si="11"/>
        <v>0</v>
      </c>
      <c r="Q158" s="214">
        <v>0</v>
      </c>
      <c r="R158" s="214">
        <f t="shared" si="12"/>
        <v>0</v>
      </c>
      <c r="S158" s="214">
        <v>0</v>
      </c>
      <c r="T158" s="215">
        <f t="shared" si="1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6" t="s">
        <v>144</v>
      </c>
      <c r="AT158" s="216" t="s">
        <v>140</v>
      </c>
      <c r="AU158" s="216" t="s">
        <v>81</v>
      </c>
      <c r="AY158" s="17" t="s">
        <v>137</v>
      </c>
      <c r="BE158" s="217">
        <f t="shared" si="14"/>
        <v>0</v>
      </c>
      <c r="BF158" s="217">
        <f t="shared" si="15"/>
        <v>0</v>
      </c>
      <c r="BG158" s="217">
        <f t="shared" si="16"/>
        <v>0</v>
      </c>
      <c r="BH158" s="217">
        <f t="shared" si="17"/>
        <v>0</v>
      </c>
      <c r="BI158" s="217">
        <f t="shared" si="18"/>
        <v>0</v>
      </c>
      <c r="BJ158" s="17" t="s">
        <v>81</v>
      </c>
      <c r="BK158" s="217">
        <f t="shared" si="19"/>
        <v>0</v>
      </c>
      <c r="BL158" s="17" t="s">
        <v>144</v>
      </c>
      <c r="BM158" s="216" t="s">
        <v>576</v>
      </c>
    </row>
    <row r="159" spans="1:65" s="2" customFormat="1" ht="16.5" customHeight="1">
      <c r="A159" s="34"/>
      <c r="B159" s="35"/>
      <c r="C159" s="204" t="s">
        <v>334</v>
      </c>
      <c r="D159" s="204" t="s">
        <v>140</v>
      </c>
      <c r="E159" s="205" t="s">
        <v>675</v>
      </c>
      <c r="F159" s="206" t="s">
        <v>676</v>
      </c>
      <c r="G159" s="207" t="s">
        <v>220</v>
      </c>
      <c r="H159" s="208">
        <v>1</v>
      </c>
      <c r="I159" s="209"/>
      <c r="J159" s="210">
        <f t="shared" si="10"/>
        <v>0</v>
      </c>
      <c r="K159" s="211"/>
      <c r="L159" s="39"/>
      <c r="M159" s="212" t="s">
        <v>1</v>
      </c>
      <c r="N159" s="213" t="s">
        <v>38</v>
      </c>
      <c r="O159" s="71"/>
      <c r="P159" s="214">
        <f t="shared" si="11"/>
        <v>0</v>
      </c>
      <c r="Q159" s="214">
        <v>0</v>
      </c>
      <c r="R159" s="214">
        <f t="shared" si="12"/>
        <v>0</v>
      </c>
      <c r="S159" s="214">
        <v>0</v>
      </c>
      <c r="T159" s="215">
        <f t="shared" si="1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16" t="s">
        <v>144</v>
      </c>
      <c r="AT159" s="216" t="s">
        <v>140</v>
      </c>
      <c r="AU159" s="216" t="s">
        <v>81</v>
      </c>
      <c r="AY159" s="17" t="s">
        <v>137</v>
      </c>
      <c r="BE159" s="217">
        <f t="shared" si="14"/>
        <v>0</v>
      </c>
      <c r="BF159" s="217">
        <f t="shared" si="15"/>
        <v>0</v>
      </c>
      <c r="BG159" s="217">
        <f t="shared" si="16"/>
        <v>0</v>
      </c>
      <c r="BH159" s="217">
        <f t="shared" si="17"/>
        <v>0</v>
      </c>
      <c r="BI159" s="217">
        <f t="shared" si="18"/>
        <v>0</v>
      </c>
      <c r="BJ159" s="17" t="s">
        <v>81</v>
      </c>
      <c r="BK159" s="217">
        <f t="shared" si="19"/>
        <v>0</v>
      </c>
      <c r="BL159" s="17" t="s">
        <v>144</v>
      </c>
      <c r="BM159" s="216" t="s">
        <v>677</v>
      </c>
    </row>
    <row r="160" spans="1:65" s="2" customFormat="1" ht="16.5" customHeight="1">
      <c r="A160" s="34"/>
      <c r="B160" s="35"/>
      <c r="C160" s="204" t="s">
        <v>340</v>
      </c>
      <c r="D160" s="204" t="s">
        <v>140</v>
      </c>
      <c r="E160" s="205" t="s">
        <v>678</v>
      </c>
      <c r="F160" s="206" t="s">
        <v>679</v>
      </c>
      <c r="G160" s="207" t="s">
        <v>220</v>
      </c>
      <c r="H160" s="208">
        <v>1</v>
      </c>
      <c r="I160" s="209"/>
      <c r="J160" s="210">
        <f t="shared" si="10"/>
        <v>0</v>
      </c>
      <c r="K160" s="211"/>
      <c r="L160" s="39"/>
      <c r="M160" s="212" t="s">
        <v>1</v>
      </c>
      <c r="N160" s="213" t="s">
        <v>38</v>
      </c>
      <c r="O160" s="71"/>
      <c r="P160" s="214">
        <f t="shared" si="11"/>
        <v>0</v>
      </c>
      <c r="Q160" s="214">
        <v>0</v>
      </c>
      <c r="R160" s="214">
        <f t="shared" si="12"/>
        <v>0</v>
      </c>
      <c r="S160" s="214">
        <v>0</v>
      </c>
      <c r="T160" s="215">
        <f t="shared" si="1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6" t="s">
        <v>144</v>
      </c>
      <c r="AT160" s="216" t="s">
        <v>140</v>
      </c>
      <c r="AU160" s="216" t="s">
        <v>81</v>
      </c>
      <c r="AY160" s="17" t="s">
        <v>137</v>
      </c>
      <c r="BE160" s="217">
        <f t="shared" si="14"/>
        <v>0</v>
      </c>
      <c r="BF160" s="217">
        <f t="shared" si="15"/>
        <v>0</v>
      </c>
      <c r="BG160" s="217">
        <f t="shared" si="16"/>
        <v>0</v>
      </c>
      <c r="BH160" s="217">
        <f t="shared" si="17"/>
        <v>0</v>
      </c>
      <c r="BI160" s="217">
        <f t="shared" si="18"/>
        <v>0</v>
      </c>
      <c r="BJ160" s="17" t="s">
        <v>81</v>
      </c>
      <c r="BK160" s="217">
        <f t="shared" si="19"/>
        <v>0</v>
      </c>
      <c r="BL160" s="17" t="s">
        <v>144</v>
      </c>
      <c r="BM160" s="216" t="s">
        <v>680</v>
      </c>
    </row>
    <row r="161" spans="1:65" s="2" customFormat="1" ht="16.5" customHeight="1">
      <c r="A161" s="34"/>
      <c r="B161" s="35"/>
      <c r="C161" s="204" t="s">
        <v>345</v>
      </c>
      <c r="D161" s="204" t="s">
        <v>140</v>
      </c>
      <c r="E161" s="205" t="s">
        <v>681</v>
      </c>
      <c r="F161" s="206" t="s">
        <v>682</v>
      </c>
      <c r="G161" s="207" t="s">
        <v>220</v>
      </c>
      <c r="H161" s="208">
        <v>1</v>
      </c>
      <c r="I161" s="209"/>
      <c r="J161" s="210">
        <f t="shared" si="10"/>
        <v>0</v>
      </c>
      <c r="K161" s="211"/>
      <c r="L161" s="39"/>
      <c r="M161" s="212" t="s">
        <v>1</v>
      </c>
      <c r="N161" s="213" t="s">
        <v>38</v>
      </c>
      <c r="O161" s="71"/>
      <c r="P161" s="214">
        <f t="shared" si="11"/>
        <v>0</v>
      </c>
      <c r="Q161" s="214">
        <v>0</v>
      </c>
      <c r="R161" s="214">
        <f t="shared" si="12"/>
        <v>0</v>
      </c>
      <c r="S161" s="214">
        <v>0</v>
      </c>
      <c r="T161" s="215">
        <f t="shared" si="1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6" t="s">
        <v>144</v>
      </c>
      <c r="AT161" s="216" t="s">
        <v>140</v>
      </c>
      <c r="AU161" s="216" t="s">
        <v>81</v>
      </c>
      <c r="AY161" s="17" t="s">
        <v>137</v>
      </c>
      <c r="BE161" s="217">
        <f t="shared" si="14"/>
        <v>0</v>
      </c>
      <c r="BF161" s="217">
        <f t="shared" si="15"/>
        <v>0</v>
      </c>
      <c r="BG161" s="217">
        <f t="shared" si="16"/>
        <v>0</v>
      </c>
      <c r="BH161" s="217">
        <f t="shared" si="17"/>
        <v>0</v>
      </c>
      <c r="BI161" s="217">
        <f t="shared" si="18"/>
        <v>0</v>
      </c>
      <c r="BJ161" s="17" t="s">
        <v>81</v>
      </c>
      <c r="BK161" s="217">
        <f t="shared" si="19"/>
        <v>0</v>
      </c>
      <c r="BL161" s="17" t="s">
        <v>144</v>
      </c>
      <c r="BM161" s="216" t="s">
        <v>683</v>
      </c>
    </row>
    <row r="162" spans="1:65" s="2" customFormat="1" ht="16.5" customHeight="1">
      <c r="A162" s="34"/>
      <c r="B162" s="35"/>
      <c r="C162" s="204" t="s">
        <v>349</v>
      </c>
      <c r="D162" s="204" t="s">
        <v>140</v>
      </c>
      <c r="E162" s="205" t="s">
        <v>684</v>
      </c>
      <c r="F162" s="206" t="s">
        <v>685</v>
      </c>
      <c r="G162" s="207" t="s">
        <v>686</v>
      </c>
      <c r="H162" s="208">
        <v>32</v>
      </c>
      <c r="I162" s="209"/>
      <c r="J162" s="210">
        <f t="shared" si="10"/>
        <v>0</v>
      </c>
      <c r="K162" s="211"/>
      <c r="L162" s="39"/>
      <c r="M162" s="266" t="s">
        <v>1</v>
      </c>
      <c r="N162" s="267" t="s">
        <v>38</v>
      </c>
      <c r="O162" s="268"/>
      <c r="P162" s="269">
        <f t="shared" si="11"/>
        <v>0</v>
      </c>
      <c r="Q162" s="269">
        <v>0</v>
      </c>
      <c r="R162" s="269">
        <f t="shared" si="12"/>
        <v>0</v>
      </c>
      <c r="S162" s="269">
        <v>0</v>
      </c>
      <c r="T162" s="270">
        <f t="shared" si="1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6" t="s">
        <v>144</v>
      </c>
      <c r="AT162" s="216" t="s">
        <v>140</v>
      </c>
      <c r="AU162" s="216" t="s">
        <v>81</v>
      </c>
      <c r="AY162" s="17" t="s">
        <v>137</v>
      </c>
      <c r="BE162" s="217">
        <f t="shared" si="14"/>
        <v>0</v>
      </c>
      <c r="BF162" s="217">
        <f t="shared" si="15"/>
        <v>0</v>
      </c>
      <c r="BG162" s="217">
        <f t="shared" si="16"/>
        <v>0</v>
      </c>
      <c r="BH162" s="217">
        <f t="shared" si="17"/>
        <v>0</v>
      </c>
      <c r="BI162" s="217">
        <f t="shared" si="18"/>
        <v>0</v>
      </c>
      <c r="BJ162" s="17" t="s">
        <v>81</v>
      </c>
      <c r="BK162" s="217">
        <f t="shared" si="19"/>
        <v>0</v>
      </c>
      <c r="BL162" s="17" t="s">
        <v>144</v>
      </c>
      <c r="BM162" s="216" t="s">
        <v>579</v>
      </c>
    </row>
    <row r="163" spans="1:65" s="2" customFormat="1" ht="6.95" customHeight="1">
      <c r="A163" s="34"/>
      <c r="B163" s="54"/>
      <c r="C163" s="55"/>
      <c r="D163" s="55"/>
      <c r="E163" s="55"/>
      <c r="F163" s="55"/>
      <c r="G163" s="55"/>
      <c r="H163" s="55"/>
      <c r="I163" s="152"/>
      <c r="J163" s="55"/>
      <c r="K163" s="55"/>
      <c r="L163" s="39"/>
      <c r="M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</row>
  </sheetData>
  <sheetProtection algorithmName="SHA-512" hashValue="E+dhrV42NsPXZx2Xaxn+atWyraX/Ay5Si68vuBa6sx59Qe7mD5Wqwp5UmXtsvf0dV4ajyKdonw7/7B4jrPJj4A==" saltValue="xZezFYX7mO2lYU3Vz0QXiYKhrH9TPDhkFVTWMQl5KqAYvZHQ93q7mCkX/gW7SIYbF94IhuNhrpogHn8BKA8pFg==" spinCount="100000" sheet="1" objects="1" scenarios="1" formatColumns="0" formatRows="0" autoFilter="0"/>
  <autoFilter ref="C117:K162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8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7" t="s">
        <v>92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1"/>
      <c r="J3" s="110"/>
      <c r="K3" s="110"/>
      <c r="L3" s="20"/>
      <c r="AT3" s="17" t="s">
        <v>83</v>
      </c>
    </row>
    <row r="4" spans="1:46" s="1" customFormat="1" ht="24.95" customHeight="1">
      <c r="B4" s="20"/>
      <c r="D4" s="112" t="s">
        <v>99</v>
      </c>
      <c r="I4" s="108"/>
      <c r="L4" s="20"/>
      <c r="M4" s="113" t="s">
        <v>10</v>
      </c>
      <c r="AT4" s="17" t="s">
        <v>4</v>
      </c>
    </row>
    <row r="5" spans="1:46" s="1" customFormat="1" ht="6.95" customHeight="1">
      <c r="B5" s="20"/>
      <c r="I5" s="108"/>
      <c r="L5" s="20"/>
    </row>
    <row r="6" spans="1:46" s="1" customFormat="1" ht="12" customHeight="1">
      <c r="B6" s="20"/>
      <c r="D6" s="114" t="s">
        <v>16</v>
      </c>
      <c r="I6" s="108"/>
      <c r="L6" s="20"/>
    </row>
    <row r="7" spans="1:46" s="1" customFormat="1" ht="23.25" customHeight="1">
      <c r="B7" s="20"/>
      <c r="E7" s="312" t="str">
        <f>'Rekapitulace stavby'!K6</f>
        <v>Stavební úpravy části 2.NP objektu č.p. 2807, Lipí 4a, Praha 20 - Horní Počernice</v>
      </c>
      <c r="F7" s="313"/>
      <c r="G7" s="313"/>
      <c r="H7" s="313"/>
      <c r="I7" s="108"/>
      <c r="L7" s="20"/>
    </row>
    <row r="8" spans="1:46" s="2" customFormat="1" ht="12" customHeight="1">
      <c r="A8" s="34"/>
      <c r="B8" s="39"/>
      <c r="C8" s="34"/>
      <c r="D8" s="114" t="s">
        <v>100</v>
      </c>
      <c r="E8" s="34"/>
      <c r="F8" s="34"/>
      <c r="G8" s="34"/>
      <c r="H8" s="34"/>
      <c r="I8" s="115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4" t="s">
        <v>687</v>
      </c>
      <c r="F9" s="315"/>
      <c r="G9" s="315"/>
      <c r="H9" s="315"/>
      <c r="I9" s="115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5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4" t="s">
        <v>18</v>
      </c>
      <c r="E11" s="34"/>
      <c r="F11" s="116" t="s">
        <v>1</v>
      </c>
      <c r="G11" s="34"/>
      <c r="H11" s="34"/>
      <c r="I11" s="117" t="s">
        <v>19</v>
      </c>
      <c r="J11" s="11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4" t="s">
        <v>20</v>
      </c>
      <c r="E12" s="34"/>
      <c r="F12" s="116" t="s">
        <v>21</v>
      </c>
      <c r="G12" s="34"/>
      <c r="H12" s="34"/>
      <c r="I12" s="117" t="s">
        <v>22</v>
      </c>
      <c r="J12" s="118" t="str">
        <f>'Rekapitulace stavby'!AN8</f>
        <v>15. 1. 2020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5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4" t="s">
        <v>24</v>
      </c>
      <c r="E14" s="34"/>
      <c r="F14" s="34"/>
      <c r="G14" s="34"/>
      <c r="H14" s="34"/>
      <c r="I14" s="117" t="s">
        <v>25</v>
      </c>
      <c r="J14" s="116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6" t="str">
        <f>IF('Rekapitulace stavby'!E11="","",'Rekapitulace stavby'!E11)</f>
        <v xml:space="preserve"> </v>
      </c>
      <c r="F15" s="34"/>
      <c r="G15" s="34"/>
      <c r="H15" s="34"/>
      <c r="I15" s="117" t="s">
        <v>26</v>
      </c>
      <c r="J15" s="116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5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4" t="s">
        <v>27</v>
      </c>
      <c r="E17" s="34"/>
      <c r="F17" s="34"/>
      <c r="G17" s="34"/>
      <c r="H17" s="34"/>
      <c r="I17" s="117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6" t="str">
        <f>'Rekapitulace stavby'!E14</f>
        <v>Vyplň údaj</v>
      </c>
      <c r="F18" s="317"/>
      <c r="G18" s="317"/>
      <c r="H18" s="317"/>
      <c r="I18" s="117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5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4" t="s">
        <v>29</v>
      </c>
      <c r="E20" s="34"/>
      <c r="F20" s="34"/>
      <c r="G20" s="34"/>
      <c r="H20" s="34"/>
      <c r="I20" s="117" t="s">
        <v>25</v>
      </c>
      <c r="J20" s="116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6" t="str">
        <f>IF('Rekapitulace stavby'!E17="","",'Rekapitulace stavby'!E17)</f>
        <v xml:space="preserve"> </v>
      </c>
      <c r="F21" s="34"/>
      <c r="G21" s="34"/>
      <c r="H21" s="34"/>
      <c r="I21" s="117" t="s">
        <v>26</v>
      </c>
      <c r="J21" s="116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5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4" t="s">
        <v>31</v>
      </c>
      <c r="E23" s="34"/>
      <c r="F23" s="34"/>
      <c r="G23" s="34"/>
      <c r="H23" s="34"/>
      <c r="I23" s="117" t="s">
        <v>25</v>
      </c>
      <c r="J23" s="116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6" t="str">
        <f>IF('Rekapitulace stavby'!E20="","",'Rekapitulace stavby'!E20)</f>
        <v xml:space="preserve"> </v>
      </c>
      <c r="F24" s="34"/>
      <c r="G24" s="34"/>
      <c r="H24" s="34"/>
      <c r="I24" s="117" t="s">
        <v>26</v>
      </c>
      <c r="J24" s="116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5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4" t="s">
        <v>32</v>
      </c>
      <c r="E26" s="34"/>
      <c r="F26" s="34"/>
      <c r="G26" s="34"/>
      <c r="H26" s="34"/>
      <c r="I26" s="115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8" t="s">
        <v>1</v>
      </c>
      <c r="F27" s="318"/>
      <c r="G27" s="318"/>
      <c r="H27" s="318"/>
      <c r="I27" s="121"/>
      <c r="J27" s="119"/>
      <c r="K27" s="119"/>
      <c r="L27" s="122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5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3"/>
      <c r="E29" s="123"/>
      <c r="F29" s="123"/>
      <c r="G29" s="123"/>
      <c r="H29" s="123"/>
      <c r="I29" s="124"/>
      <c r="J29" s="123"/>
      <c r="K29" s="12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5" t="s">
        <v>33</v>
      </c>
      <c r="E30" s="34"/>
      <c r="F30" s="34"/>
      <c r="G30" s="34"/>
      <c r="H30" s="34"/>
      <c r="I30" s="115"/>
      <c r="J30" s="126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3"/>
      <c r="E31" s="123"/>
      <c r="F31" s="123"/>
      <c r="G31" s="123"/>
      <c r="H31" s="123"/>
      <c r="I31" s="124"/>
      <c r="J31" s="123"/>
      <c r="K31" s="123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7" t="s">
        <v>35</v>
      </c>
      <c r="G32" s="34"/>
      <c r="H32" s="34"/>
      <c r="I32" s="128" t="s">
        <v>34</v>
      </c>
      <c r="J32" s="12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9" t="s">
        <v>37</v>
      </c>
      <c r="E33" s="114" t="s">
        <v>38</v>
      </c>
      <c r="F33" s="130">
        <f>ROUND((SUM(BE118:BE140)),  2)</f>
        <v>0</v>
      </c>
      <c r="G33" s="34"/>
      <c r="H33" s="34"/>
      <c r="I33" s="131">
        <v>0.21</v>
      </c>
      <c r="J33" s="130">
        <f>ROUND(((SUM(BE118:BE140))*I33),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4" t="s">
        <v>39</v>
      </c>
      <c r="F34" s="130">
        <f>ROUND((SUM(BF118:BF140)),  2)</f>
        <v>0</v>
      </c>
      <c r="G34" s="34"/>
      <c r="H34" s="34"/>
      <c r="I34" s="131">
        <v>0.15</v>
      </c>
      <c r="J34" s="130">
        <f>ROUND(((SUM(BF118:BF140))*I34),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4" t="s">
        <v>40</v>
      </c>
      <c r="F35" s="130">
        <f>ROUND((SUM(BG118:BG140)),  2)</f>
        <v>0</v>
      </c>
      <c r="G35" s="34"/>
      <c r="H35" s="34"/>
      <c r="I35" s="131">
        <v>0.21</v>
      </c>
      <c r="J35" s="130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4" t="s">
        <v>41</v>
      </c>
      <c r="F36" s="130">
        <f>ROUND((SUM(BH118:BH140)),  2)</f>
        <v>0</v>
      </c>
      <c r="G36" s="34"/>
      <c r="H36" s="34"/>
      <c r="I36" s="131">
        <v>0.15</v>
      </c>
      <c r="J36" s="130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4" t="s">
        <v>42</v>
      </c>
      <c r="F37" s="130">
        <f>ROUND((SUM(BI118:BI140)),  2)</f>
        <v>0</v>
      </c>
      <c r="G37" s="34"/>
      <c r="H37" s="34"/>
      <c r="I37" s="131">
        <v>0</v>
      </c>
      <c r="J37" s="130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5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7"/>
      <c r="J39" s="138">
        <f>SUM(J30:J37)</f>
        <v>0</v>
      </c>
      <c r="K39" s="139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5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0" t="s">
        <v>46</v>
      </c>
      <c r="E50" s="141"/>
      <c r="F50" s="141"/>
      <c r="G50" s="140" t="s">
        <v>47</v>
      </c>
      <c r="H50" s="141"/>
      <c r="I50" s="142"/>
      <c r="J50" s="141"/>
      <c r="K50" s="141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3" t="s">
        <v>48</v>
      </c>
      <c r="E61" s="144"/>
      <c r="F61" s="145" t="s">
        <v>49</v>
      </c>
      <c r="G61" s="143" t="s">
        <v>48</v>
      </c>
      <c r="H61" s="144"/>
      <c r="I61" s="146"/>
      <c r="J61" s="147" t="s">
        <v>49</v>
      </c>
      <c r="K61" s="144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50</v>
      </c>
      <c r="E65" s="148"/>
      <c r="F65" s="148"/>
      <c r="G65" s="140" t="s">
        <v>51</v>
      </c>
      <c r="H65" s="148"/>
      <c r="I65" s="149"/>
      <c r="J65" s="148"/>
      <c r="K65" s="14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3" t="s">
        <v>48</v>
      </c>
      <c r="E76" s="144"/>
      <c r="F76" s="145" t="s">
        <v>49</v>
      </c>
      <c r="G76" s="143" t="s">
        <v>48</v>
      </c>
      <c r="H76" s="144"/>
      <c r="I76" s="146"/>
      <c r="J76" s="147" t="s">
        <v>49</v>
      </c>
      <c r="K76" s="144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0"/>
      <c r="C77" s="151"/>
      <c r="D77" s="151"/>
      <c r="E77" s="151"/>
      <c r="F77" s="151"/>
      <c r="G77" s="151"/>
      <c r="H77" s="151"/>
      <c r="I77" s="152"/>
      <c r="J77" s="151"/>
      <c r="K77" s="15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3"/>
      <c r="C81" s="154"/>
      <c r="D81" s="154"/>
      <c r="E81" s="154"/>
      <c r="F81" s="154"/>
      <c r="G81" s="154"/>
      <c r="H81" s="154"/>
      <c r="I81" s="155"/>
      <c r="J81" s="154"/>
      <c r="K81" s="154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102</v>
      </c>
      <c r="D82" s="36"/>
      <c r="E82" s="36"/>
      <c r="F82" s="36"/>
      <c r="G82" s="36"/>
      <c r="H82" s="36"/>
      <c r="I82" s="115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5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5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3.25" customHeight="1">
      <c r="A85" s="34"/>
      <c r="B85" s="35"/>
      <c r="C85" s="36"/>
      <c r="D85" s="36"/>
      <c r="E85" s="319" t="str">
        <f>E7</f>
        <v>Stavební úpravy části 2.NP objektu č.p. 2807, Lipí 4a, Praha 20 - Horní Počernice</v>
      </c>
      <c r="F85" s="320"/>
      <c r="G85" s="320"/>
      <c r="H85" s="320"/>
      <c r="I85" s="115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100</v>
      </c>
      <c r="D86" s="36"/>
      <c r="E86" s="36"/>
      <c r="F86" s="36"/>
      <c r="G86" s="36"/>
      <c r="H86" s="36"/>
      <c r="I86" s="115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1" t="str">
        <f>E9</f>
        <v>01.4 - SO 01.4 Větrání</v>
      </c>
      <c r="F87" s="321"/>
      <c r="G87" s="321"/>
      <c r="H87" s="321"/>
      <c r="I87" s="115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5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7" t="s">
        <v>22</v>
      </c>
      <c r="J89" s="66" t="str">
        <f>IF(J12="","",J12)</f>
        <v>15. 1. 2020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5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117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7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5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6" t="s">
        <v>103</v>
      </c>
      <c r="D94" s="157"/>
      <c r="E94" s="157"/>
      <c r="F94" s="157"/>
      <c r="G94" s="157"/>
      <c r="H94" s="157"/>
      <c r="I94" s="158"/>
      <c r="J94" s="159" t="s">
        <v>104</v>
      </c>
      <c r="K94" s="15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5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105</v>
      </c>
      <c r="D96" s="36"/>
      <c r="E96" s="36"/>
      <c r="F96" s="36"/>
      <c r="G96" s="36"/>
      <c r="H96" s="36"/>
      <c r="I96" s="115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106</v>
      </c>
    </row>
    <row r="97" spans="1:31" s="9" customFormat="1" ht="24.95" customHeight="1">
      <c r="B97" s="161"/>
      <c r="C97" s="162"/>
      <c r="D97" s="163" t="s">
        <v>688</v>
      </c>
      <c r="E97" s="164"/>
      <c r="F97" s="164"/>
      <c r="G97" s="164"/>
      <c r="H97" s="164"/>
      <c r="I97" s="165"/>
      <c r="J97" s="166">
        <f>J119</f>
        <v>0</v>
      </c>
      <c r="K97" s="162"/>
      <c r="L97" s="167"/>
    </row>
    <row r="98" spans="1:31" s="9" customFormat="1" ht="24.95" customHeight="1">
      <c r="B98" s="161"/>
      <c r="C98" s="162"/>
      <c r="D98" s="163" t="s">
        <v>689</v>
      </c>
      <c r="E98" s="164"/>
      <c r="F98" s="164"/>
      <c r="G98" s="164"/>
      <c r="H98" s="164"/>
      <c r="I98" s="165"/>
      <c r="J98" s="166">
        <f>J136</f>
        <v>0</v>
      </c>
      <c r="K98" s="162"/>
      <c r="L98" s="167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115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152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155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122</v>
      </c>
      <c r="D105" s="36"/>
      <c r="E105" s="36"/>
      <c r="F105" s="36"/>
      <c r="G105" s="36"/>
      <c r="H105" s="36"/>
      <c r="I105" s="115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115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115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3.25" customHeight="1">
      <c r="A108" s="34"/>
      <c r="B108" s="35"/>
      <c r="C108" s="36"/>
      <c r="D108" s="36"/>
      <c r="E108" s="319" t="str">
        <f>E7</f>
        <v>Stavební úpravy části 2.NP objektu č.p. 2807, Lipí 4a, Praha 20 - Horní Počernice</v>
      </c>
      <c r="F108" s="320"/>
      <c r="G108" s="320"/>
      <c r="H108" s="320"/>
      <c r="I108" s="115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100</v>
      </c>
      <c r="D109" s="36"/>
      <c r="E109" s="36"/>
      <c r="F109" s="36"/>
      <c r="G109" s="36"/>
      <c r="H109" s="36"/>
      <c r="I109" s="115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71" t="str">
        <f>E9</f>
        <v>01.4 - SO 01.4 Větrání</v>
      </c>
      <c r="F110" s="321"/>
      <c r="G110" s="321"/>
      <c r="H110" s="321"/>
      <c r="I110" s="115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115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 xml:space="preserve"> </v>
      </c>
      <c r="G112" s="36"/>
      <c r="H112" s="36"/>
      <c r="I112" s="117" t="s">
        <v>22</v>
      </c>
      <c r="J112" s="66" t="str">
        <f>IF(J12="","",J12)</f>
        <v>15. 1. 2020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115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 xml:space="preserve"> </v>
      </c>
      <c r="G114" s="36"/>
      <c r="H114" s="36"/>
      <c r="I114" s="117" t="s">
        <v>29</v>
      </c>
      <c r="J114" s="32" t="str">
        <f>E21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27</v>
      </c>
      <c r="D115" s="36"/>
      <c r="E115" s="36"/>
      <c r="F115" s="27" t="str">
        <f>IF(E18="","",E18)</f>
        <v>Vyplň údaj</v>
      </c>
      <c r="G115" s="36"/>
      <c r="H115" s="36"/>
      <c r="I115" s="117" t="s">
        <v>31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115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75"/>
      <c r="B117" s="176"/>
      <c r="C117" s="177" t="s">
        <v>123</v>
      </c>
      <c r="D117" s="178" t="s">
        <v>58</v>
      </c>
      <c r="E117" s="178" t="s">
        <v>54</v>
      </c>
      <c r="F117" s="178" t="s">
        <v>55</v>
      </c>
      <c r="G117" s="178" t="s">
        <v>124</v>
      </c>
      <c r="H117" s="178" t="s">
        <v>125</v>
      </c>
      <c r="I117" s="179" t="s">
        <v>126</v>
      </c>
      <c r="J117" s="180" t="s">
        <v>104</v>
      </c>
      <c r="K117" s="181" t="s">
        <v>127</v>
      </c>
      <c r="L117" s="182"/>
      <c r="M117" s="75" t="s">
        <v>1</v>
      </c>
      <c r="N117" s="76" t="s">
        <v>37</v>
      </c>
      <c r="O117" s="76" t="s">
        <v>128</v>
      </c>
      <c r="P117" s="76" t="s">
        <v>129</v>
      </c>
      <c r="Q117" s="76" t="s">
        <v>130</v>
      </c>
      <c r="R117" s="76" t="s">
        <v>131</v>
      </c>
      <c r="S117" s="76" t="s">
        <v>132</v>
      </c>
      <c r="T117" s="77" t="s">
        <v>133</v>
      </c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</row>
    <row r="118" spans="1:65" s="2" customFormat="1" ht="22.9" customHeight="1">
      <c r="A118" s="34"/>
      <c r="B118" s="35"/>
      <c r="C118" s="82" t="s">
        <v>134</v>
      </c>
      <c r="D118" s="36"/>
      <c r="E118" s="36"/>
      <c r="F118" s="36"/>
      <c r="G118" s="36"/>
      <c r="H118" s="36"/>
      <c r="I118" s="115"/>
      <c r="J118" s="183">
        <f>BK118</f>
        <v>0</v>
      </c>
      <c r="K118" s="36"/>
      <c r="L118" s="39"/>
      <c r="M118" s="78"/>
      <c r="N118" s="184"/>
      <c r="O118" s="79"/>
      <c r="P118" s="185">
        <f>P119+P136</f>
        <v>0</v>
      </c>
      <c r="Q118" s="79"/>
      <c r="R118" s="185">
        <f>R119+R136</f>
        <v>0</v>
      </c>
      <c r="S118" s="79"/>
      <c r="T118" s="186">
        <f>T119+T136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72</v>
      </c>
      <c r="AU118" s="17" t="s">
        <v>106</v>
      </c>
      <c r="BK118" s="187">
        <f>BK119+BK136</f>
        <v>0</v>
      </c>
    </row>
    <row r="119" spans="1:65" s="12" customFormat="1" ht="25.9" customHeight="1">
      <c r="B119" s="188"/>
      <c r="C119" s="189"/>
      <c r="D119" s="190" t="s">
        <v>72</v>
      </c>
      <c r="E119" s="191" t="s">
        <v>494</v>
      </c>
      <c r="F119" s="191" t="s">
        <v>690</v>
      </c>
      <c r="G119" s="189"/>
      <c r="H119" s="189"/>
      <c r="I119" s="192"/>
      <c r="J119" s="193">
        <f>BK119</f>
        <v>0</v>
      </c>
      <c r="K119" s="189"/>
      <c r="L119" s="194"/>
      <c r="M119" s="195"/>
      <c r="N119" s="196"/>
      <c r="O119" s="196"/>
      <c r="P119" s="197">
        <f>SUM(P120:P135)</f>
        <v>0</v>
      </c>
      <c r="Q119" s="196"/>
      <c r="R119" s="197">
        <f>SUM(R120:R135)</f>
        <v>0</v>
      </c>
      <c r="S119" s="196"/>
      <c r="T119" s="198">
        <f>SUM(T120:T135)</f>
        <v>0</v>
      </c>
      <c r="AR119" s="199" t="s">
        <v>81</v>
      </c>
      <c r="AT119" s="200" t="s">
        <v>72</v>
      </c>
      <c r="AU119" s="200" t="s">
        <v>73</v>
      </c>
      <c r="AY119" s="199" t="s">
        <v>137</v>
      </c>
      <c r="BK119" s="201">
        <f>SUM(BK120:BK135)</f>
        <v>0</v>
      </c>
    </row>
    <row r="120" spans="1:65" s="2" customFormat="1" ht="16.5" customHeight="1">
      <c r="A120" s="34"/>
      <c r="B120" s="35"/>
      <c r="C120" s="204" t="s">
        <v>81</v>
      </c>
      <c r="D120" s="204" t="s">
        <v>140</v>
      </c>
      <c r="E120" s="205" t="s">
        <v>691</v>
      </c>
      <c r="F120" s="206" t="s">
        <v>692</v>
      </c>
      <c r="G120" s="207" t="s">
        <v>502</v>
      </c>
      <c r="H120" s="208">
        <v>2</v>
      </c>
      <c r="I120" s="209"/>
      <c r="J120" s="210">
        <f t="shared" ref="J120:J135" si="0">ROUND(I120*H120,2)</f>
        <v>0</v>
      </c>
      <c r="K120" s="211"/>
      <c r="L120" s="39"/>
      <c r="M120" s="212" t="s">
        <v>1</v>
      </c>
      <c r="N120" s="213" t="s">
        <v>38</v>
      </c>
      <c r="O120" s="71"/>
      <c r="P120" s="214">
        <f t="shared" ref="P120:P135" si="1">O120*H120</f>
        <v>0</v>
      </c>
      <c r="Q120" s="214">
        <v>0</v>
      </c>
      <c r="R120" s="214">
        <f t="shared" ref="R120:R135" si="2">Q120*H120</f>
        <v>0</v>
      </c>
      <c r="S120" s="214">
        <v>0</v>
      </c>
      <c r="T120" s="215">
        <f t="shared" ref="T120:T135" si="3"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16" t="s">
        <v>144</v>
      </c>
      <c r="AT120" s="216" t="s">
        <v>140</v>
      </c>
      <c r="AU120" s="216" t="s">
        <v>81</v>
      </c>
      <c r="AY120" s="17" t="s">
        <v>137</v>
      </c>
      <c r="BE120" s="217">
        <f t="shared" ref="BE120:BE135" si="4">IF(N120="základní",J120,0)</f>
        <v>0</v>
      </c>
      <c r="BF120" s="217">
        <f t="shared" ref="BF120:BF135" si="5">IF(N120="snížená",J120,0)</f>
        <v>0</v>
      </c>
      <c r="BG120" s="217">
        <f t="shared" ref="BG120:BG135" si="6">IF(N120="zákl. přenesená",J120,0)</f>
        <v>0</v>
      </c>
      <c r="BH120" s="217">
        <f t="shared" ref="BH120:BH135" si="7">IF(N120="sníž. přenesená",J120,0)</f>
        <v>0</v>
      </c>
      <c r="BI120" s="217">
        <f t="shared" ref="BI120:BI135" si="8">IF(N120="nulová",J120,0)</f>
        <v>0</v>
      </c>
      <c r="BJ120" s="17" t="s">
        <v>81</v>
      </c>
      <c r="BK120" s="217">
        <f t="shared" ref="BK120:BK135" si="9">ROUND(I120*H120,2)</f>
        <v>0</v>
      </c>
      <c r="BL120" s="17" t="s">
        <v>144</v>
      </c>
      <c r="BM120" s="216" t="s">
        <v>83</v>
      </c>
    </row>
    <row r="121" spans="1:65" s="2" customFormat="1" ht="16.5" customHeight="1">
      <c r="A121" s="34"/>
      <c r="B121" s="35"/>
      <c r="C121" s="204" t="s">
        <v>83</v>
      </c>
      <c r="D121" s="204" t="s">
        <v>140</v>
      </c>
      <c r="E121" s="205" t="s">
        <v>693</v>
      </c>
      <c r="F121" s="206" t="s">
        <v>694</v>
      </c>
      <c r="G121" s="207" t="s">
        <v>1</v>
      </c>
      <c r="H121" s="208">
        <v>2</v>
      </c>
      <c r="I121" s="209"/>
      <c r="J121" s="210">
        <f t="shared" si="0"/>
        <v>0</v>
      </c>
      <c r="K121" s="211"/>
      <c r="L121" s="39"/>
      <c r="M121" s="212" t="s">
        <v>1</v>
      </c>
      <c r="N121" s="213" t="s">
        <v>38</v>
      </c>
      <c r="O121" s="71"/>
      <c r="P121" s="214">
        <f t="shared" si="1"/>
        <v>0</v>
      </c>
      <c r="Q121" s="214">
        <v>0</v>
      </c>
      <c r="R121" s="214">
        <f t="shared" si="2"/>
        <v>0</v>
      </c>
      <c r="S121" s="214">
        <v>0</v>
      </c>
      <c r="T121" s="215">
        <f t="shared" si="3"/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6" t="s">
        <v>144</v>
      </c>
      <c r="AT121" s="216" t="s">
        <v>140</v>
      </c>
      <c r="AU121" s="216" t="s">
        <v>81</v>
      </c>
      <c r="AY121" s="17" t="s">
        <v>137</v>
      </c>
      <c r="BE121" s="217">
        <f t="shared" si="4"/>
        <v>0</v>
      </c>
      <c r="BF121" s="217">
        <f t="shared" si="5"/>
        <v>0</v>
      </c>
      <c r="BG121" s="217">
        <f t="shared" si="6"/>
        <v>0</v>
      </c>
      <c r="BH121" s="217">
        <f t="shared" si="7"/>
        <v>0</v>
      </c>
      <c r="BI121" s="217">
        <f t="shared" si="8"/>
        <v>0</v>
      </c>
      <c r="BJ121" s="17" t="s">
        <v>81</v>
      </c>
      <c r="BK121" s="217">
        <f t="shared" si="9"/>
        <v>0</v>
      </c>
      <c r="BL121" s="17" t="s">
        <v>144</v>
      </c>
      <c r="BM121" s="216" t="s">
        <v>144</v>
      </c>
    </row>
    <row r="122" spans="1:65" s="2" customFormat="1" ht="16.5" customHeight="1">
      <c r="A122" s="34"/>
      <c r="B122" s="35"/>
      <c r="C122" s="204" t="s">
        <v>138</v>
      </c>
      <c r="D122" s="204" t="s">
        <v>140</v>
      </c>
      <c r="E122" s="205" t="s">
        <v>695</v>
      </c>
      <c r="F122" s="206" t="s">
        <v>696</v>
      </c>
      <c r="G122" s="207" t="s">
        <v>502</v>
      </c>
      <c r="H122" s="208">
        <v>1</v>
      </c>
      <c r="I122" s="209"/>
      <c r="J122" s="210">
        <f t="shared" si="0"/>
        <v>0</v>
      </c>
      <c r="K122" s="211"/>
      <c r="L122" s="39"/>
      <c r="M122" s="212" t="s">
        <v>1</v>
      </c>
      <c r="N122" s="213" t="s">
        <v>38</v>
      </c>
      <c r="O122" s="71"/>
      <c r="P122" s="214">
        <f t="shared" si="1"/>
        <v>0</v>
      </c>
      <c r="Q122" s="214">
        <v>0</v>
      </c>
      <c r="R122" s="214">
        <f t="shared" si="2"/>
        <v>0</v>
      </c>
      <c r="S122" s="214">
        <v>0</v>
      </c>
      <c r="T122" s="215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6" t="s">
        <v>144</v>
      </c>
      <c r="AT122" s="216" t="s">
        <v>140</v>
      </c>
      <c r="AU122" s="216" t="s">
        <v>81</v>
      </c>
      <c r="AY122" s="17" t="s">
        <v>137</v>
      </c>
      <c r="BE122" s="217">
        <f t="shared" si="4"/>
        <v>0</v>
      </c>
      <c r="BF122" s="217">
        <f t="shared" si="5"/>
        <v>0</v>
      </c>
      <c r="BG122" s="217">
        <f t="shared" si="6"/>
        <v>0</v>
      </c>
      <c r="BH122" s="217">
        <f t="shared" si="7"/>
        <v>0</v>
      </c>
      <c r="BI122" s="217">
        <f t="shared" si="8"/>
        <v>0</v>
      </c>
      <c r="BJ122" s="17" t="s">
        <v>81</v>
      </c>
      <c r="BK122" s="217">
        <f t="shared" si="9"/>
        <v>0</v>
      </c>
      <c r="BL122" s="17" t="s">
        <v>144</v>
      </c>
      <c r="BM122" s="216" t="s">
        <v>159</v>
      </c>
    </row>
    <row r="123" spans="1:65" s="2" customFormat="1" ht="16.5" customHeight="1">
      <c r="A123" s="34"/>
      <c r="B123" s="35"/>
      <c r="C123" s="204" t="s">
        <v>144</v>
      </c>
      <c r="D123" s="204" t="s">
        <v>140</v>
      </c>
      <c r="E123" s="205" t="s">
        <v>697</v>
      </c>
      <c r="F123" s="206" t="s">
        <v>698</v>
      </c>
      <c r="G123" s="207" t="s">
        <v>230</v>
      </c>
      <c r="H123" s="208">
        <v>2.5</v>
      </c>
      <c r="I123" s="209"/>
      <c r="J123" s="210">
        <f t="shared" si="0"/>
        <v>0</v>
      </c>
      <c r="K123" s="211"/>
      <c r="L123" s="39"/>
      <c r="M123" s="212" t="s">
        <v>1</v>
      </c>
      <c r="N123" s="213" t="s">
        <v>38</v>
      </c>
      <c r="O123" s="71"/>
      <c r="P123" s="214">
        <f t="shared" si="1"/>
        <v>0</v>
      </c>
      <c r="Q123" s="214">
        <v>0</v>
      </c>
      <c r="R123" s="214">
        <f t="shared" si="2"/>
        <v>0</v>
      </c>
      <c r="S123" s="214">
        <v>0</v>
      </c>
      <c r="T123" s="215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6" t="s">
        <v>144</v>
      </c>
      <c r="AT123" s="216" t="s">
        <v>140</v>
      </c>
      <c r="AU123" s="216" t="s">
        <v>81</v>
      </c>
      <c r="AY123" s="17" t="s">
        <v>137</v>
      </c>
      <c r="BE123" s="217">
        <f t="shared" si="4"/>
        <v>0</v>
      </c>
      <c r="BF123" s="217">
        <f t="shared" si="5"/>
        <v>0</v>
      </c>
      <c r="BG123" s="217">
        <f t="shared" si="6"/>
        <v>0</v>
      </c>
      <c r="BH123" s="217">
        <f t="shared" si="7"/>
        <v>0</v>
      </c>
      <c r="BI123" s="217">
        <f t="shared" si="8"/>
        <v>0</v>
      </c>
      <c r="BJ123" s="17" t="s">
        <v>81</v>
      </c>
      <c r="BK123" s="217">
        <f t="shared" si="9"/>
        <v>0</v>
      </c>
      <c r="BL123" s="17" t="s">
        <v>144</v>
      </c>
      <c r="BM123" s="216" t="s">
        <v>180</v>
      </c>
    </row>
    <row r="124" spans="1:65" s="2" customFormat="1" ht="16.5" customHeight="1">
      <c r="A124" s="34"/>
      <c r="B124" s="35"/>
      <c r="C124" s="204" t="s">
        <v>167</v>
      </c>
      <c r="D124" s="204" t="s">
        <v>140</v>
      </c>
      <c r="E124" s="205" t="s">
        <v>699</v>
      </c>
      <c r="F124" s="206" t="s">
        <v>700</v>
      </c>
      <c r="G124" s="207" t="s">
        <v>230</v>
      </c>
      <c r="H124" s="208">
        <v>2.5</v>
      </c>
      <c r="I124" s="209"/>
      <c r="J124" s="210">
        <f t="shared" si="0"/>
        <v>0</v>
      </c>
      <c r="K124" s="211"/>
      <c r="L124" s="39"/>
      <c r="M124" s="212" t="s">
        <v>1</v>
      </c>
      <c r="N124" s="213" t="s">
        <v>38</v>
      </c>
      <c r="O124" s="71"/>
      <c r="P124" s="214">
        <f t="shared" si="1"/>
        <v>0</v>
      </c>
      <c r="Q124" s="214">
        <v>0</v>
      </c>
      <c r="R124" s="214">
        <f t="shared" si="2"/>
        <v>0</v>
      </c>
      <c r="S124" s="214">
        <v>0</v>
      </c>
      <c r="T124" s="215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6" t="s">
        <v>144</v>
      </c>
      <c r="AT124" s="216" t="s">
        <v>140</v>
      </c>
      <c r="AU124" s="216" t="s">
        <v>81</v>
      </c>
      <c r="AY124" s="17" t="s">
        <v>137</v>
      </c>
      <c r="BE124" s="217">
        <f t="shared" si="4"/>
        <v>0</v>
      </c>
      <c r="BF124" s="217">
        <f t="shared" si="5"/>
        <v>0</v>
      </c>
      <c r="BG124" s="217">
        <f t="shared" si="6"/>
        <v>0</v>
      </c>
      <c r="BH124" s="217">
        <f t="shared" si="7"/>
        <v>0</v>
      </c>
      <c r="BI124" s="217">
        <f t="shared" si="8"/>
        <v>0</v>
      </c>
      <c r="BJ124" s="17" t="s">
        <v>81</v>
      </c>
      <c r="BK124" s="217">
        <f t="shared" si="9"/>
        <v>0</v>
      </c>
      <c r="BL124" s="17" t="s">
        <v>144</v>
      </c>
      <c r="BM124" s="216" t="s">
        <v>188</v>
      </c>
    </row>
    <row r="125" spans="1:65" s="2" customFormat="1" ht="16.5" customHeight="1">
      <c r="A125" s="34"/>
      <c r="B125" s="35"/>
      <c r="C125" s="204" t="s">
        <v>159</v>
      </c>
      <c r="D125" s="204" t="s">
        <v>140</v>
      </c>
      <c r="E125" s="205" t="s">
        <v>701</v>
      </c>
      <c r="F125" s="206" t="s">
        <v>702</v>
      </c>
      <c r="G125" s="207" t="s">
        <v>502</v>
      </c>
      <c r="H125" s="208">
        <v>2</v>
      </c>
      <c r="I125" s="209"/>
      <c r="J125" s="210">
        <f t="shared" si="0"/>
        <v>0</v>
      </c>
      <c r="K125" s="211"/>
      <c r="L125" s="39"/>
      <c r="M125" s="212" t="s">
        <v>1</v>
      </c>
      <c r="N125" s="213" t="s">
        <v>38</v>
      </c>
      <c r="O125" s="71"/>
      <c r="P125" s="214">
        <f t="shared" si="1"/>
        <v>0</v>
      </c>
      <c r="Q125" s="214">
        <v>0</v>
      </c>
      <c r="R125" s="214">
        <f t="shared" si="2"/>
        <v>0</v>
      </c>
      <c r="S125" s="214">
        <v>0</v>
      </c>
      <c r="T125" s="215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6" t="s">
        <v>144</v>
      </c>
      <c r="AT125" s="216" t="s">
        <v>140</v>
      </c>
      <c r="AU125" s="216" t="s">
        <v>81</v>
      </c>
      <c r="AY125" s="17" t="s">
        <v>137</v>
      </c>
      <c r="BE125" s="217">
        <f t="shared" si="4"/>
        <v>0</v>
      </c>
      <c r="BF125" s="217">
        <f t="shared" si="5"/>
        <v>0</v>
      </c>
      <c r="BG125" s="217">
        <f t="shared" si="6"/>
        <v>0</v>
      </c>
      <c r="BH125" s="217">
        <f t="shared" si="7"/>
        <v>0</v>
      </c>
      <c r="BI125" s="217">
        <f t="shared" si="8"/>
        <v>0</v>
      </c>
      <c r="BJ125" s="17" t="s">
        <v>81</v>
      </c>
      <c r="BK125" s="217">
        <f t="shared" si="9"/>
        <v>0</v>
      </c>
      <c r="BL125" s="17" t="s">
        <v>144</v>
      </c>
      <c r="BM125" s="216" t="s">
        <v>197</v>
      </c>
    </row>
    <row r="126" spans="1:65" s="2" customFormat="1" ht="16.5" customHeight="1">
      <c r="A126" s="34"/>
      <c r="B126" s="35"/>
      <c r="C126" s="204" t="s">
        <v>175</v>
      </c>
      <c r="D126" s="204" t="s">
        <v>140</v>
      </c>
      <c r="E126" s="205" t="s">
        <v>703</v>
      </c>
      <c r="F126" s="206" t="s">
        <v>704</v>
      </c>
      <c r="G126" s="207" t="s">
        <v>502</v>
      </c>
      <c r="H126" s="208">
        <v>1</v>
      </c>
      <c r="I126" s="209"/>
      <c r="J126" s="210">
        <f t="shared" si="0"/>
        <v>0</v>
      </c>
      <c r="K126" s="211"/>
      <c r="L126" s="39"/>
      <c r="M126" s="212" t="s">
        <v>1</v>
      </c>
      <c r="N126" s="213" t="s">
        <v>38</v>
      </c>
      <c r="O126" s="71"/>
      <c r="P126" s="214">
        <f t="shared" si="1"/>
        <v>0</v>
      </c>
      <c r="Q126" s="214">
        <v>0</v>
      </c>
      <c r="R126" s="214">
        <f t="shared" si="2"/>
        <v>0</v>
      </c>
      <c r="S126" s="214">
        <v>0</v>
      </c>
      <c r="T126" s="215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6" t="s">
        <v>144</v>
      </c>
      <c r="AT126" s="216" t="s">
        <v>140</v>
      </c>
      <c r="AU126" s="216" t="s">
        <v>81</v>
      </c>
      <c r="AY126" s="17" t="s">
        <v>137</v>
      </c>
      <c r="BE126" s="217">
        <f t="shared" si="4"/>
        <v>0</v>
      </c>
      <c r="BF126" s="217">
        <f t="shared" si="5"/>
        <v>0</v>
      </c>
      <c r="BG126" s="217">
        <f t="shared" si="6"/>
        <v>0</v>
      </c>
      <c r="BH126" s="217">
        <f t="shared" si="7"/>
        <v>0</v>
      </c>
      <c r="BI126" s="217">
        <f t="shared" si="8"/>
        <v>0</v>
      </c>
      <c r="BJ126" s="17" t="s">
        <v>81</v>
      </c>
      <c r="BK126" s="217">
        <f t="shared" si="9"/>
        <v>0</v>
      </c>
      <c r="BL126" s="17" t="s">
        <v>144</v>
      </c>
      <c r="BM126" s="216" t="s">
        <v>208</v>
      </c>
    </row>
    <row r="127" spans="1:65" s="2" customFormat="1" ht="16.5" customHeight="1">
      <c r="A127" s="34"/>
      <c r="B127" s="35"/>
      <c r="C127" s="204" t="s">
        <v>180</v>
      </c>
      <c r="D127" s="204" t="s">
        <v>140</v>
      </c>
      <c r="E127" s="205" t="s">
        <v>705</v>
      </c>
      <c r="F127" s="206" t="s">
        <v>706</v>
      </c>
      <c r="G127" s="207" t="s">
        <v>502</v>
      </c>
      <c r="H127" s="208">
        <v>1</v>
      </c>
      <c r="I127" s="209"/>
      <c r="J127" s="210">
        <f t="shared" si="0"/>
        <v>0</v>
      </c>
      <c r="K127" s="211"/>
      <c r="L127" s="39"/>
      <c r="M127" s="212" t="s">
        <v>1</v>
      </c>
      <c r="N127" s="213" t="s">
        <v>38</v>
      </c>
      <c r="O127" s="71"/>
      <c r="P127" s="214">
        <f t="shared" si="1"/>
        <v>0</v>
      </c>
      <c r="Q127" s="214">
        <v>0</v>
      </c>
      <c r="R127" s="214">
        <f t="shared" si="2"/>
        <v>0</v>
      </c>
      <c r="S127" s="214">
        <v>0</v>
      </c>
      <c r="T127" s="215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6" t="s">
        <v>144</v>
      </c>
      <c r="AT127" s="216" t="s">
        <v>140</v>
      </c>
      <c r="AU127" s="216" t="s">
        <v>81</v>
      </c>
      <c r="AY127" s="17" t="s">
        <v>137</v>
      </c>
      <c r="BE127" s="217">
        <f t="shared" si="4"/>
        <v>0</v>
      </c>
      <c r="BF127" s="217">
        <f t="shared" si="5"/>
        <v>0</v>
      </c>
      <c r="BG127" s="217">
        <f t="shared" si="6"/>
        <v>0</v>
      </c>
      <c r="BH127" s="217">
        <f t="shared" si="7"/>
        <v>0</v>
      </c>
      <c r="BI127" s="217">
        <f t="shared" si="8"/>
        <v>0</v>
      </c>
      <c r="BJ127" s="17" t="s">
        <v>81</v>
      </c>
      <c r="BK127" s="217">
        <f t="shared" si="9"/>
        <v>0</v>
      </c>
      <c r="BL127" s="17" t="s">
        <v>144</v>
      </c>
      <c r="BM127" s="216" t="s">
        <v>217</v>
      </c>
    </row>
    <row r="128" spans="1:65" s="2" customFormat="1" ht="16.5" customHeight="1">
      <c r="A128" s="34"/>
      <c r="B128" s="35"/>
      <c r="C128" s="204" t="s">
        <v>184</v>
      </c>
      <c r="D128" s="204" t="s">
        <v>140</v>
      </c>
      <c r="E128" s="205" t="s">
        <v>707</v>
      </c>
      <c r="F128" s="206" t="s">
        <v>708</v>
      </c>
      <c r="G128" s="207" t="s">
        <v>502</v>
      </c>
      <c r="H128" s="208">
        <v>1</v>
      </c>
      <c r="I128" s="209"/>
      <c r="J128" s="210">
        <f t="shared" si="0"/>
        <v>0</v>
      </c>
      <c r="K128" s="211"/>
      <c r="L128" s="39"/>
      <c r="M128" s="212" t="s">
        <v>1</v>
      </c>
      <c r="N128" s="213" t="s">
        <v>38</v>
      </c>
      <c r="O128" s="71"/>
      <c r="P128" s="214">
        <f t="shared" si="1"/>
        <v>0</v>
      </c>
      <c r="Q128" s="214">
        <v>0</v>
      </c>
      <c r="R128" s="214">
        <f t="shared" si="2"/>
        <v>0</v>
      </c>
      <c r="S128" s="214">
        <v>0</v>
      </c>
      <c r="T128" s="215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6" t="s">
        <v>144</v>
      </c>
      <c r="AT128" s="216" t="s">
        <v>140</v>
      </c>
      <c r="AU128" s="216" t="s">
        <v>81</v>
      </c>
      <c r="AY128" s="17" t="s">
        <v>137</v>
      </c>
      <c r="BE128" s="217">
        <f t="shared" si="4"/>
        <v>0</v>
      </c>
      <c r="BF128" s="217">
        <f t="shared" si="5"/>
        <v>0</v>
      </c>
      <c r="BG128" s="217">
        <f t="shared" si="6"/>
        <v>0</v>
      </c>
      <c r="BH128" s="217">
        <f t="shared" si="7"/>
        <v>0</v>
      </c>
      <c r="BI128" s="217">
        <f t="shared" si="8"/>
        <v>0</v>
      </c>
      <c r="BJ128" s="17" t="s">
        <v>81</v>
      </c>
      <c r="BK128" s="217">
        <f t="shared" si="9"/>
        <v>0</v>
      </c>
      <c r="BL128" s="17" t="s">
        <v>144</v>
      </c>
      <c r="BM128" s="216" t="s">
        <v>227</v>
      </c>
    </row>
    <row r="129" spans="1:65" s="2" customFormat="1" ht="16.5" customHeight="1">
      <c r="A129" s="34"/>
      <c r="B129" s="35"/>
      <c r="C129" s="204" t="s">
        <v>188</v>
      </c>
      <c r="D129" s="204" t="s">
        <v>140</v>
      </c>
      <c r="E129" s="205" t="s">
        <v>709</v>
      </c>
      <c r="F129" s="206" t="s">
        <v>710</v>
      </c>
      <c r="G129" s="207" t="s">
        <v>502</v>
      </c>
      <c r="H129" s="208">
        <v>1</v>
      </c>
      <c r="I129" s="209"/>
      <c r="J129" s="210">
        <f t="shared" si="0"/>
        <v>0</v>
      </c>
      <c r="K129" s="211"/>
      <c r="L129" s="39"/>
      <c r="M129" s="212" t="s">
        <v>1</v>
      </c>
      <c r="N129" s="213" t="s">
        <v>38</v>
      </c>
      <c r="O129" s="71"/>
      <c r="P129" s="214">
        <f t="shared" si="1"/>
        <v>0</v>
      </c>
      <c r="Q129" s="214">
        <v>0</v>
      </c>
      <c r="R129" s="214">
        <f t="shared" si="2"/>
        <v>0</v>
      </c>
      <c r="S129" s="214">
        <v>0</v>
      </c>
      <c r="T129" s="215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6" t="s">
        <v>144</v>
      </c>
      <c r="AT129" s="216" t="s">
        <v>140</v>
      </c>
      <c r="AU129" s="216" t="s">
        <v>81</v>
      </c>
      <c r="AY129" s="17" t="s">
        <v>137</v>
      </c>
      <c r="BE129" s="217">
        <f t="shared" si="4"/>
        <v>0</v>
      </c>
      <c r="BF129" s="217">
        <f t="shared" si="5"/>
        <v>0</v>
      </c>
      <c r="BG129" s="217">
        <f t="shared" si="6"/>
        <v>0</v>
      </c>
      <c r="BH129" s="217">
        <f t="shared" si="7"/>
        <v>0</v>
      </c>
      <c r="BI129" s="217">
        <f t="shared" si="8"/>
        <v>0</v>
      </c>
      <c r="BJ129" s="17" t="s">
        <v>81</v>
      </c>
      <c r="BK129" s="217">
        <f t="shared" si="9"/>
        <v>0</v>
      </c>
      <c r="BL129" s="17" t="s">
        <v>144</v>
      </c>
      <c r="BM129" s="216" t="s">
        <v>240</v>
      </c>
    </row>
    <row r="130" spans="1:65" s="2" customFormat="1" ht="16.5" customHeight="1">
      <c r="A130" s="34"/>
      <c r="B130" s="35"/>
      <c r="C130" s="204" t="s">
        <v>192</v>
      </c>
      <c r="D130" s="204" t="s">
        <v>140</v>
      </c>
      <c r="E130" s="205" t="s">
        <v>711</v>
      </c>
      <c r="F130" s="206" t="s">
        <v>712</v>
      </c>
      <c r="G130" s="207" t="s">
        <v>502</v>
      </c>
      <c r="H130" s="208">
        <v>1</v>
      </c>
      <c r="I130" s="209"/>
      <c r="J130" s="210">
        <f t="shared" si="0"/>
        <v>0</v>
      </c>
      <c r="K130" s="211"/>
      <c r="L130" s="39"/>
      <c r="M130" s="212" t="s">
        <v>1</v>
      </c>
      <c r="N130" s="213" t="s">
        <v>38</v>
      </c>
      <c r="O130" s="71"/>
      <c r="P130" s="214">
        <f t="shared" si="1"/>
        <v>0</v>
      </c>
      <c r="Q130" s="214">
        <v>0</v>
      </c>
      <c r="R130" s="214">
        <f t="shared" si="2"/>
        <v>0</v>
      </c>
      <c r="S130" s="214">
        <v>0</v>
      </c>
      <c r="T130" s="215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6" t="s">
        <v>144</v>
      </c>
      <c r="AT130" s="216" t="s">
        <v>140</v>
      </c>
      <c r="AU130" s="216" t="s">
        <v>81</v>
      </c>
      <c r="AY130" s="17" t="s">
        <v>137</v>
      </c>
      <c r="BE130" s="217">
        <f t="shared" si="4"/>
        <v>0</v>
      </c>
      <c r="BF130" s="217">
        <f t="shared" si="5"/>
        <v>0</v>
      </c>
      <c r="BG130" s="217">
        <f t="shared" si="6"/>
        <v>0</v>
      </c>
      <c r="BH130" s="217">
        <f t="shared" si="7"/>
        <v>0</v>
      </c>
      <c r="BI130" s="217">
        <f t="shared" si="8"/>
        <v>0</v>
      </c>
      <c r="BJ130" s="17" t="s">
        <v>81</v>
      </c>
      <c r="BK130" s="217">
        <f t="shared" si="9"/>
        <v>0</v>
      </c>
      <c r="BL130" s="17" t="s">
        <v>144</v>
      </c>
      <c r="BM130" s="216" t="s">
        <v>248</v>
      </c>
    </row>
    <row r="131" spans="1:65" s="2" customFormat="1" ht="16.5" customHeight="1">
      <c r="A131" s="34"/>
      <c r="B131" s="35"/>
      <c r="C131" s="204" t="s">
        <v>197</v>
      </c>
      <c r="D131" s="204" t="s">
        <v>140</v>
      </c>
      <c r="E131" s="205" t="s">
        <v>713</v>
      </c>
      <c r="F131" s="206" t="s">
        <v>714</v>
      </c>
      <c r="G131" s="207" t="s">
        <v>230</v>
      </c>
      <c r="H131" s="208">
        <v>1</v>
      </c>
      <c r="I131" s="209"/>
      <c r="J131" s="210">
        <f t="shared" si="0"/>
        <v>0</v>
      </c>
      <c r="K131" s="211"/>
      <c r="L131" s="39"/>
      <c r="M131" s="212" t="s">
        <v>1</v>
      </c>
      <c r="N131" s="213" t="s">
        <v>38</v>
      </c>
      <c r="O131" s="71"/>
      <c r="P131" s="214">
        <f t="shared" si="1"/>
        <v>0</v>
      </c>
      <c r="Q131" s="214">
        <v>0</v>
      </c>
      <c r="R131" s="214">
        <f t="shared" si="2"/>
        <v>0</v>
      </c>
      <c r="S131" s="214">
        <v>0</v>
      </c>
      <c r="T131" s="215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6" t="s">
        <v>144</v>
      </c>
      <c r="AT131" s="216" t="s">
        <v>140</v>
      </c>
      <c r="AU131" s="216" t="s">
        <v>81</v>
      </c>
      <c r="AY131" s="17" t="s">
        <v>137</v>
      </c>
      <c r="BE131" s="217">
        <f t="shared" si="4"/>
        <v>0</v>
      </c>
      <c r="BF131" s="217">
        <f t="shared" si="5"/>
        <v>0</v>
      </c>
      <c r="BG131" s="217">
        <f t="shared" si="6"/>
        <v>0</v>
      </c>
      <c r="BH131" s="217">
        <f t="shared" si="7"/>
        <v>0</v>
      </c>
      <c r="BI131" s="217">
        <f t="shared" si="8"/>
        <v>0</v>
      </c>
      <c r="BJ131" s="17" t="s">
        <v>81</v>
      </c>
      <c r="BK131" s="217">
        <f t="shared" si="9"/>
        <v>0</v>
      </c>
      <c r="BL131" s="17" t="s">
        <v>144</v>
      </c>
      <c r="BM131" s="216" t="s">
        <v>260</v>
      </c>
    </row>
    <row r="132" spans="1:65" s="2" customFormat="1" ht="16.5" customHeight="1">
      <c r="A132" s="34"/>
      <c r="B132" s="35"/>
      <c r="C132" s="204" t="s">
        <v>203</v>
      </c>
      <c r="D132" s="204" t="s">
        <v>140</v>
      </c>
      <c r="E132" s="205" t="s">
        <v>715</v>
      </c>
      <c r="F132" s="206" t="s">
        <v>716</v>
      </c>
      <c r="G132" s="207" t="s">
        <v>230</v>
      </c>
      <c r="H132" s="208">
        <v>3</v>
      </c>
      <c r="I132" s="209"/>
      <c r="J132" s="210">
        <f t="shared" si="0"/>
        <v>0</v>
      </c>
      <c r="K132" s="211"/>
      <c r="L132" s="39"/>
      <c r="M132" s="212" t="s">
        <v>1</v>
      </c>
      <c r="N132" s="213" t="s">
        <v>38</v>
      </c>
      <c r="O132" s="71"/>
      <c r="P132" s="214">
        <f t="shared" si="1"/>
        <v>0</v>
      </c>
      <c r="Q132" s="214">
        <v>0</v>
      </c>
      <c r="R132" s="214">
        <f t="shared" si="2"/>
        <v>0</v>
      </c>
      <c r="S132" s="214">
        <v>0</v>
      </c>
      <c r="T132" s="215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6" t="s">
        <v>144</v>
      </c>
      <c r="AT132" s="216" t="s">
        <v>140</v>
      </c>
      <c r="AU132" s="216" t="s">
        <v>81</v>
      </c>
      <c r="AY132" s="17" t="s">
        <v>137</v>
      </c>
      <c r="BE132" s="217">
        <f t="shared" si="4"/>
        <v>0</v>
      </c>
      <c r="BF132" s="217">
        <f t="shared" si="5"/>
        <v>0</v>
      </c>
      <c r="BG132" s="217">
        <f t="shared" si="6"/>
        <v>0</v>
      </c>
      <c r="BH132" s="217">
        <f t="shared" si="7"/>
        <v>0</v>
      </c>
      <c r="BI132" s="217">
        <f t="shared" si="8"/>
        <v>0</v>
      </c>
      <c r="BJ132" s="17" t="s">
        <v>81</v>
      </c>
      <c r="BK132" s="217">
        <f t="shared" si="9"/>
        <v>0</v>
      </c>
      <c r="BL132" s="17" t="s">
        <v>144</v>
      </c>
      <c r="BM132" s="216" t="s">
        <v>272</v>
      </c>
    </row>
    <row r="133" spans="1:65" s="2" customFormat="1" ht="16.5" customHeight="1">
      <c r="A133" s="34"/>
      <c r="B133" s="35"/>
      <c r="C133" s="204" t="s">
        <v>208</v>
      </c>
      <c r="D133" s="204" t="s">
        <v>140</v>
      </c>
      <c r="E133" s="205" t="s">
        <v>717</v>
      </c>
      <c r="F133" s="206" t="s">
        <v>718</v>
      </c>
      <c r="G133" s="207" t="s">
        <v>719</v>
      </c>
      <c r="H133" s="208">
        <v>3</v>
      </c>
      <c r="I133" s="209"/>
      <c r="J133" s="210">
        <f t="shared" si="0"/>
        <v>0</v>
      </c>
      <c r="K133" s="211"/>
      <c r="L133" s="39"/>
      <c r="M133" s="212" t="s">
        <v>1</v>
      </c>
      <c r="N133" s="213" t="s">
        <v>38</v>
      </c>
      <c r="O133" s="71"/>
      <c r="P133" s="214">
        <f t="shared" si="1"/>
        <v>0</v>
      </c>
      <c r="Q133" s="214">
        <v>0</v>
      </c>
      <c r="R133" s="214">
        <f t="shared" si="2"/>
        <v>0</v>
      </c>
      <c r="S133" s="214">
        <v>0</v>
      </c>
      <c r="T133" s="215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6" t="s">
        <v>144</v>
      </c>
      <c r="AT133" s="216" t="s">
        <v>140</v>
      </c>
      <c r="AU133" s="216" t="s">
        <v>81</v>
      </c>
      <c r="AY133" s="17" t="s">
        <v>137</v>
      </c>
      <c r="BE133" s="217">
        <f t="shared" si="4"/>
        <v>0</v>
      </c>
      <c r="BF133" s="217">
        <f t="shared" si="5"/>
        <v>0</v>
      </c>
      <c r="BG133" s="217">
        <f t="shared" si="6"/>
        <v>0</v>
      </c>
      <c r="BH133" s="217">
        <f t="shared" si="7"/>
        <v>0</v>
      </c>
      <c r="BI133" s="217">
        <f t="shared" si="8"/>
        <v>0</v>
      </c>
      <c r="BJ133" s="17" t="s">
        <v>81</v>
      </c>
      <c r="BK133" s="217">
        <f t="shared" si="9"/>
        <v>0</v>
      </c>
      <c r="BL133" s="17" t="s">
        <v>144</v>
      </c>
      <c r="BM133" s="216" t="s">
        <v>284</v>
      </c>
    </row>
    <row r="134" spans="1:65" s="2" customFormat="1" ht="16.5" customHeight="1">
      <c r="A134" s="34"/>
      <c r="B134" s="35"/>
      <c r="C134" s="204" t="s">
        <v>8</v>
      </c>
      <c r="D134" s="204" t="s">
        <v>140</v>
      </c>
      <c r="E134" s="205" t="s">
        <v>720</v>
      </c>
      <c r="F134" s="206" t="s">
        <v>721</v>
      </c>
      <c r="G134" s="207" t="s">
        <v>722</v>
      </c>
      <c r="H134" s="208">
        <v>1</v>
      </c>
      <c r="I134" s="209"/>
      <c r="J134" s="210">
        <f t="shared" si="0"/>
        <v>0</v>
      </c>
      <c r="K134" s="211"/>
      <c r="L134" s="39"/>
      <c r="M134" s="212" t="s">
        <v>1</v>
      </c>
      <c r="N134" s="213" t="s">
        <v>38</v>
      </c>
      <c r="O134" s="71"/>
      <c r="P134" s="214">
        <f t="shared" si="1"/>
        <v>0</v>
      </c>
      <c r="Q134" s="214">
        <v>0</v>
      </c>
      <c r="R134" s="214">
        <f t="shared" si="2"/>
        <v>0</v>
      </c>
      <c r="S134" s="214">
        <v>0</v>
      </c>
      <c r="T134" s="215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6" t="s">
        <v>144</v>
      </c>
      <c r="AT134" s="216" t="s">
        <v>140</v>
      </c>
      <c r="AU134" s="216" t="s">
        <v>81</v>
      </c>
      <c r="AY134" s="17" t="s">
        <v>137</v>
      </c>
      <c r="BE134" s="217">
        <f t="shared" si="4"/>
        <v>0</v>
      </c>
      <c r="BF134" s="217">
        <f t="shared" si="5"/>
        <v>0</v>
      </c>
      <c r="BG134" s="217">
        <f t="shared" si="6"/>
        <v>0</v>
      </c>
      <c r="BH134" s="217">
        <f t="shared" si="7"/>
        <v>0</v>
      </c>
      <c r="BI134" s="217">
        <f t="shared" si="8"/>
        <v>0</v>
      </c>
      <c r="BJ134" s="17" t="s">
        <v>81</v>
      </c>
      <c r="BK134" s="217">
        <f t="shared" si="9"/>
        <v>0</v>
      </c>
      <c r="BL134" s="17" t="s">
        <v>144</v>
      </c>
      <c r="BM134" s="216" t="s">
        <v>292</v>
      </c>
    </row>
    <row r="135" spans="1:65" s="2" customFormat="1" ht="16.5" customHeight="1">
      <c r="A135" s="34"/>
      <c r="B135" s="35"/>
      <c r="C135" s="204" t="s">
        <v>217</v>
      </c>
      <c r="D135" s="204" t="s">
        <v>140</v>
      </c>
      <c r="E135" s="205" t="s">
        <v>723</v>
      </c>
      <c r="F135" s="206" t="s">
        <v>724</v>
      </c>
      <c r="G135" s="207" t="s">
        <v>502</v>
      </c>
      <c r="H135" s="208">
        <v>4</v>
      </c>
      <c r="I135" s="209"/>
      <c r="J135" s="210">
        <f t="shared" si="0"/>
        <v>0</v>
      </c>
      <c r="K135" s="211"/>
      <c r="L135" s="39"/>
      <c r="M135" s="212" t="s">
        <v>1</v>
      </c>
      <c r="N135" s="213" t="s">
        <v>38</v>
      </c>
      <c r="O135" s="71"/>
      <c r="P135" s="214">
        <f t="shared" si="1"/>
        <v>0</v>
      </c>
      <c r="Q135" s="214">
        <v>0</v>
      </c>
      <c r="R135" s="214">
        <f t="shared" si="2"/>
        <v>0</v>
      </c>
      <c r="S135" s="214">
        <v>0</v>
      </c>
      <c r="T135" s="215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6" t="s">
        <v>144</v>
      </c>
      <c r="AT135" s="216" t="s">
        <v>140</v>
      </c>
      <c r="AU135" s="216" t="s">
        <v>81</v>
      </c>
      <c r="AY135" s="17" t="s">
        <v>137</v>
      </c>
      <c r="BE135" s="217">
        <f t="shared" si="4"/>
        <v>0</v>
      </c>
      <c r="BF135" s="217">
        <f t="shared" si="5"/>
        <v>0</v>
      </c>
      <c r="BG135" s="217">
        <f t="shared" si="6"/>
        <v>0</v>
      </c>
      <c r="BH135" s="217">
        <f t="shared" si="7"/>
        <v>0</v>
      </c>
      <c r="BI135" s="217">
        <f t="shared" si="8"/>
        <v>0</v>
      </c>
      <c r="BJ135" s="17" t="s">
        <v>81</v>
      </c>
      <c r="BK135" s="217">
        <f t="shared" si="9"/>
        <v>0</v>
      </c>
      <c r="BL135" s="17" t="s">
        <v>144</v>
      </c>
      <c r="BM135" s="216" t="s">
        <v>296</v>
      </c>
    </row>
    <row r="136" spans="1:65" s="12" customFormat="1" ht="25.9" customHeight="1">
      <c r="B136" s="188"/>
      <c r="C136" s="189"/>
      <c r="D136" s="190" t="s">
        <v>72</v>
      </c>
      <c r="E136" s="191" t="s">
        <v>507</v>
      </c>
      <c r="F136" s="191" t="s">
        <v>1</v>
      </c>
      <c r="G136" s="189"/>
      <c r="H136" s="189"/>
      <c r="I136" s="192"/>
      <c r="J136" s="193">
        <f>BK136</f>
        <v>0</v>
      </c>
      <c r="K136" s="189"/>
      <c r="L136" s="194"/>
      <c r="M136" s="195"/>
      <c r="N136" s="196"/>
      <c r="O136" s="196"/>
      <c r="P136" s="197">
        <f>SUM(P137:P140)</f>
        <v>0</v>
      </c>
      <c r="Q136" s="196"/>
      <c r="R136" s="197">
        <f>SUM(R137:R140)</f>
        <v>0</v>
      </c>
      <c r="S136" s="196"/>
      <c r="T136" s="198">
        <f>SUM(T137:T140)</f>
        <v>0</v>
      </c>
      <c r="AR136" s="199" t="s">
        <v>81</v>
      </c>
      <c r="AT136" s="200" t="s">
        <v>72</v>
      </c>
      <c r="AU136" s="200" t="s">
        <v>73</v>
      </c>
      <c r="AY136" s="199" t="s">
        <v>137</v>
      </c>
      <c r="BK136" s="201">
        <f>SUM(BK137:BK140)</f>
        <v>0</v>
      </c>
    </row>
    <row r="137" spans="1:65" s="2" customFormat="1" ht="16.5" customHeight="1">
      <c r="A137" s="34"/>
      <c r="B137" s="35"/>
      <c r="C137" s="204" t="s">
        <v>222</v>
      </c>
      <c r="D137" s="204" t="s">
        <v>140</v>
      </c>
      <c r="E137" s="205" t="s">
        <v>725</v>
      </c>
      <c r="F137" s="206" t="s">
        <v>726</v>
      </c>
      <c r="G137" s="207" t="s">
        <v>220</v>
      </c>
      <c r="H137" s="208">
        <v>1</v>
      </c>
      <c r="I137" s="209"/>
      <c r="J137" s="210">
        <f>ROUND(I137*H137,2)</f>
        <v>0</v>
      </c>
      <c r="K137" s="211"/>
      <c r="L137" s="39"/>
      <c r="M137" s="212" t="s">
        <v>1</v>
      </c>
      <c r="N137" s="213" t="s">
        <v>38</v>
      </c>
      <c r="O137" s="71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6" t="s">
        <v>144</v>
      </c>
      <c r="AT137" s="216" t="s">
        <v>140</v>
      </c>
      <c r="AU137" s="216" t="s">
        <v>81</v>
      </c>
      <c r="AY137" s="17" t="s">
        <v>137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7" t="s">
        <v>81</v>
      </c>
      <c r="BK137" s="217">
        <f>ROUND(I137*H137,2)</f>
        <v>0</v>
      </c>
      <c r="BL137" s="17" t="s">
        <v>144</v>
      </c>
      <c r="BM137" s="216" t="s">
        <v>727</v>
      </c>
    </row>
    <row r="138" spans="1:65" s="2" customFormat="1" ht="16.5" customHeight="1">
      <c r="A138" s="34"/>
      <c r="B138" s="35"/>
      <c r="C138" s="204" t="s">
        <v>227</v>
      </c>
      <c r="D138" s="204" t="s">
        <v>140</v>
      </c>
      <c r="E138" s="205" t="s">
        <v>728</v>
      </c>
      <c r="F138" s="206" t="s">
        <v>682</v>
      </c>
      <c r="G138" s="207" t="s">
        <v>220</v>
      </c>
      <c r="H138" s="208">
        <v>1</v>
      </c>
      <c r="I138" s="209"/>
      <c r="J138" s="210">
        <f>ROUND(I138*H138,2)</f>
        <v>0</v>
      </c>
      <c r="K138" s="211"/>
      <c r="L138" s="39"/>
      <c r="M138" s="212" t="s">
        <v>1</v>
      </c>
      <c r="N138" s="213" t="s">
        <v>38</v>
      </c>
      <c r="O138" s="71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6" t="s">
        <v>144</v>
      </c>
      <c r="AT138" s="216" t="s">
        <v>140</v>
      </c>
      <c r="AU138" s="216" t="s">
        <v>81</v>
      </c>
      <c r="AY138" s="17" t="s">
        <v>137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7" t="s">
        <v>81</v>
      </c>
      <c r="BK138" s="217">
        <f>ROUND(I138*H138,2)</f>
        <v>0</v>
      </c>
      <c r="BL138" s="17" t="s">
        <v>144</v>
      </c>
      <c r="BM138" s="216" t="s">
        <v>729</v>
      </c>
    </row>
    <row r="139" spans="1:65" s="2" customFormat="1" ht="16.5" customHeight="1">
      <c r="A139" s="34"/>
      <c r="B139" s="35"/>
      <c r="C139" s="204" t="s">
        <v>235</v>
      </c>
      <c r="D139" s="204" t="s">
        <v>140</v>
      </c>
      <c r="E139" s="205" t="s">
        <v>730</v>
      </c>
      <c r="F139" s="206" t="s">
        <v>259</v>
      </c>
      <c r="G139" s="207" t="s">
        <v>220</v>
      </c>
      <c r="H139" s="208">
        <v>1</v>
      </c>
      <c r="I139" s="209"/>
      <c r="J139" s="210">
        <f>ROUND(I139*H139,2)</f>
        <v>0</v>
      </c>
      <c r="K139" s="211"/>
      <c r="L139" s="39"/>
      <c r="M139" s="212" t="s">
        <v>1</v>
      </c>
      <c r="N139" s="213" t="s">
        <v>38</v>
      </c>
      <c r="O139" s="71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6" t="s">
        <v>144</v>
      </c>
      <c r="AT139" s="216" t="s">
        <v>140</v>
      </c>
      <c r="AU139" s="216" t="s">
        <v>81</v>
      </c>
      <c r="AY139" s="17" t="s">
        <v>137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7" t="s">
        <v>81</v>
      </c>
      <c r="BK139" s="217">
        <f>ROUND(I139*H139,2)</f>
        <v>0</v>
      </c>
      <c r="BL139" s="17" t="s">
        <v>144</v>
      </c>
      <c r="BM139" s="216" t="s">
        <v>312</v>
      </c>
    </row>
    <row r="140" spans="1:65" s="2" customFormat="1" ht="16.5" customHeight="1">
      <c r="A140" s="34"/>
      <c r="B140" s="35"/>
      <c r="C140" s="204" t="s">
        <v>240</v>
      </c>
      <c r="D140" s="204" t="s">
        <v>140</v>
      </c>
      <c r="E140" s="205" t="s">
        <v>731</v>
      </c>
      <c r="F140" s="206" t="s">
        <v>732</v>
      </c>
      <c r="G140" s="207" t="s">
        <v>220</v>
      </c>
      <c r="H140" s="208">
        <v>1</v>
      </c>
      <c r="I140" s="209"/>
      <c r="J140" s="210">
        <f>ROUND(I140*H140,2)</f>
        <v>0</v>
      </c>
      <c r="K140" s="211"/>
      <c r="L140" s="39"/>
      <c r="M140" s="266" t="s">
        <v>1</v>
      </c>
      <c r="N140" s="267" t="s">
        <v>38</v>
      </c>
      <c r="O140" s="268"/>
      <c r="P140" s="269">
        <f>O140*H140</f>
        <v>0</v>
      </c>
      <c r="Q140" s="269">
        <v>0</v>
      </c>
      <c r="R140" s="269">
        <f>Q140*H140</f>
        <v>0</v>
      </c>
      <c r="S140" s="269">
        <v>0</v>
      </c>
      <c r="T140" s="27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6" t="s">
        <v>144</v>
      </c>
      <c r="AT140" s="216" t="s">
        <v>140</v>
      </c>
      <c r="AU140" s="216" t="s">
        <v>81</v>
      </c>
      <c r="AY140" s="17" t="s">
        <v>137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7" t="s">
        <v>81</v>
      </c>
      <c r="BK140" s="217">
        <f>ROUND(I140*H140,2)</f>
        <v>0</v>
      </c>
      <c r="BL140" s="17" t="s">
        <v>144</v>
      </c>
      <c r="BM140" s="216" t="s">
        <v>322</v>
      </c>
    </row>
    <row r="141" spans="1:65" s="2" customFormat="1" ht="6.95" customHeight="1">
      <c r="A141" s="34"/>
      <c r="B141" s="54"/>
      <c r="C141" s="55"/>
      <c r="D141" s="55"/>
      <c r="E141" s="55"/>
      <c r="F141" s="55"/>
      <c r="G141" s="55"/>
      <c r="H141" s="55"/>
      <c r="I141" s="152"/>
      <c r="J141" s="55"/>
      <c r="K141" s="55"/>
      <c r="L141" s="39"/>
      <c r="M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</sheetData>
  <sheetProtection algorithmName="SHA-512" hashValue="q+RXtNU1IMWvF4pc2u4VTVCr++PYuPgpo+1KLdmB/1lj9bX1CCQnDv6LG9CkKna6jnDMnQD36YTZ60e7FYWozg==" saltValue="G1RMxFje2z4Jkxc39RUYg76Q+yC6HqmHdoc9XLwBJv9ke+JAetP+YdVZb5fs9ZCdx93IITjC/AljUwXnVwSgHw==" spinCount="100000" sheet="1" objects="1" scenarios="1" formatColumns="0" formatRows="0" autoFilter="0"/>
  <autoFilter ref="C117:K140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6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8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7" t="s">
        <v>95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1"/>
      <c r="J3" s="110"/>
      <c r="K3" s="110"/>
      <c r="L3" s="20"/>
      <c r="AT3" s="17" t="s">
        <v>83</v>
      </c>
    </row>
    <row r="4" spans="1:46" s="1" customFormat="1" ht="24.95" customHeight="1">
      <c r="B4" s="20"/>
      <c r="D4" s="112" t="s">
        <v>99</v>
      </c>
      <c r="I4" s="108"/>
      <c r="L4" s="20"/>
      <c r="M4" s="113" t="s">
        <v>10</v>
      </c>
      <c r="AT4" s="17" t="s">
        <v>4</v>
      </c>
    </row>
    <row r="5" spans="1:46" s="1" customFormat="1" ht="6.95" customHeight="1">
      <c r="B5" s="20"/>
      <c r="I5" s="108"/>
      <c r="L5" s="20"/>
    </row>
    <row r="6" spans="1:46" s="1" customFormat="1" ht="12" customHeight="1">
      <c r="B6" s="20"/>
      <c r="D6" s="114" t="s">
        <v>16</v>
      </c>
      <c r="I6" s="108"/>
      <c r="L6" s="20"/>
    </row>
    <row r="7" spans="1:46" s="1" customFormat="1" ht="23.25" customHeight="1">
      <c r="B7" s="20"/>
      <c r="E7" s="312" t="str">
        <f>'Rekapitulace stavby'!K6</f>
        <v>Stavební úpravy části 2.NP objektu č.p. 2807, Lipí 4a, Praha 20 - Horní Počernice</v>
      </c>
      <c r="F7" s="313"/>
      <c r="G7" s="313"/>
      <c r="H7" s="313"/>
      <c r="I7" s="108"/>
      <c r="L7" s="20"/>
    </row>
    <row r="8" spans="1:46" s="2" customFormat="1" ht="12" customHeight="1">
      <c r="A8" s="34"/>
      <c r="B8" s="39"/>
      <c r="C8" s="34"/>
      <c r="D8" s="114" t="s">
        <v>100</v>
      </c>
      <c r="E8" s="34"/>
      <c r="F8" s="34"/>
      <c r="G8" s="34"/>
      <c r="H8" s="34"/>
      <c r="I8" s="115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4" t="s">
        <v>733</v>
      </c>
      <c r="F9" s="315"/>
      <c r="G9" s="315"/>
      <c r="H9" s="315"/>
      <c r="I9" s="115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5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4" t="s">
        <v>18</v>
      </c>
      <c r="E11" s="34"/>
      <c r="F11" s="116" t="s">
        <v>1</v>
      </c>
      <c r="G11" s="34"/>
      <c r="H11" s="34"/>
      <c r="I11" s="117" t="s">
        <v>19</v>
      </c>
      <c r="J11" s="11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4" t="s">
        <v>20</v>
      </c>
      <c r="E12" s="34"/>
      <c r="F12" s="116" t="s">
        <v>21</v>
      </c>
      <c r="G12" s="34"/>
      <c r="H12" s="34"/>
      <c r="I12" s="117" t="s">
        <v>22</v>
      </c>
      <c r="J12" s="118" t="str">
        <f>'Rekapitulace stavby'!AN8</f>
        <v>15. 1. 2020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5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4" t="s">
        <v>24</v>
      </c>
      <c r="E14" s="34"/>
      <c r="F14" s="34"/>
      <c r="G14" s="34"/>
      <c r="H14" s="34"/>
      <c r="I14" s="117" t="s">
        <v>25</v>
      </c>
      <c r="J14" s="116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6" t="str">
        <f>IF('Rekapitulace stavby'!E11="","",'Rekapitulace stavby'!E11)</f>
        <v xml:space="preserve"> </v>
      </c>
      <c r="F15" s="34"/>
      <c r="G15" s="34"/>
      <c r="H15" s="34"/>
      <c r="I15" s="117" t="s">
        <v>26</v>
      </c>
      <c r="J15" s="116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5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4" t="s">
        <v>27</v>
      </c>
      <c r="E17" s="34"/>
      <c r="F17" s="34"/>
      <c r="G17" s="34"/>
      <c r="H17" s="34"/>
      <c r="I17" s="117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6" t="str">
        <f>'Rekapitulace stavby'!E14</f>
        <v>Vyplň údaj</v>
      </c>
      <c r="F18" s="317"/>
      <c r="G18" s="317"/>
      <c r="H18" s="317"/>
      <c r="I18" s="117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5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4" t="s">
        <v>29</v>
      </c>
      <c r="E20" s="34"/>
      <c r="F20" s="34"/>
      <c r="G20" s="34"/>
      <c r="H20" s="34"/>
      <c r="I20" s="117" t="s">
        <v>25</v>
      </c>
      <c r="J20" s="116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6" t="str">
        <f>IF('Rekapitulace stavby'!E17="","",'Rekapitulace stavby'!E17)</f>
        <v xml:space="preserve"> </v>
      </c>
      <c r="F21" s="34"/>
      <c r="G21" s="34"/>
      <c r="H21" s="34"/>
      <c r="I21" s="117" t="s">
        <v>26</v>
      </c>
      <c r="J21" s="116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5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4" t="s">
        <v>31</v>
      </c>
      <c r="E23" s="34"/>
      <c r="F23" s="34"/>
      <c r="G23" s="34"/>
      <c r="H23" s="34"/>
      <c r="I23" s="117" t="s">
        <v>25</v>
      </c>
      <c r="J23" s="116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6" t="str">
        <f>IF('Rekapitulace stavby'!E20="","",'Rekapitulace stavby'!E20)</f>
        <v xml:space="preserve"> </v>
      </c>
      <c r="F24" s="34"/>
      <c r="G24" s="34"/>
      <c r="H24" s="34"/>
      <c r="I24" s="117" t="s">
        <v>26</v>
      </c>
      <c r="J24" s="116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5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4" t="s">
        <v>32</v>
      </c>
      <c r="E26" s="34"/>
      <c r="F26" s="34"/>
      <c r="G26" s="34"/>
      <c r="H26" s="34"/>
      <c r="I26" s="115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8" t="s">
        <v>1</v>
      </c>
      <c r="F27" s="318"/>
      <c r="G27" s="318"/>
      <c r="H27" s="318"/>
      <c r="I27" s="121"/>
      <c r="J27" s="119"/>
      <c r="K27" s="119"/>
      <c r="L27" s="122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5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3"/>
      <c r="E29" s="123"/>
      <c r="F29" s="123"/>
      <c r="G29" s="123"/>
      <c r="H29" s="123"/>
      <c r="I29" s="124"/>
      <c r="J29" s="123"/>
      <c r="K29" s="12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5" t="s">
        <v>33</v>
      </c>
      <c r="E30" s="34"/>
      <c r="F30" s="34"/>
      <c r="G30" s="34"/>
      <c r="H30" s="34"/>
      <c r="I30" s="115"/>
      <c r="J30" s="126">
        <f>ROUND(J122,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3"/>
      <c r="E31" s="123"/>
      <c r="F31" s="123"/>
      <c r="G31" s="123"/>
      <c r="H31" s="123"/>
      <c r="I31" s="124"/>
      <c r="J31" s="123"/>
      <c r="K31" s="123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7" t="s">
        <v>35</v>
      </c>
      <c r="G32" s="34"/>
      <c r="H32" s="34"/>
      <c r="I32" s="128" t="s">
        <v>34</v>
      </c>
      <c r="J32" s="12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9" t="s">
        <v>37</v>
      </c>
      <c r="E33" s="114" t="s">
        <v>38</v>
      </c>
      <c r="F33" s="130">
        <f>ROUND((SUM(BE122:BE166)),  2)</f>
        <v>0</v>
      </c>
      <c r="G33" s="34"/>
      <c r="H33" s="34"/>
      <c r="I33" s="131">
        <v>0.21</v>
      </c>
      <c r="J33" s="130">
        <f>ROUND(((SUM(BE122:BE166))*I33),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4" t="s">
        <v>39</v>
      </c>
      <c r="F34" s="130">
        <f>ROUND((SUM(BF122:BF166)),  2)</f>
        <v>0</v>
      </c>
      <c r="G34" s="34"/>
      <c r="H34" s="34"/>
      <c r="I34" s="131">
        <v>0.15</v>
      </c>
      <c r="J34" s="130">
        <f>ROUND(((SUM(BF122:BF166))*I34),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4" t="s">
        <v>40</v>
      </c>
      <c r="F35" s="130">
        <f>ROUND((SUM(BG122:BG166)),  2)</f>
        <v>0</v>
      </c>
      <c r="G35" s="34"/>
      <c r="H35" s="34"/>
      <c r="I35" s="131">
        <v>0.21</v>
      </c>
      <c r="J35" s="130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4" t="s">
        <v>41</v>
      </c>
      <c r="F36" s="130">
        <f>ROUND((SUM(BH122:BH166)),  2)</f>
        <v>0</v>
      </c>
      <c r="G36" s="34"/>
      <c r="H36" s="34"/>
      <c r="I36" s="131">
        <v>0.15</v>
      </c>
      <c r="J36" s="130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4" t="s">
        <v>42</v>
      </c>
      <c r="F37" s="130">
        <f>ROUND((SUM(BI122:BI166)),  2)</f>
        <v>0</v>
      </c>
      <c r="G37" s="34"/>
      <c r="H37" s="34"/>
      <c r="I37" s="131">
        <v>0</v>
      </c>
      <c r="J37" s="130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5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7"/>
      <c r="J39" s="138">
        <f>SUM(J30:J37)</f>
        <v>0</v>
      </c>
      <c r="K39" s="139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5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0" t="s">
        <v>46</v>
      </c>
      <c r="E50" s="141"/>
      <c r="F50" s="141"/>
      <c r="G50" s="140" t="s">
        <v>47</v>
      </c>
      <c r="H50" s="141"/>
      <c r="I50" s="142"/>
      <c r="J50" s="141"/>
      <c r="K50" s="141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3" t="s">
        <v>48</v>
      </c>
      <c r="E61" s="144"/>
      <c r="F61" s="145" t="s">
        <v>49</v>
      </c>
      <c r="G61" s="143" t="s">
        <v>48</v>
      </c>
      <c r="H61" s="144"/>
      <c r="I61" s="146"/>
      <c r="J61" s="147" t="s">
        <v>49</v>
      </c>
      <c r="K61" s="144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50</v>
      </c>
      <c r="E65" s="148"/>
      <c r="F65" s="148"/>
      <c r="G65" s="140" t="s">
        <v>51</v>
      </c>
      <c r="H65" s="148"/>
      <c r="I65" s="149"/>
      <c r="J65" s="148"/>
      <c r="K65" s="14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3" t="s">
        <v>48</v>
      </c>
      <c r="E76" s="144"/>
      <c r="F76" s="145" t="s">
        <v>49</v>
      </c>
      <c r="G76" s="143" t="s">
        <v>48</v>
      </c>
      <c r="H76" s="144"/>
      <c r="I76" s="146"/>
      <c r="J76" s="147" t="s">
        <v>49</v>
      </c>
      <c r="K76" s="144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0"/>
      <c r="C77" s="151"/>
      <c r="D77" s="151"/>
      <c r="E77" s="151"/>
      <c r="F77" s="151"/>
      <c r="G77" s="151"/>
      <c r="H77" s="151"/>
      <c r="I77" s="152"/>
      <c r="J77" s="151"/>
      <c r="K77" s="15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3"/>
      <c r="C81" s="154"/>
      <c r="D81" s="154"/>
      <c r="E81" s="154"/>
      <c r="F81" s="154"/>
      <c r="G81" s="154"/>
      <c r="H81" s="154"/>
      <c r="I81" s="155"/>
      <c r="J81" s="154"/>
      <c r="K81" s="154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102</v>
      </c>
      <c r="D82" s="36"/>
      <c r="E82" s="36"/>
      <c r="F82" s="36"/>
      <c r="G82" s="36"/>
      <c r="H82" s="36"/>
      <c r="I82" s="115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5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5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3.25" customHeight="1">
      <c r="A85" s="34"/>
      <c r="B85" s="35"/>
      <c r="C85" s="36"/>
      <c r="D85" s="36"/>
      <c r="E85" s="319" t="str">
        <f>E7</f>
        <v>Stavební úpravy části 2.NP objektu č.p. 2807, Lipí 4a, Praha 20 - Horní Počernice</v>
      </c>
      <c r="F85" s="320"/>
      <c r="G85" s="320"/>
      <c r="H85" s="320"/>
      <c r="I85" s="115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100</v>
      </c>
      <c r="D86" s="36"/>
      <c r="E86" s="36"/>
      <c r="F86" s="36"/>
      <c r="G86" s="36"/>
      <c r="H86" s="36"/>
      <c r="I86" s="115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1" t="str">
        <f>E9</f>
        <v>01.5 - SO 01.5 Vytápění</v>
      </c>
      <c r="F87" s="321"/>
      <c r="G87" s="321"/>
      <c r="H87" s="321"/>
      <c r="I87" s="115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5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7" t="s">
        <v>22</v>
      </c>
      <c r="J89" s="66" t="str">
        <f>IF(J12="","",J12)</f>
        <v>15. 1. 2020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5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117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7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5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6" t="s">
        <v>103</v>
      </c>
      <c r="D94" s="157"/>
      <c r="E94" s="157"/>
      <c r="F94" s="157"/>
      <c r="G94" s="157"/>
      <c r="H94" s="157"/>
      <c r="I94" s="158"/>
      <c r="J94" s="159" t="s">
        <v>104</v>
      </c>
      <c r="K94" s="15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5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105</v>
      </c>
      <c r="D96" s="36"/>
      <c r="E96" s="36"/>
      <c r="F96" s="36"/>
      <c r="G96" s="36"/>
      <c r="H96" s="36"/>
      <c r="I96" s="115"/>
      <c r="J96" s="84">
        <f>J122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106</v>
      </c>
    </row>
    <row r="97" spans="1:31" s="9" customFormat="1" ht="24.95" customHeight="1">
      <c r="B97" s="161"/>
      <c r="C97" s="162"/>
      <c r="D97" s="163" t="s">
        <v>107</v>
      </c>
      <c r="E97" s="164"/>
      <c r="F97" s="164"/>
      <c r="G97" s="164"/>
      <c r="H97" s="164"/>
      <c r="I97" s="165"/>
      <c r="J97" s="166">
        <f>J123</f>
        <v>0</v>
      </c>
      <c r="K97" s="162"/>
      <c r="L97" s="167"/>
    </row>
    <row r="98" spans="1:31" s="10" customFormat="1" ht="19.899999999999999" customHeight="1">
      <c r="B98" s="168"/>
      <c r="C98" s="169"/>
      <c r="D98" s="170" t="s">
        <v>111</v>
      </c>
      <c r="E98" s="171"/>
      <c r="F98" s="171"/>
      <c r="G98" s="171"/>
      <c r="H98" s="171"/>
      <c r="I98" s="172"/>
      <c r="J98" s="173">
        <f>J124</f>
        <v>0</v>
      </c>
      <c r="K98" s="169"/>
      <c r="L98" s="174"/>
    </row>
    <row r="99" spans="1:31" s="9" customFormat="1" ht="24.95" customHeight="1">
      <c r="B99" s="161"/>
      <c r="C99" s="162"/>
      <c r="D99" s="163" t="s">
        <v>113</v>
      </c>
      <c r="E99" s="164"/>
      <c r="F99" s="164"/>
      <c r="G99" s="164"/>
      <c r="H99" s="164"/>
      <c r="I99" s="165"/>
      <c r="J99" s="166">
        <f>J130</f>
        <v>0</v>
      </c>
      <c r="K99" s="162"/>
      <c r="L99" s="167"/>
    </row>
    <row r="100" spans="1:31" s="10" customFormat="1" ht="19.899999999999999" customHeight="1">
      <c r="B100" s="168"/>
      <c r="C100" s="169"/>
      <c r="D100" s="170" t="s">
        <v>734</v>
      </c>
      <c r="E100" s="171"/>
      <c r="F100" s="171"/>
      <c r="G100" s="171"/>
      <c r="H100" s="171"/>
      <c r="I100" s="172"/>
      <c r="J100" s="173">
        <f>J131</f>
        <v>0</v>
      </c>
      <c r="K100" s="169"/>
      <c r="L100" s="174"/>
    </row>
    <row r="101" spans="1:31" s="10" customFormat="1" ht="19.899999999999999" customHeight="1">
      <c r="B101" s="168"/>
      <c r="C101" s="169"/>
      <c r="D101" s="170" t="s">
        <v>735</v>
      </c>
      <c r="E101" s="171"/>
      <c r="F101" s="171"/>
      <c r="G101" s="171"/>
      <c r="H101" s="171"/>
      <c r="I101" s="172"/>
      <c r="J101" s="173">
        <f>J143</f>
        <v>0</v>
      </c>
      <c r="K101" s="169"/>
      <c r="L101" s="174"/>
    </row>
    <row r="102" spans="1:31" s="10" customFormat="1" ht="19.899999999999999" customHeight="1">
      <c r="B102" s="168"/>
      <c r="C102" s="169"/>
      <c r="D102" s="170" t="s">
        <v>736</v>
      </c>
      <c r="E102" s="171"/>
      <c r="F102" s="171"/>
      <c r="G102" s="171"/>
      <c r="H102" s="171"/>
      <c r="I102" s="172"/>
      <c r="J102" s="173">
        <f>J154</f>
        <v>0</v>
      </c>
      <c r="K102" s="169"/>
      <c r="L102" s="174"/>
    </row>
    <row r="103" spans="1:31" s="2" customFormat="1" ht="21.75" customHeight="1">
      <c r="A103" s="34"/>
      <c r="B103" s="35"/>
      <c r="C103" s="36"/>
      <c r="D103" s="36"/>
      <c r="E103" s="36"/>
      <c r="F103" s="36"/>
      <c r="G103" s="36"/>
      <c r="H103" s="36"/>
      <c r="I103" s="115"/>
      <c r="J103" s="36"/>
      <c r="K103" s="36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6.95" customHeight="1">
      <c r="A104" s="34"/>
      <c r="B104" s="54"/>
      <c r="C104" s="55"/>
      <c r="D104" s="55"/>
      <c r="E104" s="55"/>
      <c r="F104" s="55"/>
      <c r="G104" s="55"/>
      <c r="H104" s="55"/>
      <c r="I104" s="152"/>
      <c r="J104" s="55"/>
      <c r="K104" s="55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pans="1:31" s="2" customFormat="1" ht="6.95" customHeight="1">
      <c r="A108" s="34"/>
      <c r="B108" s="56"/>
      <c r="C108" s="57"/>
      <c r="D108" s="57"/>
      <c r="E108" s="57"/>
      <c r="F108" s="57"/>
      <c r="G108" s="57"/>
      <c r="H108" s="57"/>
      <c r="I108" s="155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24.95" customHeight="1">
      <c r="A109" s="34"/>
      <c r="B109" s="35"/>
      <c r="C109" s="23" t="s">
        <v>122</v>
      </c>
      <c r="D109" s="36"/>
      <c r="E109" s="36"/>
      <c r="F109" s="36"/>
      <c r="G109" s="36"/>
      <c r="H109" s="36"/>
      <c r="I109" s="115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115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16</v>
      </c>
      <c r="D111" s="36"/>
      <c r="E111" s="36"/>
      <c r="F111" s="36"/>
      <c r="G111" s="36"/>
      <c r="H111" s="36"/>
      <c r="I111" s="115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3.25" customHeight="1">
      <c r="A112" s="34"/>
      <c r="B112" s="35"/>
      <c r="C112" s="36"/>
      <c r="D112" s="36"/>
      <c r="E112" s="319" t="str">
        <f>E7</f>
        <v>Stavební úpravy části 2.NP objektu č.p. 2807, Lipí 4a, Praha 20 - Horní Počernice</v>
      </c>
      <c r="F112" s="320"/>
      <c r="G112" s="320"/>
      <c r="H112" s="320"/>
      <c r="I112" s="115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100</v>
      </c>
      <c r="D113" s="36"/>
      <c r="E113" s="36"/>
      <c r="F113" s="36"/>
      <c r="G113" s="36"/>
      <c r="H113" s="36"/>
      <c r="I113" s="115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71" t="str">
        <f>E9</f>
        <v>01.5 - SO 01.5 Vytápění</v>
      </c>
      <c r="F114" s="321"/>
      <c r="G114" s="321"/>
      <c r="H114" s="321"/>
      <c r="I114" s="115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115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20</v>
      </c>
      <c r="D116" s="36"/>
      <c r="E116" s="36"/>
      <c r="F116" s="27" t="str">
        <f>F12</f>
        <v xml:space="preserve"> </v>
      </c>
      <c r="G116" s="36"/>
      <c r="H116" s="36"/>
      <c r="I116" s="117" t="s">
        <v>22</v>
      </c>
      <c r="J116" s="66" t="str">
        <f>IF(J12="","",J12)</f>
        <v>15. 1. 2020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115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2" customHeight="1">
      <c r="A118" s="34"/>
      <c r="B118" s="35"/>
      <c r="C118" s="29" t="s">
        <v>24</v>
      </c>
      <c r="D118" s="36"/>
      <c r="E118" s="36"/>
      <c r="F118" s="27" t="str">
        <f>E15</f>
        <v xml:space="preserve"> </v>
      </c>
      <c r="G118" s="36"/>
      <c r="H118" s="36"/>
      <c r="I118" s="117" t="s">
        <v>29</v>
      </c>
      <c r="J118" s="32" t="str">
        <f>E21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5.2" customHeight="1">
      <c r="A119" s="34"/>
      <c r="B119" s="35"/>
      <c r="C119" s="29" t="s">
        <v>27</v>
      </c>
      <c r="D119" s="36"/>
      <c r="E119" s="36"/>
      <c r="F119" s="27" t="str">
        <f>IF(E18="","",E18)</f>
        <v>Vyplň údaj</v>
      </c>
      <c r="G119" s="36"/>
      <c r="H119" s="36"/>
      <c r="I119" s="117" t="s">
        <v>31</v>
      </c>
      <c r="J119" s="32" t="str">
        <f>E24</f>
        <v xml:space="preserve"> 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0.35" customHeight="1">
      <c r="A120" s="34"/>
      <c r="B120" s="35"/>
      <c r="C120" s="36"/>
      <c r="D120" s="36"/>
      <c r="E120" s="36"/>
      <c r="F120" s="36"/>
      <c r="G120" s="36"/>
      <c r="H120" s="36"/>
      <c r="I120" s="115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11" customFormat="1" ht="29.25" customHeight="1">
      <c r="A121" s="175"/>
      <c r="B121" s="176"/>
      <c r="C121" s="177" t="s">
        <v>123</v>
      </c>
      <c r="D121" s="178" t="s">
        <v>58</v>
      </c>
      <c r="E121" s="178" t="s">
        <v>54</v>
      </c>
      <c r="F121" s="178" t="s">
        <v>55</v>
      </c>
      <c r="G121" s="178" t="s">
        <v>124</v>
      </c>
      <c r="H121" s="178" t="s">
        <v>125</v>
      </c>
      <c r="I121" s="179" t="s">
        <v>126</v>
      </c>
      <c r="J121" s="180" t="s">
        <v>104</v>
      </c>
      <c r="K121" s="181" t="s">
        <v>127</v>
      </c>
      <c r="L121" s="182"/>
      <c r="M121" s="75" t="s">
        <v>1</v>
      </c>
      <c r="N121" s="76" t="s">
        <v>37</v>
      </c>
      <c r="O121" s="76" t="s">
        <v>128</v>
      </c>
      <c r="P121" s="76" t="s">
        <v>129</v>
      </c>
      <c r="Q121" s="76" t="s">
        <v>130</v>
      </c>
      <c r="R121" s="76" t="s">
        <v>131</v>
      </c>
      <c r="S121" s="76" t="s">
        <v>132</v>
      </c>
      <c r="T121" s="77" t="s">
        <v>133</v>
      </c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</row>
    <row r="122" spans="1:65" s="2" customFormat="1" ht="22.9" customHeight="1">
      <c r="A122" s="34"/>
      <c r="B122" s="35"/>
      <c r="C122" s="82" t="s">
        <v>134</v>
      </c>
      <c r="D122" s="36"/>
      <c r="E122" s="36"/>
      <c r="F122" s="36"/>
      <c r="G122" s="36"/>
      <c r="H122" s="36"/>
      <c r="I122" s="115"/>
      <c r="J122" s="183">
        <f>BK122</f>
        <v>0</v>
      </c>
      <c r="K122" s="36"/>
      <c r="L122" s="39"/>
      <c r="M122" s="78"/>
      <c r="N122" s="184"/>
      <c r="O122" s="79"/>
      <c r="P122" s="185">
        <f>P123+P130</f>
        <v>0</v>
      </c>
      <c r="Q122" s="79"/>
      <c r="R122" s="185">
        <f>R123+R130</f>
        <v>0.21740999999999999</v>
      </c>
      <c r="S122" s="79"/>
      <c r="T122" s="186">
        <f>T123+T130</f>
        <v>0.47500000000000003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72</v>
      </c>
      <c r="AU122" s="17" t="s">
        <v>106</v>
      </c>
      <c r="BK122" s="187">
        <f>BK123+BK130</f>
        <v>0</v>
      </c>
    </row>
    <row r="123" spans="1:65" s="12" customFormat="1" ht="25.9" customHeight="1">
      <c r="B123" s="188"/>
      <c r="C123" s="189"/>
      <c r="D123" s="190" t="s">
        <v>72</v>
      </c>
      <c r="E123" s="191" t="s">
        <v>135</v>
      </c>
      <c r="F123" s="191" t="s">
        <v>136</v>
      </c>
      <c r="G123" s="189"/>
      <c r="H123" s="189"/>
      <c r="I123" s="192"/>
      <c r="J123" s="193">
        <f>BK123</f>
        <v>0</v>
      </c>
      <c r="K123" s="189"/>
      <c r="L123" s="194"/>
      <c r="M123" s="195"/>
      <c r="N123" s="196"/>
      <c r="O123" s="196"/>
      <c r="P123" s="197">
        <f>P124</f>
        <v>0</v>
      </c>
      <c r="Q123" s="196"/>
      <c r="R123" s="197">
        <f>R124</f>
        <v>0</v>
      </c>
      <c r="S123" s="196"/>
      <c r="T123" s="198">
        <f>T124</f>
        <v>0</v>
      </c>
      <c r="AR123" s="199" t="s">
        <v>81</v>
      </c>
      <c r="AT123" s="200" t="s">
        <v>72</v>
      </c>
      <c r="AU123" s="200" t="s">
        <v>73</v>
      </c>
      <c r="AY123" s="199" t="s">
        <v>137</v>
      </c>
      <c r="BK123" s="201">
        <f>BK124</f>
        <v>0</v>
      </c>
    </row>
    <row r="124" spans="1:65" s="12" customFormat="1" ht="22.9" customHeight="1">
      <c r="B124" s="188"/>
      <c r="C124" s="189"/>
      <c r="D124" s="190" t="s">
        <v>72</v>
      </c>
      <c r="E124" s="202" t="s">
        <v>233</v>
      </c>
      <c r="F124" s="202" t="s">
        <v>234</v>
      </c>
      <c r="G124" s="189"/>
      <c r="H124" s="189"/>
      <c r="I124" s="192"/>
      <c r="J124" s="203">
        <f>BK124</f>
        <v>0</v>
      </c>
      <c r="K124" s="189"/>
      <c r="L124" s="194"/>
      <c r="M124" s="195"/>
      <c r="N124" s="196"/>
      <c r="O124" s="196"/>
      <c r="P124" s="197">
        <f>SUM(P125:P129)</f>
        <v>0</v>
      </c>
      <c r="Q124" s="196"/>
      <c r="R124" s="197">
        <f>SUM(R125:R129)</f>
        <v>0</v>
      </c>
      <c r="S124" s="196"/>
      <c r="T124" s="198">
        <f>SUM(T125:T129)</f>
        <v>0</v>
      </c>
      <c r="AR124" s="199" t="s">
        <v>81</v>
      </c>
      <c r="AT124" s="200" t="s">
        <v>72</v>
      </c>
      <c r="AU124" s="200" t="s">
        <v>81</v>
      </c>
      <c r="AY124" s="199" t="s">
        <v>137</v>
      </c>
      <c r="BK124" s="201">
        <f>SUM(BK125:BK129)</f>
        <v>0</v>
      </c>
    </row>
    <row r="125" spans="1:65" s="2" customFormat="1" ht="21.75" customHeight="1">
      <c r="A125" s="34"/>
      <c r="B125" s="35"/>
      <c r="C125" s="204" t="s">
        <v>81</v>
      </c>
      <c r="D125" s="204" t="s">
        <v>140</v>
      </c>
      <c r="E125" s="205" t="s">
        <v>737</v>
      </c>
      <c r="F125" s="206" t="s">
        <v>738</v>
      </c>
      <c r="G125" s="207" t="s">
        <v>238</v>
      </c>
      <c r="H125" s="208">
        <v>0.47499999999999998</v>
      </c>
      <c r="I125" s="209"/>
      <c r="J125" s="210">
        <f>ROUND(I125*H125,2)</f>
        <v>0</v>
      </c>
      <c r="K125" s="211"/>
      <c r="L125" s="39"/>
      <c r="M125" s="212" t="s">
        <v>1</v>
      </c>
      <c r="N125" s="213" t="s">
        <v>38</v>
      </c>
      <c r="O125" s="71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6" t="s">
        <v>144</v>
      </c>
      <c r="AT125" s="216" t="s">
        <v>140</v>
      </c>
      <c r="AU125" s="216" t="s">
        <v>83</v>
      </c>
      <c r="AY125" s="17" t="s">
        <v>137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7" t="s">
        <v>81</v>
      </c>
      <c r="BK125" s="217">
        <f>ROUND(I125*H125,2)</f>
        <v>0</v>
      </c>
      <c r="BL125" s="17" t="s">
        <v>144</v>
      </c>
      <c r="BM125" s="216" t="s">
        <v>739</v>
      </c>
    </row>
    <row r="126" spans="1:65" s="2" customFormat="1" ht="21.75" customHeight="1">
      <c r="A126" s="34"/>
      <c r="B126" s="35"/>
      <c r="C126" s="204" t="s">
        <v>83</v>
      </c>
      <c r="D126" s="204" t="s">
        <v>140</v>
      </c>
      <c r="E126" s="205" t="s">
        <v>241</v>
      </c>
      <c r="F126" s="206" t="s">
        <v>242</v>
      </c>
      <c r="G126" s="207" t="s">
        <v>238</v>
      </c>
      <c r="H126" s="208">
        <v>0.47499999999999998</v>
      </c>
      <c r="I126" s="209"/>
      <c r="J126" s="210">
        <f>ROUND(I126*H126,2)</f>
        <v>0</v>
      </c>
      <c r="K126" s="211"/>
      <c r="L126" s="39"/>
      <c r="M126" s="212" t="s">
        <v>1</v>
      </c>
      <c r="N126" s="213" t="s">
        <v>38</v>
      </c>
      <c r="O126" s="71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6" t="s">
        <v>144</v>
      </c>
      <c r="AT126" s="216" t="s">
        <v>140</v>
      </c>
      <c r="AU126" s="216" t="s">
        <v>83</v>
      </c>
      <c r="AY126" s="17" t="s">
        <v>137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7" t="s">
        <v>81</v>
      </c>
      <c r="BK126" s="217">
        <f>ROUND(I126*H126,2)</f>
        <v>0</v>
      </c>
      <c r="BL126" s="17" t="s">
        <v>144</v>
      </c>
      <c r="BM126" s="216" t="s">
        <v>740</v>
      </c>
    </row>
    <row r="127" spans="1:65" s="2" customFormat="1" ht="21.75" customHeight="1">
      <c r="A127" s="34"/>
      <c r="B127" s="35"/>
      <c r="C127" s="204" t="s">
        <v>138</v>
      </c>
      <c r="D127" s="204" t="s">
        <v>140</v>
      </c>
      <c r="E127" s="205" t="s">
        <v>244</v>
      </c>
      <c r="F127" s="206" t="s">
        <v>245</v>
      </c>
      <c r="G127" s="207" t="s">
        <v>238</v>
      </c>
      <c r="H127" s="208">
        <v>4.2750000000000004</v>
      </c>
      <c r="I127" s="209"/>
      <c r="J127" s="210">
        <f>ROUND(I127*H127,2)</f>
        <v>0</v>
      </c>
      <c r="K127" s="211"/>
      <c r="L127" s="39"/>
      <c r="M127" s="212" t="s">
        <v>1</v>
      </c>
      <c r="N127" s="213" t="s">
        <v>38</v>
      </c>
      <c r="O127" s="71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6" t="s">
        <v>144</v>
      </c>
      <c r="AT127" s="216" t="s">
        <v>140</v>
      </c>
      <c r="AU127" s="216" t="s">
        <v>83</v>
      </c>
      <c r="AY127" s="17" t="s">
        <v>137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7" t="s">
        <v>81</v>
      </c>
      <c r="BK127" s="217">
        <f>ROUND(I127*H127,2)</f>
        <v>0</v>
      </c>
      <c r="BL127" s="17" t="s">
        <v>144</v>
      </c>
      <c r="BM127" s="216" t="s">
        <v>741</v>
      </c>
    </row>
    <row r="128" spans="1:65" s="13" customFormat="1" ht="11.25">
      <c r="B128" s="218"/>
      <c r="C128" s="219"/>
      <c r="D128" s="220" t="s">
        <v>146</v>
      </c>
      <c r="E128" s="219"/>
      <c r="F128" s="222" t="s">
        <v>742</v>
      </c>
      <c r="G128" s="219"/>
      <c r="H128" s="223">
        <v>4.2750000000000004</v>
      </c>
      <c r="I128" s="224"/>
      <c r="J128" s="219"/>
      <c r="K128" s="219"/>
      <c r="L128" s="225"/>
      <c r="M128" s="226"/>
      <c r="N128" s="227"/>
      <c r="O128" s="227"/>
      <c r="P128" s="227"/>
      <c r="Q128" s="227"/>
      <c r="R128" s="227"/>
      <c r="S128" s="227"/>
      <c r="T128" s="228"/>
      <c r="AT128" s="229" t="s">
        <v>146</v>
      </c>
      <c r="AU128" s="229" t="s">
        <v>83</v>
      </c>
      <c r="AV128" s="13" t="s">
        <v>83</v>
      </c>
      <c r="AW128" s="13" t="s">
        <v>4</v>
      </c>
      <c r="AX128" s="13" t="s">
        <v>81</v>
      </c>
      <c r="AY128" s="229" t="s">
        <v>137</v>
      </c>
    </row>
    <row r="129" spans="1:65" s="2" customFormat="1" ht="33" customHeight="1">
      <c r="A129" s="34"/>
      <c r="B129" s="35"/>
      <c r="C129" s="204" t="s">
        <v>144</v>
      </c>
      <c r="D129" s="204" t="s">
        <v>140</v>
      </c>
      <c r="E129" s="205" t="s">
        <v>254</v>
      </c>
      <c r="F129" s="206" t="s">
        <v>255</v>
      </c>
      <c r="G129" s="207" t="s">
        <v>238</v>
      </c>
      <c r="H129" s="208">
        <v>0.47499999999999998</v>
      </c>
      <c r="I129" s="209"/>
      <c r="J129" s="210">
        <f>ROUND(I129*H129,2)</f>
        <v>0</v>
      </c>
      <c r="K129" s="211"/>
      <c r="L129" s="39"/>
      <c r="M129" s="212" t="s">
        <v>1</v>
      </c>
      <c r="N129" s="213" t="s">
        <v>38</v>
      </c>
      <c r="O129" s="71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6" t="s">
        <v>144</v>
      </c>
      <c r="AT129" s="216" t="s">
        <v>140</v>
      </c>
      <c r="AU129" s="216" t="s">
        <v>83</v>
      </c>
      <c r="AY129" s="17" t="s">
        <v>137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7" t="s">
        <v>81</v>
      </c>
      <c r="BK129" s="217">
        <f>ROUND(I129*H129,2)</f>
        <v>0</v>
      </c>
      <c r="BL129" s="17" t="s">
        <v>144</v>
      </c>
      <c r="BM129" s="216" t="s">
        <v>743</v>
      </c>
    </row>
    <row r="130" spans="1:65" s="12" customFormat="1" ht="25.9" customHeight="1">
      <c r="B130" s="188"/>
      <c r="C130" s="189"/>
      <c r="D130" s="190" t="s">
        <v>72</v>
      </c>
      <c r="E130" s="191" t="s">
        <v>268</v>
      </c>
      <c r="F130" s="191" t="s">
        <v>269</v>
      </c>
      <c r="G130" s="189"/>
      <c r="H130" s="189"/>
      <c r="I130" s="192"/>
      <c r="J130" s="193">
        <f>BK130</f>
        <v>0</v>
      </c>
      <c r="K130" s="189"/>
      <c r="L130" s="194"/>
      <c r="M130" s="195"/>
      <c r="N130" s="196"/>
      <c r="O130" s="196"/>
      <c r="P130" s="197">
        <f>P131+P143+P154</f>
        <v>0</v>
      </c>
      <c r="Q130" s="196"/>
      <c r="R130" s="197">
        <f>R131+R143+R154</f>
        <v>0.21740999999999999</v>
      </c>
      <c r="S130" s="196"/>
      <c r="T130" s="198">
        <f>T131+T143+T154</f>
        <v>0.47500000000000003</v>
      </c>
      <c r="AR130" s="199" t="s">
        <v>83</v>
      </c>
      <c r="AT130" s="200" t="s">
        <v>72</v>
      </c>
      <c r="AU130" s="200" t="s">
        <v>73</v>
      </c>
      <c r="AY130" s="199" t="s">
        <v>137</v>
      </c>
      <c r="BK130" s="201">
        <f>BK131+BK143+BK154</f>
        <v>0</v>
      </c>
    </row>
    <row r="131" spans="1:65" s="12" customFormat="1" ht="22.9" customHeight="1">
      <c r="B131" s="188"/>
      <c r="C131" s="189"/>
      <c r="D131" s="190" t="s">
        <v>72</v>
      </c>
      <c r="E131" s="202" t="s">
        <v>744</v>
      </c>
      <c r="F131" s="202" t="s">
        <v>745</v>
      </c>
      <c r="G131" s="189"/>
      <c r="H131" s="189"/>
      <c r="I131" s="192"/>
      <c r="J131" s="203">
        <f>BK131</f>
        <v>0</v>
      </c>
      <c r="K131" s="189"/>
      <c r="L131" s="194"/>
      <c r="M131" s="195"/>
      <c r="N131" s="196"/>
      <c r="O131" s="196"/>
      <c r="P131" s="197">
        <f>SUM(P132:P142)</f>
        <v>0</v>
      </c>
      <c r="Q131" s="196"/>
      <c r="R131" s="197">
        <f>SUM(R132:R142)</f>
        <v>5.7010000000000005E-2</v>
      </c>
      <c r="S131" s="196"/>
      <c r="T131" s="198">
        <f>SUM(T132:T142)</f>
        <v>0.4</v>
      </c>
      <c r="AR131" s="199" t="s">
        <v>83</v>
      </c>
      <c r="AT131" s="200" t="s">
        <v>72</v>
      </c>
      <c r="AU131" s="200" t="s">
        <v>81</v>
      </c>
      <c r="AY131" s="199" t="s">
        <v>137</v>
      </c>
      <c r="BK131" s="201">
        <f>SUM(BK132:BK142)</f>
        <v>0</v>
      </c>
    </row>
    <row r="132" spans="1:65" s="2" customFormat="1" ht="16.5" customHeight="1">
      <c r="A132" s="34"/>
      <c r="B132" s="35"/>
      <c r="C132" s="204" t="s">
        <v>167</v>
      </c>
      <c r="D132" s="204" t="s">
        <v>140</v>
      </c>
      <c r="E132" s="205" t="s">
        <v>746</v>
      </c>
      <c r="F132" s="206" t="s">
        <v>747</v>
      </c>
      <c r="G132" s="207" t="s">
        <v>230</v>
      </c>
      <c r="H132" s="208">
        <v>100</v>
      </c>
      <c r="I132" s="209"/>
      <c r="J132" s="210">
        <f t="shared" ref="J132:J142" si="0">ROUND(I132*H132,2)</f>
        <v>0</v>
      </c>
      <c r="K132" s="211"/>
      <c r="L132" s="39"/>
      <c r="M132" s="212" t="s">
        <v>1</v>
      </c>
      <c r="N132" s="213" t="s">
        <v>38</v>
      </c>
      <c r="O132" s="71"/>
      <c r="P132" s="214">
        <f t="shared" ref="P132:P142" si="1">O132*H132</f>
        <v>0</v>
      </c>
      <c r="Q132" s="214">
        <v>2.0000000000000002E-5</v>
      </c>
      <c r="R132" s="214">
        <f t="shared" ref="R132:R142" si="2">Q132*H132</f>
        <v>2E-3</v>
      </c>
      <c r="S132" s="214">
        <v>4.0000000000000001E-3</v>
      </c>
      <c r="T132" s="215">
        <f t="shared" ref="T132:T142" si="3">S132*H132</f>
        <v>0.4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6" t="s">
        <v>217</v>
      </c>
      <c r="AT132" s="216" t="s">
        <v>140</v>
      </c>
      <c r="AU132" s="216" t="s">
        <v>83</v>
      </c>
      <c r="AY132" s="17" t="s">
        <v>137</v>
      </c>
      <c r="BE132" s="217">
        <f t="shared" ref="BE132:BE142" si="4">IF(N132="základní",J132,0)</f>
        <v>0</v>
      </c>
      <c r="BF132" s="217">
        <f t="shared" ref="BF132:BF142" si="5">IF(N132="snížená",J132,0)</f>
        <v>0</v>
      </c>
      <c r="BG132" s="217">
        <f t="shared" ref="BG132:BG142" si="6">IF(N132="zákl. přenesená",J132,0)</f>
        <v>0</v>
      </c>
      <c r="BH132" s="217">
        <f t="shared" ref="BH132:BH142" si="7">IF(N132="sníž. přenesená",J132,0)</f>
        <v>0</v>
      </c>
      <c r="BI132" s="217">
        <f t="shared" ref="BI132:BI142" si="8">IF(N132="nulová",J132,0)</f>
        <v>0</v>
      </c>
      <c r="BJ132" s="17" t="s">
        <v>81</v>
      </c>
      <c r="BK132" s="217">
        <f t="shared" ref="BK132:BK142" si="9">ROUND(I132*H132,2)</f>
        <v>0</v>
      </c>
      <c r="BL132" s="17" t="s">
        <v>217</v>
      </c>
      <c r="BM132" s="216" t="s">
        <v>748</v>
      </c>
    </row>
    <row r="133" spans="1:65" s="2" customFormat="1" ht="16.5" customHeight="1">
      <c r="A133" s="34"/>
      <c r="B133" s="35"/>
      <c r="C133" s="204" t="s">
        <v>159</v>
      </c>
      <c r="D133" s="204" t="s">
        <v>140</v>
      </c>
      <c r="E133" s="205" t="s">
        <v>749</v>
      </c>
      <c r="F133" s="206" t="s">
        <v>750</v>
      </c>
      <c r="G133" s="207" t="s">
        <v>143</v>
      </c>
      <c r="H133" s="208">
        <v>14</v>
      </c>
      <c r="I133" s="209"/>
      <c r="J133" s="210">
        <f t="shared" si="0"/>
        <v>0</v>
      </c>
      <c r="K133" s="211"/>
      <c r="L133" s="39"/>
      <c r="M133" s="212" t="s">
        <v>1</v>
      </c>
      <c r="N133" s="213" t="s">
        <v>38</v>
      </c>
      <c r="O133" s="71"/>
      <c r="P133" s="214">
        <f t="shared" si="1"/>
        <v>0</v>
      </c>
      <c r="Q133" s="214">
        <v>0</v>
      </c>
      <c r="R133" s="214">
        <f t="shared" si="2"/>
        <v>0</v>
      </c>
      <c r="S133" s="214">
        <v>0</v>
      </c>
      <c r="T133" s="215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6" t="s">
        <v>217</v>
      </c>
      <c r="AT133" s="216" t="s">
        <v>140</v>
      </c>
      <c r="AU133" s="216" t="s">
        <v>83</v>
      </c>
      <c r="AY133" s="17" t="s">
        <v>137</v>
      </c>
      <c r="BE133" s="217">
        <f t="shared" si="4"/>
        <v>0</v>
      </c>
      <c r="BF133" s="217">
        <f t="shared" si="5"/>
        <v>0</v>
      </c>
      <c r="BG133" s="217">
        <f t="shared" si="6"/>
        <v>0</v>
      </c>
      <c r="BH133" s="217">
        <f t="shared" si="7"/>
        <v>0</v>
      </c>
      <c r="BI133" s="217">
        <f t="shared" si="8"/>
        <v>0</v>
      </c>
      <c r="BJ133" s="17" t="s">
        <v>81</v>
      </c>
      <c r="BK133" s="217">
        <f t="shared" si="9"/>
        <v>0</v>
      </c>
      <c r="BL133" s="17" t="s">
        <v>217</v>
      </c>
      <c r="BM133" s="216" t="s">
        <v>751</v>
      </c>
    </row>
    <row r="134" spans="1:65" s="2" customFormat="1" ht="21.75" customHeight="1">
      <c r="A134" s="34"/>
      <c r="B134" s="35"/>
      <c r="C134" s="204" t="s">
        <v>175</v>
      </c>
      <c r="D134" s="204" t="s">
        <v>140</v>
      </c>
      <c r="E134" s="205" t="s">
        <v>752</v>
      </c>
      <c r="F134" s="206" t="s">
        <v>753</v>
      </c>
      <c r="G134" s="207" t="s">
        <v>230</v>
      </c>
      <c r="H134" s="208">
        <v>78</v>
      </c>
      <c r="I134" s="209"/>
      <c r="J134" s="210">
        <f t="shared" si="0"/>
        <v>0</v>
      </c>
      <c r="K134" s="211"/>
      <c r="L134" s="39"/>
      <c r="M134" s="212" t="s">
        <v>1</v>
      </c>
      <c r="N134" s="213" t="s">
        <v>38</v>
      </c>
      <c r="O134" s="71"/>
      <c r="P134" s="214">
        <f t="shared" si="1"/>
        <v>0</v>
      </c>
      <c r="Q134" s="214">
        <v>4.6999999999999999E-4</v>
      </c>
      <c r="R134" s="214">
        <f t="shared" si="2"/>
        <v>3.6659999999999998E-2</v>
      </c>
      <c r="S134" s="214">
        <v>0</v>
      </c>
      <c r="T134" s="215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6" t="s">
        <v>217</v>
      </c>
      <c r="AT134" s="216" t="s">
        <v>140</v>
      </c>
      <c r="AU134" s="216" t="s">
        <v>83</v>
      </c>
      <c r="AY134" s="17" t="s">
        <v>137</v>
      </c>
      <c r="BE134" s="217">
        <f t="shared" si="4"/>
        <v>0</v>
      </c>
      <c r="BF134" s="217">
        <f t="shared" si="5"/>
        <v>0</v>
      </c>
      <c r="BG134" s="217">
        <f t="shared" si="6"/>
        <v>0</v>
      </c>
      <c r="BH134" s="217">
        <f t="shared" si="7"/>
        <v>0</v>
      </c>
      <c r="BI134" s="217">
        <f t="shared" si="8"/>
        <v>0</v>
      </c>
      <c r="BJ134" s="17" t="s">
        <v>81</v>
      </c>
      <c r="BK134" s="217">
        <f t="shared" si="9"/>
        <v>0</v>
      </c>
      <c r="BL134" s="17" t="s">
        <v>217</v>
      </c>
      <c r="BM134" s="216" t="s">
        <v>754</v>
      </c>
    </row>
    <row r="135" spans="1:65" s="2" customFormat="1" ht="21.75" customHeight="1">
      <c r="A135" s="34"/>
      <c r="B135" s="35"/>
      <c r="C135" s="204" t="s">
        <v>180</v>
      </c>
      <c r="D135" s="204" t="s">
        <v>140</v>
      </c>
      <c r="E135" s="205" t="s">
        <v>755</v>
      </c>
      <c r="F135" s="206" t="s">
        <v>756</v>
      </c>
      <c r="G135" s="207" t="s">
        <v>230</v>
      </c>
      <c r="H135" s="208">
        <v>4</v>
      </c>
      <c r="I135" s="209"/>
      <c r="J135" s="210">
        <f t="shared" si="0"/>
        <v>0</v>
      </c>
      <c r="K135" s="211"/>
      <c r="L135" s="39"/>
      <c r="M135" s="212" t="s">
        <v>1</v>
      </c>
      <c r="N135" s="213" t="s">
        <v>38</v>
      </c>
      <c r="O135" s="71"/>
      <c r="P135" s="214">
        <f t="shared" si="1"/>
        <v>0</v>
      </c>
      <c r="Q135" s="214">
        <v>5.8E-4</v>
      </c>
      <c r="R135" s="214">
        <f t="shared" si="2"/>
        <v>2.32E-3</v>
      </c>
      <c r="S135" s="214">
        <v>0</v>
      </c>
      <c r="T135" s="215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6" t="s">
        <v>217</v>
      </c>
      <c r="AT135" s="216" t="s">
        <v>140</v>
      </c>
      <c r="AU135" s="216" t="s">
        <v>83</v>
      </c>
      <c r="AY135" s="17" t="s">
        <v>137</v>
      </c>
      <c r="BE135" s="217">
        <f t="shared" si="4"/>
        <v>0</v>
      </c>
      <c r="BF135" s="217">
        <f t="shared" si="5"/>
        <v>0</v>
      </c>
      <c r="BG135" s="217">
        <f t="shared" si="6"/>
        <v>0</v>
      </c>
      <c r="BH135" s="217">
        <f t="shared" si="7"/>
        <v>0</v>
      </c>
      <c r="BI135" s="217">
        <f t="shared" si="8"/>
        <v>0</v>
      </c>
      <c r="BJ135" s="17" t="s">
        <v>81</v>
      </c>
      <c r="BK135" s="217">
        <f t="shared" si="9"/>
        <v>0</v>
      </c>
      <c r="BL135" s="17" t="s">
        <v>217</v>
      </c>
      <c r="BM135" s="216" t="s">
        <v>757</v>
      </c>
    </row>
    <row r="136" spans="1:65" s="2" customFormat="1" ht="21.75" customHeight="1">
      <c r="A136" s="34"/>
      <c r="B136" s="35"/>
      <c r="C136" s="204" t="s">
        <v>184</v>
      </c>
      <c r="D136" s="204" t="s">
        <v>140</v>
      </c>
      <c r="E136" s="205" t="s">
        <v>758</v>
      </c>
      <c r="F136" s="206" t="s">
        <v>759</v>
      </c>
      <c r="G136" s="207" t="s">
        <v>230</v>
      </c>
      <c r="H136" s="208">
        <v>16</v>
      </c>
      <c r="I136" s="209"/>
      <c r="J136" s="210">
        <f t="shared" si="0"/>
        <v>0</v>
      </c>
      <c r="K136" s="211"/>
      <c r="L136" s="39"/>
      <c r="M136" s="212" t="s">
        <v>1</v>
      </c>
      <c r="N136" s="213" t="s">
        <v>38</v>
      </c>
      <c r="O136" s="71"/>
      <c r="P136" s="214">
        <f t="shared" si="1"/>
        <v>0</v>
      </c>
      <c r="Q136" s="214">
        <v>7.2000000000000005E-4</v>
      </c>
      <c r="R136" s="214">
        <f t="shared" si="2"/>
        <v>1.1520000000000001E-2</v>
      </c>
      <c r="S136" s="214">
        <v>0</v>
      </c>
      <c r="T136" s="215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6" t="s">
        <v>217</v>
      </c>
      <c r="AT136" s="216" t="s">
        <v>140</v>
      </c>
      <c r="AU136" s="216" t="s">
        <v>83</v>
      </c>
      <c r="AY136" s="17" t="s">
        <v>137</v>
      </c>
      <c r="BE136" s="217">
        <f t="shared" si="4"/>
        <v>0</v>
      </c>
      <c r="BF136" s="217">
        <f t="shared" si="5"/>
        <v>0</v>
      </c>
      <c r="BG136" s="217">
        <f t="shared" si="6"/>
        <v>0</v>
      </c>
      <c r="BH136" s="217">
        <f t="shared" si="7"/>
        <v>0</v>
      </c>
      <c r="BI136" s="217">
        <f t="shared" si="8"/>
        <v>0</v>
      </c>
      <c r="BJ136" s="17" t="s">
        <v>81</v>
      </c>
      <c r="BK136" s="217">
        <f t="shared" si="9"/>
        <v>0</v>
      </c>
      <c r="BL136" s="17" t="s">
        <v>217</v>
      </c>
      <c r="BM136" s="216" t="s">
        <v>760</v>
      </c>
    </row>
    <row r="137" spans="1:65" s="2" customFormat="1" ht="16.5" customHeight="1">
      <c r="A137" s="34"/>
      <c r="B137" s="35"/>
      <c r="C137" s="204" t="s">
        <v>188</v>
      </c>
      <c r="D137" s="204" t="s">
        <v>140</v>
      </c>
      <c r="E137" s="205" t="s">
        <v>761</v>
      </c>
      <c r="F137" s="206" t="s">
        <v>762</v>
      </c>
      <c r="G137" s="207" t="s">
        <v>143</v>
      </c>
      <c r="H137" s="208">
        <v>1</v>
      </c>
      <c r="I137" s="209"/>
      <c r="J137" s="210">
        <f t="shared" si="0"/>
        <v>0</v>
      </c>
      <c r="K137" s="211"/>
      <c r="L137" s="39"/>
      <c r="M137" s="212" t="s">
        <v>1</v>
      </c>
      <c r="N137" s="213" t="s">
        <v>38</v>
      </c>
      <c r="O137" s="71"/>
      <c r="P137" s="214">
        <f t="shared" si="1"/>
        <v>0</v>
      </c>
      <c r="Q137" s="214">
        <v>1.1E-4</v>
      </c>
      <c r="R137" s="214">
        <f t="shared" si="2"/>
        <v>1.1E-4</v>
      </c>
      <c r="S137" s="214">
        <v>0</v>
      </c>
      <c r="T137" s="215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6" t="s">
        <v>217</v>
      </c>
      <c r="AT137" s="216" t="s">
        <v>140</v>
      </c>
      <c r="AU137" s="216" t="s">
        <v>83</v>
      </c>
      <c r="AY137" s="17" t="s">
        <v>137</v>
      </c>
      <c r="BE137" s="217">
        <f t="shared" si="4"/>
        <v>0</v>
      </c>
      <c r="BF137" s="217">
        <f t="shared" si="5"/>
        <v>0</v>
      </c>
      <c r="BG137" s="217">
        <f t="shared" si="6"/>
        <v>0</v>
      </c>
      <c r="BH137" s="217">
        <f t="shared" si="7"/>
        <v>0</v>
      </c>
      <c r="BI137" s="217">
        <f t="shared" si="8"/>
        <v>0</v>
      </c>
      <c r="BJ137" s="17" t="s">
        <v>81</v>
      </c>
      <c r="BK137" s="217">
        <f t="shared" si="9"/>
        <v>0</v>
      </c>
      <c r="BL137" s="17" t="s">
        <v>217</v>
      </c>
      <c r="BM137" s="216" t="s">
        <v>763</v>
      </c>
    </row>
    <row r="138" spans="1:65" s="2" customFormat="1" ht="16.5" customHeight="1">
      <c r="A138" s="34"/>
      <c r="B138" s="35"/>
      <c r="C138" s="204" t="s">
        <v>192</v>
      </c>
      <c r="D138" s="204" t="s">
        <v>140</v>
      </c>
      <c r="E138" s="205" t="s">
        <v>764</v>
      </c>
      <c r="F138" s="206" t="s">
        <v>765</v>
      </c>
      <c r="G138" s="207" t="s">
        <v>230</v>
      </c>
      <c r="H138" s="208">
        <v>98</v>
      </c>
      <c r="I138" s="209"/>
      <c r="J138" s="210">
        <f t="shared" si="0"/>
        <v>0</v>
      </c>
      <c r="K138" s="211"/>
      <c r="L138" s="39"/>
      <c r="M138" s="212" t="s">
        <v>1</v>
      </c>
      <c r="N138" s="213" t="s">
        <v>38</v>
      </c>
      <c r="O138" s="71"/>
      <c r="P138" s="214">
        <f t="shared" si="1"/>
        <v>0</v>
      </c>
      <c r="Q138" s="214">
        <v>0</v>
      </c>
      <c r="R138" s="214">
        <f t="shared" si="2"/>
        <v>0</v>
      </c>
      <c r="S138" s="214">
        <v>0</v>
      </c>
      <c r="T138" s="215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6" t="s">
        <v>217</v>
      </c>
      <c r="AT138" s="216" t="s">
        <v>140</v>
      </c>
      <c r="AU138" s="216" t="s">
        <v>83</v>
      </c>
      <c r="AY138" s="17" t="s">
        <v>137</v>
      </c>
      <c r="BE138" s="217">
        <f t="shared" si="4"/>
        <v>0</v>
      </c>
      <c r="BF138" s="217">
        <f t="shared" si="5"/>
        <v>0</v>
      </c>
      <c r="BG138" s="217">
        <f t="shared" si="6"/>
        <v>0</v>
      </c>
      <c r="BH138" s="217">
        <f t="shared" si="7"/>
        <v>0</v>
      </c>
      <c r="BI138" s="217">
        <f t="shared" si="8"/>
        <v>0</v>
      </c>
      <c r="BJ138" s="17" t="s">
        <v>81</v>
      </c>
      <c r="BK138" s="217">
        <f t="shared" si="9"/>
        <v>0</v>
      </c>
      <c r="BL138" s="17" t="s">
        <v>217</v>
      </c>
      <c r="BM138" s="216" t="s">
        <v>766</v>
      </c>
    </row>
    <row r="139" spans="1:65" s="2" customFormat="1" ht="21.75" customHeight="1">
      <c r="A139" s="34"/>
      <c r="B139" s="35"/>
      <c r="C139" s="204" t="s">
        <v>197</v>
      </c>
      <c r="D139" s="204" t="s">
        <v>140</v>
      </c>
      <c r="E139" s="205" t="s">
        <v>767</v>
      </c>
      <c r="F139" s="206" t="s">
        <v>768</v>
      </c>
      <c r="G139" s="207" t="s">
        <v>230</v>
      </c>
      <c r="H139" s="208">
        <v>82</v>
      </c>
      <c r="I139" s="209"/>
      <c r="J139" s="210">
        <f t="shared" si="0"/>
        <v>0</v>
      </c>
      <c r="K139" s="211"/>
      <c r="L139" s="39"/>
      <c r="M139" s="212" t="s">
        <v>1</v>
      </c>
      <c r="N139" s="213" t="s">
        <v>38</v>
      </c>
      <c r="O139" s="71"/>
      <c r="P139" s="214">
        <f t="shared" si="1"/>
        <v>0</v>
      </c>
      <c r="Q139" s="214">
        <v>4.0000000000000003E-5</v>
      </c>
      <c r="R139" s="214">
        <f t="shared" si="2"/>
        <v>3.2800000000000004E-3</v>
      </c>
      <c r="S139" s="214">
        <v>0</v>
      </c>
      <c r="T139" s="215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6" t="s">
        <v>217</v>
      </c>
      <c r="AT139" s="216" t="s">
        <v>140</v>
      </c>
      <c r="AU139" s="216" t="s">
        <v>83</v>
      </c>
      <c r="AY139" s="17" t="s">
        <v>137</v>
      </c>
      <c r="BE139" s="217">
        <f t="shared" si="4"/>
        <v>0</v>
      </c>
      <c r="BF139" s="217">
        <f t="shared" si="5"/>
        <v>0</v>
      </c>
      <c r="BG139" s="217">
        <f t="shared" si="6"/>
        <v>0</v>
      </c>
      <c r="BH139" s="217">
        <f t="shared" si="7"/>
        <v>0</v>
      </c>
      <c r="BI139" s="217">
        <f t="shared" si="8"/>
        <v>0</v>
      </c>
      <c r="BJ139" s="17" t="s">
        <v>81</v>
      </c>
      <c r="BK139" s="217">
        <f t="shared" si="9"/>
        <v>0</v>
      </c>
      <c r="BL139" s="17" t="s">
        <v>217</v>
      </c>
      <c r="BM139" s="216" t="s">
        <v>769</v>
      </c>
    </row>
    <row r="140" spans="1:65" s="2" customFormat="1" ht="21.75" customHeight="1">
      <c r="A140" s="34"/>
      <c r="B140" s="35"/>
      <c r="C140" s="204" t="s">
        <v>203</v>
      </c>
      <c r="D140" s="204" t="s">
        <v>140</v>
      </c>
      <c r="E140" s="205" t="s">
        <v>770</v>
      </c>
      <c r="F140" s="206" t="s">
        <v>771</v>
      </c>
      <c r="G140" s="207" t="s">
        <v>230</v>
      </c>
      <c r="H140" s="208">
        <v>16</v>
      </c>
      <c r="I140" s="209"/>
      <c r="J140" s="210">
        <f t="shared" si="0"/>
        <v>0</v>
      </c>
      <c r="K140" s="211"/>
      <c r="L140" s="39"/>
      <c r="M140" s="212" t="s">
        <v>1</v>
      </c>
      <c r="N140" s="213" t="s">
        <v>38</v>
      </c>
      <c r="O140" s="71"/>
      <c r="P140" s="214">
        <f t="shared" si="1"/>
        <v>0</v>
      </c>
      <c r="Q140" s="214">
        <v>6.9999999999999994E-5</v>
      </c>
      <c r="R140" s="214">
        <f t="shared" si="2"/>
        <v>1.1199999999999999E-3</v>
      </c>
      <c r="S140" s="214">
        <v>0</v>
      </c>
      <c r="T140" s="215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6" t="s">
        <v>217</v>
      </c>
      <c r="AT140" s="216" t="s">
        <v>140</v>
      </c>
      <c r="AU140" s="216" t="s">
        <v>83</v>
      </c>
      <c r="AY140" s="17" t="s">
        <v>137</v>
      </c>
      <c r="BE140" s="217">
        <f t="shared" si="4"/>
        <v>0</v>
      </c>
      <c r="BF140" s="217">
        <f t="shared" si="5"/>
        <v>0</v>
      </c>
      <c r="BG140" s="217">
        <f t="shared" si="6"/>
        <v>0</v>
      </c>
      <c r="BH140" s="217">
        <f t="shared" si="7"/>
        <v>0</v>
      </c>
      <c r="BI140" s="217">
        <f t="shared" si="8"/>
        <v>0</v>
      </c>
      <c r="BJ140" s="17" t="s">
        <v>81</v>
      </c>
      <c r="BK140" s="217">
        <f t="shared" si="9"/>
        <v>0</v>
      </c>
      <c r="BL140" s="17" t="s">
        <v>217</v>
      </c>
      <c r="BM140" s="216" t="s">
        <v>772</v>
      </c>
    </row>
    <row r="141" spans="1:65" s="2" customFormat="1" ht="21.75" customHeight="1">
      <c r="A141" s="34"/>
      <c r="B141" s="35"/>
      <c r="C141" s="204" t="s">
        <v>208</v>
      </c>
      <c r="D141" s="204" t="s">
        <v>140</v>
      </c>
      <c r="E141" s="205" t="s">
        <v>773</v>
      </c>
      <c r="F141" s="206" t="s">
        <v>774</v>
      </c>
      <c r="G141" s="207" t="s">
        <v>238</v>
      </c>
      <c r="H141" s="208">
        <v>5.7000000000000002E-2</v>
      </c>
      <c r="I141" s="209"/>
      <c r="J141" s="210">
        <f t="shared" si="0"/>
        <v>0</v>
      </c>
      <c r="K141" s="211"/>
      <c r="L141" s="39"/>
      <c r="M141" s="212" t="s">
        <v>1</v>
      </c>
      <c r="N141" s="213" t="s">
        <v>38</v>
      </c>
      <c r="O141" s="71"/>
      <c r="P141" s="214">
        <f t="shared" si="1"/>
        <v>0</v>
      </c>
      <c r="Q141" s="214">
        <v>0</v>
      </c>
      <c r="R141" s="214">
        <f t="shared" si="2"/>
        <v>0</v>
      </c>
      <c r="S141" s="214">
        <v>0</v>
      </c>
      <c r="T141" s="215">
        <f t="shared" si="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6" t="s">
        <v>217</v>
      </c>
      <c r="AT141" s="216" t="s">
        <v>140</v>
      </c>
      <c r="AU141" s="216" t="s">
        <v>83</v>
      </c>
      <c r="AY141" s="17" t="s">
        <v>137</v>
      </c>
      <c r="BE141" s="217">
        <f t="shared" si="4"/>
        <v>0</v>
      </c>
      <c r="BF141" s="217">
        <f t="shared" si="5"/>
        <v>0</v>
      </c>
      <c r="BG141" s="217">
        <f t="shared" si="6"/>
        <v>0</v>
      </c>
      <c r="BH141" s="217">
        <f t="shared" si="7"/>
        <v>0</v>
      </c>
      <c r="BI141" s="217">
        <f t="shared" si="8"/>
        <v>0</v>
      </c>
      <c r="BJ141" s="17" t="s">
        <v>81</v>
      </c>
      <c r="BK141" s="217">
        <f t="shared" si="9"/>
        <v>0</v>
      </c>
      <c r="BL141" s="17" t="s">
        <v>217</v>
      </c>
      <c r="BM141" s="216" t="s">
        <v>775</v>
      </c>
    </row>
    <row r="142" spans="1:65" s="2" customFormat="1" ht="21.75" customHeight="1">
      <c r="A142" s="34"/>
      <c r="B142" s="35"/>
      <c r="C142" s="204" t="s">
        <v>8</v>
      </c>
      <c r="D142" s="204" t="s">
        <v>140</v>
      </c>
      <c r="E142" s="205" t="s">
        <v>776</v>
      </c>
      <c r="F142" s="206" t="s">
        <v>777</v>
      </c>
      <c r="G142" s="207" t="s">
        <v>238</v>
      </c>
      <c r="H142" s="208">
        <v>5.7000000000000002E-2</v>
      </c>
      <c r="I142" s="209"/>
      <c r="J142" s="210">
        <f t="shared" si="0"/>
        <v>0</v>
      </c>
      <c r="K142" s="211"/>
      <c r="L142" s="39"/>
      <c r="M142" s="212" t="s">
        <v>1</v>
      </c>
      <c r="N142" s="213" t="s">
        <v>38</v>
      </c>
      <c r="O142" s="71"/>
      <c r="P142" s="214">
        <f t="shared" si="1"/>
        <v>0</v>
      </c>
      <c r="Q142" s="214">
        <v>0</v>
      </c>
      <c r="R142" s="214">
        <f t="shared" si="2"/>
        <v>0</v>
      </c>
      <c r="S142" s="214">
        <v>0</v>
      </c>
      <c r="T142" s="215">
        <f t="shared" si="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6" t="s">
        <v>217</v>
      </c>
      <c r="AT142" s="216" t="s">
        <v>140</v>
      </c>
      <c r="AU142" s="216" t="s">
        <v>83</v>
      </c>
      <c r="AY142" s="17" t="s">
        <v>137</v>
      </c>
      <c r="BE142" s="217">
        <f t="shared" si="4"/>
        <v>0</v>
      </c>
      <c r="BF142" s="217">
        <f t="shared" si="5"/>
        <v>0</v>
      </c>
      <c r="BG142" s="217">
        <f t="shared" si="6"/>
        <v>0</v>
      </c>
      <c r="BH142" s="217">
        <f t="shared" si="7"/>
        <v>0</v>
      </c>
      <c r="BI142" s="217">
        <f t="shared" si="8"/>
        <v>0</v>
      </c>
      <c r="BJ142" s="17" t="s">
        <v>81</v>
      </c>
      <c r="BK142" s="217">
        <f t="shared" si="9"/>
        <v>0</v>
      </c>
      <c r="BL142" s="17" t="s">
        <v>217</v>
      </c>
      <c r="BM142" s="216" t="s">
        <v>778</v>
      </c>
    </row>
    <row r="143" spans="1:65" s="12" customFormat="1" ht="22.9" customHeight="1">
      <c r="B143" s="188"/>
      <c r="C143" s="189"/>
      <c r="D143" s="190" t="s">
        <v>72</v>
      </c>
      <c r="E143" s="202" t="s">
        <v>779</v>
      </c>
      <c r="F143" s="202" t="s">
        <v>780</v>
      </c>
      <c r="G143" s="189"/>
      <c r="H143" s="189"/>
      <c r="I143" s="192"/>
      <c r="J143" s="203">
        <f>BK143</f>
        <v>0</v>
      </c>
      <c r="K143" s="189"/>
      <c r="L143" s="194"/>
      <c r="M143" s="195"/>
      <c r="N143" s="196"/>
      <c r="O143" s="196"/>
      <c r="P143" s="197">
        <f>SUM(P144:P153)</f>
        <v>0</v>
      </c>
      <c r="Q143" s="196"/>
      <c r="R143" s="197">
        <f>SUM(R144:R153)</f>
        <v>6.5399999999999998E-3</v>
      </c>
      <c r="S143" s="196"/>
      <c r="T143" s="198">
        <f>SUM(T144:T153)</f>
        <v>0</v>
      </c>
      <c r="AR143" s="199" t="s">
        <v>83</v>
      </c>
      <c r="AT143" s="200" t="s">
        <v>72</v>
      </c>
      <c r="AU143" s="200" t="s">
        <v>81</v>
      </c>
      <c r="AY143" s="199" t="s">
        <v>137</v>
      </c>
      <c r="BK143" s="201">
        <f>SUM(BK144:BK153)</f>
        <v>0</v>
      </c>
    </row>
    <row r="144" spans="1:65" s="2" customFormat="1" ht="16.5" customHeight="1">
      <c r="A144" s="34"/>
      <c r="B144" s="35"/>
      <c r="C144" s="204" t="s">
        <v>217</v>
      </c>
      <c r="D144" s="204" t="s">
        <v>140</v>
      </c>
      <c r="E144" s="205" t="s">
        <v>781</v>
      </c>
      <c r="F144" s="206" t="s">
        <v>782</v>
      </c>
      <c r="G144" s="207" t="s">
        <v>143</v>
      </c>
      <c r="H144" s="208">
        <v>1</v>
      </c>
      <c r="I144" s="209"/>
      <c r="J144" s="210">
        <f t="shared" ref="J144:J153" si="10">ROUND(I144*H144,2)</f>
        <v>0</v>
      </c>
      <c r="K144" s="211"/>
      <c r="L144" s="39"/>
      <c r="M144" s="212" t="s">
        <v>1</v>
      </c>
      <c r="N144" s="213" t="s">
        <v>38</v>
      </c>
      <c r="O144" s="71"/>
      <c r="P144" s="214">
        <f t="shared" ref="P144:P153" si="11">O144*H144</f>
        <v>0</v>
      </c>
      <c r="Q144" s="214">
        <v>2.2000000000000001E-4</v>
      </c>
      <c r="R144" s="214">
        <f t="shared" ref="R144:R153" si="12">Q144*H144</f>
        <v>2.2000000000000001E-4</v>
      </c>
      <c r="S144" s="214">
        <v>0</v>
      </c>
      <c r="T144" s="215">
        <f t="shared" ref="T144:T153" si="13"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6" t="s">
        <v>217</v>
      </c>
      <c r="AT144" s="216" t="s">
        <v>140</v>
      </c>
      <c r="AU144" s="216" t="s">
        <v>83</v>
      </c>
      <c r="AY144" s="17" t="s">
        <v>137</v>
      </c>
      <c r="BE144" s="217">
        <f t="shared" ref="BE144:BE153" si="14">IF(N144="základní",J144,0)</f>
        <v>0</v>
      </c>
      <c r="BF144" s="217">
        <f t="shared" ref="BF144:BF153" si="15">IF(N144="snížená",J144,0)</f>
        <v>0</v>
      </c>
      <c r="BG144" s="217">
        <f t="shared" ref="BG144:BG153" si="16">IF(N144="zákl. přenesená",J144,0)</f>
        <v>0</v>
      </c>
      <c r="BH144" s="217">
        <f t="shared" ref="BH144:BH153" si="17">IF(N144="sníž. přenesená",J144,0)</f>
        <v>0</v>
      </c>
      <c r="BI144" s="217">
        <f t="shared" ref="BI144:BI153" si="18">IF(N144="nulová",J144,0)</f>
        <v>0</v>
      </c>
      <c r="BJ144" s="17" t="s">
        <v>81</v>
      </c>
      <c r="BK144" s="217">
        <f t="shared" ref="BK144:BK153" si="19">ROUND(I144*H144,2)</f>
        <v>0</v>
      </c>
      <c r="BL144" s="17" t="s">
        <v>217</v>
      </c>
      <c r="BM144" s="216" t="s">
        <v>783</v>
      </c>
    </row>
    <row r="145" spans="1:65" s="2" customFormat="1" ht="16.5" customHeight="1">
      <c r="A145" s="34"/>
      <c r="B145" s="35"/>
      <c r="C145" s="204" t="s">
        <v>222</v>
      </c>
      <c r="D145" s="204" t="s">
        <v>140</v>
      </c>
      <c r="E145" s="205" t="s">
        <v>784</v>
      </c>
      <c r="F145" s="206" t="s">
        <v>785</v>
      </c>
      <c r="G145" s="207" t="s">
        <v>143</v>
      </c>
      <c r="H145" s="208">
        <v>2</v>
      </c>
      <c r="I145" s="209"/>
      <c r="J145" s="210">
        <f t="shared" si="10"/>
        <v>0</v>
      </c>
      <c r="K145" s="211"/>
      <c r="L145" s="39"/>
      <c r="M145" s="212" t="s">
        <v>1</v>
      </c>
      <c r="N145" s="213" t="s">
        <v>38</v>
      </c>
      <c r="O145" s="71"/>
      <c r="P145" s="214">
        <f t="shared" si="11"/>
        <v>0</v>
      </c>
      <c r="Q145" s="214">
        <v>2.2000000000000001E-4</v>
      </c>
      <c r="R145" s="214">
        <f t="shared" si="12"/>
        <v>4.4000000000000002E-4</v>
      </c>
      <c r="S145" s="214">
        <v>0</v>
      </c>
      <c r="T145" s="215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6" t="s">
        <v>217</v>
      </c>
      <c r="AT145" s="216" t="s">
        <v>140</v>
      </c>
      <c r="AU145" s="216" t="s">
        <v>83</v>
      </c>
      <c r="AY145" s="17" t="s">
        <v>137</v>
      </c>
      <c r="BE145" s="217">
        <f t="shared" si="14"/>
        <v>0</v>
      </c>
      <c r="BF145" s="217">
        <f t="shared" si="15"/>
        <v>0</v>
      </c>
      <c r="BG145" s="217">
        <f t="shared" si="16"/>
        <v>0</v>
      </c>
      <c r="BH145" s="217">
        <f t="shared" si="17"/>
        <v>0</v>
      </c>
      <c r="BI145" s="217">
        <f t="shared" si="18"/>
        <v>0</v>
      </c>
      <c r="BJ145" s="17" t="s">
        <v>81</v>
      </c>
      <c r="BK145" s="217">
        <f t="shared" si="19"/>
        <v>0</v>
      </c>
      <c r="BL145" s="17" t="s">
        <v>217</v>
      </c>
      <c r="BM145" s="216" t="s">
        <v>786</v>
      </c>
    </row>
    <row r="146" spans="1:65" s="2" customFormat="1" ht="16.5" customHeight="1">
      <c r="A146" s="34"/>
      <c r="B146" s="35"/>
      <c r="C146" s="204" t="s">
        <v>227</v>
      </c>
      <c r="D146" s="204" t="s">
        <v>140</v>
      </c>
      <c r="E146" s="205" t="s">
        <v>787</v>
      </c>
      <c r="F146" s="206" t="s">
        <v>788</v>
      </c>
      <c r="G146" s="207" t="s">
        <v>143</v>
      </c>
      <c r="H146" s="208">
        <v>2</v>
      </c>
      <c r="I146" s="209"/>
      <c r="J146" s="210">
        <f t="shared" si="10"/>
        <v>0</v>
      </c>
      <c r="K146" s="211"/>
      <c r="L146" s="39"/>
      <c r="M146" s="212" t="s">
        <v>1</v>
      </c>
      <c r="N146" s="213" t="s">
        <v>38</v>
      </c>
      <c r="O146" s="71"/>
      <c r="P146" s="214">
        <f t="shared" si="11"/>
        <v>0</v>
      </c>
      <c r="Q146" s="214">
        <v>3.0000000000000001E-5</v>
      </c>
      <c r="R146" s="214">
        <f t="shared" si="12"/>
        <v>6.0000000000000002E-5</v>
      </c>
      <c r="S146" s="214">
        <v>0</v>
      </c>
      <c r="T146" s="215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6" t="s">
        <v>217</v>
      </c>
      <c r="AT146" s="216" t="s">
        <v>140</v>
      </c>
      <c r="AU146" s="216" t="s">
        <v>83</v>
      </c>
      <c r="AY146" s="17" t="s">
        <v>137</v>
      </c>
      <c r="BE146" s="217">
        <f t="shared" si="14"/>
        <v>0</v>
      </c>
      <c r="BF146" s="217">
        <f t="shared" si="15"/>
        <v>0</v>
      </c>
      <c r="BG146" s="217">
        <f t="shared" si="16"/>
        <v>0</v>
      </c>
      <c r="BH146" s="217">
        <f t="shared" si="17"/>
        <v>0</v>
      </c>
      <c r="BI146" s="217">
        <f t="shared" si="18"/>
        <v>0</v>
      </c>
      <c r="BJ146" s="17" t="s">
        <v>81</v>
      </c>
      <c r="BK146" s="217">
        <f t="shared" si="19"/>
        <v>0</v>
      </c>
      <c r="BL146" s="17" t="s">
        <v>217</v>
      </c>
      <c r="BM146" s="216" t="s">
        <v>789</v>
      </c>
    </row>
    <row r="147" spans="1:65" s="2" customFormat="1" ht="16.5" customHeight="1">
      <c r="A147" s="34"/>
      <c r="B147" s="35"/>
      <c r="C147" s="204" t="s">
        <v>235</v>
      </c>
      <c r="D147" s="204" t="s">
        <v>140</v>
      </c>
      <c r="E147" s="205" t="s">
        <v>790</v>
      </c>
      <c r="F147" s="206" t="s">
        <v>791</v>
      </c>
      <c r="G147" s="207" t="s">
        <v>143</v>
      </c>
      <c r="H147" s="208">
        <v>10</v>
      </c>
      <c r="I147" s="209"/>
      <c r="J147" s="210">
        <f t="shared" si="10"/>
        <v>0</v>
      </c>
      <c r="K147" s="211"/>
      <c r="L147" s="39"/>
      <c r="M147" s="212" t="s">
        <v>1</v>
      </c>
      <c r="N147" s="213" t="s">
        <v>38</v>
      </c>
      <c r="O147" s="71"/>
      <c r="P147" s="214">
        <f t="shared" si="11"/>
        <v>0</v>
      </c>
      <c r="Q147" s="214">
        <v>3.0000000000000001E-5</v>
      </c>
      <c r="R147" s="214">
        <f t="shared" si="12"/>
        <v>3.0000000000000003E-4</v>
      </c>
      <c r="S147" s="214">
        <v>0</v>
      </c>
      <c r="T147" s="215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6" t="s">
        <v>217</v>
      </c>
      <c r="AT147" s="216" t="s">
        <v>140</v>
      </c>
      <c r="AU147" s="216" t="s">
        <v>83</v>
      </c>
      <c r="AY147" s="17" t="s">
        <v>137</v>
      </c>
      <c r="BE147" s="217">
        <f t="shared" si="14"/>
        <v>0</v>
      </c>
      <c r="BF147" s="217">
        <f t="shared" si="15"/>
        <v>0</v>
      </c>
      <c r="BG147" s="217">
        <f t="shared" si="16"/>
        <v>0</v>
      </c>
      <c r="BH147" s="217">
        <f t="shared" si="17"/>
        <v>0</v>
      </c>
      <c r="BI147" s="217">
        <f t="shared" si="18"/>
        <v>0</v>
      </c>
      <c r="BJ147" s="17" t="s">
        <v>81</v>
      </c>
      <c r="BK147" s="217">
        <f t="shared" si="19"/>
        <v>0</v>
      </c>
      <c r="BL147" s="17" t="s">
        <v>217</v>
      </c>
      <c r="BM147" s="216" t="s">
        <v>792</v>
      </c>
    </row>
    <row r="148" spans="1:65" s="2" customFormat="1" ht="16.5" customHeight="1">
      <c r="A148" s="34"/>
      <c r="B148" s="35"/>
      <c r="C148" s="204" t="s">
        <v>240</v>
      </c>
      <c r="D148" s="204" t="s">
        <v>140</v>
      </c>
      <c r="E148" s="205" t="s">
        <v>793</v>
      </c>
      <c r="F148" s="206" t="s">
        <v>794</v>
      </c>
      <c r="G148" s="207" t="s">
        <v>143</v>
      </c>
      <c r="H148" s="208">
        <v>6</v>
      </c>
      <c r="I148" s="209"/>
      <c r="J148" s="210">
        <f t="shared" si="10"/>
        <v>0</v>
      </c>
      <c r="K148" s="211"/>
      <c r="L148" s="39"/>
      <c r="M148" s="212" t="s">
        <v>1</v>
      </c>
      <c r="N148" s="213" t="s">
        <v>38</v>
      </c>
      <c r="O148" s="71"/>
      <c r="P148" s="214">
        <f t="shared" si="11"/>
        <v>0</v>
      </c>
      <c r="Q148" s="214">
        <v>0</v>
      </c>
      <c r="R148" s="214">
        <f t="shared" si="12"/>
        <v>0</v>
      </c>
      <c r="S148" s="214">
        <v>0</v>
      </c>
      <c r="T148" s="215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6" t="s">
        <v>217</v>
      </c>
      <c r="AT148" s="216" t="s">
        <v>140</v>
      </c>
      <c r="AU148" s="216" t="s">
        <v>83</v>
      </c>
      <c r="AY148" s="17" t="s">
        <v>137</v>
      </c>
      <c r="BE148" s="217">
        <f t="shared" si="14"/>
        <v>0</v>
      </c>
      <c r="BF148" s="217">
        <f t="shared" si="15"/>
        <v>0</v>
      </c>
      <c r="BG148" s="217">
        <f t="shared" si="16"/>
        <v>0</v>
      </c>
      <c r="BH148" s="217">
        <f t="shared" si="17"/>
        <v>0</v>
      </c>
      <c r="BI148" s="217">
        <f t="shared" si="18"/>
        <v>0</v>
      </c>
      <c r="BJ148" s="17" t="s">
        <v>81</v>
      </c>
      <c r="BK148" s="217">
        <f t="shared" si="19"/>
        <v>0</v>
      </c>
      <c r="BL148" s="17" t="s">
        <v>217</v>
      </c>
      <c r="BM148" s="216" t="s">
        <v>795</v>
      </c>
    </row>
    <row r="149" spans="1:65" s="2" customFormat="1" ht="16.5" customHeight="1">
      <c r="A149" s="34"/>
      <c r="B149" s="35"/>
      <c r="C149" s="204" t="s">
        <v>7</v>
      </c>
      <c r="D149" s="204" t="s">
        <v>140</v>
      </c>
      <c r="E149" s="205" t="s">
        <v>796</v>
      </c>
      <c r="F149" s="206" t="s">
        <v>797</v>
      </c>
      <c r="G149" s="207" t="s">
        <v>143</v>
      </c>
      <c r="H149" s="208">
        <v>6</v>
      </c>
      <c r="I149" s="209"/>
      <c r="J149" s="210">
        <f t="shared" si="10"/>
        <v>0</v>
      </c>
      <c r="K149" s="211"/>
      <c r="L149" s="39"/>
      <c r="M149" s="212" t="s">
        <v>1</v>
      </c>
      <c r="N149" s="213" t="s">
        <v>38</v>
      </c>
      <c r="O149" s="71"/>
      <c r="P149" s="214">
        <f t="shared" si="11"/>
        <v>0</v>
      </c>
      <c r="Q149" s="214">
        <v>6.9999999999999999E-4</v>
      </c>
      <c r="R149" s="214">
        <f t="shared" si="12"/>
        <v>4.1999999999999997E-3</v>
      </c>
      <c r="S149" s="214">
        <v>0</v>
      </c>
      <c r="T149" s="215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6" t="s">
        <v>217</v>
      </c>
      <c r="AT149" s="216" t="s">
        <v>140</v>
      </c>
      <c r="AU149" s="216" t="s">
        <v>83</v>
      </c>
      <c r="AY149" s="17" t="s">
        <v>137</v>
      </c>
      <c r="BE149" s="217">
        <f t="shared" si="14"/>
        <v>0</v>
      </c>
      <c r="BF149" s="217">
        <f t="shared" si="15"/>
        <v>0</v>
      </c>
      <c r="BG149" s="217">
        <f t="shared" si="16"/>
        <v>0</v>
      </c>
      <c r="BH149" s="217">
        <f t="shared" si="17"/>
        <v>0</v>
      </c>
      <c r="BI149" s="217">
        <f t="shared" si="18"/>
        <v>0</v>
      </c>
      <c r="BJ149" s="17" t="s">
        <v>81</v>
      </c>
      <c r="BK149" s="217">
        <f t="shared" si="19"/>
        <v>0</v>
      </c>
      <c r="BL149" s="17" t="s">
        <v>217</v>
      </c>
      <c r="BM149" s="216" t="s">
        <v>798</v>
      </c>
    </row>
    <row r="150" spans="1:65" s="2" customFormat="1" ht="21.75" customHeight="1">
      <c r="A150" s="34"/>
      <c r="B150" s="35"/>
      <c r="C150" s="204" t="s">
        <v>248</v>
      </c>
      <c r="D150" s="204" t="s">
        <v>140</v>
      </c>
      <c r="E150" s="205" t="s">
        <v>799</v>
      </c>
      <c r="F150" s="206" t="s">
        <v>800</v>
      </c>
      <c r="G150" s="207" t="s">
        <v>143</v>
      </c>
      <c r="H150" s="208">
        <v>5</v>
      </c>
      <c r="I150" s="209"/>
      <c r="J150" s="210">
        <f t="shared" si="10"/>
        <v>0</v>
      </c>
      <c r="K150" s="211"/>
      <c r="L150" s="39"/>
      <c r="M150" s="212" t="s">
        <v>1</v>
      </c>
      <c r="N150" s="213" t="s">
        <v>38</v>
      </c>
      <c r="O150" s="71"/>
      <c r="P150" s="214">
        <f t="shared" si="11"/>
        <v>0</v>
      </c>
      <c r="Q150" s="214">
        <v>2.2000000000000001E-4</v>
      </c>
      <c r="R150" s="214">
        <f t="shared" si="12"/>
        <v>1.1000000000000001E-3</v>
      </c>
      <c r="S150" s="214">
        <v>0</v>
      </c>
      <c r="T150" s="215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6" t="s">
        <v>217</v>
      </c>
      <c r="AT150" s="216" t="s">
        <v>140</v>
      </c>
      <c r="AU150" s="216" t="s">
        <v>83</v>
      </c>
      <c r="AY150" s="17" t="s">
        <v>137</v>
      </c>
      <c r="BE150" s="217">
        <f t="shared" si="14"/>
        <v>0</v>
      </c>
      <c r="BF150" s="217">
        <f t="shared" si="15"/>
        <v>0</v>
      </c>
      <c r="BG150" s="217">
        <f t="shared" si="16"/>
        <v>0</v>
      </c>
      <c r="BH150" s="217">
        <f t="shared" si="17"/>
        <v>0</v>
      </c>
      <c r="BI150" s="217">
        <f t="shared" si="18"/>
        <v>0</v>
      </c>
      <c r="BJ150" s="17" t="s">
        <v>81</v>
      </c>
      <c r="BK150" s="217">
        <f t="shared" si="19"/>
        <v>0</v>
      </c>
      <c r="BL150" s="17" t="s">
        <v>217</v>
      </c>
      <c r="BM150" s="216" t="s">
        <v>801</v>
      </c>
    </row>
    <row r="151" spans="1:65" s="2" customFormat="1" ht="16.5" customHeight="1">
      <c r="A151" s="34"/>
      <c r="B151" s="35"/>
      <c r="C151" s="204" t="s">
        <v>253</v>
      </c>
      <c r="D151" s="204" t="s">
        <v>140</v>
      </c>
      <c r="E151" s="205" t="s">
        <v>802</v>
      </c>
      <c r="F151" s="206" t="s">
        <v>803</v>
      </c>
      <c r="G151" s="207" t="s">
        <v>143</v>
      </c>
      <c r="H151" s="208">
        <v>1</v>
      </c>
      <c r="I151" s="209"/>
      <c r="J151" s="210">
        <f t="shared" si="10"/>
        <v>0</v>
      </c>
      <c r="K151" s="211"/>
      <c r="L151" s="39"/>
      <c r="M151" s="212" t="s">
        <v>1</v>
      </c>
      <c r="N151" s="213" t="s">
        <v>38</v>
      </c>
      <c r="O151" s="71"/>
      <c r="P151" s="214">
        <f t="shared" si="11"/>
        <v>0</v>
      </c>
      <c r="Q151" s="214">
        <v>2.2000000000000001E-4</v>
      </c>
      <c r="R151" s="214">
        <f t="shared" si="12"/>
        <v>2.2000000000000001E-4</v>
      </c>
      <c r="S151" s="214">
        <v>0</v>
      </c>
      <c r="T151" s="215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6" t="s">
        <v>217</v>
      </c>
      <c r="AT151" s="216" t="s">
        <v>140</v>
      </c>
      <c r="AU151" s="216" t="s">
        <v>83</v>
      </c>
      <c r="AY151" s="17" t="s">
        <v>137</v>
      </c>
      <c r="BE151" s="217">
        <f t="shared" si="14"/>
        <v>0</v>
      </c>
      <c r="BF151" s="217">
        <f t="shared" si="15"/>
        <v>0</v>
      </c>
      <c r="BG151" s="217">
        <f t="shared" si="16"/>
        <v>0</v>
      </c>
      <c r="BH151" s="217">
        <f t="shared" si="17"/>
        <v>0</v>
      </c>
      <c r="BI151" s="217">
        <f t="shared" si="18"/>
        <v>0</v>
      </c>
      <c r="BJ151" s="17" t="s">
        <v>81</v>
      </c>
      <c r="BK151" s="217">
        <f t="shared" si="19"/>
        <v>0</v>
      </c>
      <c r="BL151" s="17" t="s">
        <v>217</v>
      </c>
      <c r="BM151" s="216" t="s">
        <v>804</v>
      </c>
    </row>
    <row r="152" spans="1:65" s="2" customFormat="1" ht="21.75" customHeight="1">
      <c r="A152" s="34"/>
      <c r="B152" s="35"/>
      <c r="C152" s="204" t="s">
        <v>260</v>
      </c>
      <c r="D152" s="204" t="s">
        <v>140</v>
      </c>
      <c r="E152" s="205" t="s">
        <v>805</v>
      </c>
      <c r="F152" s="206" t="s">
        <v>806</v>
      </c>
      <c r="G152" s="207" t="s">
        <v>238</v>
      </c>
      <c r="H152" s="208">
        <v>7.0000000000000001E-3</v>
      </c>
      <c r="I152" s="209"/>
      <c r="J152" s="210">
        <f t="shared" si="10"/>
        <v>0</v>
      </c>
      <c r="K152" s="211"/>
      <c r="L152" s="39"/>
      <c r="M152" s="212" t="s">
        <v>1</v>
      </c>
      <c r="N152" s="213" t="s">
        <v>38</v>
      </c>
      <c r="O152" s="71"/>
      <c r="P152" s="214">
        <f t="shared" si="11"/>
        <v>0</v>
      </c>
      <c r="Q152" s="214">
        <v>0</v>
      </c>
      <c r="R152" s="214">
        <f t="shared" si="12"/>
        <v>0</v>
      </c>
      <c r="S152" s="214">
        <v>0</v>
      </c>
      <c r="T152" s="215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6" t="s">
        <v>217</v>
      </c>
      <c r="AT152" s="216" t="s">
        <v>140</v>
      </c>
      <c r="AU152" s="216" t="s">
        <v>83</v>
      </c>
      <c r="AY152" s="17" t="s">
        <v>137</v>
      </c>
      <c r="BE152" s="217">
        <f t="shared" si="14"/>
        <v>0</v>
      </c>
      <c r="BF152" s="217">
        <f t="shared" si="15"/>
        <v>0</v>
      </c>
      <c r="BG152" s="217">
        <f t="shared" si="16"/>
        <v>0</v>
      </c>
      <c r="BH152" s="217">
        <f t="shared" si="17"/>
        <v>0</v>
      </c>
      <c r="BI152" s="217">
        <f t="shared" si="18"/>
        <v>0</v>
      </c>
      <c r="BJ152" s="17" t="s">
        <v>81</v>
      </c>
      <c r="BK152" s="217">
        <f t="shared" si="19"/>
        <v>0</v>
      </c>
      <c r="BL152" s="17" t="s">
        <v>217</v>
      </c>
      <c r="BM152" s="216" t="s">
        <v>807</v>
      </c>
    </row>
    <row r="153" spans="1:65" s="2" customFormat="1" ht="21.75" customHeight="1">
      <c r="A153" s="34"/>
      <c r="B153" s="35"/>
      <c r="C153" s="204" t="s">
        <v>264</v>
      </c>
      <c r="D153" s="204" t="s">
        <v>140</v>
      </c>
      <c r="E153" s="205" t="s">
        <v>808</v>
      </c>
      <c r="F153" s="206" t="s">
        <v>809</v>
      </c>
      <c r="G153" s="207" t="s">
        <v>238</v>
      </c>
      <c r="H153" s="208">
        <v>7.0000000000000001E-3</v>
      </c>
      <c r="I153" s="209"/>
      <c r="J153" s="210">
        <f t="shared" si="10"/>
        <v>0</v>
      </c>
      <c r="K153" s="211"/>
      <c r="L153" s="39"/>
      <c r="M153" s="212" t="s">
        <v>1</v>
      </c>
      <c r="N153" s="213" t="s">
        <v>38</v>
      </c>
      <c r="O153" s="71"/>
      <c r="P153" s="214">
        <f t="shared" si="11"/>
        <v>0</v>
      </c>
      <c r="Q153" s="214">
        <v>0</v>
      </c>
      <c r="R153" s="214">
        <f t="shared" si="12"/>
        <v>0</v>
      </c>
      <c r="S153" s="214">
        <v>0</v>
      </c>
      <c r="T153" s="215">
        <f t="shared" si="1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6" t="s">
        <v>217</v>
      </c>
      <c r="AT153" s="216" t="s">
        <v>140</v>
      </c>
      <c r="AU153" s="216" t="s">
        <v>83</v>
      </c>
      <c r="AY153" s="17" t="s">
        <v>137</v>
      </c>
      <c r="BE153" s="217">
        <f t="shared" si="14"/>
        <v>0</v>
      </c>
      <c r="BF153" s="217">
        <f t="shared" si="15"/>
        <v>0</v>
      </c>
      <c r="BG153" s="217">
        <f t="shared" si="16"/>
        <v>0</v>
      </c>
      <c r="BH153" s="217">
        <f t="shared" si="17"/>
        <v>0</v>
      </c>
      <c r="BI153" s="217">
        <f t="shared" si="18"/>
        <v>0</v>
      </c>
      <c r="BJ153" s="17" t="s">
        <v>81</v>
      </c>
      <c r="BK153" s="217">
        <f t="shared" si="19"/>
        <v>0</v>
      </c>
      <c r="BL153" s="17" t="s">
        <v>217</v>
      </c>
      <c r="BM153" s="216" t="s">
        <v>810</v>
      </c>
    </row>
    <row r="154" spans="1:65" s="12" customFormat="1" ht="22.9" customHeight="1">
      <c r="B154" s="188"/>
      <c r="C154" s="189"/>
      <c r="D154" s="190" t="s">
        <v>72</v>
      </c>
      <c r="E154" s="202" t="s">
        <v>811</v>
      </c>
      <c r="F154" s="202" t="s">
        <v>812</v>
      </c>
      <c r="G154" s="189"/>
      <c r="H154" s="189"/>
      <c r="I154" s="192"/>
      <c r="J154" s="203">
        <f>BK154</f>
        <v>0</v>
      </c>
      <c r="K154" s="189"/>
      <c r="L154" s="194"/>
      <c r="M154" s="195"/>
      <c r="N154" s="196"/>
      <c r="O154" s="196"/>
      <c r="P154" s="197">
        <f>SUM(P155:P166)</f>
        <v>0</v>
      </c>
      <c r="Q154" s="196"/>
      <c r="R154" s="197">
        <f>SUM(R155:R166)</f>
        <v>0.15386</v>
      </c>
      <c r="S154" s="196"/>
      <c r="T154" s="198">
        <f>SUM(T155:T166)</f>
        <v>7.4999999999999997E-2</v>
      </c>
      <c r="AR154" s="199" t="s">
        <v>83</v>
      </c>
      <c r="AT154" s="200" t="s">
        <v>72</v>
      </c>
      <c r="AU154" s="200" t="s">
        <v>81</v>
      </c>
      <c r="AY154" s="199" t="s">
        <v>137</v>
      </c>
      <c r="BK154" s="201">
        <f>SUM(BK155:BK166)</f>
        <v>0</v>
      </c>
    </row>
    <row r="155" spans="1:65" s="2" customFormat="1" ht="16.5" customHeight="1">
      <c r="A155" s="34"/>
      <c r="B155" s="35"/>
      <c r="C155" s="204" t="s">
        <v>272</v>
      </c>
      <c r="D155" s="204" t="s">
        <v>140</v>
      </c>
      <c r="E155" s="205" t="s">
        <v>813</v>
      </c>
      <c r="F155" s="206" t="s">
        <v>814</v>
      </c>
      <c r="G155" s="207" t="s">
        <v>143</v>
      </c>
      <c r="H155" s="208">
        <v>1</v>
      </c>
      <c r="I155" s="209"/>
      <c r="J155" s="210">
        <f t="shared" ref="J155:J166" si="20">ROUND(I155*H155,2)</f>
        <v>0</v>
      </c>
      <c r="K155" s="211"/>
      <c r="L155" s="39"/>
      <c r="M155" s="212" t="s">
        <v>1</v>
      </c>
      <c r="N155" s="213" t="s">
        <v>38</v>
      </c>
      <c r="O155" s="71"/>
      <c r="P155" s="214">
        <f t="shared" ref="P155:P166" si="21">O155*H155</f>
        <v>0</v>
      </c>
      <c r="Q155" s="214">
        <v>2.3709999999999998E-2</v>
      </c>
      <c r="R155" s="214">
        <f t="shared" ref="R155:R166" si="22">Q155*H155</f>
        <v>2.3709999999999998E-2</v>
      </c>
      <c r="S155" s="214">
        <v>0</v>
      </c>
      <c r="T155" s="215">
        <f t="shared" ref="T155:T166" si="23"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16" t="s">
        <v>217</v>
      </c>
      <c r="AT155" s="216" t="s">
        <v>140</v>
      </c>
      <c r="AU155" s="216" t="s">
        <v>83</v>
      </c>
      <c r="AY155" s="17" t="s">
        <v>137</v>
      </c>
      <c r="BE155" s="217">
        <f t="shared" ref="BE155:BE166" si="24">IF(N155="základní",J155,0)</f>
        <v>0</v>
      </c>
      <c r="BF155" s="217">
        <f t="shared" ref="BF155:BF166" si="25">IF(N155="snížená",J155,0)</f>
        <v>0</v>
      </c>
      <c r="BG155" s="217">
        <f t="shared" ref="BG155:BG166" si="26">IF(N155="zákl. přenesená",J155,0)</f>
        <v>0</v>
      </c>
      <c r="BH155" s="217">
        <f t="shared" ref="BH155:BH166" si="27">IF(N155="sníž. přenesená",J155,0)</f>
        <v>0</v>
      </c>
      <c r="BI155" s="217">
        <f t="shared" ref="BI155:BI166" si="28">IF(N155="nulová",J155,0)</f>
        <v>0</v>
      </c>
      <c r="BJ155" s="17" t="s">
        <v>81</v>
      </c>
      <c r="BK155" s="217">
        <f t="shared" ref="BK155:BK166" si="29">ROUND(I155*H155,2)</f>
        <v>0</v>
      </c>
      <c r="BL155" s="17" t="s">
        <v>217</v>
      </c>
      <c r="BM155" s="216" t="s">
        <v>815</v>
      </c>
    </row>
    <row r="156" spans="1:65" s="2" customFormat="1" ht="33" customHeight="1">
      <c r="A156" s="34"/>
      <c r="B156" s="35"/>
      <c r="C156" s="204" t="s">
        <v>277</v>
      </c>
      <c r="D156" s="204" t="s">
        <v>140</v>
      </c>
      <c r="E156" s="205" t="s">
        <v>816</v>
      </c>
      <c r="F156" s="206" t="s">
        <v>817</v>
      </c>
      <c r="G156" s="207" t="s">
        <v>143</v>
      </c>
      <c r="H156" s="208">
        <v>1</v>
      </c>
      <c r="I156" s="209"/>
      <c r="J156" s="210">
        <f t="shared" si="20"/>
        <v>0</v>
      </c>
      <c r="K156" s="211"/>
      <c r="L156" s="39"/>
      <c r="M156" s="212" t="s">
        <v>1</v>
      </c>
      <c r="N156" s="213" t="s">
        <v>38</v>
      </c>
      <c r="O156" s="71"/>
      <c r="P156" s="214">
        <f t="shared" si="21"/>
        <v>0</v>
      </c>
      <c r="Q156" s="214">
        <v>1.34E-2</v>
      </c>
      <c r="R156" s="214">
        <f t="shared" si="22"/>
        <v>1.34E-2</v>
      </c>
      <c r="S156" s="214">
        <v>0</v>
      </c>
      <c r="T156" s="215">
        <f t="shared" si="23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6" t="s">
        <v>217</v>
      </c>
      <c r="AT156" s="216" t="s">
        <v>140</v>
      </c>
      <c r="AU156" s="216" t="s">
        <v>83</v>
      </c>
      <c r="AY156" s="17" t="s">
        <v>137</v>
      </c>
      <c r="BE156" s="217">
        <f t="shared" si="24"/>
        <v>0</v>
      </c>
      <c r="BF156" s="217">
        <f t="shared" si="25"/>
        <v>0</v>
      </c>
      <c r="BG156" s="217">
        <f t="shared" si="26"/>
        <v>0</v>
      </c>
      <c r="BH156" s="217">
        <f t="shared" si="27"/>
        <v>0</v>
      </c>
      <c r="BI156" s="217">
        <f t="shared" si="28"/>
        <v>0</v>
      </c>
      <c r="BJ156" s="17" t="s">
        <v>81</v>
      </c>
      <c r="BK156" s="217">
        <f t="shared" si="29"/>
        <v>0</v>
      </c>
      <c r="BL156" s="17" t="s">
        <v>217</v>
      </c>
      <c r="BM156" s="216" t="s">
        <v>818</v>
      </c>
    </row>
    <row r="157" spans="1:65" s="2" customFormat="1" ht="16.5" customHeight="1">
      <c r="A157" s="34"/>
      <c r="B157" s="35"/>
      <c r="C157" s="204" t="s">
        <v>284</v>
      </c>
      <c r="D157" s="204" t="s">
        <v>140</v>
      </c>
      <c r="E157" s="205" t="s">
        <v>819</v>
      </c>
      <c r="F157" s="206" t="s">
        <v>820</v>
      </c>
      <c r="G157" s="207" t="s">
        <v>143</v>
      </c>
      <c r="H157" s="208">
        <v>5</v>
      </c>
      <c r="I157" s="209"/>
      <c r="J157" s="210">
        <f t="shared" si="20"/>
        <v>0</v>
      </c>
      <c r="K157" s="211"/>
      <c r="L157" s="39"/>
      <c r="M157" s="212" t="s">
        <v>1</v>
      </c>
      <c r="N157" s="213" t="s">
        <v>38</v>
      </c>
      <c r="O157" s="71"/>
      <c r="P157" s="214">
        <f t="shared" si="21"/>
        <v>0</v>
      </c>
      <c r="Q157" s="214">
        <v>5.0000000000000002E-5</v>
      </c>
      <c r="R157" s="214">
        <f t="shared" si="22"/>
        <v>2.5000000000000001E-4</v>
      </c>
      <c r="S157" s="214">
        <v>1.4999999999999999E-2</v>
      </c>
      <c r="T157" s="215">
        <f t="shared" si="23"/>
        <v>7.4999999999999997E-2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16" t="s">
        <v>217</v>
      </c>
      <c r="AT157" s="216" t="s">
        <v>140</v>
      </c>
      <c r="AU157" s="216" t="s">
        <v>83</v>
      </c>
      <c r="AY157" s="17" t="s">
        <v>137</v>
      </c>
      <c r="BE157" s="217">
        <f t="shared" si="24"/>
        <v>0</v>
      </c>
      <c r="BF157" s="217">
        <f t="shared" si="25"/>
        <v>0</v>
      </c>
      <c r="BG157" s="217">
        <f t="shared" si="26"/>
        <v>0</v>
      </c>
      <c r="BH157" s="217">
        <f t="shared" si="27"/>
        <v>0</v>
      </c>
      <c r="BI157" s="217">
        <f t="shared" si="28"/>
        <v>0</v>
      </c>
      <c r="BJ157" s="17" t="s">
        <v>81</v>
      </c>
      <c r="BK157" s="217">
        <f t="shared" si="29"/>
        <v>0</v>
      </c>
      <c r="BL157" s="17" t="s">
        <v>217</v>
      </c>
      <c r="BM157" s="216" t="s">
        <v>821</v>
      </c>
    </row>
    <row r="158" spans="1:65" s="2" customFormat="1" ht="33" customHeight="1">
      <c r="A158" s="34"/>
      <c r="B158" s="35"/>
      <c r="C158" s="204" t="s">
        <v>288</v>
      </c>
      <c r="D158" s="204" t="s">
        <v>140</v>
      </c>
      <c r="E158" s="205" t="s">
        <v>822</v>
      </c>
      <c r="F158" s="206" t="s">
        <v>823</v>
      </c>
      <c r="G158" s="207" t="s">
        <v>143</v>
      </c>
      <c r="H158" s="208">
        <v>1</v>
      </c>
      <c r="I158" s="209"/>
      <c r="J158" s="210">
        <f t="shared" si="20"/>
        <v>0</v>
      </c>
      <c r="K158" s="211"/>
      <c r="L158" s="39"/>
      <c r="M158" s="212" t="s">
        <v>1</v>
      </c>
      <c r="N158" s="213" t="s">
        <v>38</v>
      </c>
      <c r="O158" s="71"/>
      <c r="P158" s="214">
        <f t="shared" si="21"/>
        <v>0</v>
      </c>
      <c r="Q158" s="214">
        <v>2.2700000000000001E-2</v>
      </c>
      <c r="R158" s="214">
        <f t="shared" si="22"/>
        <v>2.2700000000000001E-2</v>
      </c>
      <c r="S158" s="214">
        <v>0</v>
      </c>
      <c r="T158" s="215">
        <f t="shared" si="2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6" t="s">
        <v>217</v>
      </c>
      <c r="AT158" s="216" t="s">
        <v>140</v>
      </c>
      <c r="AU158" s="216" t="s">
        <v>83</v>
      </c>
      <c r="AY158" s="17" t="s">
        <v>137</v>
      </c>
      <c r="BE158" s="217">
        <f t="shared" si="24"/>
        <v>0</v>
      </c>
      <c r="BF158" s="217">
        <f t="shared" si="25"/>
        <v>0</v>
      </c>
      <c r="BG158" s="217">
        <f t="shared" si="26"/>
        <v>0</v>
      </c>
      <c r="BH158" s="217">
        <f t="shared" si="27"/>
        <v>0</v>
      </c>
      <c r="BI158" s="217">
        <f t="shared" si="28"/>
        <v>0</v>
      </c>
      <c r="BJ158" s="17" t="s">
        <v>81</v>
      </c>
      <c r="BK158" s="217">
        <f t="shared" si="29"/>
        <v>0</v>
      </c>
      <c r="BL158" s="17" t="s">
        <v>217</v>
      </c>
      <c r="BM158" s="216" t="s">
        <v>824</v>
      </c>
    </row>
    <row r="159" spans="1:65" s="2" customFormat="1" ht="33" customHeight="1">
      <c r="A159" s="34"/>
      <c r="B159" s="35"/>
      <c r="C159" s="204" t="s">
        <v>292</v>
      </c>
      <c r="D159" s="204" t="s">
        <v>140</v>
      </c>
      <c r="E159" s="205" t="s">
        <v>825</v>
      </c>
      <c r="F159" s="206" t="s">
        <v>826</v>
      </c>
      <c r="G159" s="207" t="s">
        <v>143</v>
      </c>
      <c r="H159" s="208">
        <v>1</v>
      </c>
      <c r="I159" s="209"/>
      <c r="J159" s="210">
        <f t="shared" si="20"/>
        <v>0</v>
      </c>
      <c r="K159" s="211"/>
      <c r="L159" s="39"/>
      <c r="M159" s="212" t="s">
        <v>1</v>
      </c>
      <c r="N159" s="213" t="s">
        <v>38</v>
      </c>
      <c r="O159" s="71"/>
      <c r="P159" s="214">
        <f t="shared" si="21"/>
        <v>0</v>
      </c>
      <c r="Q159" s="214">
        <v>2.6800000000000001E-2</v>
      </c>
      <c r="R159" s="214">
        <f t="shared" si="22"/>
        <v>2.6800000000000001E-2</v>
      </c>
      <c r="S159" s="214">
        <v>0</v>
      </c>
      <c r="T159" s="215">
        <f t="shared" si="2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16" t="s">
        <v>217</v>
      </c>
      <c r="AT159" s="216" t="s">
        <v>140</v>
      </c>
      <c r="AU159" s="216" t="s">
        <v>83</v>
      </c>
      <c r="AY159" s="17" t="s">
        <v>137</v>
      </c>
      <c r="BE159" s="217">
        <f t="shared" si="24"/>
        <v>0</v>
      </c>
      <c r="BF159" s="217">
        <f t="shared" si="25"/>
        <v>0</v>
      </c>
      <c r="BG159" s="217">
        <f t="shared" si="26"/>
        <v>0</v>
      </c>
      <c r="BH159" s="217">
        <f t="shared" si="27"/>
        <v>0</v>
      </c>
      <c r="BI159" s="217">
        <f t="shared" si="28"/>
        <v>0</v>
      </c>
      <c r="BJ159" s="17" t="s">
        <v>81</v>
      </c>
      <c r="BK159" s="217">
        <f t="shared" si="29"/>
        <v>0</v>
      </c>
      <c r="BL159" s="17" t="s">
        <v>217</v>
      </c>
      <c r="BM159" s="216" t="s">
        <v>827</v>
      </c>
    </row>
    <row r="160" spans="1:65" s="2" customFormat="1" ht="33" customHeight="1">
      <c r="A160" s="34"/>
      <c r="B160" s="35"/>
      <c r="C160" s="204" t="s">
        <v>299</v>
      </c>
      <c r="D160" s="204" t="s">
        <v>140</v>
      </c>
      <c r="E160" s="205" t="s">
        <v>828</v>
      </c>
      <c r="F160" s="206" t="s">
        <v>829</v>
      </c>
      <c r="G160" s="207" t="s">
        <v>143</v>
      </c>
      <c r="H160" s="208">
        <v>1</v>
      </c>
      <c r="I160" s="209"/>
      <c r="J160" s="210">
        <f t="shared" si="20"/>
        <v>0</v>
      </c>
      <c r="K160" s="211"/>
      <c r="L160" s="39"/>
      <c r="M160" s="212" t="s">
        <v>1</v>
      </c>
      <c r="N160" s="213" t="s">
        <v>38</v>
      </c>
      <c r="O160" s="71"/>
      <c r="P160" s="214">
        <f t="shared" si="21"/>
        <v>0</v>
      </c>
      <c r="Q160" s="214">
        <v>4.02E-2</v>
      </c>
      <c r="R160" s="214">
        <f t="shared" si="22"/>
        <v>4.02E-2</v>
      </c>
      <c r="S160" s="214">
        <v>0</v>
      </c>
      <c r="T160" s="215">
        <f t="shared" si="2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6" t="s">
        <v>217</v>
      </c>
      <c r="AT160" s="216" t="s">
        <v>140</v>
      </c>
      <c r="AU160" s="216" t="s">
        <v>83</v>
      </c>
      <c r="AY160" s="17" t="s">
        <v>137</v>
      </c>
      <c r="BE160" s="217">
        <f t="shared" si="24"/>
        <v>0</v>
      </c>
      <c r="BF160" s="217">
        <f t="shared" si="25"/>
        <v>0</v>
      </c>
      <c r="BG160" s="217">
        <f t="shared" si="26"/>
        <v>0</v>
      </c>
      <c r="BH160" s="217">
        <f t="shared" si="27"/>
        <v>0</v>
      </c>
      <c r="BI160" s="217">
        <f t="shared" si="28"/>
        <v>0</v>
      </c>
      <c r="BJ160" s="17" t="s">
        <v>81</v>
      </c>
      <c r="BK160" s="217">
        <f t="shared" si="29"/>
        <v>0</v>
      </c>
      <c r="BL160" s="17" t="s">
        <v>217</v>
      </c>
      <c r="BM160" s="216" t="s">
        <v>830</v>
      </c>
    </row>
    <row r="161" spans="1:65" s="2" customFormat="1" ht="21.75" customHeight="1">
      <c r="A161" s="34"/>
      <c r="B161" s="35"/>
      <c r="C161" s="204" t="s">
        <v>296</v>
      </c>
      <c r="D161" s="204" t="s">
        <v>140</v>
      </c>
      <c r="E161" s="205" t="s">
        <v>831</v>
      </c>
      <c r="F161" s="206" t="s">
        <v>832</v>
      </c>
      <c r="G161" s="207" t="s">
        <v>143</v>
      </c>
      <c r="H161" s="208">
        <v>2</v>
      </c>
      <c r="I161" s="209"/>
      <c r="J161" s="210">
        <f t="shared" si="20"/>
        <v>0</v>
      </c>
      <c r="K161" s="211"/>
      <c r="L161" s="39"/>
      <c r="M161" s="212" t="s">
        <v>1</v>
      </c>
      <c r="N161" s="213" t="s">
        <v>38</v>
      </c>
      <c r="O161" s="71"/>
      <c r="P161" s="214">
        <f t="shared" si="21"/>
        <v>0</v>
      </c>
      <c r="Q161" s="214">
        <v>1.34E-2</v>
      </c>
      <c r="R161" s="214">
        <f t="shared" si="22"/>
        <v>2.6800000000000001E-2</v>
      </c>
      <c r="S161" s="214">
        <v>0</v>
      </c>
      <c r="T161" s="215">
        <f t="shared" si="2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6" t="s">
        <v>217</v>
      </c>
      <c r="AT161" s="216" t="s">
        <v>140</v>
      </c>
      <c r="AU161" s="216" t="s">
        <v>83</v>
      </c>
      <c r="AY161" s="17" t="s">
        <v>137</v>
      </c>
      <c r="BE161" s="217">
        <f t="shared" si="24"/>
        <v>0</v>
      </c>
      <c r="BF161" s="217">
        <f t="shared" si="25"/>
        <v>0</v>
      </c>
      <c r="BG161" s="217">
        <f t="shared" si="26"/>
        <v>0</v>
      </c>
      <c r="BH161" s="217">
        <f t="shared" si="27"/>
        <v>0</v>
      </c>
      <c r="BI161" s="217">
        <f t="shared" si="28"/>
        <v>0</v>
      </c>
      <c r="BJ161" s="17" t="s">
        <v>81</v>
      </c>
      <c r="BK161" s="217">
        <f t="shared" si="29"/>
        <v>0</v>
      </c>
      <c r="BL161" s="17" t="s">
        <v>217</v>
      </c>
      <c r="BM161" s="216" t="s">
        <v>833</v>
      </c>
    </row>
    <row r="162" spans="1:65" s="2" customFormat="1" ht="21.75" customHeight="1">
      <c r="A162" s="34"/>
      <c r="B162" s="35"/>
      <c r="C162" s="204" t="s">
        <v>308</v>
      </c>
      <c r="D162" s="204" t="s">
        <v>140</v>
      </c>
      <c r="E162" s="205" t="s">
        <v>834</v>
      </c>
      <c r="F162" s="206" t="s">
        <v>835</v>
      </c>
      <c r="G162" s="207" t="s">
        <v>143</v>
      </c>
      <c r="H162" s="208">
        <v>6</v>
      </c>
      <c r="I162" s="209"/>
      <c r="J162" s="210">
        <f t="shared" si="20"/>
        <v>0</v>
      </c>
      <c r="K162" s="211"/>
      <c r="L162" s="39"/>
      <c r="M162" s="212" t="s">
        <v>1</v>
      </c>
      <c r="N162" s="213" t="s">
        <v>38</v>
      </c>
      <c r="O162" s="71"/>
      <c r="P162" s="214">
        <f t="shared" si="21"/>
        <v>0</v>
      </c>
      <c r="Q162" s="214">
        <v>0</v>
      </c>
      <c r="R162" s="214">
        <f t="shared" si="22"/>
        <v>0</v>
      </c>
      <c r="S162" s="214">
        <v>0</v>
      </c>
      <c r="T162" s="215">
        <f t="shared" si="2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6" t="s">
        <v>217</v>
      </c>
      <c r="AT162" s="216" t="s">
        <v>140</v>
      </c>
      <c r="AU162" s="216" t="s">
        <v>83</v>
      </c>
      <c r="AY162" s="17" t="s">
        <v>137</v>
      </c>
      <c r="BE162" s="217">
        <f t="shared" si="24"/>
        <v>0</v>
      </c>
      <c r="BF162" s="217">
        <f t="shared" si="25"/>
        <v>0</v>
      </c>
      <c r="BG162" s="217">
        <f t="shared" si="26"/>
        <v>0</v>
      </c>
      <c r="BH162" s="217">
        <f t="shared" si="27"/>
        <v>0</v>
      </c>
      <c r="BI162" s="217">
        <f t="shared" si="28"/>
        <v>0</v>
      </c>
      <c r="BJ162" s="17" t="s">
        <v>81</v>
      </c>
      <c r="BK162" s="217">
        <f t="shared" si="29"/>
        <v>0</v>
      </c>
      <c r="BL162" s="17" t="s">
        <v>217</v>
      </c>
      <c r="BM162" s="216" t="s">
        <v>836</v>
      </c>
    </row>
    <row r="163" spans="1:65" s="2" customFormat="1" ht="16.5" customHeight="1">
      <c r="A163" s="34"/>
      <c r="B163" s="35"/>
      <c r="C163" s="204" t="s">
        <v>312</v>
      </c>
      <c r="D163" s="204" t="s">
        <v>140</v>
      </c>
      <c r="E163" s="205" t="s">
        <v>837</v>
      </c>
      <c r="F163" s="206" t="s">
        <v>838</v>
      </c>
      <c r="G163" s="207" t="s">
        <v>143</v>
      </c>
      <c r="H163" s="208">
        <v>1</v>
      </c>
      <c r="I163" s="209"/>
      <c r="J163" s="210">
        <f t="shared" si="20"/>
        <v>0</v>
      </c>
      <c r="K163" s="211"/>
      <c r="L163" s="39"/>
      <c r="M163" s="212" t="s">
        <v>1</v>
      </c>
      <c r="N163" s="213" t="s">
        <v>38</v>
      </c>
      <c r="O163" s="71"/>
      <c r="P163" s="214">
        <f t="shared" si="21"/>
        <v>0</v>
      </c>
      <c r="Q163" s="214">
        <v>0</v>
      </c>
      <c r="R163" s="214">
        <f t="shared" si="22"/>
        <v>0</v>
      </c>
      <c r="S163" s="214">
        <v>0</v>
      </c>
      <c r="T163" s="215">
        <f t="shared" si="2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6" t="s">
        <v>217</v>
      </c>
      <c r="AT163" s="216" t="s">
        <v>140</v>
      </c>
      <c r="AU163" s="216" t="s">
        <v>83</v>
      </c>
      <c r="AY163" s="17" t="s">
        <v>137</v>
      </c>
      <c r="BE163" s="217">
        <f t="shared" si="24"/>
        <v>0</v>
      </c>
      <c r="BF163" s="217">
        <f t="shared" si="25"/>
        <v>0</v>
      </c>
      <c r="BG163" s="217">
        <f t="shared" si="26"/>
        <v>0</v>
      </c>
      <c r="BH163" s="217">
        <f t="shared" si="27"/>
        <v>0</v>
      </c>
      <c r="BI163" s="217">
        <f t="shared" si="28"/>
        <v>0</v>
      </c>
      <c r="BJ163" s="17" t="s">
        <v>81</v>
      </c>
      <c r="BK163" s="217">
        <f t="shared" si="29"/>
        <v>0</v>
      </c>
      <c r="BL163" s="17" t="s">
        <v>217</v>
      </c>
      <c r="BM163" s="216" t="s">
        <v>839</v>
      </c>
    </row>
    <row r="164" spans="1:65" s="2" customFormat="1" ht="16.5" customHeight="1">
      <c r="A164" s="34"/>
      <c r="B164" s="35"/>
      <c r="C164" s="204" t="s">
        <v>318</v>
      </c>
      <c r="D164" s="204" t="s">
        <v>140</v>
      </c>
      <c r="E164" s="205" t="s">
        <v>840</v>
      </c>
      <c r="F164" s="206" t="s">
        <v>841</v>
      </c>
      <c r="G164" s="207" t="s">
        <v>842</v>
      </c>
      <c r="H164" s="208">
        <v>36</v>
      </c>
      <c r="I164" s="209"/>
      <c r="J164" s="210">
        <f t="shared" si="20"/>
        <v>0</v>
      </c>
      <c r="K164" s="211"/>
      <c r="L164" s="39"/>
      <c r="M164" s="212" t="s">
        <v>1</v>
      </c>
      <c r="N164" s="213" t="s">
        <v>38</v>
      </c>
      <c r="O164" s="71"/>
      <c r="P164" s="214">
        <f t="shared" si="21"/>
        <v>0</v>
      </c>
      <c r="Q164" s="214">
        <v>0</v>
      </c>
      <c r="R164" s="214">
        <f t="shared" si="22"/>
        <v>0</v>
      </c>
      <c r="S164" s="214">
        <v>0</v>
      </c>
      <c r="T164" s="215">
        <f t="shared" si="2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6" t="s">
        <v>217</v>
      </c>
      <c r="AT164" s="216" t="s">
        <v>140</v>
      </c>
      <c r="AU164" s="216" t="s">
        <v>83</v>
      </c>
      <c r="AY164" s="17" t="s">
        <v>137</v>
      </c>
      <c r="BE164" s="217">
        <f t="shared" si="24"/>
        <v>0</v>
      </c>
      <c r="BF164" s="217">
        <f t="shared" si="25"/>
        <v>0</v>
      </c>
      <c r="BG164" s="217">
        <f t="shared" si="26"/>
        <v>0</v>
      </c>
      <c r="BH164" s="217">
        <f t="shared" si="27"/>
        <v>0</v>
      </c>
      <c r="BI164" s="217">
        <f t="shared" si="28"/>
        <v>0</v>
      </c>
      <c r="BJ164" s="17" t="s">
        <v>81</v>
      </c>
      <c r="BK164" s="217">
        <f t="shared" si="29"/>
        <v>0</v>
      </c>
      <c r="BL164" s="17" t="s">
        <v>217</v>
      </c>
      <c r="BM164" s="216" t="s">
        <v>843</v>
      </c>
    </row>
    <row r="165" spans="1:65" s="2" customFormat="1" ht="21.75" customHeight="1">
      <c r="A165" s="34"/>
      <c r="B165" s="35"/>
      <c r="C165" s="204" t="s">
        <v>322</v>
      </c>
      <c r="D165" s="204" t="s">
        <v>140</v>
      </c>
      <c r="E165" s="205" t="s">
        <v>844</v>
      </c>
      <c r="F165" s="206" t="s">
        <v>845</v>
      </c>
      <c r="G165" s="207" t="s">
        <v>238</v>
      </c>
      <c r="H165" s="208">
        <v>0.154</v>
      </c>
      <c r="I165" s="209"/>
      <c r="J165" s="210">
        <f t="shared" si="20"/>
        <v>0</v>
      </c>
      <c r="K165" s="211"/>
      <c r="L165" s="39"/>
      <c r="M165" s="212" t="s">
        <v>1</v>
      </c>
      <c r="N165" s="213" t="s">
        <v>38</v>
      </c>
      <c r="O165" s="71"/>
      <c r="P165" s="214">
        <f t="shared" si="21"/>
        <v>0</v>
      </c>
      <c r="Q165" s="214">
        <v>0</v>
      </c>
      <c r="R165" s="214">
        <f t="shared" si="22"/>
        <v>0</v>
      </c>
      <c r="S165" s="214">
        <v>0</v>
      </c>
      <c r="T165" s="215">
        <f t="shared" si="2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6" t="s">
        <v>217</v>
      </c>
      <c r="AT165" s="216" t="s">
        <v>140</v>
      </c>
      <c r="AU165" s="216" t="s">
        <v>83</v>
      </c>
      <c r="AY165" s="17" t="s">
        <v>137</v>
      </c>
      <c r="BE165" s="217">
        <f t="shared" si="24"/>
        <v>0</v>
      </c>
      <c r="BF165" s="217">
        <f t="shared" si="25"/>
        <v>0</v>
      </c>
      <c r="BG165" s="217">
        <f t="shared" si="26"/>
        <v>0</v>
      </c>
      <c r="BH165" s="217">
        <f t="shared" si="27"/>
        <v>0</v>
      </c>
      <c r="BI165" s="217">
        <f t="shared" si="28"/>
        <v>0</v>
      </c>
      <c r="BJ165" s="17" t="s">
        <v>81</v>
      </c>
      <c r="BK165" s="217">
        <f t="shared" si="29"/>
        <v>0</v>
      </c>
      <c r="BL165" s="17" t="s">
        <v>217</v>
      </c>
      <c r="BM165" s="216" t="s">
        <v>846</v>
      </c>
    </row>
    <row r="166" spans="1:65" s="2" customFormat="1" ht="21.75" customHeight="1">
      <c r="A166" s="34"/>
      <c r="B166" s="35"/>
      <c r="C166" s="204" t="s">
        <v>326</v>
      </c>
      <c r="D166" s="204" t="s">
        <v>140</v>
      </c>
      <c r="E166" s="205" t="s">
        <v>847</v>
      </c>
      <c r="F166" s="206" t="s">
        <v>848</v>
      </c>
      <c r="G166" s="207" t="s">
        <v>238</v>
      </c>
      <c r="H166" s="208">
        <v>0.154</v>
      </c>
      <c r="I166" s="209"/>
      <c r="J166" s="210">
        <f t="shared" si="20"/>
        <v>0</v>
      </c>
      <c r="K166" s="211"/>
      <c r="L166" s="39"/>
      <c r="M166" s="266" t="s">
        <v>1</v>
      </c>
      <c r="N166" s="267" t="s">
        <v>38</v>
      </c>
      <c r="O166" s="268"/>
      <c r="P166" s="269">
        <f t="shared" si="21"/>
        <v>0</v>
      </c>
      <c r="Q166" s="269">
        <v>0</v>
      </c>
      <c r="R166" s="269">
        <f t="shared" si="22"/>
        <v>0</v>
      </c>
      <c r="S166" s="269">
        <v>0</v>
      </c>
      <c r="T166" s="270">
        <f t="shared" si="2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6" t="s">
        <v>217</v>
      </c>
      <c r="AT166" s="216" t="s">
        <v>140</v>
      </c>
      <c r="AU166" s="216" t="s">
        <v>83</v>
      </c>
      <c r="AY166" s="17" t="s">
        <v>137</v>
      </c>
      <c r="BE166" s="217">
        <f t="shared" si="24"/>
        <v>0</v>
      </c>
      <c r="BF166" s="217">
        <f t="shared" si="25"/>
        <v>0</v>
      </c>
      <c r="BG166" s="217">
        <f t="shared" si="26"/>
        <v>0</v>
      </c>
      <c r="BH166" s="217">
        <f t="shared" si="27"/>
        <v>0</v>
      </c>
      <c r="BI166" s="217">
        <f t="shared" si="28"/>
        <v>0</v>
      </c>
      <c r="BJ166" s="17" t="s">
        <v>81</v>
      </c>
      <c r="BK166" s="217">
        <f t="shared" si="29"/>
        <v>0</v>
      </c>
      <c r="BL166" s="17" t="s">
        <v>217</v>
      </c>
      <c r="BM166" s="216" t="s">
        <v>849</v>
      </c>
    </row>
    <row r="167" spans="1:65" s="2" customFormat="1" ht="6.95" customHeight="1">
      <c r="A167" s="34"/>
      <c r="B167" s="54"/>
      <c r="C167" s="55"/>
      <c r="D167" s="55"/>
      <c r="E167" s="55"/>
      <c r="F167" s="55"/>
      <c r="G167" s="55"/>
      <c r="H167" s="55"/>
      <c r="I167" s="152"/>
      <c r="J167" s="55"/>
      <c r="K167" s="55"/>
      <c r="L167" s="39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sheetProtection algorithmName="SHA-512" hashValue="Jmpm/0MZPRoSqj41xiBfP449g4Q6H+IHlJnRdxMkdZFwOpntyl5iPhAlLYPmrDoseiTyd3o4r7dfq+7Mu8TMMQ==" saltValue="oxQqXbdu6G8rsZm3dZmZ6kNaFlDInbfXk2lF+/OZCW6yukl+RkX99atPC8YVRNCbsDPx6Y0SGJVic2YLsieD+A==" spinCount="100000" sheet="1" objects="1" scenarios="1" formatColumns="0" formatRows="0" autoFilter="0"/>
  <autoFilter ref="C121:K166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2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8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7" t="s">
        <v>98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1"/>
      <c r="J3" s="110"/>
      <c r="K3" s="110"/>
      <c r="L3" s="20"/>
      <c r="AT3" s="17" t="s">
        <v>83</v>
      </c>
    </row>
    <row r="4" spans="1:46" s="1" customFormat="1" ht="24.95" customHeight="1">
      <c r="B4" s="20"/>
      <c r="D4" s="112" t="s">
        <v>99</v>
      </c>
      <c r="I4" s="108"/>
      <c r="L4" s="20"/>
      <c r="M4" s="113" t="s">
        <v>10</v>
      </c>
      <c r="AT4" s="17" t="s">
        <v>4</v>
      </c>
    </row>
    <row r="5" spans="1:46" s="1" customFormat="1" ht="6.95" customHeight="1">
      <c r="B5" s="20"/>
      <c r="I5" s="108"/>
      <c r="L5" s="20"/>
    </row>
    <row r="6" spans="1:46" s="1" customFormat="1" ht="12" customHeight="1">
      <c r="B6" s="20"/>
      <c r="D6" s="114" t="s">
        <v>16</v>
      </c>
      <c r="I6" s="108"/>
      <c r="L6" s="20"/>
    </row>
    <row r="7" spans="1:46" s="1" customFormat="1" ht="23.25" customHeight="1">
      <c r="B7" s="20"/>
      <c r="E7" s="312" t="str">
        <f>'Rekapitulace stavby'!K6</f>
        <v>Stavební úpravy části 2.NP objektu č.p. 2807, Lipí 4a, Praha 20 - Horní Počernice</v>
      </c>
      <c r="F7" s="313"/>
      <c r="G7" s="313"/>
      <c r="H7" s="313"/>
      <c r="I7" s="108"/>
      <c r="L7" s="20"/>
    </row>
    <row r="8" spans="1:46" s="2" customFormat="1" ht="12" customHeight="1">
      <c r="A8" s="34"/>
      <c r="B8" s="39"/>
      <c r="C8" s="34"/>
      <c r="D8" s="114" t="s">
        <v>100</v>
      </c>
      <c r="E8" s="34"/>
      <c r="F8" s="34"/>
      <c r="G8" s="34"/>
      <c r="H8" s="34"/>
      <c r="I8" s="115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4" t="s">
        <v>850</v>
      </c>
      <c r="F9" s="315"/>
      <c r="G9" s="315"/>
      <c r="H9" s="315"/>
      <c r="I9" s="115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5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4" t="s">
        <v>18</v>
      </c>
      <c r="E11" s="34"/>
      <c r="F11" s="116" t="s">
        <v>1</v>
      </c>
      <c r="G11" s="34"/>
      <c r="H11" s="34"/>
      <c r="I11" s="117" t="s">
        <v>19</v>
      </c>
      <c r="J11" s="11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4" t="s">
        <v>20</v>
      </c>
      <c r="E12" s="34"/>
      <c r="F12" s="116" t="s">
        <v>21</v>
      </c>
      <c r="G12" s="34"/>
      <c r="H12" s="34"/>
      <c r="I12" s="117" t="s">
        <v>22</v>
      </c>
      <c r="J12" s="118" t="str">
        <f>'Rekapitulace stavby'!AN8</f>
        <v>15. 1. 2020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5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4" t="s">
        <v>24</v>
      </c>
      <c r="E14" s="34"/>
      <c r="F14" s="34"/>
      <c r="G14" s="34"/>
      <c r="H14" s="34"/>
      <c r="I14" s="117" t="s">
        <v>25</v>
      </c>
      <c r="J14" s="116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6" t="str">
        <f>IF('Rekapitulace stavby'!E11="","",'Rekapitulace stavby'!E11)</f>
        <v xml:space="preserve"> </v>
      </c>
      <c r="F15" s="34"/>
      <c r="G15" s="34"/>
      <c r="H15" s="34"/>
      <c r="I15" s="117" t="s">
        <v>26</v>
      </c>
      <c r="J15" s="116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5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4" t="s">
        <v>27</v>
      </c>
      <c r="E17" s="34"/>
      <c r="F17" s="34"/>
      <c r="G17" s="34"/>
      <c r="H17" s="34"/>
      <c r="I17" s="117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6" t="str">
        <f>'Rekapitulace stavby'!E14</f>
        <v>Vyplň údaj</v>
      </c>
      <c r="F18" s="317"/>
      <c r="G18" s="317"/>
      <c r="H18" s="317"/>
      <c r="I18" s="117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5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4" t="s">
        <v>29</v>
      </c>
      <c r="E20" s="34"/>
      <c r="F20" s="34"/>
      <c r="G20" s="34"/>
      <c r="H20" s="34"/>
      <c r="I20" s="117" t="s">
        <v>25</v>
      </c>
      <c r="J20" s="116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6" t="str">
        <f>IF('Rekapitulace stavby'!E17="","",'Rekapitulace stavby'!E17)</f>
        <v xml:space="preserve"> </v>
      </c>
      <c r="F21" s="34"/>
      <c r="G21" s="34"/>
      <c r="H21" s="34"/>
      <c r="I21" s="117" t="s">
        <v>26</v>
      </c>
      <c r="J21" s="116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5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4" t="s">
        <v>31</v>
      </c>
      <c r="E23" s="34"/>
      <c r="F23" s="34"/>
      <c r="G23" s="34"/>
      <c r="H23" s="34"/>
      <c r="I23" s="117" t="s">
        <v>25</v>
      </c>
      <c r="J23" s="116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6" t="str">
        <f>IF('Rekapitulace stavby'!E20="","",'Rekapitulace stavby'!E20)</f>
        <v xml:space="preserve"> </v>
      </c>
      <c r="F24" s="34"/>
      <c r="G24" s="34"/>
      <c r="H24" s="34"/>
      <c r="I24" s="117" t="s">
        <v>26</v>
      </c>
      <c r="J24" s="116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5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4" t="s">
        <v>32</v>
      </c>
      <c r="E26" s="34"/>
      <c r="F26" s="34"/>
      <c r="G26" s="34"/>
      <c r="H26" s="34"/>
      <c r="I26" s="115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8" t="s">
        <v>1</v>
      </c>
      <c r="F27" s="318"/>
      <c r="G27" s="318"/>
      <c r="H27" s="318"/>
      <c r="I27" s="121"/>
      <c r="J27" s="119"/>
      <c r="K27" s="119"/>
      <c r="L27" s="122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5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3"/>
      <c r="E29" s="123"/>
      <c r="F29" s="123"/>
      <c r="G29" s="123"/>
      <c r="H29" s="123"/>
      <c r="I29" s="124"/>
      <c r="J29" s="123"/>
      <c r="K29" s="12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5" t="s">
        <v>33</v>
      </c>
      <c r="E30" s="34"/>
      <c r="F30" s="34"/>
      <c r="G30" s="34"/>
      <c r="H30" s="34"/>
      <c r="I30" s="115"/>
      <c r="J30" s="126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3"/>
      <c r="E31" s="123"/>
      <c r="F31" s="123"/>
      <c r="G31" s="123"/>
      <c r="H31" s="123"/>
      <c r="I31" s="124"/>
      <c r="J31" s="123"/>
      <c r="K31" s="123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7" t="s">
        <v>35</v>
      </c>
      <c r="G32" s="34"/>
      <c r="H32" s="34"/>
      <c r="I32" s="128" t="s">
        <v>34</v>
      </c>
      <c r="J32" s="12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9" t="s">
        <v>37</v>
      </c>
      <c r="E33" s="114" t="s">
        <v>38</v>
      </c>
      <c r="F33" s="130">
        <f>ROUND((SUM(BE118:BE125)),  2)</f>
        <v>0</v>
      </c>
      <c r="G33" s="34"/>
      <c r="H33" s="34"/>
      <c r="I33" s="131">
        <v>0.21</v>
      </c>
      <c r="J33" s="130">
        <f>ROUND(((SUM(BE118:BE125))*I33),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4" t="s">
        <v>39</v>
      </c>
      <c r="F34" s="130">
        <f>ROUND((SUM(BF118:BF125)),  2)</f>
        <v>0</v>
      </c>
      <c r="G34" s="34"/>
      <c r="H34" s="34"/>
      <c r="I34" s="131">
        <v>0.15</v>
      </c>
      <c r="J34" s="130">
        <f>ROUND(((SUM(BF118:BF125))*I34),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4" t="s">
        <v>40</v>
      </c>
      <c r="F35" s="130">
        <f>ROUND((SUM(BG118:BG125)),  2)</f>
        <v>0</v>
      </c>
      <c r="G35" s="34"/>
      <c r="H35" s="34"/>
      <c r="I35" s="131">
        <v>0.21</v>
      </c>
      <c r="J35" s="130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4" t="s">
        <v>41</v>
      </c>
      <c r="F36" s="130">
        <f>ROUND((SUM(BH118:BH125)),  2)</f>
        <v>0</v>
      </c>
      <c r="G36" s="34"/>
      <c r="H36" s="34"/>
      <c r="I36" s="131">
        <v>0.15</v>
      </c>
      <c r="J36" s="130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4" t="s">
        <v>42</v>
      </c>
      <c r="F37" s="130">
        <f>ROUND((SUM(BI118:BI125)),  2)</f>
        <v>0</v>
      </c>
      <c r="G37" s="34"/>
      <c r="H37" s="34"/>
      <c r="I37" s="131">
        <v>0</v>
      </c>
      <c r="J37" s="130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5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7"/>
      <c r="J39" s="138">
        <f>SUM(J30:J37)</f>
        <v>0</v>
      </c>
      <c r="K39" s="139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5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0" t="s">
        <v>46</v>
      </c>
      <c r="E50" s="141"/>
      <c r="F50" s="141"/>
      <c r="G50" s="140" t="s">
        <v>47</v>
      </c>
      <c r="H50" s="141"/>
      <c r="I50" s="142"/>
      <c r="J50" s="141"/>
      <c r="K50" s="141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3" t="s">
        <v>48</v>
      </c>
      <c r="E61" s="144"/>
      <c r="F61" s="145" t="s">
        <v>49</v>
      </c>
      <c r="G61" s="143" t="s">
        <v>48</v>
      </c>
      <c r="H61" s="144"/>
      <c r="I61" s="146"/>
      <c r="J61" s="147" t="s">
        <v>49</v>
      </c>
      <c r="K61" s="144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50</v>
      </c>
      <c r="E65" s="148"/>
      <c r="F65" s="148"/>
      <c r="G65" s="140" t="s">
        <v>51</v>
      </c>
      <c r="H65" s="148"/>
      <c r="I65" s="149"/>
      <c r="J65" s="148"/>
      <c r="K65" s="14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3" t="s">
        <v>48</v>
      </c>
      <c r="E76" s="144"/>
      <c r="F76" s="145" t="s">
        <v>49</v>
      </c>
      <c r="G76" s="143" t="s">
        <v>48</v>
      </c>
      <c r="H76" s="144"/>
      <c r="I76" s="146"/>
      <c r="J76" s="147" t="s">
        <v>49</v>
      </c>
      <c r="K76" s="144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0"/>
      <c r="C77" s="151"/>
      <c r="D77" s="151"/>
      <c r="E77" s="151"/>
      <c r="F77" s="151"/>
      <c r="G77" s="151"/>
      <c r="H77" s="151"/>
      <c r="I77" s="152"/>
      <c r="J77" s="151"/>
      <c r="K77" s="15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3"/>
      <c r="C81" s="154"/>
      <c r="D81" s="154"/>
      <c r="E81" s="154"/>
      <c r="F81" s="154"/>
      <c r="G81" s="154"/>
      <c r="H81" s="154"/>
      <c r="I81" s="155"/>
      <c r="J81" s="154"/>
      <c r="K81" s="154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102</v>
      </c>
      <c r="D82" s="36"/>
      <c r="E82" s="36"/>
      <c r="F82" s="36"/>
      <c r="G82" s="36"/>
      <c r="H82" s="36"/>
      <c r="I82" s="115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5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5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3.25" customHeight="1">
      <c r="A85" s="34"/>
      <c r="B85" s="35"/>
      <c r="C85" s="36"/>
      <c r="D85" s="36"/>
      <c r="E85" s="319" t="str">
        <f>E7</f>
        <v>Stavební úpravy části 2.NP objektu č.p. 2807, Lipí 4a, Praha 20 - Horní Počernice</v>
      </c>
      <c r="F85" s="320"/>
      <c r="G85" s="320"/>
      <c r="H85" s="320"/>
      <c r="I85" s="115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100</v>
      </c>
      <c r="D86" s="36"/>
      <c r="E86" s="36"/>
      <c r="F86" s="36"/>
      <c r="G86" s="36"/>
      <c r="H86" s="36"/>
      <c r="I86" s="115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1" t="str">
        <f>E9</f>
        <v>901 - VON</v>
      </c>
      <c r="F87" s="321"/>
      <c r="G87" s="321"/>
      <c r="H87" s="321"/>
      <c r="I87" s="115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5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7" t="s">
        <v>22</v>
      </c>
      <c r="J89" s="66" t="str">
        <f>IF(J12="","",J12)</f>
        <v>15. 1. 2020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5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117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7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5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6" t="s">
        <v>103</v>
      </c>
      <c r="D94" s="157"/>
      <c r="E94" s="157"/>
      <c r="F94" s="157"/>
      <c r="G94" s="157"/>
      <c r="H94" s="157"/>
      <c r="I94" s="158"/>
      <c r="J94" s="159" t="s">
        <v>104</v>
      </c>
      <c r="K94" s="15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5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105</v>
      </c>
      <c r="D96" s="36"/>
      <c r="E96" s="36"/>
      <c r="F96" s="36"/>
      <c r="G96" s="36"/>
      <c r="H96" s="36"/>
      <c r="I96" s="115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106</v>
      </c>
    </row>
    <row r="97" spans="1:31" s="9" customFormat="1" ht="24.95" customHeight="1">
      <c r="B97" s="161"/>
      <c r="C97" s="162"/>
      <c r="D97" s="163" t="s">
        <v>851</v>
      </c>
      <c r="E97" s="164"/>
      <c r="F97" s="164"/>
      <c r="G97" s="164"/>
      <c r="H97" s="164"/>
      <c r="I97" s="165"/>
      <c r="J97" s="166">
        <f>J119</f>
        <v>0</v>
      </c>
      <c r="K97" s="162"/>
      <c r="L97" s="167"/>
    </row>
    <row r="98" spans="1:31" s="10" customFormat="1" ht="19.899999999999999" customHeight="1">
      <c r="B98" s="168"/>
      <c r="C98" s="169"/>
      <c r="D98" s="170" t="s">
        <v>852</v>
      </c>
      <c r="E98" s="171"/>
      <c r="F98" s="171"/>
      <c r="G98" s="171"/>
      <c r="H98" s="171"/>
      <c r="I98" s="172"/>
      <c r="J98" s="173">
        <f>J120</f>
        <v>0</v>
      </c>
      <c r="K98" s="169"/>
      <c r="L98" s="174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115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152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155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122</v>
      </c>
      <c r="D105" s="36"/>
      <c r="E105" s="36"/>
      <c r="F105" s="36"/>
      <c r="G105" s="36"/>
      <c r="H105" s="36"/>
      <c r="I105" s="115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115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115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3.25" customHeight="1">
      <c r="A108" s="34"/>
      <c r="B108" s="35"/>
      <c r="C108" s="36"/>
      <c r="D108" s="36"/>
      <c r="E108" s="319" t="str">
        <f>E7</f>
        <v>Stavební úpravy části 2.NP objektu č.p. 2807, Lipí 4a, Praha 20 - Horní Počernice</v>
      </c>
      <c r="F108" s="320"/>
      <c r="G108" s="320"/>
      <c r="H108" s="320"/>
      <c r="I108" s="115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100</v>
      </c>
      <c r="D109" s="36"/>
      <c r="E109" s="36"/>
      <c r="F109" s="36"/>
      <c r="G109" s="36"/>
      <c r="H109" s="36"/>
      <c r="I109" s="115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71" t="str">
        <f>E9</f>
        <v>901 - VON</v>
      </c>
      <c r="F110" s="321"/>
      <c r="G110" s="321"/>
      <c r="H110" s="321"/>
      <c r="I110" s="115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115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 xml:space="preserve"> </v>
      </c>
      <c r="G112" s="36"/>
      <c r="H112" s="36"/>
      <c r="I112" s="117" t="s">
        <v>22</v>
      </c>
      <c r="J112" s="66" t="str">
        <f>IF(J12="","",J12)</f>
        <v>15. 1. 2020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115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 xml:space="preserve"> </v>
      </c>
      <c r="G114" s="36"/>
      <c r="H114" s="36"/>
      <c r="I114" s="117" t="s">
        <v>29</v>
      </c>
      <c r="J114" s="32" t="str">
        <f>E21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27</v>
      </c>
      <c r="D115" s="36"/>
      <c r="E115" s="36"/>
      <c r="F115" s="27" t="str">
        <f>IF(E18="","",E18)</f>
        <v>Vyplň údaj</v>
      </c>
      <c r="G115" s="36"/>
      <c r="H115" s="36"/>
      <c r="I115" s="117" t="s">
        <v>31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115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75"/>
      <c r="B117" s="176"/>
      <c r="C117" s="177" t="s">
        <v>123</v>
      </c>
      <c r="D117" s="178" t="s">
        <v>58</v>
      </c>
      <c r="E117" s="178" t="s">
        <v>54</v>
      </c>
      <c r="F117" s="178" t="s">
        <v>55</v>
      </c>
      <c r="G117" s="178" t="s">
        <v>124</v>
      </c>
      <c r="H117" s="178" t="s">
        <v>125</v>
      </c>
      <c r="I117" s="179" t="s">
        <v>126</v>
      </c>
      <c r="J117" s="180" t="s">
        <v>104</v>
      </c>
      <c r="K117" s="181" t="s">
        <v>127</v>
      </c>
      <c r="L117" s="182"/>
      <c r="M117" s="75" t="s">
        <v>1</v>
      </c>
      <c r="N117" s="76" t="s">
        <v>37</v>
      </c>
      <c r="O117" s="76" t="s">
        <v>128</v>
      </c>
      <c r="P117" s="76" t="s">
        <v>129</v>
      </c>
      <c r="Q117" s="76" t="s">
        <v>130</v>
      </c>
      <c r="R117" s="76" t="s">
        <v>131</v>
      </c>
      <c r="S117" s="76" t="s">
        <v>132</v>
      </c>
      <c r="T117" s="77" t="s">
        <v>133</v>
      </c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</row>
    <row r="118" spans="1:65" s="2" customFormat="1" ht="22.9" customHeight="1">
      <c r="A118" s="34"/>
      <c r="B118" s="35"/>
      <c r="C118" s="82" t="s">
        <v>134</v>
      </c>
      <c r="D118" s="36"/>
      <c r="E118" s="36"/>
      <c r="F118" s="36"/>
      <c r="G118" s="36"/>
      <c r="H118" s="36"/>
      <c r="I118" s="115"/>
      <c r="J118" s="183">
        <f>BK118</f>
        <v>0</v>
      </c>
      <c r="K118" s="36"/>
      <c r="L118" s="39"/>
      <c r="M118" s="78"/>
      <c r="N118" s="184"/>
      <c r="O118" s="79"/>
      <c r="P118" s="185">
        <f>P119</f>
        <v>0</v>
      </c>
      <c r="Q118" s="79"/>
      <c r="R118" s="185">
        <f>R119</f>
        <v>0</v>
      </c>
      <c r="S118" s="79"/>
      <c r="T118" s="186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72</v>
      </c>
      <c r="AU118" s="17" t="s">
        <v>106</v>
      </c>
      <c r="BK118" s="187">
        <f>BK119</f>
        <v>0</v>
      </c>
    </row>
    <row r="119" spans="1:65" s="12" customFormat="1" ht="25.9" customHeight="1">
      <c r="B119" s="188"/>
      <c r="C119" s="189"/>
      <c r="D119" s="190" t="s">
        <v>72</v>
      </c>
      <c r="E119" s="191" t="s">
        <v>568</v>
      </c>
      <c r="F119" s="191" t="s">
        <v>568</v>
      </c>
      <c r="G119" s="189"/>
      <c r="H119" s="189"/>
      <c r="I119" s="192"/>
      <c r="J119" s="193">
        <f>BK119</f>
        <v>0</v>
      </c>
      <c r="K119" s="189"/>
      <c r="L119" s="194"/>
      <c r="M119" s="195"/>
      <c r="N119" s="196"/>
      <c r="O119" s="196"/>
      <c r="P119" s="197">
        <f>P120</f>
        <v>0</v>
      </c>
      <c r="Q119" s="196"/>
      <c r="R119" s="197">
        <f>R120</f>
        <v>0</v>
      </c>
      <c r="S119" s="196"/>
      <c r="T119" s="198">
        <f>T120</f>
        <v>0</v>
      </c>
      <c r="AR119" s="199" t="s">
        <v>144</v>
      </c>
      <c r="AT119" s="200" t="s">
        <v>72</v>
      </c>
      <c r="AU119" s="200" t="s">
        <v>73</v>
      </c>
      <c r="AY119" s="199" t="s">
        <v>137</v>
      </c>
      <c r="BK119" s="201">
        <f>BK120</f>
        <v>0</v>
      </c>
    </row>
    <row r="120" spans="1:65" s="12" customFormat="1" ht="22.9" customHeight="1">
      <c r="B120" s="188"/>
      <c r="C120" s="189"/>
      <c r="D120" s="190" t="s">
        <v>72</v>
      </c>
      <c r="E120" s="202" t="s">
        <v>853</v>
      </c>
      <c r="F120" s="202" t="s">
        <v>97</v>
      </c>
      <c r="G120" s="189"/>
      <c r="H120" s="189"/>
      <c r="I120" s="192"/>
      <c r="J120" s="203">
        <f>BK120</f>
        <v>0</v>
      </c>
      <c r="K120" s="189"/>
      <c r="L120" s="194"/>
      <c r="M120" s="195"/>
      <c r="N120" s="196"/>
      <c r="O120" s="196"/>
      <c r="P120" s="197">
        <f>SUM(P121:P125)</f>
        <v>0</v>
      </c>
      <c r="Q120" s="196"/>
      <c r="R120" s="197">
        <f>SUM(R121:R125)</f>
        <v>0</v>
      </c>
      <c r="S120" s="196"/>
      <c r="T120" s="198">
        <f>SUM(T121:T125)</f>
        <v>0</v>
      </c>
      <c r="AR120" s="199" t="s">
        <v>144</v>
      </c>
      <c r="AT120" s="200" t="s">
        <v>72</v>
      </c>
      <c r="AU120" s="200" t="s">
        <v>81</v>
      </c>
      <c r="AY120" s="199" t="s">
        <v>137</v>
      </c>
      <c r="BK120" s="201">
        <f>SUM(BK121:BK125)</f>
        <v>0</v>
      </c>
    </row>
    <row r="121" spans="1:65" s="2" customFormat="1" ht="16.5" customHeight="1">
      <c r="A121" s="34"/>
      <c r="B121" s="35"/>
      <c r="C121" s="204" t="s">
        <v>81</v>
      </c>
      <c r="D121" s="204" t="s">
        <v>140</v>
      </c>
      <c r="E121" s="205" t="s">
        <v>854</v>
      </c>
      <c r="F121" s="206" t="s">
        <v>855</v>
      </c>
      <c r="G121" s="207" t="s">
        <v>856</v>
      </c>
      <c r="H121" s="208">
        <v>1</v>
      </c>
      <c r="I121" s="209"/>
      <c r="J121" s="210">
        <f>ROUND(I121*H121,2)</f>
        <v>0</v>
      </c>
      <c r="K121" s="211"/>
      <c r="L121" s="39"/>
      <c r="M121" s="212" t="s">
        <v>1</v>
      </c>
      <c r="N121" s="213" t="s">
        <v>38</v>
      </c>
      <c r="O121" s="71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6" t="s">
        <v>857</v>
      </c>
      <c r="AT121" s="216" t="s">
        <v>140</v>
      </c>
      <c r="AU121" s="216" t="s">
        <v>83</v>
      </c>
      <c r="AY121" s="17" t="s">
        <v>137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7" t="s">
        <v>81</v>
      </c>
      <c r="BK121" s="217">
        <f>ROUND(I121*H121,2)</f>
        <v>0</v>
      </c>
      <c r="BL121" s="17" t="s">
        <v>857</v>
      </c>
      <c r="BM121" s="216" t="s">
        <v>858</v>
      </c>
    </row>
    <row r="122" spans="1:65" s="2" customFormat="1" ht="16.5" customHeight="1">
      <c r="A122" s="34"/>
      <c r="B122" s="35"/>
      <c r="C122" s="204" t="s">
        <v>83</v>
      </c>
      <c r="D122" s="204" t="s">
        <v>140</v>
      </c>
      <c r="E122" s="205" t="s">
        <v>859</v>
      </c>
      <c r="F122" s="206" t="s">
        <v>860</v>
      </c>
      <c r="G122" s="207" t="s">
        <v>856</v>
      </c>
      <c r="H122" s="208">
        <v>1</v>
      </c>
      <c r="I122" s="209"/>
      <c r="J122" s="210">
        <f>ROUND(I122*H122,2)</f>
        <v>0</v>
      </c>
      <c r="K122" s="211"/>
      <c r="L122" s="39"/>
      <c r="M122" s="212" t="s">
        <v>1</v>
      </c>
      <c r="N122" s="213" t="s">
        <v>38</v>
      </c>
      <c r="O122" s="71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6" t="s">
        <v>857</v>
      </c>
      <c r="AT122" s="216" t="s">
        <v>140</v>
      </c>
      <c r="AU122" s="216" t="s">
        <v>83</v>
      </c>
      <c r="AY122" s="17" t="s">
        <v>137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7" t="s">
        <v>81</v>
      </c>
      <c r="BK122" s="217">
        <f>ROUND(I122*H122,2)</f>
        <v>0</v>
      </c>
      <c r="BL122" s="17" t="s">
        <v>857</v>
      </c>
      <c r="BM122" s="216" t="s">
        <v>861</v>
      </c>
    </row>
    <row r="123" spans="1:65" s="2" customFormat="1" ht="16.5" customHeight="1">
      <c r="A123" s="34"/>
      <c r="B123" s="35"/>
      <c r="C123" s="204" t="s">
        <v>167</v>
      </c>
      <c r="D123" s="204" t="s">
        <v>140</v>
      </c>
      <c r="E123" s="205" t="s">
        <v>862</v>
      </c>
      <c r="F123" s="206" t="s">
        <v>863</v>
      </c>
      <c r="G123" s="207" t="s">
        <v>856</v>
      </c>
      <c r="H123" s="208">
        <v>1</v>
      </c>
      <c r="I123" s="209"/>
      <c r="J123" s="210">
        <f>ROUND(I123*H123,2)</f>
        <v>0</v>
      </c>
      <c r="K123" s="211"/>
      <c r="L123" s="39"/>
      <c r="M123" s="212" t="s">
        <v>1</v>
      </c>
      <c r="N123" s="213" t="s">
        <v>38</v>
      </c>
      <c r="O123" s="71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6" t="s">
        <v>857</v>
      </c>
      <c r="AT123" s="216" t="s">
        <v>140</v>
      </c>
      <c r="AU123" s="216" t="s">
        <v>83</v>
      </c>
      <c r="AY123" s="17" t="s">
        <v>137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7" t="s">
        <v>81</v>
      </c>
      <c r="BK123" s="217">
        <f>ROUND(I123*H123,2)</f>
        <v>0</v>
      </c>
      <c r="BL123" s="17" t="s">
        <v>857</v>
      </c>
      <c r="BM123" s="216" t="s">
        <v>864</v>
      </c>
    </row>
    <row r="124" spans="1:65" s="2" customFormat="1" ht="16.5" customHeight="1">
      <c r="A124" s="34"/>
      <c r="B124" s="35"/>
      <c r="C124" s="204" t="s">
        <v>159</v>
      </c>
      <c r="D124" s="204" t="s">
        <v>140</v>
      </c>
      <c r="E124" s="205" t="s">
        <v>865</v>
      </c>
      <c r="F124" s="206" t="s">
        <v>866</v>
      </c>
      <c r="G124" s="207" t="s">
        <v>856</v>
      </c>
      <c r="H124" s="208">
        <v>1</v>
      </c>
      <c r="I124" s="209"/>
      <c r="J124" s="210">
        <f>ROUND(I124*H124,2)</f>
        <v>0</v>
      </c>
      <c r="K124" s="211"/>
      <c r="L124" s="39"/>
      <c r="M124" s="212" t="s">
        <v>1</v>
      </c>
      <c r="N124" s="213" t="s">
        <v>38</v>
      </c>
      <c r="O124" s="71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6" t="s">
        <v>857</v>
      </c>
      <c r="AT124" s="216" t="s">
        <v>140</v>
      </c>
      <c r="AU124" s="216" t="s">
        <v>83</v>
      </c>
      <c r="AY124" s="17" t="s">
        <v>137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7" t="s">
        <v>81</v>
      </c>
      <c r="BK124" s="217">
        <f>ROUND(I124*H124,2)</f>
        <v>0</v>
      </c>
      <c r="BL124" s="17" t="s">
        <v>857</v>
      </c>
      <c r="BM124" s="216" t="s">
        <v>867</v>
      </c>
    </row>
    <row r="125" spans="1:65" s="2" customFormat="1" ht="16.5" customHeight="1">
      <c r="A125" s="34"/>
      <c r="B125" s="35"/>
      <c r="C125" s="204" t="s">
        <v>180</v>
      </c>
      <c r="D125" s="204" t="s">
        <v>140</v>
      </c>
      <c r="E125" s="205" t="s">
        <v>868</v>
      </c>
      <c r="F125" s="206" t="s">
        <v>869</v>
      </c>
      <c r="G125" s="207" t="s">
        <v>856</v>
      </c>
      <c r="H125" s="208">
        <v>1</v>
      </c>
      <c r="I125" s="209"/>
      <c r="J125" s="210">
        <f>ROUND(I125*H125,2)</f>
        <v>0</v>
      </c>
      <c r="K125" s="211"/>
      <c r="L125" s="39"/>
      <c r="M125" s="266" t="s">
        <v>1</v>
      </c>
      <c r="N125" s="267" t="s">
        <v>38</v>
      </c>
      <c r="O125" s="268"/>
      <c r="P125" s="269">
        <f>O125*H125</f>
        <v>0</v>
      </c>
      <c r="Q125" s="269">
        <v>0</v>
      </c>
      <c r="R125" s="269">
        <f>Q125*H125</f>
        <v>0</v>
      </c>
      <c r="S125" s="269">
        <v>0</v>
      </c>
      <c r="T125" s="27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6" t="s">
        <v>857</v>
      </c>
      <c r="AT125" s="216" t="s">
        <v>140</v>
      </c>
      <c r="AU125" s="216" t="s">
        <v>83</v>
      </c>
      <c r="AY125" s="17" t="s">
        <v>137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7" t="s">
        <v>81</v>
      </c>
      <c r="BK125" s="217">
        <f>ROUND(I125*H125,2)</f>
        <v>0</v>
      </c>
      <c r="BL125" s="17" t="s">
        <v>857</v>
      </c>
      <c r="BM125" s="216" t="s">
        <v>870</v>
      </c>
    </row>
    <row r="126" spans="1:65" s="2" customFormat="1" ht="6.95" customHeight="1">
      <c r="A126" s="34"/>
      <c r="B126" s="54"/>
      <c r="C126" s="55"/>
      <c r="D126" s="55"/>
      <c r="E126" s="55"/>
      <c r="F126" s="55"/>
      <c r="G126" s="55"/>
      <c r="H126" s="55"/>
      <c r="I126" s="152"/>
      <c r="J126" s="55"/>
      <c r="K126" s="55"/>
      <c r="L126" s="39"/>
      <c r="M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</sheetData>
  <sheetProtection algorithmName="SHA-512" hashValue="drtZH4PvH9SeXC7gEKwQM2L4op9PmFE8ejFGNfAei5vFZhQ4dBbSPa01PyVamQehAEnXOlbAyPGTryA47RDwaw==" saltValue="b6PQIVU6uNcx9tGKHt8Gi8Vn736ZbKnQdLzItMIuhtQLqpPuiCFch0Ke38HEPR3vyc/hzrIfMZF+ewigrgFwMQ==" spinCount="100000" sheet="1" objects="1" scenarios="1" formatColumns="0" formatRows="0" autoFilter="0"/>
  <autoFilter ref="C117:K125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Větrání</vt:lpstr>
      <vt:lpstr>01.5 - SO 01.5 Vytápění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Větrání'!Názvy_tisku</vt:lpstr>
      <vt:lpstr>'01.5 - SO 01.5 Vytápění'!Názvy_tisku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Větrání'!Oblast_tisku</vt:lpstr>
      <vt:lpstr>'01.5 - SO 01.5 Vytápění'!Oblast_tisku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2020-04-21T15:21:46Z</dcterms:created>
  <dcterms:modified xsi:type="dcterms:W3CDTF">2020-04-21T15:22:19Z</dcterms:modified>
</cp:coreProperties>
</file>