
<file path=[Content_Types].xml><?xml version="1.0" encoding="utf-8"?>
<Types xmlns="http://schemas.openxmlformats.org/package/2006/content-types"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drawings/drawing3.xml" ContentType="application/vnd.openxmlformats-officedocument.drawing+xml"/>
  <Override PartName="/xl/drawings/drawing4.xml" ContentType="application/vnd.openxmlformats-officedocument.drawing+xml"/>
  <Override PartName="/xl/drawings/drawing5.xml" ContentType="application/vnd.openxmlformats-officedocument.drawing+xml"/>
  <Override PartName="/xl/drawings/drawing6.xml" ContentType="application/vnd.openxmlformats-officedocument.drawing+xml"/>
  <Override PartName="/xl/drawings/drawing7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2430"/>
  <workbookPr/>
  <mc:AlternateContent xmlns:mc="http://schemas.openxmlformats.org/markup-compatibility/2006">
    <mc:Choice Requires="x15">
      <x15ac:absPath xmlns:x15ac="http://schemas.microsoft.com/office/spreadsheetml/2010/11/ac" url="C:\Users\uzivatel\Desktop\Rozpočty\2019\RIPS\Mezilesí\opravy\"/>
    </mc:Choice>
  </mc:AlternateContent>
  <xr:revisionPtr revIDLastSave="0" documentId="13_ncr:1_{5B231737-943E-4C00-9ED4-F04F9BA666B0}" xr6:coauthVersionLast="45" xr6:coauthVersionMax="45" xr10:uidLastSave="{00000000-0000-0000-0000-000000000000}"/>
  <bookViews>
    <workbookView xWindow="-120" yWindow="-120" windowWidth="19440" windowHeight="15000" xr2:uid="{00000000-000D-0000-FFFF-FFFF00000000}"/>
  </bookViews>
  <sheets>
    <sheet name="Rekapitulace stavby" sheetId="1" r:id="rId1"/>
    <sheet name="01.1 - SO 01.1 Stavební část" sheetId="2" r:id="rId2"/>
    <sheet name="01.2 - SO 01.2 ZTI" sheetId="3" r:id="rId3"/>
    <sheet name="01.3 - SO 01.3 Elektroins..." sheetId="4" r:id="rId4"/>
    <sheet name="01.4 - SO 01.4 VZT" sheetId="5" r:id="rId5"/>
    <sheet name="01.5 - SO 01.5 Likvidace ..." sheetId="6" r:id="rId6"/>
    <sheet name="901 - VON" sheetId="7" r:id="rId7"/>
  </sheets>
  <definedNames>
    <definedName name="_xlnm._FilterDatabase" localSheetId="1" hidden="1">'01.1 - SO 01.1 Stavební část'!$C$131:$K$354</definedName>
    <definedName name="_xlnm._FilterDatabase" localSheetId="2" hidden="1">'01.2 - SO 01.2 ZTI'!$C$119:$K$195</definedName>
    <definedName name="_xlnm._FilterDatabase" localSheetId="3" hidden="1">'01.3 - SO 01.3 Elektroins...'!$C$118:$K$144</definedName>
    <definedName name="_xlnm._FilterDatabase" localSheetId="4" hidden="1">'01.4 - SO 01.4 VZT'!$C$118:$K$158</definedName>
    <definedName name="_xlnm._FilterDatabase" localSheetId="5" hidden="1">'01.5 - SO 01.5 Likvidace ...'!$C$116:$K$132</definedName>
    <definedName name="_xlnm._FilterDatabase" localSheetId="6" hidden="1">'901 - VON'!$C$117:$K$132</definedName>
    <definedName name="_xlnm.Print_Titles" localSheetId="1">'01.1 - SO 01.1 Stavební část'!$131:$131</definedName>
    <definedName name="_xlnm.Print_Titles" localSheetId="2">'01.2 - SO 01.2 ZTI'!$119:$119</definedName>
    <definedName name="_xlnm.Print_Titles" localSheetId="3">'01.3 - SO 01.3 Elektroins...'!$118:$118</definedName>
    <definedName name="_xlnm.Print_Titles" localSheetId="4">'01.4 - SO 01.4 VZT'!$118:$118</definedName>
    <definedName name="_xlnm.Print_Titles" localSheetId="5">'01.5 - SO 01.5 Likvidace ...'!$116:$116</definedName>
    <definedName name="_xlnm.Print_Titles" localSheetId="6">'901 - VON'!$117:$117</definedName>
    <definedName name="_xlnm.Print_Titles" localSheetId="0">'Rekapitulace stavby'!$92:$92</definedName>
    <definedName name="_xlnm.Print_Area" localSheetId="1">'01.1 - SO 01.1 Stavební část'!$C$4:$J$76,'01.1 - SO 01.1 Stavební část'!$C$82:$J$113,'01.1 - SO 01.1 Stavební část'!$C$119:$K$354</definedName>
    <definedName name="_xlnm.Print_Area" localSheetId="2">'01.2 - SO 01.2 ZTI'!$C$4:$J$76,'01.2 - SO 01.2 ZTI'!$C$82:$J$101,'01.2 - SO 01.2 ZTI'!$C$107:$K$195</definedName>
    <definedName name="_xlnm.Print_Area" localSheetId="3">'01.3 - SO 01.3 Elektroins...'!$C$4:$J$76,'01.3 - SO 01.3 Elektroins...'!$C$82:$J$100,'01.3 - SO 01.3 Elektroins...'!$C$106:$K$144</definedName>
    <definedName name="_xlnm.Print_Area" localSheetId="4">'01.4 - SO 01.4 VZT'!$C$4:$J$76,'01.4 - SO 01.4 VZT'!$C$82:$J$100,'01.4 - SO 01.4 VZT'!$C$106:$K$158</definedName>
    <definedName name="_xlnm.Print_Area" localSheetId="5">'01.5 - SO 01.5 Likvidace ...'!$C$4:$J$76,'01.5 - SO 01.5 Likvidace ...'!$C$82:$J$98,'01.5 - SO 01.5 Likvidace ...'!$C$104:$K$132</definedName>
    <definedName name="_xlnm.Print_Area" localSheetId="6">'901 - VON'!$C$4:$J$76,'901 - VON'!$C$82:$J$99,'901 - VON'!$C$105:$K$132</definedName>
    <definedName name="_xlnm.Print_Area" localSheetId="0">'Rekapitulace stavby'!$D$4:$AO$76,'Rekapitulace stavby'!$C$82:$AQ$101</definedName>
  </definedNames>
  <calcPr calcId="181029"/>
  <extLst>
    <ext xmlns:xcalcf="http://schemas.microsoft.com/office/spreadsheetml/2018/calcfeatures" uri="{B58B0392-4F1F-4190-BB64-5DF3571DCE5F}">
      <xcalcf:calcFeatures>
        <xcalcf:feature name="microsoft.com:RD"/>
        <xcalcf:feature name="microsoft.com:FV"/>
      </xcalcf:calcFeatures>
    </ext>
  </extLst>
</workbook>
</file>

<file path=xl/calcChain.xml><?xml version="1.0" encoding="utf-8"?>
<calcChain xmlns="http://schemas.openxmlformats.org/spreadsheetml/2006/main">
  <c r="J37" i="7" l="1"/>
  <c r="J36" i="7"/>
  <c r="AY100" i="1"/>
  <c r="J35" i="7"/>
  <c r="AX100" i="1" s="1"/>
  <c r="BI132" i="7"/>
  <c r="BH132" i="7"/>
  <c r="BG132" i="7"/>
  <c r="BE132" i="7"/>
  <c r="T132" i="7"/>
  <c r="R132" i="7"/>
  <c r="P132" i="7"/>
  <c r="BI131" i="7"/>
  <c r="BH131" i="7"/>
  <c r="BG131" i="7"/>
  <c r="BE131" i="7"/>
  <c r="T131" i="7"/>
  <c r="R131" i="7"/>
  <c r="P131" i="7"/>
  <c r="BI130" i="7"/>
  <c r="BH130" i="7"/>
  <c r="BG130" i="7"/>
  <c r="BE130" i="7"/>
  <c r="T130" i="7"/>
  <c r="R130" i="7"/>
  <c r="P130" i="7"/>
  <c r="BI129" i="7"/>
  <c r="BH129" i="7"/>
  <c r="BG129" i="7"/>
  <c r="BE129" i="7"/>
  <c r="T129" i="7"/>
  <c r="R129" i="7"/>
  <c r="P129" i="7"/>
  <c r="BI128" i="7"/>
  <c r="BH128" i="7"/>
  <c r="BG128" i="7"/>
  <c r="BE128" i="7"/>
  <c r="T128" i="7"/>
  <c r="R128" i="7"/>
  <c r="P128" i="7"/>
  <c r="BI127" i="7"/>
  <c r="BH127" i="7"/>
  <c r="BG127" i="7"/>
  <c r="BE127" i="7"/>
  <c r="T127" i="7"/>
  <c r="R127" i="7"/>
  <c r="P127" i="7"/>
  <c r="BI126" i="7"/>
  <c r="BH126" i="7"/>
  <c r="BG126" i="7"/>
  <c r="BE126" i="7"/>
  <c r="T126" i="7"/>
  <c r="R126" i="7"/>
  <c r="P126" i="7"/>
  <c r="BI125" i="7"/>
  <c r="BH125" i="7"/>
  <c r="BG125" i="7"/>
  <c r="BE125" i="7"/>
  <c r="T125" i="7"/>
  <c r="R125" i="7"/>
  <c r="P125" i="7"/>
  <c r="BI124" i="7"/>
  <c r="BH124" i="7"/>
  <c r="BG124" i="7"/>
  <c r="BE124" i="7"/>
  <c r="T124" i="7"/>
  <c r="R124" i="7"/>
  <c r="P124" i="7"/>
  <c r="BI123" i="7"/>
  <c r="BH123" i="7"/>
  <c r="BG123" i="7"/>
  <c r="BE123" i="7"/>
  <c r="T123" i="7"/>
  <c r="R123" i="7"/>
  <c r="P123" i="7"/>
  <c r="BI122" i="7"/>
  <c r="BH122" i="7"/>
  <c r="BG122" i="7"/>
  <c r="BE122" i="7"/>
  <c r="T122" i="7"/>
  <c r="R122" i="7"/>
  <c r="P122" i="7"/>
  <c r="BI121" i="7"/>
  <c r="BH121" i="7"/>
  <c r="BG121" i="7"/>
  <c r="BE121" i="7"/>
  <c r="T121" i="7"/>
  <c r="R121" i="7"/>
  <c r="P121" i="7"/>
  <c r="F112" i="7"/>
  <c r="E110" i="7"/>
  <c r="F89" i="7"/>
  <c r="E87" i="7"/>
  <c r="J24" i="7"/>
  <c r="E24" i="7"/>
  <c r="J92" i="7"/>
  <c r="J23" i="7"/>
  <c r="J21" i="7"/>
  <c r="E21" i="7"/>
  <c r="J114" i="7"/>
  <c r="J20" i="7"/>
  <c r="J18" i="7"/>
  <c r="E18" i="7"/>
  <c r="F92" i="7"/>
  <c r="J17" i="7"/>
  <c r="J15" i="7"/>
  <c r="E15" i="7"/>
  <c r="F91" i="7"/>
  <c r="J14" i="7"/>
  <c r="J12" i="7"/>
  <c r="J89" i="7" s="1"/>
  <c r="E7" i="7"/>
  <c r="E85" i="7" s="1"/>
  <c r="J37" i="6"/>
  <c r="J36" i="6"/>
  <c r="AY99" i="1"/>
  <c r="J35" i="6"/>
  <c r="AX99" i="1" s="1"/>
  <c r="BI132" i="6"/>
  <c r="BH132" i="6"/>
  <c r="BG132" i="6"/>
  <c r="BE132" i="6"/>
  <c r="T132" i="6"/>
  <c r="R132" i="6"/>
  <c r="P132" i="6"/>
  <c r="BI131" i="6"/>
  <c r="BH131" i="6"/>
  <c r="BG131" i="6"/>
  <c r="BE131" i="6"/>
  <c r="T131" i="6"/>
  <c r="R131" i="6"/>
  <c r="P131" i="6"/>
  <c r="BI130" i="6"/>
  <c r="BH130" i="6"/>
  <c r="BG130" i="6"/>
  <c r="BE130" i="6"/>
  <c r="T130" i="6"/>
  <c r="R130" i="6"/>
  <c r="P130" i="6"/>
  <c r="BI129" i="6"/>
  <c r="BH129" i="6"/>
  <c r="BG129" i="6"/>
  <c r="BE129" i="6"/>
  <c r="T129" i="6"/>
  <c r="R129" i="6"/>
  <c r="P129" i="6"/>
  <c r="BI128" i="6"/>
  <c r="BH128" i="6"/>
  <c r="BG128" i="6"/>
  <c r="BE128" i="6"/>
  <c r="T128" i="6"/>
  <c r="R128" i="6"/>
  <c r="P128" i="6"/>
  <c r="BI127" i="6"/>
  <c r="BH127" i="6"/>
  <c r="BG127" i="6"/>
  <c r="BE127" i="6"/>
  <c r="T127" i="6"/>
  <c r="R127" i="6"/>
  <c r="P127" i="6"/>
  <c r="BI126" i="6"/>
  <c r="BH126" i="6"/>
  <c r="BG126" i="6"/>
  <c r="BE126" i="6"/>
  <c r="T126" i="6"/>
  <c r="R126" i="6"/>
  <c r="P126" i="6"/>
  <c r="BI125" i="6"/>
  <c r="BH125" i="6"/>
  <c r="BG125" i="6"/>
  <c r="BE125" i="6"/>
  <c r="T125" i="6"/>
  <c r="R125" i="6"/>
  <c r="P125" i="6"/>
  <c r="BI124" i="6"/>
  <c r="BH124" i="6"/>
  <c r="BG124" i="6"/>
  <c r="BE124" i="6"/>
  <c r="T124" i="6"/>
  <c r="R124" i="6"/>
  <c r="P124" i="6"/>
  <c r="BI123" i="6"/>
  <c r="BH123" i="6"/>
  <c r="BG123" i="6"/>
  <c r="BE123" i="6"/>
  <c r="T123" i="6"/>
  <c r="R123" i="6"/>
  <c r="P123" i="6"/>
  <c r="BI122" i="6"/>
  <c r="BH122" i="6"/>
  <c r="BG122" i="6"/>
  <c r="BE122" i="6"/>
  <c r="T122" i="6"/>
  <c r="R122" i="6"/>
  <c r="P122" i="6"/>
  <c r="BI121" i="6"/>
  <c r="BH121" i="6"/>
  <c r="BG121" i="6"/>
  <c r="BE121" i="6"/>
  <c r="T121" i="6"/>
  <c r="R121" i="6"/>
  <c r="P121" i="6"/>
  <c r="BI120" i="6"/>
  <c r="BH120" i="6"/>
  <c r="BG120" i="6"/>
  <c r="BE120" i="6"/>
  <c r="T120" i="6"/>
  <c r="R120" i="6"/>
  <c r="P120" i="6"/>
  <c r="BI119" i="6"/>
  <c r="BH119" i="6"/>
  <c r="BG119" i="6"/>
  <c r="BE119" i="6"/>
  <c r="T119" i="6"/>
  <c r="R119" i="6"/>
  <c r="P119" i="6"/>
  <c r="F111" i="6"/>
  <c r="E109" i="6"/>
  <c r="F89" i="6"/>
  <c r="E87" i="6"/>
  <c r="J24" i="6"/>
  <c r="E24" i="6"/>
  <c r="J114" i="6"/>
  <c r="J23" i="6"/>
  <c r="J21" i="6"/>
  <c r="E21" i="6"/>
  <c r="J113" i="6"/>
  <c r="J20" i="6"/>
  <c r="J18" i="6"/>
  <c r="E18" i="6"/>
  <c r="F92" i="6"/>
  <c r="J17" i="6"/>
  <c r="J15" i="6"/>
  <c r="E15" i="6"/>
  <c r="F113" i="6"/>
  <c r="J14" i="6"/>
  <c r="J12" i="6"/>
  <c r="J111" i="6" s="1"/>
  <c r="E7" i="6"/>
  <c r="E107" i="6"/>
  <c r="J37" i="5"/>
  <c r="J36" i="5"/>
  <c r="AY98" i="1"/>
  <c r="J35" i="5"/>
  <c r="AX98" i="1" s="1"/>
  <c r="BI158" i="5"/>
  <c r="BH158" i="5"/>
  <c r="BG158" i="5"/>
  <c r="BE158" i="5"/>
  <c r="T158" i="5"/>
  <c r="R158" i="5"/>
  <c r="P158" i="5"/>
  <c r="BI157" i="5"/>
  <c r="BH157" i="5"/>
  <c r="BG157" i="5"/>
  <c r="BE157" i="5"/>
  <c r="T157" i="5"/>
  <c r="R157" i="5"/>
  <c r="P157" i="5"/>
  <c r="BI156" i="5"/>
  <c r="BH156" i="5"/>
  <c r="BG156" i="5"/>
  <c r="BE156" i="5"/>
  <c r="T156" i="5"/>
  <c r="R156" i="5"/>
  <c r="P156" i="5"/>
  <c r="BI155" i="5"/>
  <c r="BH155" i="5"/>
  <c r="BG155" i="5"/>
  <c r="BE155" i="5"/>
  <c r="T155" i="5"/>
  <c r="R155" i="5"/>
  <c r="P155" i="5"/>
  <c r="BI151" i="5"/>
  <c r="BH151" i="5"/>
  <c r="BG151" i="5"/>
  <c r="BE151" i="5"/>
  <c r="T151" i="5"/>
  <c r="R151" i="5"/>
  <c r="P151" i="5"/>
  <c r="BI150" i="5"/>
  <c r="BH150" i="5"/>
  <c r="BG150" i="5"/>
  <c r="BE150" i="5"/>
  <c r="T150" i="5"/>
  <c r="R150" i="5"/>
  <c r="P150" i="5"/>
  <c r="BI149" i="5"/>
  <c r="BH149" i="5"/>
  <c r="BG149" i="5"/>
  <c r="BE149" i="5"/>
  <c r="T149" i="5"/>
  <c r="R149" i="5"/>
  <c r="P149" i="5"/>
  <c r="BI148" i="5"/>
  <c r="BH148" i="5"/>
  <c r="BG148" i="5"/>
  <c r="BE148" i="5"/>
  <c r="T148" i="5"/>
  <c r="R148" i="5"/>
  <c r="P148" i="5"/>
  <c r="BI147" i="5"/>
  <c r="BH147" i="5"/>
  <c r="BG147" i="5"/>
  <c r="BE147" i="5"/>
  <c r="T147" i="5"/>
  <c r="R147" i="5"/>
  <c r="P147" i="5"/>
  <c r="BI146" i="5"/>
  <c r="BH146" i="5"/>
  <c r="BG146" i="5"/>
  <c r="BE146" i="5"/>
  <c r="T146" i="5"/>
  <c r="R146" i="5"/>
  <c r="P146" i="5"/>
  <c r="BI145" i="5"/>
  <c r="BH145" i="5"/>
  <c r="BG145" i="5"/>
  <c r="BE145" i="5"/>
  <c r="T145" i="5"/>
  <c r="R145" i="5"/>
  <c r="P145" i="5"/>
  <c r="BI144" i="5"/>
  <c r="BH144" i="5"/>
  <c r="BG144" i="5"/>
  <c r="BE144" i="5"/>
  <c r="T144" i="5"/>
  <c r="R144" i="5"/>
  <c r="P144" i="5"/>
  <c r="BI143" i="5"/>
  <c r="BH143" i="5"/>
  <c r="BG143" i="5"/>
  <c r="BE143" i="5"/>
  <c r="T143" i="5"/>
  <c r="R143" i="5"/>
  <c r="P143" i="5"/>
  <c r="BI142" i="5"/>
  <c r="BH142" i="5"/>
  <c r="BG142" i="5"/>
  <c r="BE142" i="5"/>
  <c r="T142" i="5"/>
  <c r="R142" i="5"/>
  <c r="P142" i="5"/>
  <c r="BI141" i="5"/>
  <c r="BH141" i="5"/>
  <c r="BG141" i="5"/>
  <c r="BE141" i="5"/>
  <c r="T141" i="5"/>
  <c r="R141" i="5"/>
  <c r="P141" i="5"/>
  <c r="BI140" i="5"/>
  <c r="BH140" i="5"/>
  <c r="BG140" i="5"/>
  <c r="BE140" i="5"/>
  <c r="T140" i="5"/>
  <c r="R140" i="5"/>
  <c r="P140" i="5"/>
  <c r="BI139" i="5"/>
  <c r="BH139" i="5"/>
  <c r="BG139" i="5"/>
  <c r="BE139" i="5"/>
  <c r="T139" i="5"/>
  <c r="R139" i="5"/>
  <c r="P139" i="5"/>
  <c r="BI138" i="5"/>
  <c r="BH138" i="5"/>
  <c r="BG138" i="5"/>
  <c r="BE138" i="5"/>
  <c r="T138" i="5"/>
  <c r="R138" i="5"/>
  <c r="P138" i="5"/>
  <c r="BI136" i="5"/>
  <c r="BH136" i="5"/>
  <c r="BG136" i="5"/>
  <c r="BE136" i="5"/>
  <c r="T136" i="5"/>
  <c r="R136" i="5"/>
  <c r="P136" i="5"/>
  <c r="BI135" i="5"/>
  <c r="BH135" i="5"/>
  <c r="BG135" i="5"/>
  <c r="BE135" i="5"/>
  <c r="T135" i="5"/>
  <c r="R135" i="5"/>
  <c r="P135" i="5"/>
  <c r="BI134" i="5"/>
  <c r="BH134" i="5"/>
  <c r="BG134" i="5"/>
  <c r="BE134" i="5"/>
  <c r="T134" i="5"/>
  <c r="R134" i="5"/>
  <c r="P134" i="5"/>
  <c r="BI133" i="5"/>
  <c r="BH133" i="5"/>
  <c r="BG133" i="5"/>
  <c r="BE133" i="5"/>
  <c r="T133" i="5"/>
  <c r="R133" i="5"/>
  <c r="P133" i="5"/>
  <c r="BI132" i="5"/>
  <c r="BH132" i="5"/>
  <c r="BG132" i="5"/>
  <c r="BE132" i="5"/>
  <c r="T132" i="5"/>
  <c r="R132" i="5"/>
  <c r="P132" i="5"/>
  <c r="BI131" i="5"/>
  <c r="BH131" i="5"/>
  <c r="BG131" i="5"/>
  <c r="BE131" i="5"/>
  <c r="T131" i="5"/>
  <c r="R131" i="5"/>
  <c r="P131" i="5"/>
  <c r="BI130" i="5"/>
  <c r="BH130" i="5"/>
  <c r="BG130" i="5"/>
  <c r="BE130" i="5"/>
  <c r="T130" i="5"/>
  <c r="R130" i="5"/>
  <c r="P130" i="5"/>
  <c r="BI129" i="5"/>
  <c r="BH129" i="5"/>
  <c r="BG129" i="5"/>
  <c r="BE129" i="5"/>
  <c r="T129" i="5"/>
  <c r="R129" i="5"/>
  <c r="P129" i="5"/>
  <c r="BI128" i="5"/>
  <c r="BH128" i="5"/>
  <c r="BG128" i="5"/>
  <c r="BE128" i="5"/>
  <c r="T128" i="5"/>
  <c r="R128" i="5"/>
  <c r="P128" i="5"/>
  <c r="BI127" i="5"/>
  <c r="BH127" i="5"/>
  <c r="BG127" i="5"/>
  <c r="BE127" i="5"/>
  <c r="T127" i="5"/>
  <c r="R127" i="5"/>
  <c r="P127" i="5"/>
  <c r="BI126" i="5"/>
  <c r="BH126" i="5"/>
  <c r="BG126" i="5"/>
  <c r="BE126" i="5"/>
  <c r="T126" i="5"/>
  <c r="R126" i="5"/>
  <c r="P126" i="5"/>
  <c r="BI125" i="5"/>
  <c r="BH125" i="5"/>
  <c r="BG125" i="5"/>
  <c r="BE125" i="5"/>
  <c r="T125" i="5"/>
  <c r="R125" i="5"/>
  <c r="P125" i="5"/>
  <c r="BI124" i="5"/>
  <c r="BH124" i="5"/>
  <c r="BG124" i="5"/>
  <c r="BE124" i="5"/>
  <c r="T124" i="5"/>
  <c r="R124" i="5"/>
  <c r="P124" i="5"/>
  <c r="BI123" i="5"/>
  <c r="BH123" i="5"/>
  <c r="BG123" i="5"/>
  <c r="BE123" i="5"/>
  <c r="T123" i="5"/>
  <c r="R123" i="5"/>
  <c r="P123" i="5"/>
  <c r="BI122" i="5"/>
  <c r="BH122" i="5"/>
  <c r="BG122" i="5"/>
  <c r="BE122" i="5"/>
  <c r="T122" i="5"/>
  <c r="R122" i="5"/>
  <c r="P122" i="5"/>
  <c r="BI121" i="5"/>
  <c r="BH121" i="5"/>
  <c r="BG121" i="5"/>
  <c r="BE121" i="5"/>
  <c r="T121" i="5"/>
  <c r="R121" i="5"/>
  <c r="P121" i="5"/>
  <c r="F113" i="5"/>
  <c r="E111" i="5"/>
  <c r="F89" i="5"/>
  <c r="E87" i="5"/>
  <c r="J24" i="5"/>
  <c r="E24" i="5"/>
  <c r="J92" i="5" s="1"/>
  <c r="J23" i="5"/>
  <c r="J21" i="5"/>
  <c r="E21" i="5"/>
  <c r="J115" i="5" s="1"/>
  <c r="J20" i="5"/>
  <c r="J18" i="5"/>
  <c r="E18" i="5"/>
  <c r="F116" i="5" s="1"/>
  <c r="J17" i="5"/>
  <c r="J15" i="5"/>
  <c r="E15" i="5"/>
  <c r="F115" i="5" s="1"/>
  <c r="J14" i="5"/>
  <c r="J12" i="5"/>
  <c r="J89" i="5" s="1"/>
  <c r="E7" i="5"/>
  <c r="E109" i="5"/>
  <c r="J37" i="4"/>
  <c r="J36" i="4"/>
  <c r="AY97" i="1" s="1"/>
  <c r="J35" i="4"/>
  <c r="AX97" i="1"/>
  <c r="BI144" i="4"/>
  <c r="BH144" i="4"/>
  <c r="BG144" i="4"/>
  <c r="BE144" i="4"/>
  <c r="T144" i="4"/>
  <c r="R144" i="4"/>
  <c r="P144" i="4"/>
  <c r="BI143" i="4"/>
  <c r="BH143" i="4"/>
  <c r="BG143" i="4"/>
  <c r="BE143" i="4"/>
  <c r="T143" i="4"/>
  <c r="R143" i="4"/>
  <c r="P143" i="4"/>
  <c r="BI142" i="4"/>
  <c r="BH142" i="4"/>
  <c r="BG142" i="4"/>
  <c r="BE142" i="4"/>
  <c r="T142" i="4"/>
  <c r="R142" i="4"/>
  <c r="P142" i="4"/>
  <c r="BI141" i="4"/>
  <c r="BH141" i="4"/>
  <c r="BG141" i="4"/>
  <c r="BE141" i="4"/>
  <c r="T141" i="4"/>
  <c r="R141" i="4"/>
  <c r="P141" i="4"/>
  <c r="BI140" i="4"/>
  <c r="BH140" i="4"/>
  <c r="BG140" i="4"/>
  <c r="BE140" i="4"/>
  <c r="T140" i="4"/>
  <c r="R140" i="4"/>
  <c r="P140" i="4"/>
  <c r="BI138" i="4"/>
  <c r="BH138" i="4"/>
  <c r="BG138" i="4"/>
  <c r="BE138" i="4"/>
  <c r="T138" i="4"/>
  <c r="R138" i="4"/>
  <c r="P138" i="4"/>
  <c r="BI137" i="4"/>
  <c r="BH137" i="4"/>
  <c r="BG137" i="4"/>
  <c r="BE137" i="4"/>
  <c r="T137" i="4"/>
  <c r="R137" i="4"/>
  <c r="P137" i="4"/>
  <c r="BI136" i="4"/>
  <c r="BH136" i="4"/>
  <c r="BG136" i="4"/>
  <c r="BE136" i="4"/>
  <c r="T136" i="4"/>
  <c r="R136" i="4"/>
  <c r="P136" i="4"/>
  <c r="BI135" i="4"/>
  <c r="BH135" i="4"/>
  <c r="BG135" i="4"/>
  <c r="BE135" i="4"/>
  <c r="T135" i="4"/>
  <c r="R135" i="4"/>
  <c r="P135" i="4"/>
  <c r="BI134" i="4"/>
  <c r="BH134" i="4"/>
  <c r="BG134" i="4"/>
  <c r="BE134" i="4"/>
  <c r="T134" i="4"/>
  <c r="R134" i="4"/>
  <c r="P134" i="4"/>
  <c r="BI133" i="4"/>
  <c r="BH133" i="4"/>
  <c r="BG133" i="4"/>
  <c r="BE133" i="4"/>
  <c r="T133" i="4"/>
  <c r="R133" i="4"/>
  <c r="P133" i="4"/>
  <c r="BI132" i="4"/>
  <c r="BH132" i="4"/>
  <c r="BG132" i="4"/>
  <c r="BE132" i="4"/>
  <c r="T132" i="4"/>
  <c r="R132" i="4"/>
  <c r="P132" i="4"/>
  <c r="BI131" i="4"/>
  <c r="BH131" i="4"/>
  <c r="BG131" i="4"/>
  <c r="BE131" i="4"/>
  <c r="T131" i="4"/>
  <c r="R131" i="4"/>
  <c r="P131" i="4"/>
  <c r="BI130" i="4"/>
  <c r="BH130" i="4"/>
  <c r="BG130" i="4"/>
  <c r="BE130" i="4"/>
  <c r="T130" i="4"/>
  <c r="R130" i="4"/>
  <c r="P130" i="4"/>
  <c r="BI128" i="4"/>
  <c r="BH128" i="4"/>
  <c r="BG128" i="4"/>
  <c r="BE128" i="4"/>
  <c r="T128" i="4"/>
  <c r="R128" i="4"/>
  <c r="P128" i="4"/>
  <c r="BI127" i="4"/>
  <c r="BH127" i="4"/>
  <c r="BG127" i="4"/>
  <c r="BE127" i="4"/>
  <c r="T127" i="4"/>
  <c r="R127" i="4"/>
  <c r="P127" i="4"/>
  <c r="BI126" i="4"/>
  <c r="BH126" i="4"/>
  <c r="BG126" i="4"/>
  <c r="BE126" i="4"/>
  <c r="T126" i="4"/>
  <c r="R126" i="4"/>
  <c r="P126" i="4"/>
  <c r="BI125" i="4"/>
  <c r="BH125" i="4"/>
  <c r="BG125" i="4"/>
  <c r="BE125" i="4"/>
  <c r="T125" i="4"/>
  <c r="R125" i="4"/>
  <c r="P125" i="4"/>
  <c r="BI124" i="4"/>
  <c r="BH124" i="4"/>
  <c r="BG124" i="4"/>
  <c r="BE124" i="4"/>
  <c r="T124" i="4"/>
  <c r="R124" i="4"/>
  <c r="P124" i="4"/>
  <c r="BI123" i="4"/>
  <c r="BH123" i="4"/>
  <c r="BG123" i="4"/>
  <c r="BE123" i="4"/>
  <c r="T123" i="4"/>
  <c r="R123" i="4"/>
  <c r="P123" i="4"/>
  <c r="BI122" i="4"/>
  <c r="BH122" i="4"/>
  <c r="BG122" i="4"/>
  <c r="BE122" i="4"/>
  <c r="T122" i="4"/>
  <c r="R122" i="4"/>
  <c r="P122" i="4"/>
  <c r="BI121" i="4"/>
  <c r="BH121" i="4"/>
  <c r="BG121" i="4"/>
  <c r="BE121" i="4"/>
  <c r="T121" i="4"/>
  <c r="R121" i="4"/>
  <c r="P121" i="4"/>
  <c r="F113" i="4"/>
  <c r="E111" i="4"/>
  <c r="F89" i="4"/>
  <c r="E87" i="4"/>
  <c r="J24" i="4"/>
  <c r="E24" i="4"/>
  <c r="J116" i="4" s="1"/>
  <c r="J23" i="4"/>
  <c r="J21" i="4"/>
  <c r="E21" i="4"/>
  <c r="J115" i="4" s="1"/>
  <c r="J20" i="4"/>
  <c r="J18" i="4"/>
  <c r="E18" i="4"/>
  <c r="F116" i="4" s="1"/>
  <c r="J17" i="4"/>
  <c r="J15" i="4"/>
  <c r="E15" i="4"/>
  <c r="F115" i="4" s="1"/>
  <c r="J14" i="4"/>
  <c r="J12" i="4"/>
  <c r="J113" i="4" s="1"/>
  <c r="E7" i="4"/>
  <c r="E109" i="4" s="1"/>
  <c r="J37" i="3"/>
  <c r="J36" i="3"/>
  <c r="AY96" i="1" s="1"/>
  <c r="J35" i="3"/>
  <c r="AX96" i="1"/>
  <c r="BI193" i="3"/>
  <c r="BH193" i="3"/>
  <c r="BG193" i="3"/>
  <c r="BE193" i="3"/>
  <c r="T193" i="3"/>
  <c r="R193" i="3"/>
  <c r="P193" i="3"/>
  <c r="BI190" i="3"/>
  <c r="BH190" i="3"/>
  <c r="BG190" i="3"/>
  <c r="BE190" i="3"/>
  <c r="T190" i="3"/>
  <c r="R190" i="3"/>
  <c r="P190" i="3"/>
  <c r="BI187" i="3"/>
  <c r="BH187" i="3"/>
  <c r="BG187" i="3"/>
  <c r="BE187" i="3"/>
  <c r="T187" i="3"/>
  <c r="R187" i="3"/>
  <c r="P187" i="3"/>
  <c r="BI184" i="3"/>
  <c r="BH184" i="3"/>
  <c r="BG184" i="3"/>
  <c r="BE184" i="3"/>
  <c r="T184" i="3"/>
  <c r="R184" i="3"/>
  <c r="P184" i="3"/>
  <c r="BI183" i="3"/>
  <c r="BH183" i="3"/>
  <c r="BG183" i="3"/>
  <c r="BE183" i="3"/>
  <c r="T183" i="3"/>
  <c r="R183" i="3"/>
  <c r="P183" i="3"/>
  <c r="BI182" i="3"/>
  <c r="BH182" i="3"/>
  <c r="BG182" i="3"/>
  <c r="BE182" i="3"/>
  <c r="T182" i="3"/>
  <c r="R182" i="3"/>
  <c r="P182" i="3"/>
  <c r="BI181" i="3"/>
  <c r="BH181" i="3"/>
  <c r="BG181" i="3"/>
  <c r="BE181" i="3"/>
  <c r="T181" i="3"/>
  <c r="R181" i="3"/>
  <c r="P181" i="3"/>
  <c r="BI180" i="3"/>
  <c r="BH180" i="3"/>
  <c r="BG180" i="3"/>
  <c r="BE180" i="3"/>
  <c r="T180" i="3"/>
  <c r="R180" i="3"/>
  <c r="P180" i="3"/>
  <c r="BI179" i="3"/>
  <c r="BH179" i="3"/>
  <c r="BG179" i="3"/>
  <c r="BE179" i="3"/>
  <c r="T179" i="3"/>
  <c r="R179" i="3"/>
  <c r="P179" i="3"/>
  <c r="BI178" i="3"/>
  <c r="BH178" i="3"/>
  <c r="BG178" i="3"/>
  <c r="BE178" i="3"/>
  <c r="T178" i="3"/>
  <c r="R178" i="3"/>
  <c r="P178" i="3"/>
  <c r="BI177" i="3"/>
  <c r="BH177" i="3"/>
  <c r="BG177" i="3"/>
  <c r="BE177" i="3"/>
  <c r="T177" i="3"/>
  <c r="R177" i="3"/>
  <c r="P177" i="3"/>
  <c r="BI176" i="3"/>
  <c r="BH176" i="3"/>
  <c r="BG176" i="3"/>
  <c r="BE176" i="3"/>
  <c r="T176" i="3"/>
  <c r="R176" i="3"/>
  <c r="P176" i="3"/>
  <c r="BI174" i="3"/>
  <c r="BH174" i="3"/>
  <c r="BG174" i="3"/>
  <c r="BE174" i="3"/>
  <c r="T174" i="3"/>
  <c r="R174" i="3"/>
  <c r="P174" i="3"/>
  <c r="BI173" i="3"/>
  <c r="BH173" i="3"/>
  <c r="BG173" i="3"/>
  <c r="BE173" i="3"/>
  <c r="T173" i="3"/>
  <c r="R173" i="3"/>
  <c r="P173" i="3"/>
  <c r="BI172" i="3"/>
  <c r="BH172" i="3"/>
  <c r="BG172" i="3"/>
  <c r="BE172" i="3"/>
  <c r="T172" i="3"/>
  <c r="R172" i="3"/>
  <c r="P172" i="3"/>
  <c r="BI171" i="3"/>
  <c r="BH171" i="3"/>
  <c r="BG171" i="3"/>
  <c r="BE171" i="3"/>
  <c r="T171" i="3"/>
  <c r="R171" i="3"/>
  <c r="P171" i="3"/>
  <c r="BI170" i="3"/>
  <c r="BH170" i="3"/>
  <c r="BG170" i="3"/>
  <c r="BE170" i="3"/>
  <c r="T170" i="3"/>
  <c r="R170" i="3"/>
  <c r="P170" i="3"/>
  <c r="BI166" i="3"/>
  <c r="BH166" i="3"/>
  <c r="BG166" i="3"/>
  <c r="BE166" i="3"/>
  <c r="T166" i="3"/>
  <c r="R166" i="3"/>
  <c r="P166" i="3"/>
  <c r="BI163" i="3"/>
  <c r="BH163" i="3"/>
  <c r="BG163" i="3"/>
  <c r="BE163" i="3"/>
  <c r="T163" i="3"/>
  <c r="R163" i="3"/>
  <c r="P163" i="3"/>
  <c r="BI160" i="3"/>
  <c r="BH160" i="3"/>
  <c r="BG160" i="3"/>
  <c r="BE160" i="3"/>
  <c r="T160" i="3"/>
  <c r="R160" i="3"/>
  <c r="P160" i="3"/>
  <c r="BI155" i="3"/>
  <c r="BH155" i="3"/>
  <c r="BG155" i="3"/>
  <c r="BE155" i="3"/>
  <c r="T155" i="3"/>
  <c r="R155" i="3"/>
  <c r="P155" i="3"/>
  <c r="BI154" i="3"/>
  <c r="BH154" i="3"/>
  <c r="BG154" i="3"/>
  <c r="BE154" i="3"/>
  <c r="T154" i="3"/>
  <c r="R154" i="3"/>
  <c r="P154" i="3"/>
  <c r="BI153" i="3"/>
  <c r="BH153" i="3"/>
  <c r="BG153" i="3"/>
  <c r="BE153" i="3"/>
  <c r="T153" i="3"/>
  <c r="R153" i="3"/>
  <c r="P153" i="3"/>
  <c r="BI152" i="3"/>
  <c r="BH152" i="3"/>
  <c r="BG152" i="3"/>
  <c r="BE152" i="3"/>
  <c r="T152" i="3"/>
  <c r="R152" i="3"/>
  <c r="P152" i="3"/>
  <c r="BI151" i="3"/>
  <c r="BH151" i="3"/>
  <c r="BG151" i="3"/>
  <c r="BE151" i="3"/>
  <c r="T151" i="3"/>
  <c r="R151" i="3"/>
  <c r="P151" i="3"/>
  <c r="BI150" i="3"/>
  <c r="BH150" i="3"/>
  <c r="BG150" i="3"/>
  <c r="BE150" i="3"/>
  <c r="T150" i="3"/>
  <c r="R150" i="3"/>
  <c r="P150" i="3"/>
  <c r="BI149" i="3"/>
  <c r="BH149" i="3"/>
  <c r="BG149" i="3"/>
  <c r="BE149" i="3"/>
  <c r="T149" i="3"/>
  <c r="R149" i="3"/>
  <c r="P149" i="3"/>
  <c r="BI148" i="3"/>
  <c r="BH148" i="3"/>
  <c r="BG148" i="3"/>
  <c r="BE148" i="3"/>
  <c r="T148" i="3"/>
  <c r="R148" i="3"/>
  <c r="P148" i="3"/>
  <c r="BI147" i="3"/>
  <c r="BH147" i="3"/>
  <c r="BG147" i="3"/>
  <c r="BE147" i="3"/>
  <c r="T147" i="3"/>
  <c r="R147" i="3"/>
  <c r="P147" i="3"/>
  <c r="BI146" i="3"/>
  <c r="BH146" i="3"/>
  <c r="BG146" i="3"/>
  <c r="BE146" i="3"/>
  <c r="T146" i="3"/>
  <c r="R146" i="3"/>
  <c r="P146" i="3"/>
  <c r="BI145" i="3"/>
  <c r="BH145" i="3"/>
  <c r="BG145" i="3"/>
  <c r="BE145" i="3"/>
  <c r="T145" i="3"/>
  <c r="R145" i="3"/>
  <c r="P145" i="3"/>
  <c r="BI144" i="3"/>
  <c r="BH144" i="3"/>
  <c r="BG144" i="3"/>
  <c r="BE144" i="3"/>
  <c r="T144" i="3"/>
  <c r="R144" i="3"/>
  <c r="P144" i="3"/>
  <c r="BI143" i="3"/>
  <c r="BH143" i="3"/>
  <c r="BG143" i="3"/>
  <c r="BE143" i="3"/>
  <c r="T143" i="3"/>
  <c r="R143" i="3"/>
  <c r="P143" i="3"/>
  <c r="BI142" i="3"/>
  <c r="BH142" i="3"/>
  <c r="BG142" i="3"/>
  <c r="BE142" i="3"/>
  <c r="T142" i="3"/>
  <c r="R142" i="3"/>
  <c r="P142" i="3"/>
  <c r="BI141" i="3"/>
  <c r="BH141" i="3"/>
  <c r="BG141" i="3"/>
  <c r="BE141" i="3"/>
  <c r="T141" i="3"/>
  <c r="R141" i="3"/>
  <c r="P141" i="3"/>
  <c r="BI140" i="3"/>
  <c r="BH140" i="3"/>
  <c r="BG140" i="3"/>
  <c r="BE140" i="3"/>
  <c r="T140" i="3"/>
  <c r="R140" i="3"/>
  <c r="P140" i="3"/>
  <c r="BI139" i="3"/>
  <c r="BH139" i="3"/>
  <c r="BG139" i="3"/>
  <c r="BE139" i="3"/>
  <c r="T139" i="3"/>
  <c r="R139" i="3"/>
  <c r="P139" i="3"/>
  <c r="BI138" i="3"/>
  <c r="BH138" i="3"/>
  <c r="BG138" i="3"/>
  <c r="BE138" i="3"/>
  <c r="T138" i="3"/>
  <c r="R138" i="3"/>
  <c r="P138" i="3"/>
  <c r="BI137" i="3"/>
  <c r="BH137" i="3"/>
  <c r="BG137" i="3"/>
  <c r="BE137" i="3"/>
  <c r="T137" i="3"/>
  <c r="R137" i="3"/>
  <c r="P137" i="3"/>
  <c r="BI136" i="3"/>
  <c r="BH136" i="3"/>
  <c r="BG136" i="3"/>
  <c r="BE136" i="3"/>
  <c r="T136" i="3"/>
  <c r="R136" i="3"/>
  <c r="P136" i="3"/>
  <c r="BI135" i="3"/>
  <c r="BH135" i="3"/>
  <c r="BG135" i="3"/>
  <c r="BE135" i="3"/>
  <c r="T135" i="3"/>
  <c r="R135" i="3"/>
  <c r="P135" i="3"/>
  <c r="BI134" i="3"/>
  <c r="BH134" i="3"/>
  <c r="BG134" i="3"/>
  <c r="BE134" i="3"/>
  <c r="T134" i="3"/>
  <c r="R134" i="3"/>
  <c r="P134" i="3"/>
  <c r="BI133" i="3"/>
  <c r="BH133" i="3"/>
  <c r="BG133" i="3"/>
  <c r="BE133" i="3"/>
  <c r="T133" i="3"/>
  <c r="R133" i="3"/>
  <c r="P133" i="3"/>
  <c r="BI132" i="3"/>
  <c r="BH132" i="3"/>
  <c r="BG132" i="3"/>
  <c r="BE132" i="3"/>
  <c r="T132" i="3"/>
  <c r="R132" i="3"/>
  <c r="P132" i="3"/>
  <c r="BI131" i="3"/>
  <c r="BH131" i="3"/>
  <c r="BG131" i="3"/>
  <c r="BE131" i="3"/>
  <c r="T131" i="3"/>
  <c r="R131" i="3"/>
  <c r="P131" i="3"/>
  <c r="BI130" i="3"/>
  <c r="BH130" i="3"/>
  <c r="BG130" i="3"/>
  <c r="BE130" i="3"/>
  <c r="T130" i="3"/>
  <c r="R130" i="3"/>
  <c r="P130" i="3"/>
  <c r="BI128" i="3"/>
  <c r="BH128" i="3"/>
  <c r="BG128" i="3"/>
  <c r="BE128" i="3"/>
  <c r="T128" i="3"/>
  <c r="R128" i="3"/>
  <c r="P128" i="3"/>
  <c r="BI127" i="3"/>
  <c r="BH127" i="3"/>
  <c r="BG127" i="3"/>
  <c r="BE127" i="3"/>
  <c r="T127" i="3"/>
  <c r="R127" i="3"/>
  <c r="P127" i="3"/>
  <c r="BI126" i="3"/>
  <c r="BH126" i="3"/>
  <c r="BG126" i="3"/>
  <c r="BE126" i="3"/>
  <c r="T126" i="3"/>
  <c r="R126" i="3"/>
  <c r="P126" i="3"/>
  <c r="BI125" i="3"/>
  <c r="BH125" i="3"/>
  <c r="BG125" i="3"/>
  <c r="BE125" i="3"/>
  <c r="T125" i="3"/>
  <c r="R125" i="3"/>
  <c r="P125" i="3"/>
  <c r="BI124" i="3"/>
  <c r="BH124" i="3"/>
  <c r="BG124" i="3"/>
  <c r="BE124" i="3"/>
  <c r="T124" i="3"/>
  <c r="R124" i="3"/>
  <c r="P124" i="3"/>
  <c r="BI123" i="3"/>
  <c r="BH123" i="3"/>
  <c r="BG123" i="3"/>
  <c r="BE123" i="3"/>
  <c r="T123" i="3"/>
  <c r="R123" i="3"/>
  <c r="P123" i="3"/>
  <c r="BI122" i="3"/>
  <c r="BH122" i="3"/>
  <c r="BG122" i="3"/>
  <c r="BE122" i="3"/>
  <c r="T122" i="3"/>
  <c r="R122" i="3"/>
  <c r="P122" i="3"/>
  <c r="F114" i="3"/>
  <c r="E112" i="3"/>
  <c r="F89" i="3"/>
  <c r="E87" i="3"/>
  <c r="J24" i="3"/>
  <c r="E24" i="3"/>
  <c r="J92" i="3" s="1"/>
  <c r="J23" i="3"/>
  <c r="J21" i="3"/>
  <c r="E21" i="3"/>
  <c r="J116" i="3" s="1"/>
  <c r="J20" i="3"/>
  <c r="J18" i="3"/>
  <c r="E18" i="3"/>
  <c r="F117" i="3" s="1"/>
  <c r="J17" i="3"/>
  <c r="J15" i="3"/>
  <c r="E15" i="3"/>
  <c r="F91" i="3" s="1"/>
  <c r="J14" i="3"/>
  <c r="J12" i="3"/>
  <c r="J114" i="3" s="1"/>
  <c r="E7" i="3"/>
  <c r="E110" i="3" s="1"/>
  <c r="J37" i="2"/>
  <c r="J36" i="2"/>
  <c r="AY95" i="1" s="1"/>
  <c r="J35" i="2"/>
  <c r="AX95" i="1"/>
  <c r="BI350" i="2"/>
  <c r="BH350" i="2"/>
  <c r="BG350" i="2"/>
  <c r="BE350" i="2"/>
  <c r="T350" i="2"/>
  <c r="T349" i="2" s="1"/>
  <c r="R350" i="2"/>
  <c r="R349" i="2"/>
  <c r="P350" i="2"/>
  <c r="P349" i="2" s="1"/>
  <c r="BI348" i="2"/>
  <c r="BH348" i="2"/>
  <c r="BG348" i="2"/>
  <c r="BE348" i="2"/>
  <c r="T348" i="2"/>
  <c r="R348" i="2"/>
  <c r="P348" i="2"/>
  <c r="BI344" i="2"/>
  <c r="BH344" i="2"/>
  <c r="BG344" i="2"/>
  <c r="BE344" i="2"/>
  <c r="T344" i="2"/>
  <c r="R344" i="2"/>
  <c r="P344" i="2"/>
  <c r="BI342" i="2"/>
  <c r="BH342" i="2"/>
  <c r="BG342" i="2"/>
  <c r="BE342" i="2"/>
  <c r="T342" i="2"/>
  <c r="R342" i="2"/>
  <c r="P342" i="2"/>
  <c r="BI339" i="2"/>
  <c r="BH339" i="2"/>
  <c r="BG339" i="2"/>
  <c r="BE339" i="2"/>
  <c r="T339" i="2"/>
  <c r="R339" i="2"/>
  <c r="P339" i="2"/>
  <c r="BI336" i="2"/>
  <c r="BH336" i="2"/>
  <c r="BG336" i="2"/>
  <c r="BE336" i="2"/>
  <c r="T336" i="2"/>
  <c r="R336" i="2"/>
  <c r="P336" i="2"/>
  <c r="BI333" i="2"/>
  <c r="BH333" i="2"/>
  <c r="BG333" i="2"/>
  <c r="BE333" i="2"/>
  <c r="T333" i="2"/>
  <c r="R333" i="2"/>
  <c r="P333" i="2"/>
  <c r="BI331" i="2"/>
  <c r="BH331" i="2"/>
  <c r="BG331" i="2"/>
  <c r="BE331" i="2"/>
  <c r="T331" i="2"/>
  <c r="R331" i="2"/>
  <c r="P331" i="2"/>
  <c r="BI328" i="2"/>
  <c r="BH328" i="2"/>
  <c r="BG328" i="2"/>
  <c r="BE328" i="2"/>
  <c r="T328" i="2"/>
  <c r="R328" i="2"/>
  <c r="P328" i="2"/>
  <c r="BI325" i="2"/>
  <c r="BH325" i="2"/>
  <c r="BG325" i="2"/>
  <c r="BE325" i="2"/>
  <c r="T325" i="2"/>
  <c r="R325" i="2"/>
  <c r="P325" i="2"/>
  <c r="BI321" i="2"/>
  <c r="BH321" i="2"/>
  <c r="BG321" i="2"/>
  <c r="BE321" i="2"/>
  <c r="T321" i="2"/>
  <c r="T320" i="2" s="1"/>
  <c r="R321" i="2"/>
  <c r="R320" i="2"/>
  <c r="P321" i="2"/>
  <c r="P320" i="2" s="1"/>
  <c r="BI319" i="2"/>
  <c r="BH319" i="2"/>
  <c r="BG319" i="2"/>
  <c r="BE319" i="2"/>
  <c r="T319" i="2"/>
  <c r="R319" i="2"/>
  <c r="P319" i="2"/>
  <c r="BI316" i="2"/>
  <c r="BH316" i="2"/>
  <c r="BG316" i="2"/>
  <c r="BE316" i="2"/>
  <c r="T316" i="2"/>
  <c r="R316" i="2"/>
  <c r="P316" i="2"/>
  <c r="BI313" i="2"/>
  <c r="BH313" i="2"/>
  <c r="BG313" i="2"/>
  <c r="BE313" i="2"/>
  <c r="T313" i="2"/>
  <c r="R313" i="2"/>
  <c r="P313" i="2"/>
  <c r="BI310" i="2"/>
  <c r="BH310" i="2"/>
  <c r="BG310" i="2"/>
  <c r="BE310" i="2"/>
  <c r="T310" i="2"/>
  <c r="R310" i="2"/>
  <c r="P310" i="2"/>
  <c r="BI308" i="2"/>
  <c r="BH308" i="2"/>
  <c r="BG308" i="2"/>
  <c r="BE308" i="2"/>
  <c r="T308" i="2"/>
  <c r="R308" i="2"/>
  <c r="P308" i="2"/>
  <c r="BI305" i="2"/>
  <c r="BH305" i="2"/>
  <c r="BG305" i="2"/>
  <c r="BE305" i="2"/>
  <c r="T305" i="2"/>
  <c r="R305" i="2"/>
  <c r="P305" i="2"/>
  <c r="BI302" i="2"/>
  <c r="BH302" i="2"/>
  <c r="BG302" i="2"/>
  <c r="BE302" i="2"/>
  <c r="T302" i="2"/>
  <c r="R302" i="2"/>
  <c r="P302" i="2"/>
  <c r="BI299" i="2"/>
  <c r="BH299" i="2"/>
  <c r="BG299" i="2"/>
  <c r="BE299" i="2"/>
  <c r="T299" i="2"/>
  <c r="R299" i="2"/>
  <c r="P299" i="2"/>
  <c r="BI297" i="2"/>
  <c r="BH297" i="2"/>
  <c r="BG297" i="2"/>
  <c r="BE297" i="2"/>
  <c r="T297" i="2"/>
  <c r="R297" i="2"/>
  <c r="P297" i="2"/>
  <c r="BI293" i="2"/>
  <c r="BH293" i="2"/>
  <c r="BG293" i="2"/>
  <c r="BE293" i="2"/>
  <c r="T293" i="2"/>
  <c r="R293" i="2"/>
  <c r="P293" i="2"/>
  <c r="BI287" i="2"/>
  <c r="BH287" i="2"/>
  <c r="BG287" i="2"/>
  <c r="BE287" i="2"/>
  <c r="T287" i="2"/>
  <c r="R287" i="2"/>
  <c r="P287" i="2"/>
  <c r="BI286" i="2"/>
  <c r="BH286" i="2"/>
  <c r="BG286" i="2"/>
  <c r="BE286" i="2"/>
  <c r="T286" i="2"/>
  <c r="R286" i="2"/>
  <c r="P286" i="2"/>
  <c r="BI284" i="2"/>
  <c r="BH284" i="2"/>
  <c r="BG284" i="2"/>
  <c r="BE284" i="2"/>
  <c r="T284" i="2"/>
  <c r="R284" i="2"/>
  <c r="P284" i="2"/>
  <c r="BI283" i="2"/>
  <c r="BH283" i="2"/>
  <c r="BG283" i="2"/>
  <c r="BE283" i="2"/>
  <c r="T283" i="2"/>
  <c r="R283" i="2"/>
  <c r="P283" i="2"/>
  <c r="BI280" i="2"/>
  <c r="BH280" i="2"/>
  <c r="BG280" i="2"/>
  <c r="BE280" i="2"/>
  <c r="T280" i="2"/>
  <c r="R280" i="2"/>
  <c r="P280" i="2"/>
  <c r="BI279" i="2"/>
  <c r="BH279" i="2"/>
  <c r="BG279" i="2"/>
  <c r="BE279" i="2"/>
  <c r="T279" i="2"/>
  <c r="R279" i="2"/>
  <c r="P279" i="2"/>
  <c r="BI276" i="2"/>
  <c r="BH276" i="2"/>
  <c r="BG276" i="2"/>
  <c r="BE276" i="2"/>
  <c r="T276" i="2"/>
  <c r="R276" i="2"/>
  <c r="P276" i="2"/>
  <c r="BI275" i="2"/>
  <c r="BH275" i="2"/>
  <c r="BG275" i="2"/>
  <c r="BE275" i="2"/>
  <c r="T275" i="2"/>
  <c r="R275" i="2"/>
  <c r="P275" i="2"/>
  <c r="BI272" i="2"/>
  <c r="BH272" i="2"/>
  <c r="BG272" i="2"/>
  <c r="BE272" i="2"/>
  <c r="T272" i="2"/>
  <c r="R272" i="2"/>
  <c r="P272" i="2"/>
  <c r="BI269" i="2"/>
  <c r="BH269" i="2"/>
  <c r="BG269" i="2"/>
  <c r="BE269" i="2"/>
  <c r="T269" i="2"/>
  <c r="R269" i="2"/>
  <c r="P269" i="2"/>
  <c r="BI265" i="2"/>
  <c r="BH265" i="2"/>
  <c r="BG265" i="2"/>
  <c r="BE265" i="2"/>
  <c r="T265" i="2"/>
  <c r="R265" i="2"/>
  <c r="P265" i="2"/>
  <c r="BI262" i="2"/>
  <c r="BH262" i="2"/>
  <c r="BG262" i="2"/>
  <c r="BE262" i="2"/>
  <c r="T262" i="2"/>
  <c r="R262" i="2"/>
  <c r="P262" i="2"/>
  <c r="BI259" i="2"/>
  <c r="BH259" i="2"/>
  <c r="BG259" i="2"/>
  <c r="BE259" i="2"/>
  <c r="T259" i="2"/>
  <c r="R259" i="2"/>
  <c r="P259" i="2"/>
  <c r="BI256" i="2"/>
  <c r="BH256" i="2"/>
  <c r="BG256" i="2"/>
  <c r="BE256" i="2"/>
  <c r="T256" i="2"/>
  <c r="R256" i="2"/>
  <c r="P256" i="2"/>
  <c r="BI251" i="2"/>
  <c r="BH251" i="2"/>
  <c r="BG251" i="2"/>
  <c r="BE251" i="2"/>
  <c r="T251" i="2"/>
  <c r="R251" i="2"/>
  <c r="P251" i="2"/>
  <c r="BI247" i="2"/>
  <c r="BH247" i="2"/>
  <c r="BG247" i="2"/>
  <c r="BE247" i="2"/>
  <c r="T247" i="2"/>
  <c r="R247" i="2"/>
  <c r="P247" i="2"/>
  <c r="BI244" i="2"/>
  <c r="BH244" i="2"/>
  <c r="BG244" i="2"/>
  <c r="BE244" i="2"/>
  <c r="T244" i="2"/>
  <c r="T243" i="2" s="1"/>
  <c r="R244" i="2"/>
  <c r="R243" i="2"/>
  <c r="P244" i="2"/>
  <c r="P243" i="2" s="1"/>
  <c r="BI240" i="2"/>
  <c r="BH240" i="2"/>
  <c r="BG240" i="2"/>
  <c r="BE240" i="2"/>
  <c r="T240" i="2"/>
  <c r="R240" i="2"/>
  <c r="P240" i="2"/>
  <c r="BI237" i="2"/>
  <c r="BH237" i="2"/>
  <c r="BG237" i="2"/>
  <c r="BE237" i="2"/>
  <c r="T237" i="2"/>
  <c r="R237" i="2"/>
  <c r="P237" i="2"/>
  <c r="BI234" i="2"/>
  <c r="BH234" i="2"/>
  <c r="BG234" i="2"/>
  <c r="BE234" i="2"/>
  <c r="T234" i="2"/>
  <c r="R234" i="2"/>
  <c r="P234" i="2"/>
  <c r="BI232" i="2"/>
  <c r="BH232" i="2"/>
  <c r="BG232" i="2"/>
  <c r="BE232" i="2"/>
  <c r="T232" i="2"/>
  <c r="R232" i="2"/>
  <c r="P232" i="2"/>
  <c r="BI231" i="2"/>
  <c r="BH231" i="2"/>
  <c r="BG231" i="2"/>
  <c r="BE231" i="2"/>
  <c r="T231" i="2"/>
  <c r="R231" i="2"/>
  <c r="P231" i="2"/>
  <c r="BI230" i="2"/>
  <c r="BH230" i="2"/>
  <c r="BG230" i="2"/>
  <c r="BE230" i="2"/>
  <c r="T230" i="2"/>
  <c r="R230" i="2"/>
  <c r="P230" i="2"/>
  <c r="BI226" i="2"/>
  <c r="BH226" i="2"/>
  <c r="BG226" i="2"/>
  <c r="BE226" i="2"/>
  <c r="T226" i="2"/>
  <c r="R226" i="2"/>
  <c r="P226" i="2"/>
  <c r="BI222" i="2"/>
  <c r="BH222" i="2"/>
  <c r="BG222" i="2"/>
  <c r="BE222" i="2"/>
  <c r="T222" i="2"/>
  <c r="R222" i="2"/>
  <c r="P222" i="2"/>
  <c r="BI218" i="2"/>
  <c r="BH218" i="2"/>
  <c r="BG218" i="2"/>
  <c r="BE218" i="2"/>
  <c r="T218" i="2"/>
  <c r="R218" i="2"/>
  <c r="P218" i="2"/>
  <c r="BI215" i="2"/>
  <c r="BH215" i="2"/>
  <c r="BG215" i="2"/>
  <c r="BE215" i="2"/>
  <c r="T215" i="2"/>
  <c r="R215" i="2"/>
  <c r="P215" i="2"/>
  <c r="BI212" i="2"/>
  <c r="BH212" i="2"/>
  <c r="BG212" i="2"/>
  <c r="BE212" i="2"/>
  <c r="T212" i="2"/>
  <c r="R212" i="2"/>
  <c r="P212" i="2"/>
  <c r="BI209" i="2"/>
  <c r="BH209" i="2"/>
  <c r="BG209" i="2"/>
  <c r="BE209" i="2"/>
  <c r="T209" i="2"/>
  <c r="R209" i="2"/>
  <c r="P209" i="2"/>
  <c r="BI206" i="2"/>
  <c r="BH206" i="2"/>
  <c r="BG206" i="2"/>
  <c r="BE206" i="2"/>
  <c r="T206" i="2"/>
  <c r="R206" i="2"/>
  <c r="P206" i="2"/>
  <c r="BI202" i="2"/>
  <c r="BH202" i="2"/>
  <c r="BG202" i="2"/>
  <c r="BE202" i="2"/>
  <c r="T202" i="2"/>
  <c r="R202" i="2"/>
  <c r="P202" i="2"/>
  <c r="BI198" i="2"/>
  <c r="BH198" i="2"/>
  <c r="BG198" i="2"/>
  <c r="BE198" i="2"/>
  <c r="T198" i="2"/>
  <c r="R198" i="2"/>
  <c r="P198" i="2"/>
  <c r="BI195" i="2"/>
  <c r="BH195" i="2"/>
  <c r="BG195" i="2"/>
  <c r="BE195" i="2"/>
  <c r="T195" i="2"/>
  <c r="R195" i="2"/>
  <c r="P195" i="2"/>
  <c r="BI194" i="2"/>
  <c r="BH194" i="2"/>
  <c r="BG194" i="2"/>
  <c r="BE194" i="2"/>
  <c r="T194" i="2"/>
  <c r="R194" i="2"/>
  <c r="P194" i="2"/>
  <c r="BI191" i="2"/>
  <c r="BH191" i="2"/>
  <c r="BG191" i="2"/>
  <c r="BE191" i="2"/>
  <c r="T191" i="2"/>
  <c r="R191" i="2"/>
  <c r="P191" i="2"/>
  <c r="BI188" i="2"/>
  <c r="BH188" i="2"/>
  <c r="BG188" i="2"/>
  <c r="BE188" i="2"/>
  <c r="T188" i="2"/>
  <c r="R188" i="2"/>
  <c r="P188" i="2"/>
  <c r="BI185" i="2"/>
  <c r="BH185" i="2"/>
  <c r="BG185" i="2"/>
  <c r="BE185" i="2"/>
  <c r="T185" i="2"/>
  <c r="R185" i="2"/>
  <c r="P185" i="2"/>
  <c r="BI182" i="2"/>
  <c r="BH182" i="2"/>
  <c r="BG182" i="2"/>
  <c r="BE182" i="2"/>
  <c r="T182" i="2"/>
  <c r="R182" i="2"/>
  <c r="P182" i="2"/>
  <c r="BI179" i="2"/>
  <c r="BH179" i="2"/>
  <c r="BG179" i="2"/>
  <c r="BE179" i="2"/>
  <c r="T179" i="2"/>
  <c r="R179" i="2"/>
  <c r="P179" i="2"/>
  <c r="BI178" i="2"/>
  <c r="BH178" i="2"/>
  <c r="BG178" i="2"/>
  <c r="BE178" i="2"/>
  <c r="T178" i="2"/>
  <c r="R178" i="2"/>
  <c r="P178" i="2"/>
  <c r="BI175" i="2"/>
  <c r="BH175" i="2"/>
  <c r="BG175" i="2"/>
  <c r="BE175" i="2"/>
  <c r="T175" i="2"/>
  <c r="R175" i="2"/>
  <c r="P175" i="2"/>
  <c r="BI171" i="2"/>
  <c r="BH171" i="2"/>
  <c r="BG171" i="2"/>
  <c r="BE171" i="2"/>
  <c r="T171" i="2"/>
  <c r="R171" i="2"/>
  <c r="P171" i="2"/>
  <c r="BI168" i="2"/>
  <c r="BH168" i="2"/>
  <c r="BG168" i="2"/>
  <c r="BE168" i="2"/>
  <c r="T168" i="2"/>
  <c r="R168" i="2"/>
  <c r="P168" i="2"/>
  <c r="BI164" i="2"/>
  <c r="BH164" i="2"/>
  <c r="BG164" i="2"/>
  <c r="BE164" i="2"/>
  <c r="T164" i="2"/>
  <c r="R164" i="2"/>
  <c r="P164" i="2"/>
  <c r="BI161" i="2"/>
  <c r="BH161" i="2"/>
  <c r="BG161" i="2"/>
  <c r="BE161" i="2"/>
  <c r="T161" i="2"/>
  <c r="R161" i="2"/>
  <c r="P161" i="2"/>
  <c r="BI158" i="2"/>
  <c r="BH158" i="2"/>
  <c r="BG158" i="2"/>
  <c r="BE158" i="2"/>
  <c r="T158" i="2"/>
  <c r="R158" i="2"/>
  <c r="P158" i="2"/>
  <c r="BI155" i="2"/>
  <c r="BH155" i="2"/>
  <c r="BG155" i="2"/>
  <c r="BE155" i="2"/>
  <c r="T155" i="2"/>
  <c r="R155" i="2"/>
  <c r="P155" i="2"/>
  <c r="BI152" i="2"/>
  <c r="BH152" i="2"/>
  <c r="BG152" i="2"/>
  <c r="BE152" i="2"/>
  <c r="T152" i="2"/>
  <c r="R152" i="2"/>
  <c r="P152" i="2"/>
  <c r="BI148" i="2"/>
  <c r="BH148" i="2"/>
  <c r="BG148" i="2"/>
  <c r="BE148" i="2"/>
  <c r="T148" i="2"/>
  <c r="R148" i="2"/>
  <c r="P148" i="2"/>
  <c r="BI144" i="2"/>
  <c r="BH144" i="2"/>
  <c r="BG144" i="2"/>
  <c r="BE144" i="2"/>
  <c r="T144" i="2"/>
  <c r="T143" i="2"/>
  <c r="R144" i="2"/>
  <c r="R143" i="2" s="1"/>
  <c r="P144" i="2"/>
  <c r="P143" i="2"/>
  <c r="BI139" i="2"/>
  <c r="BH139" i="2"/>
  <c r="BG139" i="2"/>
  <c r="BE139" i="2"/>
  <c r="T139" i="2"/>
  <c r="R139" i="2"/>
  <c r="P139" i="2"/>
  <c r="BI135" i="2"/>
  <c r="BH135" i="2"/>
  <c r="BG135" i="2"/>
  <c r="BE135" i="2"/>
  <c r="T135" i="2"/>
  <c r="R135" i="2"/>
  <c r="P135" i="2"/>
  <c r="F126" i="2"/>
  <c r="E124" i="2"/>
  <c r="F89" i="2"/>
  <c r="E87" i="2"/>
  <c r="J24" i="2"/>
  <c r="E24" i="2"/>
  <c r="J129" i="2" s="1"/>
  <c r="J23" i="2"/>
  <c r="J21" i="2"/>
  <c r="E21" i="2"/>
  <c r="J128" i="2" s="1"/>
  <c r="J20" i="2"/>
  <c r="J18" i="2"/>
  <c r="E18" i="2"/>
  <c r="F92" i="2" s="1"/>
  <c r="J17" i="2"/>
  <c r="J15" i="2"/>
  <c r="E15" i="2"/>
  <c r="F128" i="2" s="1"/>
  <c r="J14" i="2"/>
  <c r="J12" i="2"/>
  <c r="J126" i="2"/>
  <c r="E7" i="2"/>
  <c r="E122" i="2" s="1"/>
  <c r="L90" i="1"/>
  <c r="AM90" i="1"/>
  <c r="AM89" i="1"/>
  <c r="L89" i="1"/>
  <c r="AM87" i="1"/>
  <c r="L87" i="1"/>
  <c r="L85" i="1"/>
  <c r="L84" i="1"/>
  <c r="BK132" i="7"/>
  <c r="J132" i="7"/>
  <c r="J130" i="7"/>
  <c r="J129" i="7"/>
  <c r="BK128" i="7"/>
  <c r="BK127" i="7"/>
  <c r="BK126" i="7"/>
  <c r="J125" i="7"/>
  <c r="BK123" i="7"/>
  <c r="BK131" i="6"/>
  <c r="BK125" i="6"/>
  <c r="J124" i="6"/>
  <c r="J158" i="5"/>
  <c r="BK157" i="5"/>
  <c r="J155" i="5"/>
  <c r="BK150" i="5"/>
  <c r="BK149" i="5"/>
  <c r="J147" i="5"/>
  <c r="J146" i="5"/>
  <c r="BK145" i="5"/>
  <c r="J143" i="5"/>
  <c r="J142" i="5"/>
  <c r="BK140" i="5"/>
  <c r="J139" i="5"/>
  <c r="J133" i="5"/>
  <c r="J129" i="5"/>
  <c r="BK127" i="5"/>
  <c r="J126" i="5"/>
  <c r="BK125" i="5"/>
  <c r="BK124" i="5"/>
  <c r="J121" i="5"/>
  <c r="J144" i="4"/>
  <c r="BK142" i="4"/>
  <c r="BK141" i="4"/>
  <c r="BK138" i="4"/>
  <c r="BK137" i="4"/>
  <c r="BK135" i="4"/>
  <c r="J134" i="4"/>
  <c r="J133" i="4"/>
  <c r="J131" i="4"/>
  <c r="J127" i="4"/>
  <c r="J126" i="4"/>
  <c r="J125" i="4"/>
  <c r="BK124" i="4"/>
  <c r="J123" i="4"/>
  <c r="J122" i="4"/>
  <c r="J121" i="4"/>
  <c r="J170" i="3"/>
  <c r="J166" i="3"/>
  <c r="BK163" i="3"/>
  <c r="J160" i="3"/>
  <c r="J155" i="3"/>
  <c r="J153" i="3"/>
  <c r="BK151" i="3"/>
  <c r="BK150" i="3"/>
  <c r="J149" i="3"/>
  <c r="BK147" i="3"/>
  <c r="BK146" i="3"/>
  <c r="J144" i="3"/>
  <c r="J143" i="3"/>
  <c r="J142" i="3"/>
  <c r="J140" i="3"/>
  <c r="BK139" i="3"/>
  <c r="BK138" i="3"/>
  <c r="J137" i="3"/>
  <c r="BK136" i="3"/>
  <c r="J135" i="3"/>
  <c r="BK132" i="3"/>
  <c r="BK131" i="3"/>
  <c r="BK128" i="3"/>
  <c r="J127" i="3"/>
  <c r="BK126" i="3"/>
  <c r="J124" i="3"/>
  <c r="BK123" i="3"/>
  <c r="BK350" i="2"/>
  <c r="BK348" i="2"/>
  <c r="J344" i="2"/>
  <c r="BK333" i="2"/>
  <c r="J331" i="2"/>
  <c r="BK325" i="2"/>
  <c r="J321" i="2"/>
  <c r="J293" i="2"/>
  <c r="BK283" i="2"/>
  <c r="BK272" i="2"/>
  <c r="J265" i="2"/>
  <c r="BK262" i="2"/>
  <c r="BK259" i="2"/>
  <c r="J247" i="2"/>
  <c r="BK237" i="2"/>
  <c r="BK234" i="2"/>
  <c r="BK230" i="2"/>
  <c r="BK226" i="2"/>
  <c r="J218" i="2"/>
  <c r="BK215" i="2"/>
  <c r="BK212" i="2"/>
  <c r="BK209" i="2"/>
  <c r="J198" i="2"/>
  <c r="BK194" i="2"/>
  <c r="BK188" i="2"/>
  <c r="J179" i="2"/>
  <c r="J175" i="2"/>
  <c r="J164" i="2"/>
  <c r="J158" i="2"/>
  <c r="BK155" i="2"/>
  <c r="J148" i="2"/>
  <c r="BK144" i="2"/>
  <c r="J139" i="2"/>
  <c r="AS94" i="1"/>
  <c r="BK131" i="7"/>
  <c r="J131" i="7"/>
  <c r="BK130" i="7"/>
  <c r="BK129" i="7"/>
  <c r="J128" i="7"/>
  <c r="J127" i="7"/>
  <c r="J126" i="7"/>
  <c r="BK125" i="7"/>
  <c r="BK124" i="7"/>
  <c r="J122" i="7"/>
  <c r="J121" i="7"/>
  <c r="BK132" i="6"/>
  <c r="BK130" i="6"/>
  <c r="BK129" i="6"/>
  <c r="BK128" i="6"/>
  <c r="J127" i="6"/>
  <c r="BK126" i="6"/>
  <c r="BK124" i="6"/>
  <c r="J123" i="6"/>
  <c r="BK122" i="6"/>
  <c r="BK121" i="6"/>
  <c r="BK120" i="6"/>
  <c r="BK119" i="6"/>
  <c r="BK158" i="5"/>
  <c r="J156" i="5"/>
  <c r="BK155" i="5"/>
  <c r="J151" i="5"/>
  <c r="BK148" i="5"/>
  <c r="BK147" i="5"/>
  <c r="J145" i="5"/>
  <c r="BK144" i="5"/>
  <c r="BK143" i="5"/>
  <c r="J141" i="5"/>
  <c r="BK139" i="5"/>
  <c r="BK138" i="5"/>
  <c r="J136" i="5"/>
  <c r="BK135" i="5"/>
  <c r="BK134" i="5"/>
  <c r="BK133" i="5"/>
  <c r="BK132" i="5"/>
  <c r="BK131" i="5"/>
  <c r="J130" i="5"/>
  <c r="BK129" i="5"/>
  <c r="BK128" i="5"/>
  <c r="BK126" i="5"/>
  <c r="J123" i="5"/>
  <c r="J122" i="5"/>
  <c r="BK143" i="4"/>
  <c r="J141" i="4"/>
  <c r="J140" i="4"/>
  <c r="J138" i="4"/>
  <c r="J137" i="4"/>
  <c r="BK136" i="4"/>
  <c r="BK134" i="4"/>
  <c r="BK132" i="4"/>
  <c r="BK131" i="4"/>
  <c r="BK130" i="4"/>
  <c r="BK128" i="4"/>
  <c r="BK126" i="4"/>
  <c r="J124" i="4"/>
  <c r="BK122" i="4"/>
  <c r="BK193" i="3"/>
  <c r="J190" i="3"/>
  <c r="BK187" i="3"/>
  <c r="BK184" i="3"/>
  <c r="J183" i="3"/>
  <c r="J182" i="3"/>
  <c r="J181" i="3"/>
  <c r="J180" i="3"/>
  <c r="J179" i="3"/>
  <c r="BK178" i="3"/>
  <c r="BK177" i="3"/>
  <c r="BK176" i="3"/>
  <c r="BK174" i="3"/>
  <c r="J174" i="3"/>
  <c r="BK173" i="3"/>
  <c r="BK172" i="3"/>
  <c r="BK171" i="3"/>
  <c r="BK170" i="3"/>
  <c r="BK160" i="3"/>
  <c r="BK155" i="3"/>
  <c r="BK154" i="3"/>
  <c r="BK153" i="3"/>
  <c r="BK152" i="3"/>
  <c r="J150" i="3"/>
  <c r="BK148" i="3"/>
  <c r="J147" i="3"/>
  <c r="J146" i="3"/>
  <c r="J145" i="3"/>
  <c r="BK141" i="3"/>
  <c r="J136" i="3"/>
  <c r="BK134" i="3"/>
  <c r="J133" i="3"/>
  <c r="J131" i="3"/>
  <c r="BK130" i="3"/>
  <c r="BK127" i="3"/>
  <c r="J126" i="3"/>
  <c r="BK125" i="3"/>
  <c r="J125" i="3"/>
  <c r="BK124" i="3"/>
  <c r="J123" i="3"/>
  <c r="J122" i="3"/>
  <c r="J350" i="2"/>
  <c r="J348" i="2"/>
  <c r="J342" i="2"/>
  <c r="BK339" i="2"/>
  <c r="BK336" i="2"/>
  <c r="J333" i="2"/>
  <c r="BK331" i="2"/>
  <c r="J328" i="2"/>
  <c r="J325" i="2"/>
  <c r="BK321" i="2"/>
  <c r="BK319" i="2"/>
  <c r="BK316" i="2"/>
  <c r="BK313" i="2"/>
  <c r="J310" i="2"/>
  <c r="BK308" i="2"/>
  <c r="J308" i="2"/>
  <c r="BK305" i="2"/>
  <c r="J305" i="2"/>
  <c r="BK302" i="2"/>
  <c r="J299" i="2"/>
  <c r="BK297" i="2"/>
  <c r="BK293" i="2"/>
  <c r="BK287" i="2"/>
  <c r="BK286" i="2"/>
  <c r="BK284" i="2"/>
  <c r="BK280" i="2"/>
  <c r="BK279" i="2"/>
  <c r="BK276" i="2"/>
  <c r="J275" i="2"/>
  <c r="J269" i="2"/>
  <c r="BK265" i="2"/>
  <c r="J259" i="2"/>
  <c r="BK256" i="2"/>
  <c r="J251" i="2"/>
  <c r="J244" i="2"/>
  <c r="J240" i="2"/>
  <c r="J237" i="2"/>
  <c r="J232" i="2"/>
  <c r="J231" i="2"/>
  <c r="BK222" i="2"/>
  <c r="BK218" i="2"/>
  <c r="J212" i="2"/>
  <c r="J209" i="2"/>
  <c r="BK206" i="2"/>
  <c r="J202" i="2"/>
  <c r="J195" i="2"/>
  <c r="J194" i="2"/>
  <c r="BK191" i="2"/>
  <c r="J185" i="2"/>
  <c r="BK182" i="2"/>
  <c r="BK178" i="2"/>
  <c r="J171" i="2"/>
  <c r="BK168" i="2"/>
  <c r="BK164" i="2"/>
  <c r="J161" i="2"/>
  <c r="J155" i="2"/>
  <c r="BK152" i="2"/>
  <c r="BK135" i="2"/>
  <c r="J124" i="7"/>
  <c r="J123" i="7"/>
  <c r="BK122" i="7"/>
  <c r="BK121" i="7"/>
  <c r="J132" i="6"/>
  <c r="J131" i="6"/>
  <c r="J130" i="6"/>
  <c r="J129" i="6"/>
  <c r="J128" i="6"/>
  <c r="BK127" i="6"/>
  <c r="J126" i="6"/>
  <c r="J125" i="6"/>
  <c r="BK123" i="6"/>
  <c r="J122" i="6"/>
  <c r="J121" i="6"/>
  <c r="J120" i="6"/>
  <c r="J119" i="6"/>
  <c r="J157" i="5"/>
  <c r="BK156" i="5"/>
  <c r="BK151" i="5"/>
  <c r="J150" i="5"/>
  <c r="J149" i="5"/>
  <c r="J148" i="5"/>
  <c r="BK146" i="5"/>
  <c r="J144" i="5"/>
  <c r="BK142" i="5"/>
  <c r="BK141" i="5"/>
  <c r="J140" i="5"/>
  <c r="J138" i="5"/>
  <c r="BK136" i="5"/>
  <c r="J135" i="5"/>
  <c r="J134" i="5"/>
  <c r="J132" i="5"/>
  <c r="J131" i="5"/>
  <c r="BK130" i="5"/>
  <c r="J128" i="5"/>
  <c r="J127" i="5"/>
  <c r="J125" i="5"/>
  <c r="J124" i="5"/>
  <c r="BK123" i="5"/>
  <c r="BK122" i="5"/>
  <c r="BK121" i="5"/>
  <c r="BK144" i="4"/>
  <c r="J143" i="4"/>
  <c r="J142" i="4"/>
  <c r="BK140" i="4"/>
  <c r="J136" i="4"/>
  <c r="J135" i="4"/>
  <c r="BK133" i="4"/>
  <c r="J132" i="4"/>
  <c r="J130" i="4"/>
  <c r="J128" i="4"/>
  <c r="BK127" i="4"/>
  <c r="BK125" i="4"/>
  <c r="BK123" i="4"/>
  <c r="BK121" i="4"/>
  <c r="J193" i="3"/>
  <c r="BK190" i="3"/>
  <c r="J187" i="3"/>
  <c r="J184" i="3"/>
  <c r="BK183" i="3"/>
  <c r="BK182" i="3"/>
  <c r="BK181" i="3"/>
  <c r="BK180" i="3"/>
  <c r="BK179" i="3"/>
  <c r="J178" i="3"/>
  <c r="J177" i="3"/>
  <c r="J176" i="3"/>
  <c r="J173" i="3"/>
  <c r="J172" i="3"/>
  <c r="J171" i="3"/>
  <c r="BK166" i="3"/>
  <c r="J163" i="3"/>
  <c r="J154" i="3"/>
  <c r="J152" i="3"/>
  <c r="J151" i="3"/>
  <c r="BK149" i="3"/>
  <c r="J148" i="3"/>
  <c r="BK145" i="3"/>
  <c r="BK144" i="3"/>
  <c r="BK143" i="3"/>
  <c r="BK142" i="3"/>
  <c r="J141" i="3"/>
  <c r="BK140" i="3"/>
  <c r="J139" i="3"/>
  <c r="J138" i="3"/>
  <c r="BK137" i="3"/>
  <c r="BK135" i="3"/>
  <c r="J134" i="3"/>
  <c r="BK133" i="3"/>
  <c r="J132" i="3"/>
  <c r="J130" i="3"/>
  <c r="J128" i="3"/>
  <c r="BK122" i="3"/>
  <c r="BK344" i="2"/>
  <c r="BK342" i="2"/>
  <c r="J339" i="2"/>
  <c r="J336" i="2"/>
  <c r="BK328" i="2"/>
  <c r="J319" i="2"/>
  <c r="J316" i="2"/>
  <c r="J313" i="2"/>
  <c r="BK310" i="2"/>
  <c r="J302" i="2"/>
  <c r="BK299" i="2"/>
  <c r="J297" i="2"/>
  <c r="J287" i="2"/>
  <c r="J286" i="2"/>
  <c r="J284" i="2"/>
  <c r="J283" i="2"/>
  <c r="J280" i="2"/>
  <c r="J279" i="2"/>
  <c r="J276" i="2"/>
  <c r="BK275" i="2"/>
  <c r="J272" i="2"/>
  <c r="BK269" i="2"/>
  <c r="J262" i="2"/>
  <c r="J256" i="2"/>
  <c r="BK251" i="2"/>
  <c r="BK247" i="2"/>
  <c r="BK244" i="2"/>
  <c r="BK240" i="2"/>
  <c r="J234" i="2"/>
  <c r="BK232" i="2"/>
  <c r="BK231" i="2"/>
  <c r="J230" i="2"/>
  <c r="J226" i="2"/>
  <c r="J222" i="2"/>
  <c r="J215" i="2"/>
  <c r="J206" i="2"/>
  <c r="BK202" i="2"/>
  <c r="BK198" i="2"/>
  <c r="BK195" i="2"/>
  <c r="J191" i="2"/>
  <c r="J188" i="2"/>
  <c r="BK185" i="2"/>
  <c r="J182" i="2"/>
  <c r="BK179" i="2"/>
  <c r="J178" i="2"/>
  <c r="BK175" i="2"/>
  <c r="BK171" i="2"/>
  <c r="J168" i="2"/>
  <c r="BK161" i="2"/>
  <c r="BK158" i="2"/>
  <c r="J152" i="2"/>
  <c r="BK148" i="2"/>
  <c r="J144" i="2"/>
  <c r="BK139" i="2"/>
  <c r="J135" i="2"/>
  <c r="BK134" i="2" l="1"/>
  <c r="J134" i="2"/>
  <c r="J98" i="2"/>
  <c r="R134" i="2"/>
  <c r="BK147" i="2"/>
  <c r="J147" i="2"/>
  <c r="J100" i="2"/>
  <c r="R147" i="2"/>
  <c r="T147" i="2"/>
  <c r="R167" i="2"/>
  <c r="BK229" i="2"/>
  <c r="J229" i="2"/>
  <c r="J102" i="2" s="1"/>
  <c r="T229" i="2"/>
  <c r="BK246" i="2"/>
  <c r="J246" i="2"/>
  <c r="J105" i="2" s="1"/>
  <c r="BK255" i="2"/>
  <c r="J255" i="2"/>
  <c r="J106" i="2"/>
  <c r="R255" i="2"/>
  <c r="P285" i="2"/>
  <c r="T285" i="2"/>
  <c r="R298" i="2"/>
  <c r="R324" i="2"/>
  <c r="R343" i="2"/>
  <c r="BK121" i="3"/>
  <c r="BK129" i="3"/>
  <c r="J129" i="3" s="1"/>
  <c r="J98" i="3" s="1"/>
  <c r="T129" i="3"/>
  <c r="P169" i="3"/>
  <c r="BK175" i="3"/>
  <c r="J175" i="3"/>
  <c r="J100" i="3"/>
  <c r="T175" i="3"/>
  <c r="R120" i="4"/>
  <c r="P129" i="4"/>
  <c r="BK139" i="4"/>
  <c r="J139" i="4"/>
  <c r="J99" i="4" s="1"/>
  <c r="P139" i="4"/>
  <c r="BK120" i="5"/>
  <c r="J120" i="5"/>
  <c r="J97" i="5" s="1"/>
  <c r="P120" i="5"/>
  <c r="BK137" i="5"/>
  <c r="J137" i="5"/>
  <c r="J98" i="5" s="1"/>
  <c r="T137" i="5"/>
  <c r="P154" i="5"/>
  <c r="T154" i="5"/>
  <c r="T119" i="5" s="1"/>
  <c r="BK118" i="6"/>
  <c r="BK117" i="6"/>
  <c r="J117" i="6"/>
  <c r="J96" i="6"/>
  <c r="R118" i="6"/>
  <c r="R117" i="6"/>
  <c r="P134" i="2"/>
  <c r="BK167" i="2"/>
  <c r="J167" i="2" s="1"/>
  <c r="J101" i="2" s="1"/>
  <c r="T167" i="2"/>
  <c r="T133" i="2" s="1"/>
  <c r="R229" i="2"/>
  <c r="P246" i="2"/>
  <c r="T246" i="2"/>
  <c r="P255" i="2"/>
  <c r="BK285" i="2"/>
  <c r="J285" i="2" s="1"/>
  <c r="J107" i="2" s="1"/>
  <c r="BK298" i="2"/>
  <c r="J298" i="2"/>
  <c r="J108" i="2" s="1"/>
  <c r="P298" i="2"/>
  <c r="BK324" i="2"/>
  <c r="J324" i="2"/>
  <c r="J110" i="2" s="1"/>
  <c r="T324" i="2"/>
  <c r="P343" i="2"/>
  <c r="P121" i="3"/>
  <c r="R121" i="3"/>
  <c r="T121" i="3"/>
  <c r="P129" i="3"/>
  <c r="R129" i="3"/>
  <c r="BK169" i="3"/>
  <c r="J169" i="3"/>
  <c r="J99" i="3"/>
  <c r="R169" i="3"/>
  <c r="T169" i="3"/>
  <c r="P175" i="3"/>
  <c r="R175" i="3"/>
  <c r="P120" i="4"/>
  <c r="P119" i="4" s="1"/>
  <c r="AU97" i="1" s="1"/>
  <c r="BK129" i="4"/>
  <c r="J129" i="4"/>
  <c r="J98" i="4" s="1"/>
  <c r="T129" i="4"/>
  <c r="R139" i="4"/>
  <c r="R120" i="5"/>
  <c r="P137" i="5"/>
  <c r="R137" i="5"/>
  <c r="BK154" i="5"/>
  <c r="J154" i="5"/>
  <c r="J99" i="5" s="1"/>
  <c r="R154" i="5"/>
  <c r="T118" i="6"/>
  <c r="T117" i="6"/>
  <c r="T134" i="2"/>
  <c r="P147" i="2"/>
  <c r="P167" i="2"/>
  <c r="P229" i="2"/>
  <c r="R246" i="2"/>
  <c r="T255" i="2"/>
  <c r="R285" i="2"/>
  <c r="T298" i="2"/>
  <c r="P324" i="2"/>
  <c r="BK343" i="2"/>
  <c r="J343" i="2"/>
  <c r="J111" i="2" s="1"/>
  <c r="T343" i="2"/>
  <c r="BK120" i="4"/>
  <c r="J120" i="4"/>
  <c r="J97" i="4" s="1"/>
  <c r="T120" i="4"/>
  <c r="R129" i="4"/>
  <c r="T139" i="4"/>
  <c r="T120" i="5"/>
  <c r="P118" i="6"/>
  <c r="P117" i="6"/>
  <c r="AU99" i="1" s="1"/>
  <c r="BK120" i="7"/>
  <c r="J120" i="7"/>
  <c r="J98" i="7"/>
  <c r="P120" i="7"/>
  <c r="P119" i="7"/>
  <c r="P118" i="7"/>
  <c r="AU100" i="1"/>
  <c r="R120" i="7"/>
  <c r="R119" i="7"/>
  <c r="R118" i="7"/>
  <c r="T120" i="7"/>
  <c r="T119" i="7" s="1"/>
  <c r="T118" i="7" s="1"/>
  <c r="E85" i="2"/>
  <c r="J89" i="2"/>
  <c r="J91" i="2"/>
  <c r="J92" i="2"/>
  <c r="BF148" i="2"/>
  <c r="BF152" i="2"/>
  <c r="BF155" i="2"/>
  <c r="BF158" i="2"/>
  <c r="BF161" i="2"/>
  <c r="BF164" i="2"/>
  <c r="BF175" i="2"/>
  <c r="BF198" i="2"/>
  <c r="BF206" i="2"/>
  <c r="BF209" i="2"/>
  <c r="BF212" i="2"/>
  <c r="BF215" i="2"/>
  <c r="BF234" i="2"/>
  <c r="BF251" i="2"/>
  <c r="BF256" i="2"/>
  <c r="BF262" i="2"/>
  <c r="BF287" i="2"/>
  <c r="BF313" i="2"/>
  <c r="BF316" i="2"/>
  <c r="BF325" i="2"/>
  <c r="BF328" i="2"/>
  <c r="BF331" i="2"/>
  <c r="BF336" i="2"/>
  <c r="BF344" i="2"/>
  <c r="J89" i="3"/>
  <c r="F92" i="3"/>
  <c r="F116" i="3"/>
  <c r="J117" i="3"/>
  <c r="BF122" i="3"/>
  <c r="BF124" i="3"/>
  <c r="BF126" i="3"/>
  <c r="BF127" i="3"/>
  <c r="BF130" i="3"/>
  <c r="BF132" i="3"/>
  <c r="BF133" i="3"/>
  <c r="BF134" i="3"/>
  <c r="BF136" i="3"/>
  <c r="BF141" i="3"/>
  <c r="BF144" i="3"/>
  <c r="BF150" i="3"/>
  <c r="BF152" i="3"/>
  <c r="BF155" i="3"/>
  <c r="BF166" i="3"/>
  <c r="BF173" i="3"/>
  <c r="BF177" i="3"/>
  <c r="BF178" i="3"/>
  <c r="BF179" i="3"/>
  <c r="BF181" i="3"/>
  <c r="BF182" i="3"/>
  <c r="BF187" i="3"/>
  <c r="BF190" i="3"/>
  <c r="BF121" i="4"/>
  <c r="BF123" i="4"/>
  <c r="BF124" i="4"/>
  <c r="BF125" i="4"/>
  <c r="BF126" i="4"/>
  <c r="BF130" i="4"/>
  <c r="BF135" i="4"/>
  <c r="BF136" i="4"/>
  <c r="BF137" i="4"/>
  <c r="BF138" i="4"/>
  <c r="BF144" i="4"/>
  <c r="E85" i="5"/>
  <c r="J91" i="5"/>
  <c r="J113" i="5"/>
  <c r="J116" i="5"/>
  <c r="BF121" i="5"/>
  <c r="BF125" i="5"/>
  <c r="BF132" i="5"/>
  <c r="BF138" i="5"/>
  <c r="BF142" i="5"/>
  <c r="BF146" i="5"/>
  <c r="BF148" i="5"/>
  <c r="BF155" i="5"/>
  <c r="BF158" i="5"/>
  <c r="E85" i="6"/>
  <c r="J89" i="6"/>
  <c r="F91" i="6"/>
  <c r="J92" i="6"/>
  <c r="F114" i="6"/>
  <c r="BF119" i="6"/>
  <c r="BF120" i="6"/>
  <c r="BF121" i="6"/>
  <c r="BF122" i="6"/>
  <c r="BF124" i="6"/>
  <c r="BF126" i="6"/>
  <c r="BF127" i="6"/>
  <c r="BF128" i="6"/>
  <c r="BF132" i="6"/>
  <c r="J91" i="7"/>
  <c r="E108" i="7"/>
  <c r="F114" i="7"/>
  <c r="F115" i="7"/>
  <c r="BF125" i="7"/>
  <c r="F91" i="2"/>
  <c r="F129" i="2"/>
  <c r="BF135" i="2"/>
  <c r="BF139" i="2"/>
  <c r="BF168" i="2"/>
  <c r="BF179" i="2"/>
  <c r="BF188" i="2"/>
  <c r="BF194" i="2"/>
  <c r="BF202" i="2"/>
  <c r="BF222" i="2"/>
  <c r="BF226" i="2"/>
  <c r="BF231" i="2"/>
  <c r="BF237" i="2"/>
  <c r="BF240" i="2"/>
  <c r="BF244" i="2"/>
  <c r="BF259" i="2"/>
  <c r="BF269" i="2"/>
  <c r="BF280" i="2"/>
  <c r="BF284" i="2"/>
  <c r="BF297" i="2"/>
  <c r="BF302" i="2"/>
  <c r="BF305" i="2"/>
  <c r="BF310" i="2"/>
  <c r="BF319" i="2"/>
  <c r="BF321" i="2"/>
  <c r="BF333" i="2"/>
  <c r="BF339" i="2"/>
  <c r="BF342" i="2"/>
  <c r="BK143" i="2"/>
  <c r="J143" i="2" s="1"/>
  <c r="J99" i="2" s="1"/>
  <c r="BK243" i="2"/>
  <c r="J243" i="2" s="1"/>
  <c r="J103" i="2" s="1"/>
  <c r="BK320" i="2"/>
  <c r="J320" i="2"/>
  <c r="J109" i="2" s="1"/>
  <c r="BK349" i="2"/>
  <c r="J349" i="2"/>
  <c r="J112" i="2"/>
  <c r="E85" i="3"/>
  <c r="J91" i="3"/>
  <c r="BF123" i="3"/>
  <c r="BF128" i="3"/>
  <c r="BF131" i="3"/>
  <c r="BF138" i="3"/>
  <c r="BF139" i="3"/>
  <c r="BF142" i="3"/>
  <c r="BF143" i="3"/>
  <c r="BF147" i="3"/>
  <c r="BF148" i="3"/>
  <c r="BF153" i="3"/>
  <c r="BF170" i="3"/>
  <c r="BF171" i="3"/>
  <c r="BF172" i="3"/>
  <c r="BF174" i="3"/>
  <c r="BF176" i="3"/>
  <c r="BF180" i="3"/>
  <c r="BF183" i="3"/>
  <c r="BF184" i="3"/>
  <c r="BF193" i="3"/>
  <c r="E85" i="4"/>
  <c r="J89" i="4"/>
  <c r="F91" i="4"/>
  <c r="J91" i="4"/>
  <c r="F92" i="4"/>
  <c r="J92" i="4"/>
  <c r="BF127" i="4"/>
  <c r="BF141" i="4"/>
  <c r="BF142" i="4"/>
  <c r="F91" i="5"/>
  <c r="BF126" i="5"/>
  <c r="BF128" i="5"/>
  <c r="BF130" i="5"/>
  <c r="BF136" i="5"/>
  <c r="BF139" i="5"/>
  <c r="BF141" i="5"/>
  <c r="BF144" i="5"/>
  <c r="BF147" i="5"/>
  <c r="BF149" i="5"/>
  <c r="J91" i="6"/>
  <c r="BF125" i="6"/>
  <c r="BF129" i="6"/>
  <c r="BF131" i="6"/>
  <c r="J112" i="7"/>
  <c r="J115" i="7"/>
  <c r="BF122" i="7"/>
  <c r="BF123" i="7"/>
  <c r="BF126" i="7"/>
  <c r="BF127" i="7"/>
  <c r="BF128" i="7"/>
  <c r="BF129" i="7"/>
  <c r="BF130" i="7"/>
  <c r="BF144" i="2"/>
  <c r="BF171" i="2"/>
  <c r="BF178" i="2"/>
  <c r="BF182" i="2"/>
  <c r="BF185" i="2"/>
  <c r="BF191" i="2"/>
  <c r="BF195" i="2"/>
  <c r="BF218" i="2"/>
  <c r="BF230" i="2"/>
  <c r="BF232" i="2"/>
  <c r="BF247" i="2"/>
  <c r="BF265" i="2"/>
  <c r="BF272" i="2"/>
  <c r="BF275" i="2"/>
  <c r="BF276" i="2"/>
  <c r="BF279" i="2"/>
  <c r="BF283" i="2"/>
  <c r="BF286" i="2"/>
  <c r="BF293" i="2"/>
  <c r="BF299" i="2"/>
  <c r="BF308" i="2"/>
  <c r="BF348" i="2"/>
  <c r="BF350" i="2"/>
  <c r="BF125" i="3"/>
  <c r="BF135" i="3"/>
  <c r="BF137" i="3"/>
  <c r="BF140" i="3"/>
  <c r="BF145" i="3"/>
  <c r="BF146" i="3"/>
  <c r="BF149" i="3"/>
  <c r="BF151" i="3"/>
  <c r="BF154" i="3"/>
  <c r="BF160" i="3"/>
  <c r="BF163" i="3"/>
  <c r="BF122" i="4"/>
  <c r="BF128" i="4"/>
  <c r="BF131" i="4"/>
  <c r="BF132" i="4"/>
  <c r="BF133" i="4"/>
  <c r="BF134" i="4"/>
  <c r="BF140" i="4"/>
  <c r="BF143" i="4"/>
  <c r="F92" i="5"/>
  <c r="BF122" i="5"/>
  <c r="BF123" i="5"/>
  <c r="BF124" i="5"/>
  <c r="BF127" i="5"/>
  <c r="BF129" i="5"/>
  <c r="BF131" i="5"/>
  <c r="BF133" i="5"/>
  <c r="BF134" i="5"/>
  <c r="BF135" i="5"/>
  <c r="BF140" i="5"/>
  <c r="BF143" i="5"/>
  <c r="BF145" i="5"/>
  <c r="BF150" i="5"/>
  <c r="BF151" i="5"/>
  <c r="BF156" i="5"/>
  <c r="BF157" i="5"/>
  <c r="BF123" i="6"/>
  <c r="BF130" i="6"/>
  <c r="BF121" i="7"/>
  <c r="BF124" i="7"/>
  <c r="BF131" i="7"/>
  <c r="BF132" i="7"/>
  <c r="F33" i="2"/>
  <c r="AZ95" i="1"/>
  <c r="F33" i="3"/>
  <c r="AZ96" i="1" s="1"/>
  <c r="F36" i="4"/>
  <c r="BC97" i="1"/>
  <c r="J33" i="2"/>
  <c r="AV95" i="1" s="1"/>
  <c r="J33" i="4"/>
  <c r="AV97" i="1"/>
  <c r="F33" i="7"/>
  <c r="AZ100" i="1" s="1"/>
  <c r="F36" i="7"/>
  <c r="BC100" i="1"/>
  <c r="F37" i="3"/>
  <c r="BD96" i="1" s="1"/>
  <c r="F35" i="4"/>
  <c r="BB97" i="1"/>
  <c r="F37" i="6"/>
  <c r="BD99" i="1" s="1"/>
  <c r="F35" i="3"/>
  <c r="BB96" i="1"/>
  <c r="F37" i="4"/>
  <c r="BD97" i="1" s="1"/>
  <c r="F36" i="5"/>
  <c r="BC98" i="1"/>
  <c r="F36" i="2"/>
  <c r="BC95" i="1" s="1"/>
  <c r="F33" i="6"/>
  <c r="AZ99" i="1"/>
  <c r="F37" i="2"/>
  <c r="BD95" i="1" s="1"/>
  <c r="F33" i="4"/>
  <c r="AZ97" i="1"/>
  <c r="F35" i="5"/>
  <c r="BB98" i="1" s="1"/>
  <c r="F35" i="2"/>
  <c r="BB95" i="1"/>
  <c r="J33" i="6"/>
  <c r="AV99" i="1" s="1"/>
  <c r="J33" i="7"/>
  <c r="AV100" i="1"/>
  <c r="F37" i="7"/>
  <c r="BD100" i="1" s="1"/>
  <c r="J33" i="3"/>
  <c r="AV96" i="1"/>
  <c r="F37" i="5"/>
  <c r="BD98" i="1" s="1"/>
  <c r="F36" i="3"/>
  <c r="BC96" i="1"/>
  <c r="F33" i="5"/>
  <c r="AZ98" i="1" s="1"/>
  <c r="F35" i="6"/>
  <c r="BB99" i="1"/>
  <c r="J33" i="5"/>
  <c r="AV98" i="1" s="1"/>
  <c r="F36" i="6"/>
  <c r="BC99" i="1"/>
  <c r="F35" i="7"/>
  <c r="BB100" i="1" s="1"/>
  <c r="R245" i="2" l="1"/>
  <c r="R120" i="3"/>
  <c r="R119" i="4"/>
  <c r="P245" i="2"/>
  <c r="P132" i="2" s="1"/>
  <c r="AU95" i="1" s="1"/>
  <c r="P133" i="2"/>
  <c r="R133" i="2"/>
  <c r="R132" i="2" s="1"/>
  <c r="T119" i="4"/>
  <c r="R119" i="5"/>
  <c r="T120" i="3"/>
  <c r="P120" i="3"/>
  <c r="AU96" i="1"/>
  <c r="T245" i="2"/>
  <c r="T132" i="2"/>
  <c r="P119" i="5"/>
  <c r="AU98" i="1"/>
  <c r="BK120" i="3"/>
  <c r="J120" i="3"/>
  <c r="J96" i="3" s="1"/>
  <c r="J121" i="3"/>
  <c r="J97" i="3"/>
  <c r="BK119" i="4"/>
  <c r="J119" i="4" s="1"/>
  <c r="J96" i="4" s="1"/>
  <c r="J118" i="6"/>
  <c r="J97" i="6"/>
  <c r="BK245" i="2"/>
  <c r="J245" i="2"/>
  <c r="J104" i="2"/>
  <c r="BK119" i="5"/>
  <c r="J119" i="5" s="1"/>
  <c r="J30" i="5" s="1"/>
  <c r="AG98" i="1" s="1"/>
  <c r="BK133" i="2"/>
  <c r="BK132" i="2"/>
  <c r="J132" i="2"/>
  <c r="J96" i="2" s="1"/>
  <c r="BK119" i="7"/>
  <c r="J119" i="7"/>
  <c r="J97" i="7"/>
  <c r="J30" i="6"/>
  <c r="AG99" i="1"/>
  <c r="F34" i="2"/>
  <c r="BA95" i="1"/>
  <c r="J34" i="4"/>
  <c r="AW97" i="1"/>
  <c r="AT97" i="1" s="1"/>
  <c r="F34" i="5"/>
  <c r="BA98" i="1"/>
  <c r="J34" i="7"/>
  <c r="AW100" i="1" s="1"/>
  <c r="AT100" i="1" s="1"/>
  <c r="BB94" i="1"/>
  <c r="AX94" i="1"/>
  <c r="F34" i="4"/>
  <c r="BA97" i="1"/>
  <c r="J34" i="5"/>
  <c r="AW98" i="1"/>
  <c r="AT98" i="1" s="1"/>
  <c r="J34" i="6"/>
  <c r="AW99" i="1"/>
  <c r="AT99" i="1"/>
  <c r="AZ94" i="1"/>
  <c r="W29" i="1"/>
  <c r="BD94" i="1"/>
  <c r="W33" i="1"/>
  <c r="J34" i="2"/>
  <c r="AW95" i="1"/>
  <c r="AT95" i="1"/>
  <c r="F34" i="3"/>
  <c r="BA96" i="1" s="1"/>
  <c r="BC94" i="1"/>
  <c r="AY94" i="1"/>
  <c r="F34" i="7"/>
  <c r="BA100" i="1" s="1"/>
  <c r="J34" i="3"/>
  <c r="AW96" i="1"/>
  <c r="AT96" i="1"/>
  <c r="F34" i="6"/>
  <c r="BA99" i="1"/>
  <c r="J39" i="5" l="1"/>
  <c r="J39" i="6"/>
  <c r="J96" i="5"/>
  <c r="J133" i="2"/>
  <c r="J97" i="2"/>
  <c r="BK118" i="7"/>
  <c r="J118" i="7"/>
  <c r="J96" i="7"/>
  <c r="AN99" i="1"/>
  <c r="AN98" i="1"/>
  <c r="BA94" i="1"/>
  <c r="AW94" i="1"/>
  <c r="AK30" i="1"/>
  <c r="AU94" i="1"/>
  <c r="W32" i="1"/>
  <c r="J30" i="3"/>
  <c r="AG96" i="1"/>
  <c r="AN96" i="1" s="1"/>
  <c r="J30" i="4"/>
  <c r="AG97" i="1"/>
  <c r="AN97" i="1"/>
  <c r="W31" i="1"/>
  <c r="J30" i="2"/>
  <c r="AG95" i="1"/>
  <c r="AN95" i="1"/>
  <c r="AV94" i="1"/>
  <c r="AK29" i="1"/>
  <c r="J39" i="2" l="1"/>
  <c r="J39" i="4"/>
  <c r="J39" i="3"/>
  <c r="W30" i="1"/>
  <c r="J30" i="7"/>
  <c r="AG100" i="1"/>
  <c r="AN100" i="1"/>
  <c r="AT94" i="1"/>
  <c r="J39" i="7" l="1"/>
  <c r="AG94" i="1"/>
  <c r="AN94" i="1"/>
  <c r="AK26" i="1" l="1"/>
  <c r="AK35" i="1"/>
</calcChain>
</file>

<file path=xl/sharedStrings.xml><?xml version="1.0" encoding="utf-8"?>
<sst xmlns="http://schemas.openxmlformats.org/spreadsheetml/2006/main" count="5306" uniqueCount="853">
  <si>
    <t>Export Komplet</t>
  </si>
  <si>
    <t/>
  </si>
  <si>
    <t>2.0</t>
  </si>
  <si>
    <t>False</t>
  </si>
  <si>
    <t>{1914633f-8544-4ea7-af26-2a1f54eca029}</t>
  </si>
  <si>
    <t>&gt;&gt;  skryté sloupce  &lt;&lt;</t>
  </si>
  <si>
    <t>0,01</t>
  </si>
  <si>
    <t>21</t>
  </si>
  <si>
    <t>15</t>
  </si>
  <si>
    <t>REKAPITULACE STAVBY</t>
  </si>
  <si>
    <t>v ---  níže se nacházejí doplnkové a pomocné údaje k sestavám  --- v</t>
  </si>
  <si>
    <t>Návod na vyplnění</t>
  </si>
  <si>
    <t>0,001</t>
  </si>
  <si>
    <t>Kód:</t>
  </si>
  <si>
    <t>04</t>
  </si>
  <si>
    <t>Měnit lze pouze buňky se žlutým podbarvením!_x000D_
_x000D_
1) na prvním listu Rekapitulace stavby vyplňte v sestavě_x000D_
_x000D_
    a) Souhrnný list_x000D_
       - údaje o Uchazeči_x000D_
         (přenesou se do ostatních sestav i v jiných listech)_x000D_
_x000D_
    b) Rekapitulace objektů_x000D_
       - potřebné Ostatní náklady_x000D_
_x000D_
2) na vybraných listech vyplňte v sestavě_x000D_
_x000D_
    a) Krycí list_x000D_
       - údaje o Uchazeči, pokud se liší od údajů o Uchazeči na Souhrnném listu_x000D_
         (údaje se přenesou do ostatních sestav v daném listu)_x000D_
_x000D_
    b) Rekapitulace rozpočtu_x000D_
       - potřebné Ostatní náklady_x000D_
_x000D_
    c) Celkové náklady za stavbu_x000D_
       - ceny u položek_x000D_
       - množství, pokud má žluté podbarvení_x000D_
       - a v případě potřeby poznámku (ta je ve skrytém sloupci)</t>
  </si>
  <si>
    <t>Stavba:</t>
  </si>
  <si>
    <t>Bytový dům Mezilesí 2060 - Výměna stoupacího potrubí - I. etapa</t>
  </si>
  <si>
    <t>KSO:</t>
  </si>
  <si>
    <t>CC-CZ:</t>
  </si>
  <si>
    <t>Místo:</t>
  </si>
  <si>
    <t xml:space="preserve"> </t>
  </si>
  <si>
    <t>Datum:</t>
  </si>
  <si>
    <t>Zadavatel:</t>
  </si>
  <si>
    <t>IČ:</t>
  </si>
  <si>
    <t>DIČ:</t>
  </si>
  <si>
    <t>Uchazeč:</t>
  </si>
  <si>
    <t>Vyplň údaj</t>
  </si>
  <si>
    <t>Projektant:</t>
  </si>
  <si>
    <t>True</t>
  </si>
  <si>
    <t>Zpracovatel:</t>
  </si>
  <si>
    <t>Poznámka:</t>
  </si>
  <si>
    <t>Cena bez DPH</t>
  </si>
  <si>
    <t>Sazba daně</t>
  </si>
  <si>
    <t>Základ daně</t>
  </si>
  <si>
    <t>Výše daně</t>
  </si>
  <si>
    <t>DPH</t>
  </si>
  <si>
    <t>základní</t>
  </si>
  <si>
    <t>snížená</t>
  </si>
  <si>
    <t>zákl. přenesená</t>
  </si>
  <si>
    <t>sníž. přenesená</t>
  </si>
  <si>
    <t>nulová</t>
  </si>
  <si>
    <t>Cena s DPH</t>
  </si>
  <si>
    <t>v</t>
  </si>
  <si>
    <t>CZK</t>
  </si>
  <si>
    <t>Projektant</t>
  </si>
  <si>
    <t>Zpracovatel</t>
  </si>
  <si>
    <t>Datum a podpis:</t>
  </si>
  <si>
    <t>Razítko</t>
  </si>
  <si>
    <t>Objednavatel</t>
  </si>
  <si>
    <t>Uchazeč</t>
  </si>
  <si>
    <t>REKAPITULACE OBJEKTŮ STAVBY A SOUPISŮ PRACÍ</t>
  </si>
  <si>
    <t>Informatívní údaje z listů zakázek</t>
  </si>
  <si>
    <t>Kód</t>
  </si>
  <si>
    <t>Popis</t>
  </si>
  <si>
    <t>Cena bez DPH [CZK]</t>
  </si>
  <si>
    <t>Cena s DPH [CZK]</t>
  </si>
  <si>
    <t>Typ</t>
  </si>
  <si>
    <t>z toho Ostat._x000D_
náklady [CZK]</t>
  </si>
  <si>
    <t>DPH [CZK]</t>
  </si>
  <si>
    <t>Normohodiny [h]</t>
  </si>
  <si>
    <t>DPH základní [CZK]</t>
  </si>
  <si>
    <t>DPH snížená [CZK]</t>
  </si>
  <si>
    <t>DPH základní přenesená_x000D_
[CZK]</t>
  </si>
  <si>
    <t>DPH snížená přenesená_x000D_
[CZK]</t>
  </si>
  <si>
    <t>Základna_x000D_
DPH základní</t>
  </si>
  <si>
    <t>Základna_x000D_
DPH snížená</t>
  </si>
  <si>
    <t>Základna_x000D_
DPH zákl. přenesená</t>
  </si>
  <si>
    <t>Základna_x000D_
DPH sníž. přenesená</t>
  </si>
  <si>
    <t>Základna_x000D_
DPH nulová</t>
  </si>
  <si>
    <t>Náklady z rozpočtů</t>
  </si>
  <si>
    <t>D</t>
  </si>
  <si>
    <t>0</t>
  </si>
  <si>
    <t>###NOIMPORT###</t>
  </si>
  <si>
    <t>IMPORT</t>
  </si>
  <si>
    <t>{00000000-0000-0000-0000-000000000000}</t>
  </si>
  <si>
    <t>/</t>
  </si>
  <si>
    <t>01.1</t>
  </si>
  <si>
    <t>SO 01.1 Stavební část</t>
  </si>
  <si>
    <t>STA</t>
  </si>
  <si>
    <t>1</t>
  </si>
  <si>
    <t>{b502c942-09d1-4e45-beef-e28607062528}</t>
  </si>
  <si>
    <t>01.2</t>
  </si>
  <si>
    <t>SO 01.2 ZTI</t>
  </si>
  <si>
    <t>{1ebe96f5-a514-4b5a-afee-554e4440afa7}</t>
  </si>
  <si>
    <t>01.3</t>
  </si>
  <si>
    <t>SO 01.3 Elektroinstalace</t>
  </si>
  <si>
    <t>{3ed55ece-93af-4806-8321-ac5222f2b184}</t>
  </si>
  <si>
    <t>01.4</t>
  </si>
  <si>
    <t>SO 01.4 VZT</t>
  </si>
  <si>
    <t>{52064228-f1a8-4c3c-b31c-1fd5bcb421d5}</t>
  </si>
  <si>
    <t>01.5</t>
  </si>
  <si>
    <t>SO 01.5 Likvidace asbestu - kanalizační potrubí</t>
  </si>
  <si>
    <t>{601d134b-bfe5-444f-8ca4-4cd0fa3beaa0}</t>
  </si>
  <si>
    <t>901</t>
  </si>
  <si>
    <t>VON</t>
  </si>
  <si>
    <t>{aadc670d-625f-4e19-a663-fc4b1ae4000e}</t>
  </si>
  <si>
    <t>KRYCÍ LIST SOUPISU PRACÍ</t>
  </si>
  <si>
    <t>Objekt:</t>
  </si>
  <si>
    <t>01.1 - SO 01.1 Stavební část</t>
  </si>
  <si>
    <t>REKAPITULACE ČLENĚNÍ SOUPISU PRACÍ</t>
  </si>
  <si>
    <t>Kód dílu - Popis</t>
  </si>
  <si>
    <t>Cena celkem [CZK]</t>
  </si>
  <si>
    <t>Náklady ze soupisu prací</t>
  </si>
  <si>
    <t>-1</t>
  </si>
  <si>
    <t>HSV - Práce a dodávky HSV</t>
  </si>
  <si>
    <t xml:space="preserve">    3 - Svislé a kompletní konstrukce</t>
  </si>
  <si>
    <t xml:space="preserve">    4 - Vodorovné konstrukce</t>
  </si>
  <si>
    <t xml:space="preserve">    6 - Úpravy povrchů, podlahy a osazování výplní</t>
  </si>
  <si>
    <t xml:space="preserve">    9 - Ostatní konstrukce a práce, bourání</t>
  </si>
  <si>
    <t xml:space="preserve">    997 - Přesun sutě</t>
  </si>
  <si>
    <t xml:space="preserve">    998 - Přesun hmot</t>
  </si>
  <si>
    <t>PSV - Práce a dodávky PSV</t>
  </si>
  <si>
    <t xml:space="preserve">    725 - Zdravotechnika - zařizovací předměty</t>
  </si>
  <si>
    <t xml:space="preserve">    763 - Konstrukce suché výstavby</t>
  </si>
  <si>
    <t xml:space="preserve">    767 - Konstrukce zámečnické</t>
  </si>
  <si>
    <t xml:space="preserve">    771 - Podlahy z dlaždic</t>
  </si>
  <si>
    <t xml:space="preserve">    776 - Podlahy povlakové</t>
  </si>
  <si>
    <t xml:space="preserve">    781 - Dokončovací práce - obklady</t>
  </si>
  <si>
    <t xml:space="preserve">    783 - Dokončovací práce - nátěry</t>
  </si>
  <si>
    <t xml:space="preserve">    784 - Dokončovací práce - malby a tapety</t>
  </si>
  <si>
    <t>SOUPIS PRACÍ</t>
  </si>
  <si>
    <t>PČ</t>
  </si>
  <si>
    <t>MJ</t>
  </si>
  <si>
    <t>Množství</t>
  </si>
  <si>
    <t>J.cena [CZK]</t>
  </si>
  <si>
    <t>Cenová soustava</t>
  </si>
  <si>
    <t>J. Nh [h]</t>
  </si>
  <si>
    <t>Nh celkem [h]</t>
  </si>
  <si>
    <t>J. hmotnost [t]</t>
  </si>
  <si>
    <t>Hmotnost celkem [t]</t>
  </si>
  <si>
    <t>J. suť [t]</t>
  </si>
  <si>
    <t>Suť Celkem [t]</t>
  </si>
  <si>
    <t>Náklady soupisu celkem</t>
  </si>
  <si>
    <t>HSV</t>
  </si>
  <si>
    <t>Práce a dodávky HSV</t>
  </si>
  <si>
    <t>ROZPOCET</t>
  </si>
  <si>
    <t>3</t>
  </si>
  <si>
    <t>Svislé a kompletní konstrukce</t>
  </si>
  <si>
    <t>K</t>
  </si>
  <si>
    <t>340235212R</t>
  </si>
  <si>
    <t>přebetonování prostupů ve stěnách plochy do 0,0225 m2</t>
  </si>
  <si>
    <t>kus</t>
  </si>
  <si>
    <t>4</t>
  </si>
  <si>
    <t>2</t>
  </si>
  <si>
    <t>443817788</t>
  </si>
  <si>
    <t>VV</t>
  </si>
  <si>
    <t>"24 bytů"</t>
  </si>
  <si>
    <t>"pro instalace" 24*2</t>
  </si>
  <si>
    <t>Součet</t>
  </si>
  <si>
    <t>340235212R2</t>
  </si>
  <si>
    <t>přebetonování prostupů ve stěnách plochy do 0,5 m2</t>
  </si>
  <si>
    <t>1811369573</t>
  </si>
  <si>
    <t>"přízemí"</t>
  </si>
  <si>
    <t>"pro instalace" 6</t>
  </si>
  <si>
    <t>Vodorovné konstrukce</t>
  </si>
  <si>
    <t>411386R1</t>
  </si>
  <si>
    <t>Přebetonování stropů jader v tl. 200 mm vč. bednění a odbednění</t>
  </si>
  <si>
    <t>-959971325</t>
  </si>
  <si>
    <t>2*26</t>
  </si>
  <si>
    <t>6</t>
  </si>
  <si>
    <t>Úpravy povrchů, podlahy a osazování výplní</t>
  </si>
  <si>
    <t>612325201R</t>
  </si>
  <si>
    <t>Oprava omítek malých ploch do 0,09 m2 na stěnách</t>
  </si>
  <si>
    <t>-1838490459</t>
  </si>
  <si>
    <t>"po zazdívkách pro instalace" 24*2</t>
  </si>
  <si>
    <t>5</t>
  </si>
  <si>
    <t>631311115</t>
  </si>
  <si>
    <t>Mazanina tl do 80 mm z betonu prostého bez zvýšených nároků na prostředí tř. C 20/25</t>
  </si>
  <si>
    <t>m3</t>
  </si>
  <si>
    <t>2068144972</t>
  </si>
  <si>
    <t>"24 bytů" (1,25*0,9)*24*0,04</t>
  </si>
  <si>
    <t>631311R1</t>
  </si>
  <si>
    <t>zabetonování otvorů po usazené ocelových konstrukcí</t>
  </si>
  <si>
    <t>-638192711</t>
  </si>
  <si>
    <t>"24 bytů" 4*24</t>
  </si>
  <si>
    <t>7</t>
  </si>
  <si>
    <t>631311R2</t>
  </si>
  <si>
    <t>oprava podlah po výměně patních kolen</t>
  </si>
  <si>
    <t>318330335</t>
  </si>
  <si>
    <t>"přízemí - pro výměnu patních kolen" 0,9*0,8*0,5*2</t>
  </si>
  <si>
    <t>8</t>
  </si>
  <si>
    <t>631319171</t>
  </si>
  <si>
    <t>Příplatek k mazanině tl do 80 mm za stržení povrchu spodní vrstvy před vložením výztuže</t>
  </si>
  <si>
    <t>-526344646</t>
  </si>
  <si>
    <t>9</t>
  </si>
  <si>
    <t>631362021</t>
  </si>
  <si>
    <t>Výztuž mazanin svařovanými sítěmi Kari</t>
  </si>
  <si>
    <t>t</t>
  </si>
  <si>
    <t>684300201</t>
  </si>
  <si>
    <t>"24 bytů" (1,25*0,9)*24*0,0079</t>
  </si>
  <si>
    <t>Ostatní konstrukce a práce, bourání</t>
  </si>
  <si>
    <t>10</t>
  </si>
  <si>
    <t>94910111R</t>
  </si>
  <si>
    <t>Lešení pomocné pro objekty pozemních staveb s lešeňovou podlahou</t>
  </si>
  <si>
    <t>m2</t>
  </si>
  <si>
    <t>561349296</t>
  </si>
  <si>
    <t>"24 bytů " (1,25*0,9)*24</t>
  </si>
  <si>
    <t>11</t>
  </si>
  <si>
    <t>9529021R</t>
  </si>
  <si>
    <t>Úklid společných prostor</t>
  </si>
  <si>
    <t>620708619</t>
  </si>
  <si>
    <t>"20 dní 12 pater"</t>
  </si>
  <si>
    <t>(15,7+5)*12*20</t>
  </si>
  <si>
    <t>12</t>
  </si>
  <si>
    <t>9529022R</t>
  </si>
  <si>
    <t>vyklizení prostor v přízemí a úklid</t>
  </si>
  <si>
    <t>kpl</t>
  </si>
  <si>
    <t>-746007204</t>
  </si>
  <si>
    <t>"přízemí" 1</t>
  </si>
  <si>
    <t>13</t>
  </si>
  <si>
    <t>95290R01</t>
  </si>
  <si>
    <t>drobné opravy společných prostor</t>
  </si>
  <si>
    <t>-1800266733</t>
  </si>
  <si>
    <t>14</t>
  </si>
  <si>
    <t>95295R01</t>
  </si>
  <si>
    <t>prachové uzávěry v bytech - zřízení a odstranění</t>
  </si>
  <si>
    <t>1188151696</t>
  </si>
  <si>
    <t>"24 bytů - 3ks na byt" 24*3</t>
  </si>
  <si>
    <t>95295R51</t>
  </si>
  <si>
    <t>protiprachové opatření nouzového větrání CHUC - zřízení a odstranění</t>
  </si>
  <si>
    <t>1590549173</t>
  </si>
  <si>
    <t>16</t>
  </si>
  <si>
    <t>95296R01</t>
  </si>
  <si>
    <t>revize šachty na střeše</t>
  </si>
  <si>
    <t>-701717800</t>
  </si>
  <si>
    <t>17</t>
  </si>
  <si>
    <t>95296R11</t>
  </si>
  <si>
    <t>demontáž nástěnné skříně (ocel 1,5x1,5 m) + následná úprava</t>
  </si>
  <si>
    <t>-2097370474</t>
  </si>
  <si>
    <t>18</t>
  </si>
  <si>
    <t>95296R51</t>
  </si>
  <si>
    <t>úprava nadstřešní části větrací šachty</t>
  </si>
  <si>
    <t>-1930240843</t>
  </si>
  <si>
    <t>19</t>
  </si>
  <si>
    <t>95394R1</t>
  </si>
  <si>
    <t>Konstrukce lávky pro vodovodní potrubí pod stropy 1 NP</t>
  </si>
  <si>
    <t>175720192</t>
  </si>
  <si>
    <t>20</t>
  </si>
  <si>
    <t>9610441R1</t>
  </si>
  <si>
    <t>Bourání podlahových konstrukcí</t>
  </si>
  <si>
    <t>-1186461131</t>
  </si>
  <si>
    <t>962031136</t>
  </si>
  <si>
    <t>Bourání příček z tvárnic nebo příčkovek tl do 150 mm</t>
  </si>
  <si>
    <t>-1383132422</t>
  </si>
  <si>
    <t>"předstěny"</t>
  </si>
  <si>
    <t>0,9*2,6*5</t>
  </si>
  <si>
    <t>22</t>
  </si>
  <si>
    <t>962084121R</t>
  </si>
  <si>
    <t>Bourání příček deskových sololit, SDK tl do 50 mm</t>
  </si>
  <si>
    <t>-1607277799</t>
  </si>
  <si>
    <t>0,9*2,6*19</t>
  </si>
  <si>
    <t>23</t>
  </si>
  <si>
    <t>965042131</t>
  </si>
  <si>
    <t>Bourání podkladů pod dlažby nebo mazanin betonových nebo z litého asfaltu tl do 100 mm pl do 4 m2</t>
  </si>
  <si>
    <t>-816192762</t>
  </si>
  <si>
    <t>"24 bytů" (1,25*0,9)*24*0,05</t>
  </si>
  <si>
    <t>24</t>
  </si>
  <si>
    <t>969011121R</t>
  </si>
  <si>
    <t>Vybourání potrubí DN do 52</t>
  </si>
  <si>
    <t>m</t>
  </si>
  <si>
    <t>-248287839</t>
  </si>
  <si>
    <t>"24 bytů" 572+(24*2,8*3)+60+93+20</t>
  </si>
  <si>
    <t>25</t>
  </si>
  <si>
    <t>96911R1</t>
  </si>
  <si>
    <t>demontáž ležatých rozvodů vody v 1  NP</t>
  </si>
  <si>
    <t>1977900349</t>
  </si>
  <si>
    <t>26</t>
  </si>
  <si>
    <t>96911R2</t>
  </si>
  <si>
    <t>demontáž lávky v 1 NP</t>
  </si>
  <si>
    <t>-1261779162</t>
  </si>
  <si>
    <t>27</t>
  </si>
  <si>
    <t>97103323R</t>
  </si>
  <si>
    <t>Vybourání otvorů ve zdivu cihelném pl do 0,0225 m2 na MVC nebo MV tl do 150 mm</t>
  </si>
  <si>
    <t>-796581879</t>
  </si>
  <si>
    <t>28</t>
  </si>
  <si>
    <t>971052531R</t>
  </si>
  <si>
    <t>Vybourání nebo prorážení otvorů v panelových příčkách a zdech pl do 1 m2 tl do 150 mm</t>
  </si>
  <si>
    <t>1248998421</t>
  </si>
  <si>
    <t>29</t>
  </si>
  <si>
    <t>972044R01</t>
  </si>
  <si>
    <t>Vybourání otvorů v podlaze z panelu 15x10 cm pro kotvení ocel. konstrukcí</t>
  </si>
  <si>
    <t>-1182864998</t>
  </si>
  <si>
    <t>997</t>
  </si>
  <si>
    <t>Přesun sutě</t>
  </si>
  <si>
    <t>30</t>
  </si>
  <si>
    <t>99701321R</t>
  </si>
  <si>
    <t>Vnitrostaveništní doprava suti a vybouraných hmot pro budovy v do 40 m ručně</t>
  </si>
  <si>
    <t>1588466834</t>
  </si>
  <si>
    <t>31</t>
  </si>
  <si>
    <t>997013501</t>
  </si>
  <si>
    <t>Odvoz suti a vybouraných hmot na skládku nebo meziskládku do 1 km se složením</t>
  </si>
  <si>
    <t>-211826002</t>
  </si>
  <si>
    <t>32</t>
  </si>
  <si>
    <t>997013509</t>
  </si>
  <si>
    <t>Příplatek k odvozu suti a vybouraných hmot na skládku ZKD 1 km přes 1 km</t>
  </si>
  <si>
    <t>593999056</t>
  </si>
  <si>
    <t>27,806*19 'Přepočtené koeficientem množství</t>
  </si>
  <si>
    <t>33</t>
  </si>
  <si>
    <t>997013801</t>
  </si>
  <si>
    <t>Poplatek za uložení na skládce (skládkovné) stavebního odpadu betonového kód odpadu 170 101</t>
  </si>
  <si>
    <t>1520909685</t>
  </si>
  <si>
    <t>1,44+2,97+1,44</t>
  </si>
  <si>
    <t>34</t>
  </si>
  <si>
    <t>997013803</t>
  </si>
  <si>
    <t>Poplatek za uložení na skládce (skládkovné) stavebního odpadu cihelného kód odpadu 170 102</t>
  </si>
  <si>
    <t>1479709782</t>
  </si>
  <si>
    <t>1,369+0,192+1,62</t>
  </si>
  <si>
    <t>35</t>
  </si>
  <si>
    <t>997013831</t>
  </si>
  <si>
    <t>Poplatek za uložení na skládce (skládkovné) stavebního odpadu směsného kód odpadu 170 904</t>
  </si>
  <si>
    <t>-1815044066</t>
  </si>
  <si>
    <t>27,708-(5,85+3,181)</t>
  </si>
  <si>
    <t>998</t>
  </si>
  <si>
    <t>Přesun hmot</t>
  </si>
  <si>
    <t>36</t>
  </si>
  <si>
    <t>998018004</t>
  </si>
  <si>
    <t>Přesun hmot ruční pro budovy v do 40 m</t>
  </si>
  <si>
    <t>-1885084898</t>
  </si>
  <si>
    <t>PSV</t>
  </si>
  <si>
    <t>Práce a dodávky PSV</t>
  </si>
  <si>
    <t>725</t>
  </si>
  <si>
    <t>Zdravotechnika - zařizovací předměty</t>
  </si>
  <si>
    <t>37</t>
  </si>
  <si>
    <t>7251108R1</t>
  </si>
  <si>
    <t>Demontáž klozetů a zpětná montáž</t>
  </si>
  <si>
    <t>soubor</t>
  </si>
  <si>
    <t>581957295</t>
  </si>
  <si>
    <t>"3x demontáž a  3x zpětná montáž" 24*3</t>
  </si>
  <si>
    <t>38</t>
  </si>
  <si>
    <t>7251108R2</t>
  </si>
  <si>
    <t>Demontáž klozetů do suti</t>
  </si>
  <si>
    <t>859242098</t>
  </si>
  <si>
    <t>763</t>
  </si>
  <si>
    <t>Konstrukce suché výstavby</t>
  </si>
  <si>
    <t>39</t>
  </si>
  <si>
    <t>7631114R51</t>
  </si>
  <si>
    <t>SDK příčka profil CW+UW  2xprotipožární vnější + 1x protipožární vnitřní</t>
  </si>
  <si>
    <t>-485213658</t>
  </si>
  <si>
    <t>"předělující m.č. 1.02" 2,8*3,85</t>
  </si>
  <si>
    <t>40</t>
  </si>
  <si>
    <t>7631133R1</t>
  </si>
  <si>
    <t>SDK příčka instalační  profil CW+UW 50 desky 1xDFH2 15 protipožární</t>
  </si>
  <si>
    <t>1842449788</t>
  </si>
  <si>
    <t>"24 bytů" 0,9*1,3*24</t>
  </si>
  <si>
    <t>41</t>
  </si>
  <si>
    <t>7631133R2</t>
  </si>
  <si>
    <t>SDK příčka instalační  zdvojený profil CW+UW 50 desky 2xDFH2 15 protipožární</t>
  </si>
  <si>
    <t>-2143312600</t>
  </si>
  <si>
    <t>42</t>
  </si>
  <si>
    <t>763131432</t>
  </si>
  <si>
    <t>SDK podhled deska 1xDF 15 bez TI dvouvrstvá spodní kce profil CD+UD</t>
  </si>
  <si>
    <t>-1807793193</t>
  </si>
  <si>
    <t>"24 bytů" (1,25*0,9)*24</t>
  </si>
  <si>
    <t>"přízemí m.č. 1.02" 11,7</t>
  </si>
  <si>
    <t>43</t>
  </si>
  <si>
    <t>763164526</t>
  </si>
  <si>
    <t>SDK obklad kovových kcí tvaru L š do 0,4 m desky 1xH2DF 15</t>
  </si>
  <si>
    <t>-401794432</t>
  </si>
  <si>
    <t>"24 bytů" 2,4*2*24</t>
  </si>
  <si>
    <t>44</t>
  </si>
  <si>
    <t>763171213</t>
  </si>
  <si>
    <t>Montáž revizních klapek SDK kcí vel. do 0,5 m2 pro podhledy</t>
  </si>
  <si>
    <t>532925151</t>
  </si>
  <si>
    <t>"přízemí" 2</t>
  </si>
  <si>
    <t>45</t>
  </si>
  <si>
    <t>M</t>
  </si>
  <si>
    <t>59030155R</t>
  </si>
  <si>
    <t>instalační prostup uzamykatelný protipožární pro podhledy 600x600mm</t>
  </si>
  <si>
    <t>-1361612472</t>
  </si>
  <si>
    <t>46</t>
  </si>
  <si>
    <t>76317181R</t>
  </si>
  <si>
    <t>Demontáž revizních klapek/dvířek SDK kcí vel. do 1 m2 pro příčky/předsazené stěny</t>
  </si>
  <si>
    <t>-1419887188</t>
  </si>
  <si>
    <t>"24 bytů" 24</t>
  </si>
  <si>
    <t>47</t>
  </si>
  <si>
    <t>7631723R01</t>
  </si>
  <si>
    <t>dveře 800/1970 do SDK příčky, vč. zárubně, kování a zámku - dodávka a montáž</t>
  </si>
  <si>
    <t>1416179805</t>
  </si>
  <si>
    <t>48</t>
  </si>
  <si>
    <t>7631723R1</t>
  </si>
  <si>
    <t>Montáž revizních dvířek SDK kcí vel. 600x800 mm</t>
  </si>
  <si>
    <t>-1489515719</t>
  </si>
  <si>
    <t>49</t>
  </si>
  <si>
    <t>590307R</t>
  </si>
  <si>
    <t>dvířka revizní 600x800mm ze SDK, akustická, uzavíratelná</t>
  </si>
  <si>
    <t>648295443</t>
  </si>
  <si>
    <t>50</t>
  </si>
  <si>
    <t>998763405</t>
  </si>
  <si>
    <t>Přesun hmot ruční procentní pro sádrokartonové konstrukce v objektech v do 48 m</t>
  </si>
  <si>
    <t>%</t>
  </si>
  <si>
    <t>1404845429</t>
  </si>
  <si>
    <t>767</t>
  </si>
  <si>
    <t>Konstrukce zámečnické</t>
  </si>
  <si>
    <t>51</t>
  </si>
  <si>
    <t>76713R01</t>
  </si>
  <si>
    <t>Sklepní kóje - dodávka a montáž</t>
  </si>
  <si>
    <t>-980956739</t>
  </si>
  <si>
    <t>52</t>
  </si>
  <si>
    <t>767995R01</t>
  </si>
  <si>
    <t>Ocelová konstrukce rámu jádra - dodávka a montáž</t>
  </si>
  <si>
    <t>kg</t>
  </si>
  <si>
    <t>1611841178</t>
  </si>
  <si>
    <t>"jekly 70x50x3 mm, 40x40x3 mm, 60x40x3 mm, pásovina 50x5 mm, 40x5 mm, šrouby 6,3x25 mm, závitová tyč d 10 mm dl. 2,3 m, svary, krytky jeklů"</t>
  </si>
  <si>
    <t>(76+5+3+2+6+2)*24</t>
  </si>
  <si>
    <t>2256*1,1 'Přepočtené koeficientem množství</t>
  </si>
  <si>
    <t>53</t>
  </si>
  <si>
    <t>767996R01</t>
  </si>
  <si>
    <t>kotvení trubek instalací k rámu jádra - dodávka a montáž</t>
  </si>
  <si>
    <t>-1229610972</t>
  </si>
  <si>
    <t>54</t>
  </si>
  <si>
    <t>998767205</t>
  </si>
  <si>
    <t>Přesun hmot ruční procentní pro zámečnické konstrukce v objektech v do 48 m</t>
  </si>
  <si>
    <t>-1934966283</t>
  </si>
  <si>
    <t>771</t>
  </si>
  <si>
    <t>Podlahy z dlaždic</t>
  </si>
  <si>
    <t>55</t>
  </si>
  <si>
    <t>771151011R</t>
  </si>
  <si>
    <t xml:space="preserve">Samonivelační stěrka podlah </t>
  </si>
  <si>
    <t>-1846248401</t>
  </si>
  <si>
    <t>56</t>
  </si>
  <si>
    <t>771573810</t>
  </si>
  <si>
    <t>Demontáž podlah z dlaždic keramických lepených</t>
  </si>
  <si>
    <t>-1705700768</t>
  </si>
  <si>
    <t>(1,25*0,9*14)</t>
  </si>
  <si>
    <t>57</t>
  </si>
  <si>
    <t>771574366</t>
  </si>
  <si>
    <t xml:space="preserve">Montáž podlah keramických pro mechanické zatížení protiskluzných lepených flexi rychletuhnoucím lepidlem </t>
  </si>
  <si>
    <t>608625079</t>
  </si>
  <si>
    <t>58</t>
  </si>
  <si>
    <t>597610R</t>
  </si>
  <si>
    <t>dlažba keramická matná</t>
  </si>
  <si>
    <t>-2037762523</t>
  </si>
  <si>
    <t>27*1,01 'Přepočtené koeficientem množství</t>
  </si>
  <si>
    <t>59</t>
  </si>
  <si>
    <t>771577121</t>
  </si>
  <si>
    <t>Příplatek k montáži podlah keramických lepených flexibilním rychletuhnoucím lepidlem za plochu do 5 m2</t>
  </si>
  <si>
    <t>-951927063</t>
  </si>
  <si>
    <t>60</t>
  </si>
  <si>
    <t>771577123</t>
  </si>
  <si>
    <t>Příplatek k montáži podlah keramických lepených flexibilním rychletuhnoucím lepidlem za spárování bílým cementem</t>
  </si>
  <si>
    <t>1733403241</t>
  </si>
  <si>
    <t>61</t>
  </si>
  <si>
    <t>77159122R</t>
  </si>
  <si>
    <t>Izolace podlah Mirelon lepená proti kročejovému hluku</t>
  </si>
  <si>
    <t>289363688</t>
  </si>
  <si>
    <t>62</t>
  </si>
  <si>
    <t>998771205</t>
  </si>
  <si>
    <t>Přesun hmot ruční procentní pro podlahy z dlaždic v objektech v do 48 m</t>
  </si>
  <si>
    <t>-1981829742</t>
  </si>
  <si>
    <t>776</t>
  </si>
  <si>
    <t>Podlahy povlakové</t>
  </si>
  <si>
    <t>63</t>
  </si>
  <si>
    <t>776201812</t>
  </si>
  <si>
    <t>Demontáž lepených povlakových podlah s podložkou ručně</t>
  </si>
  <si>
    <t>1729175597</t>
  </si>
  <si>
    <t>1,25*0,9*10</t>
  </si>
  <si>
    <t>781</t>
  </si>
  <si>
    <t>Dokončovací práce - obklady</t>
  </si>
  <si>
    <t>64</t>
  </si>
  <si>
    <t>781121011</t>
  </si>
  <si>
    <t>Nátěr penetrační na stěnu</t>
  </si>
  <si>
    <t>-1646663462</t>
  </si>
  <si>
    <t>"24 bytů" ((((1,35+0,9)*2)*2,5)-(0,7*2,0))*24</t>
  </si>
  <si>
    <t>65</t>
  </si>
  <si>
    <t>781474114R</t>
  </si>
  <si>
    <t>Montáž obkladů vnitřních keramických hladkých  lepených flexibilním lepidlem</t>
  </si>
  <si>
    <t>1157158944</t>
  </si>
  <si>
    <t>66</t>
  </si>
  <si>
    <t>5976104R</t>
  </si>
  <si>
    <t>obklad keramický matný</t>
  </si>
  <si>
    <t>1181789283</t>
  </si>
  <si>
    <t>236,4*1,1 'Přepočtené koeficientem množství</t>
  </si>
  <si>
    <t>67</t>
  </si>
  <si>
    <t>781477111</t>
  </si>
  <si>
    <t>Příplatek k montáži obkladů vnitřních keramických hladkých za plochu do 10 m2</t>
  </si>
  <si>
    <t>-1302279596</t>
  </si>
  <si>
    <t>68</t>
  </si>
  <si>
    <t>781477112</t>
  </si>
  <si>
    <t>Příplatek k montáži obkladů vnitřních keramických hladkých za omezený prostor</t>
  </si>
  <si>
    <t>467460351</t>
  </si>
  <si>
    <t>69</t>
  </si>
  <si>
    <t>781477113</t>
  </si>
  <si>
    <t>Příplatek k montáži obkladů vnitřních keramických hladkých za spárování bílým cementem</t>
  </si>
  <si>
    <t>425643573</t>
  </si>
  <si>
    <t>70</t>
  </si>
  <si>
    <t>998781205</t>
  </si>
  <si>
    <t>Přesun hmot ruční procentní pro obklady keramické v objektech v do 48 m</t>
  </si>
  <si>
    <t>-1260224912</t>
  </si>
  <si>
    <t>783</t>
  </si>
  <si>
    <t>Dokončovací práce - nátěry</t>
  </si>
  <si>
    <t>71</t>
  </si>
  <si>
    <t>783334R</t>
  </si>
  <si>
    <t>Základní jednonásobný  nátěr zámečnických konstrukcí</t>
  </si>
  <si>
    <t>296856158</t>
  </si>
  <si>
    <t>"ocelové rámy jádra"</t>
  </si>
  <si>
    <t>2,256*32</t>
  </si>
  <si>
    <t>72</t>
  </si>
  <si>
    <t>783337R</t>
  </si>
  <si>
    <t>Krycí protikorozní nátěr zámečnických konstrukcí</t>
  </si>
  <si>
    <t>-1167045913</t>
  </si>
  <si>
    <t>784</t>
  </si>
  <si>
    <t>Dokončovací práce - malby a tapety</t>
  </si>
  <si>
    <t>73</t>
  </si>
  <si>
    <t>7842110R</t>
  </si>
  <si>
    <t>oprava maleb  po stavebních pracech</t>
  </si>
  <si>
    <t>2045462551</t>
  </si>
  <si>
    <t>"společné prostory" 30</t>
  </si>
  <si>
    <t>"přízemí" 10</t>
  </si>
  <si>
    <t>"24 bytů" 2,5*24</t>
  </si>
  <si>
    <t>01.2 - SO 01.2 ZTI</t>
  </si>
  <si>
    <t>D1 - Zdravotechnika - vnitřní kanalizace</t>
  </si>
  <si>
    <t>D2 - Zdravotechnika - vnitřní vodovod</t>
  </si>
  <si>
    <t>D3 - Zařizovací předměty</t>
  </si>
  <si>
    <t>D4 - Ostatní</t>
  </si>
  <si>
    <t>D1</t>
  </si>
  <si>
    <t>Zdravotechnika - vnitřní kanalizace</t>
  </si>
  <si>
    <t>Pol1</t>
  </si>
  <si>
    <t>Potrubí POLO-KAL NG hrdlové DN 50 tiché provedení</t>
  </si>
  <si>
    <t>Pol2</t>
  </si>
  <si>
    <t>Potrubí POLO-KAL NG hrdlové DN 110 tiché provedení</t>
  </si>
  <si>
    <t>Pol3</t>
  </si>
  <si>
    <t>Čistící kusy DN 110 - dodávka a montáž</t>
  </si>
  <si>
    <t>Pol3a</t>
  </si>
  <si>
    <t>Hluková izolace pomocí pěnových skořepin</t>
  </si>
  <si>
    <t>-939707717</t>
  </si>
  <si>
    <t>Pol4</t>
  </si>
  <si>
    <t>Zkouška těsnosti kanalizace vodou do DN 125</t>
  </si>
  <si>
    <t>Pol5</t>
  </si>
  <si>
    <t>Kontrola a vyčištění ležatého rozvodu tlakovou vodou</t>
  </si>
  <si>
    <t>Pol7</t>
  </si>
  <si>
    <t>Stavební přípomoce</t>
  </si>
  <si>
    <t>D2</t>
  </si>
  <si>
    <t>Zdravotechnika - vnitřní vodovod</t>
  </si>
  <si>
    <t>Pol8</t>
  </si>
  <si>
    <t>Potrubí plastové PPR 25x3,5 PN16</t>
  </si>
  <si>
    <t>Pol9</t>
  </si>
  <si>
    <t>Potrubí plastové PPR 32x4,4 PN16</t>
  </si>
  <si>
    <t>Pol10</t>
  </si>
  <si>
    <t>Potrubí plastové PPR 50x6,9 PN16</t>
  </si>
  <si>
    <t>Pol11</t>
  </si>
  <si>
    <t>Potrubí plastové PPR 75x10,3 PN16</t>
  </si>
  <si>
    <t>Pol12</t>
  </si>
  <si>
    <t>Potrubí plastové PPR 110x15,1 PN16</t>
  </si>
  <si>
    <t>Pol13</t>
  </si>
  <si>
    <t>Potrubí plastové PPR 32x3,6 PN22</t>
  </si>
  <si>
    <t>Pol14</t>
  </si>
  <si>
    <t>Potrubí plastové PPR 40x4,5 PN22</t>
  </si>
  <si>
    <t>Pol15</t>
  </si>
  <si>
    <t>Potrubí plastové PPR 50x5,6 PN22</t>
  </si>
  <si>
    <t>Pol16</t>
  </si>
  <si>
    <t>Potrubí plastové PPR 63x7,1 PN22</t>
  </si>
  <si>
    <t>Pol17</t>
  </si>
  <si>
    <t>Potrubí plastové PPR 90x10,1 PN22</t>
  </si>
  <si>
    <t>Pol18</t>
  </si>
  <si>
    <t>Cirkulační čerpadlo WILO TOP-Z 30/10 EM PN10 RG, 230V, bronz, s filtrem, 2x kulový kohout</t>
  </si>
  <si>
    <t>Pol19</t>
  </si>
  <si>
    <t>Kulový kohout DN 25 v provedení pro pitnou vodu vč. výpusti</t>
  </si>
  <si>
    <t>Pol19a</t>
  </si>
  <si>
    <t>Kulový kohout DN 32 v provedení pro pitnou vodu vč. výpusti</t>
  </si>
  <si>
    <t>1698875077</t>
  </si>
  <si>
    <t>Pol21</t>
  </si>
  <si>
    <t>Kulový kohout DN 40 v provedení pro pitnou vodu vč. výpusti</t>
  </si>
  <si>
    <t>Pol22</t>
  </si>
  <si>
    <t>Kulový kohout DN 50 v provedení pro pitnou vodu vč. výpusti</t>
  </si>
  <si>
    <t>Pol23</t>
  </si>
  <si>
    <t>Kulový kohout DN 65 v provedení pro pitnou vodu vč. výpusti</t>
  </si>
  <si>
    <t>Pol24</t>
  </si>
  <si>
    <t>Kulový kohout DN 80 v provedení pro pitnou vodu vč. výpusti</t>
  </si>
  <si>
    <t>Pol25</t>
  </si>
  <si>
    <t>Zpětná klapka DN 50 v provedení pro pitnou vodu vč. výpusti</t>
  </si>
  <si>
    <t>Pol26</t>
  </si>
  <si>
    <t>Vyvažovací ventil STAD DN 20 v provedení pro pitnou vodu</t>
  </si>
  <si>
    <t>Pol27</t>
  </si>
  <si>
    <t>Kompenzační smyčka PPR 32</t>
  </si>
  <si>
    <t>Pol28</t>
  </si>
  <si>
    <t>Kompenzační smyčka PPR 40</t>
  </si>
  <si>
    <t>Pol29</t>
  </si>
  <si>
    <t>Návleková izolace 25mm</t>
  </si>
  <si>
    <t>Pol30</t>
  </si>
  <si>
    <t>Návleková izolace  13mm</t>
  </si>
  <si>
    <t>Pol70</t>
  </si>
  <si>
    <t>Manometr 0-6bar do jímky</t>
  </si>
  <si>
    <t>ks</t>
  </si>
  <si>
    <t>Pol71</t>
  </si>
  <si>
    <t>Teploměr 0-120°C do jímky</t>
  </si>
  <si>
    <t>Pol75</t>
  </si>
  <si>
    <t>Vodoměrná sestava</t>
  </si>
  <si>
    <t>1034238707</t>
  </si>
  <si>
    <t>Vodoměrná sestava přírubový kulový uzávěr DN80 2kusy, přírubový filtr DN80, redukce přírubová DN80-DN50 - 2kusy, připojení stávajícího vodoměru,</t>
  </si>
  <si>
    <t xml:space="preserve"> pryžový kompenzátor DN80, přírubová zpětná klapka DN80, přírubová odbočka s vypouštěním DN80</t>
  </si>
  <si>
    <t>Pol81</t>
  </si>
  <si>
    <t xml:space="preserve">Pájený deskový výměník </t>
  </si>
  <si>
    <t>1262502784</t>
  </si>
  <si>
    <t>Pol82</t>
  </si>
  <si>
    <t>Vodoměr pro teplou vodu s dálkovým přenosem, náhrada stávajícího - DN32, filtr DN32</t>
  </si>
  <si>
    <t>1844896684</t>
  </si>
  <si>
    <t>Pol83</t>
  </si>
  <si>
    <t>Filtr pro pitnou vodu DN 50</t>
  </si>
  <si>
    <t>-1251568360</t>
  </si>
  <si>
    <t>D3</t>
  </si>
  <si>
    <t>Zařizovací předměty</t>
  </si>
  <si>
    <t>Pol101</t>
  </si>
  <si>
    <t>držák toaletního papíru</t>
  </si>
  <si>
    <t>-1254329509</t>
  </si>
  <si>
    <t>Pol102</t>
  </si>
  <si>
    <t>WC štětka - set</t>
  </si>
  <si>
    <t>130288359</t>
  </si>
  <si>
    <t>Pol72</t>
  </si>
  <si>
    <t>Závěsné WC pro předstěnu - přesný typ dle výběru investora</t>
  </si>
  <si>
    <t>Pol32</t>
  </si>
  <si>
    <t>Závěsný rám pro WC - přesný typ dle výběru investora</t>
  </si>
  <si>
    <t>Pol32a</t>
  </si>
  <si>
    <t>WC prkénko tiché (zpomalené zklápění do vodorovné polohy)</t>
  </si>
  <si>
    <t>-1760007028</t>
  </si>
  <si>
    <t>D4</t>
  </si>
  <si>
    <t>Ostatní</t>
  </si>
  <si>
    <t>Pol33</t>
  </si>
  <si>
    <t>Zkouška tlaková potrubí vodovodního</t>
  </si>
  <si>
    <t>Pol34</t>
  </si>
  <si>
    <t>Proplach a dezinfekce vodovodního potrubí do DN 80</t>
  </si>
  <si>
    <t>76</t>
  </si>
  <si>
    <t>Pol36</t>
  </si>
  <si>
    <t>Připojení k rozvodu SV v bytech</t>
  </si>
  <si>
    <t>78</t>
  </si>
  <si>
    <t>Pol37</t>
  </si>
  <si>
    <t>Připojení k rozvodu TV v bytech</t>
  </si>
  <si>
    <t>80</t>
  </si>
  <si>
    <t>Pol38</t>
  </si>
  <si>
    <t>Přepojení stávajíích rozvodů hydrantů v 1NP objektu</t>
  </si>
  <si>
    <t>82</t>
  </si>
  <si>
    <t>Pol39</t>
  </si>
  <si>
    <t>Elektroinstalační práce</t>
  </si>
  <si>
    <t>84</t>
  </si>
  <si>
    <t>Pol40</t>
  </si>
  <si>
    <t>Inženýrské práce</t>
  </si>
  <si>
    <t>86</t>
  </si>
  <si>
    <t>R001</t>
  </si>
  <si>
    <t>Protipožární ucpávky - vodovod</t>
  </si>
  <si>
    <t>802847344</t>
  </si>
  <si>
    <t>108+6</t>
  </si>
  <si>
    <t>R002</t>
  </si>
  <si>
    <t>Protipožární ucpávky - kanalizace</t>
  </si>
  <si>
    <t>1896700787</t>
  </si>
  <si>
    <t>24+4</t>
  </si>
  <si>
    <t>R101</t>
  </si>
  <si>
    <t>Zajištění pitné vody po dobu rekonstrukce</t>
  </si>
  <si>
    <t>868941215</t>
  </si>
  <si>
    <t>R102</t>
  </si>
  <si>
    <t>Zajištění vody pro TUV po dobu rekonstrukce</t>
  </si>
  <si>
    <t>-870298268</t>
  </si>
  <si>
    <t>01.3 - SO 01.3 Elektroinstalace</t>
  </si>
  <si>
    <t xml:space="preserve">D1 - Uzemnění </t>
  </si>
  <si>
    <t>D2 - Instalace elektro WC</t>
  </si>
  <si>
    <t>D3 - Ostatní instalační práce</t>
  </si>
  <si>
    <t xml:space="preserve">Uzemnění </t>
  </si>
  <si>
    <t>Pol41</t>
  </si>
  <si>
    <t>Vodič CYa 50</t>
  </si>
  <si>
    <t>Pol42</t>
  </si>
  <si>
    <t>Vodič CYa 4</t>
  </si>
  <si>
    <t>Pol43</t>
  </si>
  <si>
    <t>Příchytka</t>
  </si>
  <si>
    <t>Pol44</t>
  </si>
  <si>
    <t>Pásek instalační</t>
  </si>
  <si>
    <t>Pol45</t>
  </si>
  <si>
    <t>Svorkovníce MET hlavní</t>
  </si>
  <si>
    <t>Pol46</t>
  </si>
  <si>
    <t>Svorkovnice MET bytová</t>
  </si>
  <si>
    <t>Pol47</t>
  </si>
  <si>
    <t>Páska CU + svorka BERNARD</t>
  </si>
  <si>
    <t>Pol48</t>
  </si>
  <si>
    <t>Drobný a nespecifikovaný materiál</t>
  </si>
  <si>
    <t>-370208874</t>
  </si>
  <si>
    <t>Instalace elektro WC</t>
  </si>
  <si>
    <t>Pol49</t>
  </si>
  <si>
    <t>Svítidlo nástěnné kruhové, LED 18W/ 4000K/IP44</t>
  </si>
  <si>
    <t>Pol50</t>
  </si>
  <si>
    <t>Krabice přístrojová KO68</t>
  </si>
  <si>
    <t>Pol51</t>
  </si>
  <si>
    <t>Svorka WAGO</t>
  </si>
  <si>
    <t>Pol52</t>
  </si>
  <si>
    <t>Kabel CYKY J5x1,5</t>
  </si>
  <si>
    <t>Pol53</t>
  </si>
  <si>
    <t>Kabel CYKY J3x1,5</t>
  </si>
  <si>
    <t>Pol54</t>
  </si>
  <si>
    <t>Kabel CYKY O3x1,5</t>
  </si>
  <si>
    <t>Pol77</t>
  </si>
  <si>
    <t>Elektrozásuvka</t>
  </si>
  <si>
    <t>2033839712</t>
  </si>
  <si>
    <t>Pol78</t>
  </si>
  <si>
    <t>vypínač dvojitý</t>
  </si>
  <si>
    <t>1455052727</t>
  </si>
  <si>
    <t>Pol55</t>
  </si>
  <si>
    <t>722546089</t>
  </si>
  <si>
    <t>Ostatní instalační práce</t>
  </si>
  <si>
    <t>demontáž ventilátorů, vypínčů, kabelů a ostatních konstrukcí elektro vč. odvozu a ekologické likvidace</t>
  </si>
  <si>
    <t>1653986039</t>
  </si>
  <si>
    <t>Pol56</t>
  </si>
  <si>
    <t>Odpojení požárního čidla (provede specializovaná firma)</t>
  </si>
  <si>
    <t>Pol57</t>
  </si>
  <si>
    <t>Připojení požárního čidla (provede specializovaná firma)</t>
  </si>
  <si>
    <t>Pol58</t>
  </si>
  <si>
    <t>Odborné přípomoce při demontáži a montáži podhledu</t>
  </si>
  <si>
    <t>hod</t>
  </si>
  <si>
    <t>Pol59</t>
  </si>
  <si>
    <t>Nespecifikovaný materiál</t>
  </si>
  <si>
    <t>-1748825085</t>
  </si>
  <si>
    <t>01.4 - SO 01.4 VZT</t>
  </si>
  <si>
    <t>D1 - Zařízení č.1 - Větrání  sociálního zázemí odvod</t>
  </si>
  <si>
    <t>D2 - Zařízení č.2 - Větrání  kuchyní -odvod</t>
  </si>
  <si>
    <t>D3 - Demontáže</t>
  </si>
  <si>
    <t>Zařízení č.1 - Větrání  sociálního zázemí odvod</t>
  </si>
  <si>
    <t>751 12 2011</t>
  </si>
  <si>
    <t>Jednotrubní radiální ventilátor ER- AP 100 VZ, 31W, 230V</t>
  </si>
  <si>
    <t>751 12 2051</t>
  </si>
  <si>
    <t>Jednotrubní radiální ventilátor ER 60 VZ, 29W, 230V</t>
  </si>
  <si>
    <t>751 12 2051.1</t>
  </si>
  <si>
    <t>Pouzdro ER-UPD</t>
  </si>
  <si>
    <t>751 52 6750</t>
  </si>
  <si>
    <t>Protidešťová žaluzie 400 x 200 pozinkovaná</t>
  </si>
  <si>
    <t>751 51-0012</t>
  </si>
  <si>
    <t>Potrubí čtyřhranné průřezu přes 0,07 do 0,13m²</t>
  </si>
  <si>
    <t>751 51-1003</t>
  </si>
  <si>
    <t>DTTO montáž</t>
  </si>
  <si>
    <t>751 51-1183</t>
  </si>
  <si>
    <t>Spiropotrubí a tvarovky - TR Ø 280</t>
  </si>
  <si>
    <t>751 58-1357</t>
  </si>
  <si>
    <t>Prostup stropem kruhového potrubí do Ø300 mm</t>
  </si>
  <si>
    <t>Pol62</t>
  </si>
  <si>
    <t>Protipožární tmel kartuše 0,310 kg</t>
  </si>
  <si>
    <t>751 51-4179</t>
  </si>
  <si>
    <t>OBJ90°280-80</t>
  </si>
  <si>
    <t>751 51-4777</t>
  </si>
  <si>
    <t>Koncový kryt vnitřní  DR 280</t>
  </si>
  <si>
    <t>753 53 7011</t>
  </si>
  <si>
    <t>ohebné potrubí MO 80</t>
  </si>
  <si>
    <t>Pol64</t>
  </si>
  <si>
    <t>Vodovodní plastové potrubí Ø 20 mm</t>
  </si>
  <si>
    <t>713 46 3121</t>
  </si>
  <si>
    <t>Izolace potrubí tl.19mm</t>
  </si>
  <si>
    <t>m²</t>
  </si>
  <si>
    <t>Pol65</t>
  </si>
  <si>
    <t>Těsnící a spojovací materiál</t>
  </si>
  <si>
    <t>Pol66</t>
  </si>
  <si>
    <t>Uložení potrubí s gumovou výstelkou</t>
  </si>
  <si>
    <t>Zařízení č.2 - Větrání  kuchyní -odvod</t>
  </si>
  <si>
    <t>751 52 6750.1</t>
  </si>
  <si>
    <t>Protidešťová žaluzie 450 x 250 pozinkovaná</t>
  </si>
  <si>
    <t>751 51-1184</t>
  </si>
  <si>
    <t>Spiropotrubí a tvarovky - TR Ø 315</t>
  </si>
  <si>
    <t>-869398680</t>
  </si>
  <si>
    <t>751 58-1358</t>
  </si>
  <si>
    <t>Prostup stropem kruhového potrubí do Ø400 mm</t>
  </si>
  <si>
    <t>751 51-4180</t>
  </si>
  <si>
    <t>OBJ90° 315-125(100)</t>
  </si>
  <si>
    <t>743487686</t>
  </si>
  <si>
    <t>751 51-4778</t>
  </si>
  <si>
    <t>Koncový kryt vnitřní  DR 315</t>
  </si>
  <si>
    <t>-657845848</t>
  </si>
  <si>
    <t>753 53 7011a</t>
  </si>
  <si>
    <t>ohebné potrubí MO 120</t>
  </si>
  <si>
    <t>68637489</t>
  </si>
  <si>
    <t>R003</t>
  </si>
  <si>
    <t>Požární ucpávky</t>
  </si>
  <si>
    <t>70972049</t>
  </si>
  <si>
    <t>Demontáže</t>
  </si>
  <si>
    <t>751120813</t>
  </si>
  <si>
    <t>Demontáže vzduchotechnického potrubí 0,07 až 0,13</t>
  </si>
  <si>
    <t>1333853313</t>
  </si>
  <si>
    <t>751123811</t>
  </si>
  <si>
    <t>Demontáž ventilátoru radiálního nízkotlakého kruhové potrubí D do 300 mm</t>
  </si>
  <si>
    <t>476793958</t>
  </si>
  <si>
    <t>Pol68</t>
  </si>
  <si>
    <t>Pol69</t>
  </si>
  <si>
    <t>Dopravné</t>
  </si>
  <si>
    <t>74</t>
  </si>
  <si>
    <t>01.5 - SO 01.5 Likvidace asbestu - kanalizační potrubí</t>
  </si>
  <si>
    <t>OST - Ostatní</t>
  </si>
  <si>
    <t>OST</t>
  </si>
  <si>
    <t>RTT01</t>
  </si>
  <si>
    <t>Kvalifikovaný dělník</t>
  </si>
  <si>
    <t>hod.</t>
  </si>
  <si>
    <t>262144</t>
  </si>
  <si>
    <t>RTT01.1</t>
  </si>
  <si>
    <t>Výstavba ochranného pásma</t>
  </si>
  <si>
    <t>RTT01.2</t>
  </si>
  <si>
    <t>Nákladní automobil - valník do 3,5t</t>
  </si>
  <si>
    <t>km</t>
  </si>
  <si>
    <t>RTT01.3</t>
  </si>
  <si>
    <t>Nákladní automobil - valník do 7,5t</t>
  </si>
  <si>
    <t>RTT01.4</t>
  </si>
  <si>
    <t>Likvidace odpadu kat. č.  170605 (azbest)</t>
  </si>
  <si>
    <t>RTT01.5</t>
  </si>
  <si>
    <t>Měření respirabilních vláken azbestu v ovzduší</t>
  </si>
  <si>
    <t>RTT01.6</t>
  </si>
  <si>
    <t>Odsávací a filtrační zařízení H13</t>
  </si>
  <si>
    <t>RTT01.7</t>
  </si>
  <si>
    <t>Vysávání s hepafiltrací H13</t>
  </si>
  <si>
    <t>RTT01.8</t>
  </si>
  <si>
    <t>Tyvek</t>
  </si>
  <si>
    <t>ks.</t>
  </si>
  <si>
    <t>RTT01.9</t>
  </si>
  <si>
    <t>Rukavice se zvýšenou odolností</t>
  </si>
  <si>
    <t>RTT01.10</t>
  </si>
  <si>
    <t>Respirátor P3</t>
  </si>
  <si>
    <t>RTT01.11</t>
  </si>
  <si>
    <t>Enkapsulační postřik FOSTER</t>
  </si>
  <si>
    <t>RTT01.12</t>
  </si>
  <si>
    <t>Stretchfolie</t>
  </si>
  <si>
    <t>RTT01.13</t>
  </si>
  <si>
    <t>PE - Pytel</t>
  </si>
  <si>
    <t>901 - VON</t>
  </si>
  <si>
    <t>Ostatní - Ostatní</t>
  </si>
  <si>
    <t xml:space="preserve">    96X - Vedlejší a ostatní náklady</t>
  </si>
  <si>
    <t>96X</t>
  </si>
  <si>
    <t>Vedlejší a ostatní náklady</t>
  </si>
  <si>
    <t>20001</t>
  </si>
  <si>
    <t>zařízení staveniště</t>
  </si>
  <si>
    <t>512</t>
  </si>
  <si>
    <t>-1465923920</t>
  </si>
  <si>
    <t>20002</t>
  </si>
  <si>
    <t>územní vlivy</t>
  </si>
  <si>
    <t>-1962775611</t>
  </si>
  <si>
    <t>20003</t>
  </si>
  <si>
    <t>provozní vlivy</t>
  </si>
  <si>
    <t>-2110063990</t>
  </si>
  <si>
    <t>20004</t>
  </si>
  <si>
    <t>dokumentace skutečného provedení</t>
  </si>
  <si>
    <t>-998963026</t>
  </si>
  <si>
    <t>20005</t>
  </si>
  <si>
    <t>výrobní dokumentace - ocelové konstrukce</t>
  </si>
  <si>
    <t>2074797375</t>
  </si>
  <si>
    <t>20006</t>
  </si>
  <si>
    <t>požární revize</t>
  </si>
  <si>
    <t>-1913963798</t>
  </si>
  <si>
    <t>20007</t>
  </si>
  <si>
    <t>revize elektro, WC</t>
  </si>
  <si>
    <t>222507334</t>
  </si>
  <si>
    <t>20008</t>
  </si>
  <si>
    <t>plomby vodoměrů (rozdělání, zaplombování)</t>
  </si>
  <si>
    <t>-1656667421</t>
  </si>
  <si>
    <t>20009</t>
  </si>
  <si>
    <t>zhotovení harmonogramu prací</t>
  </si>
  <si>
    <t>1094593711</t>
  </si>
  <si>
    <t>20010</t>
  </si>
  <si>
    <t>IČ během výstavby</t>
  </si>
  <si>
    <t>-1578356303</t>
  </si>
  <si>
    <t>20011</t>
  </si>
  <si>
    <t>koordinace postupu bouracích prací se statikem</t>
  </si>
  <si>
    <t>-2108488543</t>
  </si>
  <si>
    <t>20012</t>
  </si>
  <si>
    <t>zabezpečení staveniště proti vstupu cizích a nepovolaných osob na staveniště</t>
  </si>
  <si>
    <t>1953518072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</si>
</sst>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4">
    <numFmt numFmtId="164" formatCode="#,##0.00%"/>
    <numFmt numFmtId="165" formatCode="dd\.mm\.yyyy"/>
    <numFmt numFmtId="166" formatCode="#,##0.00000"/>
    <numFmt numFmtId="167" formatCode="#,##0.000"/>
  </numFmts>
  <fonts count="38">
    <font>
      <sz val="8"/>
      <name val="Arial CE"/>
      <family val="2"/>
    </font>
    <font>
      <sz val="10"/>
      <color rgb="FF969696"/>
      <name val="Arial CE"/>
    </font>
    <font>
      <sz val="10"/>
      <name val="Arial CE"/>
    </font>
    <font>
      <b/>
      <sz val="11"/>
      <name val="Arial CE"/>
    </font>
    <font>
      <b/>
      <sz val="12"/>
      <name val="Arial CE"/>
    </font>
    <font>
      <sz val="11"/>
      <name val="Arial CE"/>
    </font>
    <font>
      <sz val="12"/>
      <color rgb="FF003366"/>
      <name val="Arial CE"/>
    </font>
    <font>
      <sz val="10"/>
      <color rgb="FF003366"/>
      <name val="Arial CE"/>
    </font>
    <font>
      <sz val="8"/>
      <color rgb="FF003366"/>
      <name val="Arial CE"/>
    </font>
    <font>
      <sz val="8"/>
      <color rgb="FF800080"/>
      <name val="Arial CE"/>
    </font>
    <font>
      <sz val="8"/>
      <color rgb="FF505050"/>
      <name val="Arial CE"/>
    </font>
    <font>
      <sz val="8"/>
      <color rgb="FFFF0000"/>
      <name val="Arial CE"/>
    </font>
    <font>
      <sz val="8"/>
      <color rgb="FFFFFFFF"/>
      <name val="Arial CE"/>
    </font>
    <font>
      <sz val="8"/>
      <color rgb="FF3366FF"/>
      <name val="Arial CE"/>
    </font>
    <font>
      <b/>
      <sz val="14"/>
      <name val="Arial CE"/>
    </font>
    <font>
      <b/>
      <sz val="12"/>
      <color rgb="FF969696"/>
      <name val="Arial CE"/>
    </font>
    <font>
      <b/>
      <sz val="8"/>
      <color rgb="FF969696"/>
      <name val="Arial CE"/>
    </font>
    <font>
      <b/>
      <sz val="10"/>
      <name val="Arial CE"/>
    </font>
    <font>
      <b/>
      <sz val="10"/>
      <color rgb="FF969696"/>
      <name val="Arial CE"/>
    </font>
    <font>
      <b/>
      <sz val="10"/>
      <color rgb="FF464646"/>
      <name val="Arial CE"/>
    </font>
    <font>
      <sz val="12"/>
      <color rgb="FF969696"/>
      <name val="Arial CE"/>
    </font>
    <font>
      <sz val="8"/>
      <color rgb="FF969696"/>
      <name val="Arial CE"/>
    </font>
    <font>
      <sz val="9"/>
      <name val="Arial CE"/>
    </font>
    <font>
      <sz val="9"/>
      <color rgb="FF969696"/>
      <name val="Arial CE"/>
    </font>
    <font>
      <b/>
      <sz val="12"/>
      <color rgb="FF960000"/>
      <name val="Arial CE"/>
    </font>
    <font>
      <sz val="12"/>
      <name val="Arial CE"/>
    </font>
    <font>
      <sz val="18"/>
      <color theme="10"/>
      <name val="Wingdings 2"/>
    </font>
    <font>
      <b/>
      <sz val="11"/>
      <color rgb="FF003366"/>
      <name val="Arial CE"/>
    </font>
    <font>
      <sz val="11"/>
      <color rgb="FF003366"/>
      <name val="Arial CE"/>
    </font>
    <font>
      <sz val="11"/>
      <color rgb="FF969696"/>
      <name val="Arial CE"/>
    </font>
    <font>
      <sz val="10"/>
      <color rgb="FF3366FF"/>
      <name val="Arial CE"/>
    </font>
    <font>
      <b/>
      <sz val="12"/>
      <color rgb="FF800000"/>
      <name val="Arial CE"/>
    </font>
    <font>
      <sz val="8"/>
      <color rgb="FF960000"/>
      <name val="Arial CE"/>
    </font>
    <font>
      <b/>
      <sz val="8"/>
      <name val="Arial CE"/>
    </font>
    <font>
      <sz val="7"/>
      <color rgb="FF969696"/>
      <name val="Arial CE"/>
    </font>
    <font>
      <i/>
      <sz val="9"/>
      <color rgb="FF0000FF"/>
      <name val="Arial CE"/>
    </font>
    <font>
      <i/>
      <sz val="8"/>
      <color rgb="FF0000FF"/>
      <name val="Arial CE"/>
    </font>
    <font>
      <u/>
      <sz val="11"/>
      <color theme="10"/>
      <name val="Calibri"/>
      <scheme val="minor"/>
    </font>
  </fonts>
  <fills count="6">
    <fill>
      <patternFill patternType="none"/>
    </fill>
    <fill>
      <patternFill patternType="gray125"/>
    </fill>
    <fill>
      <patternFill patternType="solid">
        <fgColor rgb="FFC0C0C0"/>
      </patternFill>
    </fill>
    <fill>
      <patternFill patternType="solid">
        <fgColor rgb="FFFFFFCC"/>
      </patternFill>
    </fill>
    <fill>
      <patternFill patternType="solid">
        <fgColor rgb="FFBEBEBE"/>
      </patternFill>
    </fill>
    <fill>
      <patternFill patternType="solid">
        <fgColor rgb="FFD2D2D2"/>
      </patternFill>
    </fill>
  </fills>
  <borders count="23">
    <border>
      <left/>
      <right/>
      <top/>
      <bottom/>
      <diagonal/>
    </border>
    <border>
      <left style="thin">
        <color rgb="FF000000"/>
      </left>
      <right/>
      <top style="thin">
        <color rgb="FF000000"/>
      </top>
      <bottom/>
      <diagonal/>
    </border>
    <border>
      <left/>
      <right/>
      <top style="thin">
        <color rgb="FF000000"/>
      </top>
      <bottom/>
      <diagonal/>
    </border>
    <border>
      <left style="thin">
        <color rgb="FF000000"/>
      </left>
      <right/>
      <top/>
      <bottom/>
      <diagonal/>
    </border>
    <border>
      <left/>
      <right/>
      <top style="hair">
        <color rgb="FF000000"/>
      </top>
      <bottom/>
      <diagonal/>
    </border>
    <border>
      <left/>
      <right/>
      <top/>
      <bottom style="hair">
        <color rgb="FF000000"/>
      </bottom>
      <diagonal/>
    </border>
    <border>
      <left style="hair">
        <color rgb="FF000000"/>
      </left>
      <right/>
      <top style="hair">
        <color rgb="FF000000"/>
      </top>
      <bottom style="hair">
        <color rgb="FF000000"/>
      </bottom>
      <diagonal/>
    </border>
    <border>
      <left/>
      <right/>
      <top style="hair">
        <color rgb="FF000000"/>
      </top>
      <bottom style="hair">
        <color rgb="FF000000"/>
      </bottom>
      <diagonal/>
    </border>
    <border>
      <left/>
      <right style="hair">
        <color rgb="FF000000"/>
      </right>
      <top style="hair">
        <color rgb="FF000000"/>
      </top>
      <bottom style="hair">
        <color rgb="FF000000"/>
      </bottom>
      <diagonal/>
    </border>
    <border>
      <left style="thin">
        <color rgb="FF000000"/>
      </left>
      <right/>
      <top/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 style="hair">
        <color rgb="FF969696"/>
      </left>
      <right/>
      <top style="hair">
        <color rgb="FF969696"/>
      </top>
      <bottom/>
      <diagonal/>
    </border>
    <border>
      <left/>
      <right/>
      <top style="hair">
        <color rgb="FF969696"/>
      </top>
      <bottom/>
      <diagonal/>
    </border>
    <border>
      <left/>
      <right style="hair">
        <color rgb="FF969696"/>
      </right>
      <top style="hair">
        <color rgb="FF969696"/>
      </top>
      <bottom/>
      <diagonal/>
    </border>
    <border>
      <left style="hair">
        <color rgb="FF969696"/>
      </left>
      <right/>
      <top/>
      <bottom/>
      <diagonal/>
    </border>
    <border>
      <left/>
      <right style="hair">
        <color rgb="FF969696"/>
      </right>
      <top/>
      <bottom/>
      <diagonal/>
    </border>
    <border>
      <left style="hair">
        <color rgb="FF969696"/>
      </left>
      <right/>
      <top style="hair">
        <color rgb="FF969696"/>
      </top>
      <bottom style="hair">
        <color rgb="FF969696"/>
      </bottom>
      <diagonal/>
    </border>
    <border>
      <left/>
      <right/>
      <top style="hair">
        <color rgb="FF969696"/>
      </top>
      <bottom style="hair">
        <color rgb="FF969696"/>
      </bottom>
      <diagonal/>
    </border>
    <border>
      <left/>
      <right style="hair">
        <color rgb="FF969696"/>
      </right>
      <top style="hair">
        <color rgb="FF969696"/>
      </top>
      <bottom style="hair">
        <color rgb="FF969696"/>
      </bottom>
      <diagonal/>
    </border>
    <border>
      <left style="hair">
        <color rgb="FF969696"/>
      </left>
      <right/>
      <top/>
      <bottom style="hair">
        <color rgb="FF969696"/>
      </bottom>
      <diagonal/>
    </border>
    <border>
      <left/>
      <right/>
      <top/>
      <bottom style="hair">
        <color rgb="FF969696"/>
      </bottom>
      <diagonal/>
    </border>
    <border>
      <left/>
      <right style="hair">
        <color rgb="FF969696"/>
      </right>
      <top/>
      <bottom style="hair">
        <color rgb="FF969696"/>
      </bottom>
      <diagonal/>
    </border>
    <border>
      <left style="hair">
        <color rgb="FF969696"/>
      </left>
      <right style="hair">
        <color rgb="FF969696"/>
      </right>
      <top style="hair">
        <color rgb="FF969696"/>
      </top>
      <bottom style="hair">
        <color rgb="FF969696"/>
      </bottom>
      <diagonal/>
    </border>
  </borders>
  <cellStyleXfs count="2">
    <xf numFmtId="0" fontId="0" fillId="0" borderId="0"/>
    <xf numFmtId="0" fontId="37" fillId="0" borderId="0" applyNumberFormat="0" applyFill="0" applyBorder="0" applyAlignment="0" applyProtection="0"/>
  </cellStyleXfs>
  <cellXfs count="264">
    <xf numFmtId="0" fontId="0" fillId="0" borderId="0" xfId="0"/>
    <xf numFmtId="0" fontId="0" fillId="0" borderId="0" xfId="0"/>
    <xf numFmtId="0" fontId="0" fillId="0" borderId="0" xfId="0" applyAlignment="1">
      <alignment vertical="center"/>
    </xf>
    <xf numFmtId="0" fontId="1" fillId="0" borderId="0" xfId="0" applyFont="1" applyAlignment="1">
      <alignment vertical="center"/>
    </xf>
    <xf numFmtId="0" fontId="2" fillId="0" borderId="0" xfId="0" applyFont="1" applyAlignment="1">
      <alignment vertical="center"/>
    </xf>
    <xf numFmtId="0" fontId="3" fillId="0" borderId="0" xfId="0" applyFont="1" applyAlignment="1">
      <alignment vertical="center"/>
    </xf>
    <xf numFmtId="0" fontId="4" fillId="0" borderId="0" xfId="0" applyFont="1" applyAlignment="1">
      <alignment vertical="center"/>
    </xf>
    <xf numFmtId="0" fontId="5" fillId="0" borderId="0" xfId="0" applyFont="1" applyAlignment="1">
      <alignment vertical="center"/>
    </xf>
    <xf numFmtId="0" fontId="0" fillId="0" borderId="0" xfId="0" applyAlignment="1">
      <alignment vertical="center" wrapText="1"/>
    </xf>
    <xf numFmtId="0" fontId="6" fillId="0" borderId="0" xfId="0" applyFont="1" applyAlignment="1">
      <alignment vertical="center"/>
    </xf>
    <xf numFmtId="0" fontId="7" fillId="0" borderId="0" xfId="0" applyFont="1" applyAlignment="1">
      <alignment vertical="center"/>
    </xf>
    <xf numFmtId="0" fontId="0" fillId="0" borderId="0" xfId="0" applyAlignment="1">
      <alignment horizontal="center" vertical="center" wrapText="1"/>
    </xf>
    <xf numFmtId="0" fontId="8" fillId="0" borderId="0" xfId="0" applyFont="1" applyAlignment="1"/>
    <xf numFmtId="0" fontId="9" fillId="0" borderId="0" xfId="0" applyFont="1" applyAlignment="1">
      <alignment vertical="center"/>
    </xf>
    <xf numFmtId="0" fontId="10" fillId="0" borderId="0" xfId="0" applyFont="1" applyAlignment="1">
      <alignment vertical="center"/>
    </xf>
    <xf numFmtId="0" fontId="11" fillId="0" borderId="0" xfId="0" applyFont="1" applyAlignment="1">
      <alignment vertical="center"/>
    </xf>
    <xf numFmtId="0" fontId="12" fillId="0" borderId="0" xfId="0" applyFont="1" applyAlignment="1">
      <alignment horizontal="left" vertical="center"/>
    </xf>
    <xf numFmtId="0" fontId="0" fillId="0" borderId="0" xfId="0" applyFont="1" applyAlignment="1">
      <alignment horizontal="left" vertical="center"/>
    </xf>
    <xf numFmtId="0" fontId="0" fillId="0" borderId="1" xfId="0" applyBorder="1"/>
    <xf numFmtId="0" fontId="0" fillId="0" borderId="2" xfId="0" applyBorder="1"/>
    <xf numFmtId="0" fontId="0" fillId="0" borderId="3" xfId="0" applyBorder="1"/>
    <xf numFmtId="0" fontId="14" fillId="0" borderId="0" xfId="0" applyFont="1" applyAlignment="1">
      <alignment horizontal="left" vertical="center"/>
    </xf>
    <xf numFmtId="0" fontId="13" fillId="0" borderId="0" xfId="0" applyFont="1" applyAlignment="1">
      <alignment horizontal="left" vertical="center"/>
    </xf>
    <xf numFmtId="0" fontId="15" fillId="0" borderId="0" xfId="0" applyFont="1" applyAlignment="1">
      <alignment horizontal="left" vertical="center"/>
    </xf>
    <xf numFmtId="0" fontId="1" fillId="0" borderId="0" xfId="0" applyFont="1" applyAlignment="1">
      <alignment horizontal="left" vertical="top"/>
    </xf>
    <xf numFmtId="0" fontId="2" fillId="0" borderId="0" xfId="0" applyFont="1" applyAlignment="1">
      <alignment horizontal="left" vertical="center"/>
    </xf>
    <xf numFmtId="0" fontId="3" fillId="0" borderId="0" xfId="0" applyFont="1" applyAlignment="1">
      <alignment horizontal="left" vertical="top"/>
    </xf>
    <xf numFmtId="0" fontId="1" fillId="0" borderId="0" xfId="0" applyFont="1" applyAlignment="1">
      <alignment horizontal="left" vertical="center"/>
    </xf>
    <xf numFmtId="0" fontId="2" fillId="3" borderId="0" xfId="0" applyFont="1" applyFill="1" applyAlignment="1" applyProtection="1">
      <alignment horizontal="left" vertical="center"/>
      <protection locked="0"/>
    </xf>
    <xf numFmtId="49" fontId="2" fillId="3" borderId="0" xfId="0" applyNumberFormat="1" applyFont="1" applyFill="1" applyAlignment="1" applyProtection="1">
      <alignment horizontal="left" vertical="center"/>
      <protection locked="0"/>
    </xf>
    <xf numFmtId="0" fontId="2" fillId="0" borderId="0" xfId="0" applyFont="1" applyAlignment="1">
      <alignment horizontal="left" vertical="center" wrapText="1"/>
    </xf>
    <xf numFmtId="0" fontId="0" fillId="0" borderId="4" xfId="0" applyBorder="1"/>
    <xf numFmtId="0" fontId="0" fillId="0" borderId="0" xfId="0" applyFont="1" applyAlignment="1">
      <alignment vertical="center"/>
    </xf>
    <xf numFmtId="0" fontId="0" fillId="0" borderId="3" xfId="0" applyFont="1" applyBorder="1" applyAlignment="1">
      <alignment vertical="center"/>
    </xf>
    <xf numFmtId="0" fontId="17" fillId="0" borderId="5" xfId="0" applyFont="1" applyBorder="1" applyAlignment="1">
      <alignment horizontal="left" vertical="center"/>
    </xf>
    <xf numFmtId="0" fontId="0" fillId="0" borderId="5" xfId="0" applyFont="1" applyBorder="1" applyAlignment="1">
      <alignment vertical="center"/>
    </xf>
    <xf numFmtId="0" fontId="1" fillId="0" borderId="0" xfId="0" applyFont="1" applyAlignment="1">
      <alignment horizontal="right" vertical="center"/>
    </xf>
    <xf numFmtId="0" fontId="1" fillId="0" borderId="3" xfId="0" applyFont="1" applyBorder="1" applyAlignment="1">
      <alignment vertical="center"/>
    </xf>
    <xf numFmtId="0" fontId="0" fillId="4" borderId="0" xfId="0" applyFont="1" applyFill="1" applyAlignment="1">
      <alignment vertical="center"/>
    </xf>
    <xf numFmtId="0" fontId="4" fillId="4" borderId="6" xfId="0" applyFont="1" applyFill="1" applyBorder="1" applyAlignment="1">
      <alignment horizontal="left" vertical="center"/>
    </xf>
    <xf numFmtId="0" fontId="0" fillId="4" borderId="7" xfId="0" applyFont="1" applyFill="1" applyBorder="1" applyAlignment="1">
      <alignment vertical="center"/>
    </xf>
    <xf numFmtId="0" fontId="4" fillId="4" borderId="7" xfId="0" applyFont="1" applyFill="1" applyBorder="1" applyAlignment="1">
      <alignment horizontal="center" vertical="center"/>
    </xf>
    <xf numFmtId="0" fontId="0" fillId="0" borderId="3" xfId="0" applyBorder="1" applyAlignment="1">
      <alignment vertical="center"/>
    </xf>
    <xf numFmtId="0" fontId="19" fillId="0" borderId="4" xfId="0" applyFont="1" applyBorder="1" applyAlignment="1">
      <alignment horizontal="left" vertical="center"/>
    </xf>
    <xf numFmtId="0" fontId="0" fillId="0" borderId="4" xfId="0" applyBorder="1" applyAlignment="1">
      <alignment vertical="center"/>
    </xf>
    <xf numFmtId="0" fontId="1" fillId="0" borderId="5" xfId="0" applyFont="1" applyBorder="1" applyAlignment="1">
      <alignment horizontal="left" vertical="center"/>
    </xf>
    <xf numFmtId="0" fontId="0" fillId="0" borderId="4" xfId="0" applyFont="1" applyBorder="1" applyAlignment="1">
      <alignment vertical="center"/>
    </xf>
    <xf numFmtId="0" fontId="0" fillId="0" borderId="9" xfId="0" applyFont="1" applyBorder="1" applyAlignment="1">
      <alignment vertical="center"/>
    </xf>
    <xf numFmtId="0" fontId="0" fillId="0" borderId="10" xfId="0" applyFont="1" applyBorder="1" applyAlignment="1">
      <alignment vertical="center"/>
    </xf>
    <xf numFmtId="0" fontId="0" fillId="0" borderId="1" xfId="0" applyFont="1" applyBorder="1" applyAlignment="1">
      <alignment vertical="center"/>
    </xf>
    <xf numFmtId="0" fontId="0" fillId="0" borderId="2" xfId="0" applyFont="1" applyBorder="1" applyAlignment="1">
      <alignment vertical="center"/>
    </xf>
    <xf numFmtId="0" fontId="2" fillId="0" borderId="3" xfId="0" applyFont="1" applyBorder="1" applyAlignment="1">
      <alignment vertical="center"/>
    </xf>
    <xf numFmtId="0" fontId="3" fillId="0" borderId="3" xfId="0" applyFont="1" applyBorder="1" applyAlignment="1">
      <alignment vertical="center"/>
    </xf>
    <xf numFmtId="0" fontId="3" fillId="0" borderId="0" xfId="0" applyFont="1" applyAlignment="1">
      <alignment horizontal="left" vertical="center"/>
    </xf>
    <xf numFmtId="0" fontId="17" fillId="0" borderId="0" xfId="0" applyFont="1" applyAlignment="1">
      <alignment vertical="center"/>
    </xf>
    <xf numFmtId="165" fontId="2" fillId="0" borderId="0" xfId="0" applyNumberFormat="1" applyFont="1" applyAlignment="1">
      <alignment horizontal="left" vertical="center"/>
    </xf>
    <xf numFmtId="0" fontId="0" fillId="0" borderId="12" xfId="0" applyBorder="1" applyAlignment="1">
      <alignment vertical="center"/>
    </xf>
    <xf numFmtId="0" fontId="0" fillId="0" borderId="13" xfId="0" applyBorder="1" applyAlignment="1">
      <alignment vertical="center"/>
    </xf>
    <xf numFmtId="0" fontId="0" fillId="0" borderId="0" xfId="0" applyFont="1" applyBorder="1" applyAlignment="1">
      <alignment vertical="center"/>
    </xf>
    <xf numFmtId="0" fontId="0" fillId="0" borderId="15" xfId="0" applyFont="1" applyBorder="1" applyAlignment="1">
      <alignment vertical="center"/>
    </xf>
    <xf numFmtId="0" fontId="0" fillId="5" borderId="7" xfId="0" applyFont="1" applyFill="1" applyBorder="1" applyAlignment="1">
      <alignment vertical="center"/>
    </xf>
    <xf numFmtId="0" fontId="22" fillId="5" borderId="0" xfId="0" applyFont="1" applyFill="1" applyAlignment="1">
      <alignment horizontal="center" vertical="center"/>
    </xf>
    <xf numFmtId="0" fontId="23" fillId="0" borderId="16" xfId="0" applyFont="1" applyBorder="1" applyAlignment="1">
      <alignment horizontal="center" vertical="center" wrapText="1"/>
    </xf>
    <xf numFmtId="0" fontId="23" fillId="0" borderId="17" xfId="0" applyFont="1" applyBorder="1" applyAlignment="1">
      <alignment horizontal="center" vertical="center" wrapText="1"/>
    </xf>
    <xf numFmtId="0" fontId="23" fillId="0" borderId="18" xfId="0" applyFont="1" applyBorder="1" applyAlignment="1">
      <alignment horizontal="center" vertical="center" wrapText="1"/>
    </xf>
    <xf numFmtId="0" fontId="0" fillId="0" borderId="11" xfId="0" applyFont="1" applyBorder="1" applyAlignment="1">
      <alignment vertical="center"/>
    </xf>
    <xf numFmtId="0" fontId="0" fillId="0" borderId="12" xfId="0" applyFont="1" applyBorder="1" applyAlignment="1">
      <alignment vertical="center"/>
    </xf>
    <xf numFmtId="0" fontId="0" fillId="0" borderId="13" xfId="0" applyFont="1" applyBorder="1" applyAlignment="1">
      <alignment vertical="center"/>
    </xf>
    <xf numFmtId="0" fontId="4" fillId="0" borderId="3" xfId="0" applyFont="1" applyBorder="1" applyAlignment="1">
      <alignment vertical="center"/>
    </xf>
    <xf numFmtId="0" fontId="24" fillId="0" borderId="0" xfId="0" applyFont="1" applyAlignment="1">
      <alignment horizontal="left" vertical="center"/>
    </xf>
    <xf numFmtId="0" fontId="24" fillId="0" borderId="0" xfId="0" applyFont="1" applyAlignment="1">
      <alignment vertical="center"/>
    </xf>
    <xf numFmtId="4" fontId="24" fillId="0" borderId="0" xfId="0" applyNumberFormat="1" applyFont="1" applyAlignment="1">
      <alignment vertical="center"/>
    </xf>
    <xf numFmtId="0" fontId="4" fillId="0" borderId="0" xfId="0" applyFont="1" applyAlignment="1">
      <alignment horizontal="center" vertical="center"/>
    </xf>
    <xf numFmtId="4" fontId="20" fillId="0" borderId="14" xfId="0" applyNumberFormat="1" applyFont="1" applyBorder="1" applyAlignment="1">
      <alignment vertical="center"/>
    </xf>
    <xf numFmtId="4" fontId="20" fillId="0" borderId="0" xfId="0" applyNumberFormat="1" applyFont="1" applyBorder="1" applyAlignment="1">
      <alignment vertical="center"/>
    </xf>
    <xf numFmtId="166" fontId="20" fillId="0" borderId="0" xfId="0" applyNumberFormat="1" applyFont="1" applyBorder="1" applyAlignment="1">
      <alignment vertical="center"/>
    </xf>
    <xf numFmtId="4" fontId="20" fillId="0" borderId="15" xfId="0" applyNumberFormat="1" applyFont="1" applyBorder="1" applyAlignment="1">
      <alignment vertical="center"/>
    </xf>
    <xf numFmtId="0" fontId="4" fillId="0" borderId="0" xfId="0" applyFont="1" applyAlignment="1">
      <alignment horizontal="left" vertical="center"/>
    </xf>
    <xf numFmtId="0" fontId="25" fillId="0" borderId="0" xfId="0" applyFont="1" applyAlignment="1">
      <alignment horizontal="left" vertical="center"/>
    </xf>
    <xf numFmtId="0" fontId="26" fillId="0" borderId="0" xfId="1" applyFont="1" applyAlignment="1">
      <alignment horizontal="center" vertical="center"/>
    </xf>
    <xf numFmtId="0" fontId="5" fillId="0" borderId="3" xfId="0" applyFont="1" applyBorder="1" applyAlignment="1">
      <alignment vertical="center"/>
    </xf>
    <xf numFmtId="0" fontId="27" fillId="0" borderId="0" xfId="0" applyFont="1" applyAlignment="1">
      <alignment vertical="center"/>
    </xf>
    <xf numFmtId="0" fontId="28" fillId="0" borderId="0" xfId="0" applyFont="1" applyAlignment="1">
      <alignment vertical="center"/>
    </xf>
    <xf numFmtId="0" fontId="3" fillId="0" borderId="0" xfId="0" applyFont="1" applyAlignment="1">
      <alignment horizontal="center" vertical="center"/>
    </xf>
    <xf numFmtId="4" fontId="29" fillId="0" borderId="14" xfId="0" applyNumberFormat="1" applyFont="1" applyBorder="1" applyAlignment="1">
      <alignment vertical="center"/>
    </xf>
    <xf numFmtId="4" fontId="29" fillId="0" borderId="0" xfId="0" applyNumberFormat="1" applyFont="1" applyBorder="1" applyAlignment="1">
      <alignment vertical="center"/>
    </xf>
    <xf numFmtId="166" fontId="29" fillId="0" borderId="0" xfId="0" applyNumberFormat="1" applyFont="1" applyBorder="1" applyAlignment="1">
      <alignment vertical="center"/>
    </xf>
    <xf numFmtId="4" fontId="29" fillId="0" borderId="15" xfId="0" applyNumberFormat="1" applyFont="1" applyBorder="1" applyAlignment="1">
      <alignment vertical="center"/>
    </xf>
    <xf numFmtId="0" fontId="5" fillId="0" borderId="0" xfId="0" applyFont="1" applyAlignment="1">
      <alignment horizontal="left" vertical="center"/>
    </xf>
    <xf numFmtId="4" fontId="29" fillId="0" borderId="19" xfId="0" applyNumberFormat="1" applyFont="1" applyBorder="1" applyAlignment="1">
      <alignment vertical="center"/>
    </xf>
    <xf numFmtId="4" fontId="29" fillId="0" borderId="20" xfId="0" applyNumberFormat="1" applyFont="1" applyBorder="1" applyAlignment="1">
      <alignment vertical="center"/>
    </xf>
    <xf numFmtId="166" fontId="29" fillId="0" borderId="20" xfId="0" applyNumberFormat="1" applyFont="1" applyBorder="1" applyAlignment="1">
      <alignment vertical="center"/>
    </xf>
    <xf numFmtId="4" fontId="29" fillId="0" borderId="21" xfId="0" applyNumberFormat="1" applyFont="1" applyBorder="1" applyAlignment="1">
      <alignment vertical="center"/>
    </xf>
    <xf numFmtId="0" fontId="0" fillId="0" borderId="0" xfId="0" applyProtection="1">
      <protection locked="0"/>
    </xf>
    <xf numFmtId="0" fontId="0" fillId="0" borderId="2" xfId="0" applyBorder="1" applyProtection="1">
      <protection locked="0"/>
    </xf>
    <xf numFmtId="0" fontId="30" fillId="0" borderId="0" xfId="0" applyFont="1" applyAlignment="1">
      <alignment horizontal="left" vertical="center"/>
    </xf>
    <xf numFmtId="0" fontId="0" fillId="0" borderId="0" xfId="0" applyFont="1" applyAlignment="1" applyProtection="1">
      <alignment vertical="center"/>
      <protection locked="0"/>
    </xf>
    <xf numFmtId="0" fontId="1" fillId="0" borderId="0" xfId="0" applyFont="1" applyAlignment="1" applyProtection="1">
      <alignment horizontal="left" vertical="center"/>
      <protection locked="0"/>
    </xf>
    <xf numFmtId="0" fontId="0" fillId="0" borderId="0" xfId="0" applyFont="1" applyAlignment="1">
      <alignment vertical="center" wrapText="1"/>
    </xf>
    <xf numFmtId="0" fontId="0" fillId="0" borderId="3" xfId="0" applyFont="1" applyBorder="1" applyAlignment="1">
      <alignment vertical="center" wrapText="1"/>
    </xf>
    <xf numFmtId="0" fontId="0" fillId="0" borderId="0" xfId="0" applyFont="1" applyAlignment="1" applyProtection="1">
      <alignment vertical="center" wrapText="1"/>
      <protection locked="0"/>
    </xf>
    <xf numFmtId="0" fontId="0" fillId="0" borderId="3" xfId="0" applyBorder="1" applyAlignment="1">
      <alignment vertical="center" wrapText="1"/>
    </xf>
    <xf numFmtId="0" fontId="0" fillId="0" borderId="12" xfId="0" applyFont="1" applyBorder="1" applyAlignment="1" applyProtection="1">
      <alignment vertical="center"/>
      <protection locked="0"/>
    </xf>
    <xf numFmtId="0" fontId="17" fillId="0" borderId="0" xfId="0" applyFont="1" applyAlignment="1">
      <alignment horizontal="left" vertical="center"/>
    </xf>
    <xf numFmtId="0" fontId="1" fillId="0" borderId="0" xfId="0" applyFont="1" applyAlignment="1" applyProtection="1">
      <alignment horizontal="right" vertical="center"/>
      <protection locked="0"/>
    </xf>
    <xf numFmtId="0" fontId="21" fillId="0" borderId="0" xfId="0" applyFont="1" applyAlignment="1">
      <alignment horizontal="left" vertical="center"/>
    </xf>
    <xf numFmtId="4" fontId="1" fillId="0" borderId="0" xfId="0" applyNumberFormat="1" applyFont="1" applyAlignment="1">
      <alignment vertical="center"/>
    </xf>
    <xf numFmtId="164" fontId="1" fillId="0" borderId="0" xfId="0" applyNumberFormat="1" applyFont="1" applyAlignment="1" applyProtection="1">
      <alignment horizontal="right" vertical="center"/>
      <protection locked="0"/>
    </xf>
    <xf numFmtId="0" fontId="0" fillId="5" borderId="0" xfId="0" applyFont="1" applyFill="1" applyAlignment="1">
      <alignment vertical="center"/>
    </xf>
    <xf numFmtId="0" fontId="4" fillId="5" borderId="6" xfId="0" applyFont="1" applyFill="1" applyBorder="1" applyAlignment="1">
      <alignment horizontal="left" vertical="center"/>
    </xf>
    <xf numFmtId="0" fontId="4" fillId="5" borderId="7" xfId="0" applyFont="1" applyFill="1" applyBorder="1" applyAlignment="1">
      <alignment horizontal="right" vertical="center"/>
    </xf>
    <xf numFmtId="0" fontId="4" fillId="5" borderId="7" xfId="0" applyFont="1" applyFill="1" applyBorder="1" applyAlignment="1">
      <alignment horizontal="center" vertical="center"/>
    </xf>
    <xf numFmtId="0" fontId="0" fillId="5" borderId="7" xfId="0" applyFont="1" applyFill="1" applyBorder="1" applyAlignment="1" applyProtection="1">
      <alignment vertical="center"/>
      <protection locked="0"/>
    </xf>
    <xf numFmtId="4" fontId="4" fillId="5" borderId="7" xfId="0" applyNumberFormat="1" applyFont="1" applyFill="1" applyBorder="1" applyAlignment="1">
      <alignment vertical="center"/>
    </xf>
    <xf numFmtId="0" fontId="0" fillId="5" borderId="8" xfId="0" applyFont="1" applyFill="1" applyBorder="1" applyAlignment="1">
      <alignment vertical="center"/>
    </xf>
    <xf numFmtId="0" fontId="0" fillId="0" borderId="4" xfId="0" applyBorder="1" applyAlignment="1" applyProtection="1">
      <alignment vertical="center"/>
      <protection locked="0"/>
    </xf>
    <xf numFmtId="0" fontId="1" fillId="0" borderId="5" xfId="0" applyFont="1" applyBorder="1" applyAlignment="1">
      <alignment horizontal="center" vertical="center"/>
    </xf>
    <xf numFmtId="0" fontId="0" fillId="0" borderId="5" xfId="0" applyFont="1" applyBorder="1" applyAlignment="1" applyProtection="1">
      <alignment vertical="center"/>
      <protection locked="0"/>
    </xf>
    <xf numFmtId="0" fontId="1" fillId="0" borderId="5" xfId="0" applyFont="1" applyBorder="1" applyAlignment="1">
      <alignment horizontal="right" vertical="center"/>
    </xf>
    <xf numFmtId="0" fontId="0" fillId="0" borderId="4" xfId="0" applyFont="1" applyBorder="1" applyAlignment="1" applyProtection="1">
      <alignment vertical="center"/>
      <protection locked="0"/>
    </xf>
    <xf numFmtId="0" fontId="0" fillId="0" borderId="10" xfId="0" applyFont="1" applyBorder="1" applyAlignment="1" applyProtection="1">
      <alignment vertical="center"/>
      <protection locked="0"/>
    </xf>
    <xf numFmtId="0" fontId="0" fillId="0" borderId="2" xfId="0" applyFont="1" applyBorder="1" applyAlignment="1" applyProtection="1">
      <alignment vertical="center"/>
      <protection locked="0"/>
    </xf>
    <xf numFmtId="0" fontId="22" fillId="5" borderId="0" xfId="0" applyFont="1" applyFill="1" applyAlignment="1">
      <alignment horizontal="left" vertical="center"/>
    </xf>
    <xf numFmtId="0" fontId="0" fillId="5" borderId="0" xfId="0" applyFont="1" applyFill="1" applyAlignment="1" applyProtection="1">
      <alignment vertical="center"/>
      <protection locked="0"/>
    </xf>
    <xf numFmtId="0" fontId="22" fillId="5" borderId="0" xfId="0" applyFont="1" applyFill="1" applyAlignment="1">
      <alignment horizontal="right" vertical="center"/>
    </xf>
    <xf numFmtId="0" fontId="31" fillId="0" borderId="0" xfId="0" applyFont="1" applyAlignment="1">
      <alignment horizontal="left" vertical="center"/>
    </xf>
    <xf numFmtId="0" fontId="6" fillId="0" borderId="3" xfId="0" applyFont="1" applyBorder="1" applyAlignment="1">
      <alignment vertical="center"/>
    </xf>
    <xf numFmtId="0" fontId="6" fillId="0" borderId="20" xfId="0" applyFont="1" applyBorder="1" applyAlignment="1">
      <alignment horizontal="left" vertical="center"/>
    </xf>
    <xf numFmtId="0" fontId="6" fillId="0" borderId="20" xfId="0" applyFont="1" applyBorder="1" applyAlignment="1">
      <alignment vertical="center"/>
    </xf>
    <xf numFmtId="0" fontId="6" fillId="0" borderId="20" xfId="0" applyFont="1" applyBorder="1" applyAlignment="1" applyProtection="1">
      <alignment vertical="center"/>
      <protection locked="0"/>
    </xf>
    <xf numFmtId="4" fontId="6" fillId="0" borderId="20" xfId="0" applyNumberFormat="1" applyFont="1" applyBorder="1" applyAlignment="1">
      <alignment vertical="center"/>
    </xf>
    <xf numFmtId="0" fontId="7" fillId="0" borderId="3" xfId="0" applyFont="1" applyBorder="1" applyAlignment="1">
      <alignment vertical="center"/>
    </xf>
    <xf numFmtId="0" fontId="7" fillId="0" borderId="20" xfId="0" applyFont="1" applyBorder="1" applyAlignment="1">
      <alignment horizontal="left" vertical="center"/>
    </xf>
    <xf numFmtId="0" fontId="7" fillId="0" borderId="20" xfId="0" applyFont="1" applyBorder="1" applyAlignment="1">
      <alignment vertical="center"/>
    </xf>
    <xf numFmtId="0" fontId="7" fillId="0" borderId="20" xfId="0" applyFont="1" applyBorder="1" applyAlignment="1" applyProtection="1">
      <alignment vertical="center"/>
      <protection locked="0"/>
    </xf>
    <xf numFmtId="4" fontId="7" fillId="0" borderId="20" xfId="0" applyNumberFormat="1" applyFont="1" applyBorder="1" applyAlignment="1">
      <alignment vertical="center"/>
    </xf>
    <xf numFmtId="0" fontId="0" fillId="0" borderId="0" xfId="0" applyFont="1" applyAlignment="1">
      <alignment horizontal="center" vertical="center" wrapText="1"/>
    </xf>
    <xf numFmtId="0" fontId="0" fillId="0" borderId="3" xfId="0" applyFont="1" applyBorder="1" applyAlignment="1">
      <alignment horizontal="center" vertical="center" wrapText="1"/>
    </xf>
    <xf numFmtId="0" fontId="22" fillId="5" borderId="16" xfId="0" applyFont="1" applyFill="1" applyBorder="1" applyAlignment="1">
      <alignment horizontal="center" vertical="center" wrapText="1"/>
    </xf>
    <xf numFmtId="0" fontId="22" fillId="5" borderId="17" xfId="0" applyFont="1" applyFill="1" applyBorder="1" applyAlignment="1">
      <alignment horizontal="center" vertical="center" wrapText="1"/>
    </xf>
    <xf numFmtId="0" fontId="22" fillId="5" borderId="17" xfId="0" applyFont="1" applyFill="1" applyBorder="1" applyAlignment="1" applyProtection="1">
      <alignment horizontal="center" vertical="center" wrapText="1"/>
      <protection locked="0"/>
    </xf>
    <xf numFmtId="0" fontId="22" fillId="5" borderId="18" xfId="0" applyFont="1" applyFill="1" applyBorder="1" applyAlignment="1">
      <alignment horizontal="center" vertical="center" wrapText="1"/>
    </xf>
    <xf numFmtId="0" fontId="22" fillId="5" borderId="0" xfId="0" applyFont="1" applyFill="1" applyAlignment="1">
      <alignment horizontal="center" vertical="center" wrapText="1"/>
    </xf>
    <xf numFmtId="0" fontId="0" fillId="0" borderId="3" xfId="0" applyBorder="1" applyAlignment="1">
      <alignment horizontal="center" vertical="center" wrapText="1"/>
    </xf>
    <xf numFmtId="4" fontId="24" fillId="0" borderId="0" xfId="0" applyNumberFormat="1" applyFont="1" applyAlignment="1"/>
    <xf numFmtId="166" fontId="32" fillId="0" borderId="12" xfId="0" applyNumberFormat="1" applyFont="1" applyBorder="1" applyAlignment="1"/>
    <xf numFmtId="166" fontId="32" fillId="0" borderId="13" xfId="0" applyNumberFormat="1" applyFont="1" applyBorder="1" applyAlignment="1"/>
    <xf numFmtId="4" fontId="33" fillId="0" borderId="0" xfId="0" applyNumberFormat="1" applyFont="1" applyAlignment="1">
      <alignment vertical="center"/>
    </xf>
    <xf numFmtId="0" fontId="8" fillId="0" borderId="3" xfId="0" applyFont="1" applyBorder="1" applyAlignment="1"/>
    <xf numFmtId="0" fontId="8" fillId="0" borderId="0" xfId="0" applyFont="1" applyAlignment="1">
      <alignment horizontal="left"/>
    </xf>
    <xf numFmtId="0" fontId="6" fillId="0" borderId="0" xfId="0" applyFont="1" applyAlignment="1">
      <alignment horizontal="left"/>
    </xf>
    <xf numFmtId="0" fontId="8" fillId="0" borderId="0" xfId="0" applyFont="1" applyAlignment="1" applyProtection="1">
      <protection locked="0"/>
    </xf>
    <xf numFmtId="4" fontId="6" fillId="0" borderId="0" xfId="0" applyNumberFormat="1" applyFont="1" applyAlignment="1"/>
    <xf numFmtId="0" fontId="8" fillId="0" borderId="14" xfId="0" applyFont="1" applyBorder="1" applyAlignment="1"/>
    <xf numFmtId="0" fontId="8" fillId="0" borderId="0" xfId="0" applyFont="1" applyBorder="1" applyAlignment="1"/>
    <xf numFmtId="166" fontId="8" fillId="0" borderId="0" xfId="0" applyNumberFormat="1" applyFont="1" applyBorder="1" applyAlignment="1"/>
    <xf numFmtId="166" fontId="8" fillId="0" borderId="15" xfId="0" applyNumberFormat="1" applyFont="1" applyBorder="1" applyAlignment="1"/>
    <xf numFmtId="0" fontId="8" fillId="0" borderId="0" xfId="0" applyFont="1" applyAlignment="1">
      <alignment horizontal="center"/>
    </xf>
    <xf numFmtId="4" fontId="8" fillId="0" borderId="0" xfId="0" applyNumberFormat="1" applyFont="1" applyAlignment="1">
      <alignment vertical="center"/>
    </xf>
    <xf numFmtId="0" fontId="7" fillId="0" borderId="0" xfId="0" applyFont="1" applyAlignment="1">
      <alignment horizontal="left"/>
    </xf>
    <xf numFmtId="4" fontId="7" fillId="0" borderId="0" xfId="0" applyNumberFormat="1" applyFont="1" applyAlignment="1"/>
    <xf numFmtId="0" fontId="0" fillId="0" borderId="3" xfId="0" applyFont="1" applyBorder="1" applyAlignment="1" applyProtection="1">
      <alignment vertical="center"/>
      <protection locked="0"/>
    </xf>
    <xf numFmtId="0" fontId="22" fillId="0" borderId="22" xfId="0" applyFont="1" applyBorder="1" applyAlignment="1" applyProtection="1">
      <alignment horizontal="center" vertical="center"/>
      <protection locked="0"/>
    </xf>
    <xf numFmtId="49" fontId="22" fillId="0" borderId="22" xfId="0" applyNumberFormat="1" applyFont="1" applyBorder="1" applyAlignment="1" applyProtection="1">
      <alignment horizontal="left" vertical="center" wrapText="1"/>
      <protection locked="0"/>
    </xf>
    <xf numFmtId="0" fontId="22" fillId="0" borderId="22" xfId="0" applyFont="1" applyBorder="1" applyAlignment="1" applyProtection="1">
      <alignment horizontal="left" vertical="center" wrapText="1"/>
      <protection locked="0"/>
    </xf>
    <xf numFmtId="0" fontId="22" fillId="0" borderId="22" xfId="0" applyFont="1" applyBorder="1" applyAlignment="1" applyProtection="1">
      <alignment horizontal="center" vertical="center" wrapText="1"/>
      <protection locked="0"/>
    </xf>
    <xf numFmtId="167" fontId="22" fillId="0" borderId="22" xfId="0" applyNumberFormat="1" applyFont="1" applyBorder="1" applyAlignment="1" applyProtection="1">
      <alignment vertical="center"/>
      <protection locked="0"/>
    </xf>
    <xf numFmtId="4" fontId="22" fillId="3" borderId="22" xfId="0" applyNumberFormat="1" applyFont="1" applyFill="1" applyBorder="1" applyAlignment="1" applyProtection="1">
      <alignment vertical="center"/>
      <protection locked="0"/>
    </xf>
    <xf numFmtId="4" fontId="22" fillId="0" borderId="22" xfId="0" applyNumberFormat="1" applyFont="1" applyBorder="1" applyAlignment="1" applyProtection="1">
      <alignment vertical="center"/>
      <protection locked="0"/>
    </xf>
    <xf numFmtId="0" fontId="0" fillId="0" borderId="22" xfId="0" applyFont="1" applyBorder="1" applyAlignment="1" applyProtection="1">
      <alignment vertical="center"/>
      <protection locked="0"/>
    </xf>
    <xf numFmtId="0" fontId="23" fillId="3" borderId="14" xfId="0" applyFont="1" applyFill="1" applyBorder="1" applyAlignment="1" applyProtection="1">
      <alignment horizontal="left" vertical="center"/>
      <protection locked="0"/>
    </xf>
    <xf numFmtId="0" fontId="23" fillId="0" borderId="0" xfId="0" applyFont="1" applyBorder="1" applyAlignment="1">
      <alignment horizontal="center" vertical="center"/>
    </xf>
    <xf numFmtId="166" fontId="23" fillId="0" borderId="0" xfId="0" applyNumberFormat="1" applyFont="1" applyBorder="1" applyAlignment="1">
      <alignment vertical="center"/>
    </xf>
    <xf numFmtId="166" fontId="23" fillId="0" borderId="15" xfId="0" applyNumberFormat="1" applyFont="1" applyBorder="1" applyAlignment="1">
      <alignment vertical="center"/>
    </xf>
    <xf numFmtId="0" fontId="22" fillId="0" borderId="0" xfId="0" applyFont="1" applyAlignment="1">
      <alignment horizontal="left" vertical="center"/>
    </xf>
    <xf numFmtId="4" fontId="0" fillId="0" borderId="0" xfId="0" applyNumberFormat="1" applyFont="1" applyAlignment="1">
      <alignment vertical="center"/>
    </xf>
    <xf numFmtId="0" fontId="9" fillId="0" borderId="3" xfId="0" applyFont="1" applyBorder="1" applyAlignment="1">
      <alignment vertical="center"/>
    </xf>
    <xf numFmtId="0" fontId="34" fillId="0" borderId="0" xfId="0" applyFont="1" applyAlignment="1">
      <alignment horizontal="left" vertical="center"/>
    </xf>
    <xf numFmtId="0" fontId="9" fillId="0" borderId="0" xfId="0" applyFont="1" applyAlignment="1">
      <alignment horizontal="left" vertical="center"/>
    </xf>
    <xf numFmtId="0" fontId="9" fillId="0" borderId="0" xfId="0" applyFont="1" applyAlignment="1">
      <alignment horizontal="left" vertical="center" wrapText="1"/>
    </xf>
    <xf numFmtId="0" fontId="9" fillId="0" borderId="0" xfId="0" applyFont="1" applyAlignment="1" applyProtection="1">
      <alignment vertical="center"/>
      <protection locked="0"/>
    </xf>
    <xf numFmtId="0" fontId="9" fillId="0" borderId="14" xfId="0" applyFont="1" applyBorder="1" applyAlignment="1">
      <alignment vertical="center"/>
    </xf>
    <xf numFmtId="0" fontId="9" fillId="0" borderId="0" xfId="0" applyFont="1" applyBorder="1" applyAlignment="1">
      <alignment vertical="center"/>
    </xf>
    <xf numFmtId="0" fontId="9" fillId="0" borderId="15" xfId="0" applyFont="1" applyBorder="1" applyAlignment="1">
      <alignment vertical="center"/>
    </xf>
    <xf numFmtId="0" fontId="10" fillId="0" borderId="3" xfId="0" applyFont="1" applyBorder="1" applyAlignment="1">
      <alignment vertical="center"/>
    </xf>
    <xf numFmtId="0" fontId="10" fillId="0" borderId="0" xfId="0" applyFont="1" applyAlignment="1">
      <alignment horizontal="left" vertical="center"/>
    </xf>
    <xf numFmtId="0" fontId="10" fillId="0" borderId="0" xfId="0" applyFont="1" applyAlignment="1">
      <alignment horizontal="left" vertical="center" wrapText="1"/>
    </xf>
    <xf numFmtId="167" fontId="10" fillId="0" borderId="0" xfId="0" applyNumberFormat="1" applyFont="1" applyAlignment="1">
      <alignment vertical="center"/>
    </xf>
    <xf numFmtId="0" fontId="10" fillId="0" borderId="0" xfId="0" applyFont="1" applyAlignment="1" applyProtection="1">
      <alignment vertical="center"/>
      <protection locked="0"/>
    </xf>
    <xf numFmtId="0" fontId="10" fillId="0" borderId="14" xfId="0" applyFont="1" applyBorder="1" applyAlignment="1">
      <alignment vertical="center"/>
    </xf>
    <xf numFmtId="0" fontId="10" fillId="0" borderId="0" xfId="0" applyFont="1" applyBorder="1" applyAlignment="1">
      <alignment vertical="center"/>
    </xf>
    <xf numFmtId="0" fontId="10" fillId="0" borderId="15" xfId="0" applyFont="1" applyBorder="1" applyAlignment="1">
      <alignment vertical="center"/>
    </xf>
    <xf numFmtId="0" fontId="11" fillId="0" borderId="3" xfId="0" applyFont="1" applyBorder="1" applyAlignment="1">
      <alignment vertical="center"/>
    </xf>
    <xf numFmtId="0" fontId="11" fillId="0" borderId="0" xfId="0" applyFont="1" applyAlignment="1">
      <alignment horizontal="left" vertical="center"/>
    </xf>
    <xf numFmtId="0" fontId="11" fillId="0" borderId="0" xfId="0" applyFont="1" applyAlignment="1">
      <alignment horizontal="left" vertical="center" wrapText="1"/>
    </xf>
    <xf numFmtId="167" fontId="11" fillId="0" borderId="0" xfId="0" applyNumberFormat="1" applyFont="1" applyAlignment="1">
      <alignment vertical="center"/>
    </xf>
    <xf numFmtId="0" fontId="11" fillId="0" borderId="0" xfId="0" applyFont="1" applyAlignment="1" applyProtection="1">
      <alignment vertical="center"/>
      <protection locked="0"/>
    </xf>
    <xf numFmtId="0" fontId="11" fillId="0" borderId="14" xfId="0" applyFont="1" applyBorder="1" applyAlignment="1">
      <alignment vertical="center"/>
    </xf>
    <xf numFmtId="0" fontId="11" fillId="0" borderId="0" xfId="0" applyFont="1" applyBorder="1" applyAlignment="1">
      <alignment vertical="center"/>
    </xf>
    <xf numFmtId="0" fontId="11" fillId="0" borderId="15" xfId="0" applyFont="1" applyBorder="1" applyAlignment="1">
      <alignment vertical="center"/>
    </xf>
    <xf numFmtId="0" fontId="35" fillId="0" borderId="22" xfId="0" applyFont="1" applyBorder="1" applyAlignment="1" applyProtection="1">
      <alignment horizontal="center" vertical="center"/>
      <protection locked="0"/>
    </xf>
    <xf numFmtId="49" fontId="35" fillId="0" borderId="22" xfId="0" applyNumberFormat="1" applyFont="1" applyBorder="1" applyAlignment="1" applyProtection="1">
      <alignment horizontal="left" vertical="center" wrapText="1"/>
      <protection locked="0"/>
    </xf>
    <xf numFmtId="0" fontId="35" fillId="0" borderId="22" xfId="0" applyFont="1" applyBorder="1" applyAlignment="1" applyProtection="1">
      <alignment horizontal="left" vertical="center" wrapText="1"/>
      <protection locked="0"/>
    </xf>
    <xf numFmtId="0" fontId="35" fillId="0" borderId="22" xfId="0" applyFont="1" applyBorder="1" applyAlignment="1" applyProtection="1">
      <alignment horizontal="center" vertical="center" wrapText="1"/>
      <protection locked="0"/>
    </xf>
    <xf numFmtId="167" fontId="35" fillId="0" borderId="22" xfId="0" applyNumberFormat="1" applyFont="1" applyBorder="1" applyAlignment="1" applyProtection="1">
      <alignment vertical="center"/>
      <protection locked="0"/>
    </xf>
    <xf numFmtId="4" fontId="35" fillId="3" borderId="22" xfId="0" applyNumberFormat="1" applyFont="1" applyFill="1" applyBorder="1" applyAlignment="1" applyProtection="1">
      <alignment vertical="center"/>
      <protection locked="0"/>
    </xf>
    <xf numFmtId="4" fontId="35" fillId="0" borderId="22" xfId="0" applyNumberFormat="1" applyFont="1" applyBorder="1" applyAlignment="1" applyProtection="1">
      <alignment vertical="center"/>
      <protection locked="0"/>
    </xf>
    <xf numFmtId="0" fontId="36" fillId="0" borderId="22" xfId="0" applyFont="1" applyBorder="1" applyAlignment="1" applyProtection="1">
      <alignment vertical="center"/>
      <protection locked="0"/>
    </xf>
    <xf numFmtId="0" fontId="36" fillId="0" borderId="3" xfId="0" applyFont="1" applyBorder="1" applyAlignment="1">
      <alignment vertical="center"/>
    </xf>
    <xf numFmtId="0" fontId="35" fillId="3" borderId="14" xfId="0" applyFont="1" applyFill="1" applyBorder="1" applyAlignment="1" applyProtection="1">
      <alignment horizontal="left" vertical="center"/>
      <protection locked="0"/>
    </xf>
    <xf numFmtId="0" fontId="35" fillId="0" borderId="0" xfId="0" applyFont="1" applyBorder="1" applyAlignment="1">
      <alignment horizontal="center" vertical="center"/>
    </xf>
    <xf numFmtId="167" fontId="22" fillId="3" borderId="22" xfId="0" applyNumberFormat="1" applyFont="1" applyFill="1" applyBorder="1" applyAlignment="1" applyProtection="1">
      <alignment vertical="center"/>
      <protection locked="0"/>
    </xf>
    <xf numFmtId="0" fontId="11" fillId="0" borderId="19" xfId="0" applyFont="1" applyBorder="1" applyAlignment="1">
      <alignment vertical="center"/>
    </xf>
    <xf numFmtId="0" fontId="11" fillId="0" borderId="20" xfId="0" applyFont="1" applyBorder="1" applyAlignment="1">
      <alignment vertical="center"/>
    </xf>
    <xf numFmtId="0" fontId="11" fillId="0" borderId="21" xfId="0" applyFont="1" applyBorder="1" applyAlignment="1">
      <alignment vertical="center"/>
    </xf>
    <xf numFmtId="0" fontId="23" fillId="3" borderId="19" xfId="0" applyFont="1" applyFill="1" applyBorder="1" applyAlignment="1" applyProtection="1">
      <alignment horizontal="left" vertical="center"/>
      <protection locked="0"/>
    </xf>
    <xf numFmtId="0" fontId="23" fillId="0" borderId="20" xfId="0" applyFont="1" applyBorder="1" applyAlignment="1">
      <alignment horizontal="center" vertical="center"/>
    </xf>
    <xf numFmtId="0" fontId="0" fillId="0" borderId="20" xfId="0" applyFont="1" applyBorder="1" applyAlignment="1">
      <alignment vertical="center"/>
    </xf>
    <xf numFmtId="166" fontId="23" fillId="0" borderId="20" xfId="0" applyNumberFormat="1" applyFont="1" applyBorder="1" applyAlignment="1">
      <alignment vertical="center"/>
    </xf>
    <xf numFmtId="166" fontId="23" fillId="0" borderId="21" xfId="0" applyNumberFormat="1" applyFont="1" applyBorder="1" applyAlignment="1">
      <alignment vertical="center"/>
    </xf>
    <xf numFmtId="0" fontId="3" fillId="0" borderId="0" xfId="0" applyFont="1" applyAlignment="1">
      <alignment horizontal="left" vertical="center" wrapText="1"/>
    </xf>
    <xf numFmtId="0" fontId="3" fillId="0" borderId="0" xfId="0" applyFont="1" applyAlignment="1">
      <alignment vertical="center"/>
    </xf>
    <xf numFmtId="165" fontId="2" fillId="0" borderId="0" xfId="0" applyNumberFormat="1" applyFont="1" applyAlignment="1">
      <alignment horizontal="left" vertical="center"/>
    </xf>
    <xf numFmtId="0" fontId="2" fillId="0" borderId="0" xfId="0" applyFont="1" applyAlignment="1">
      <alignment vertical="center" wrapText="1"/>
    </xf>
    <xf numFmtId="0" fontId="2" fillId="0" borderId="0" xfId="0" applyFont="1" applyAlignment="1">
      <alignment vertical="center"/>
    </xf>
    <xf numFmtId="0" fontId="20" fillId="0" borderId="11" xfId="0" applyFont="1" applyBorder="1" applyAlignment="1">
      <alignment horizontal="center" vertical="center"/>
    </xf>
    <xf numFmtId="0" fontId="20" fillId="0" borderId="12" xfId="0" applyFont="1" applyBorder="1" applyAlignment="1">
      <alignment horizontal="left" vertical="center"/>
    </xf>
    <xf numFmtId="0" fontId="21" fillId="0" borderId="14" xfId="0" applyFont="1" applyBorder="1" applyAlignment="1">
      <alignment horizontal="left" vertical="center"/>
    </xf>
    <xf numFmtId="0" fontId="21" fillId="0" borderId="0" xfId="0" applyFont="1" applyBorder="1" applyAlignment="1">
      <alignment horizontal="left" vertical="center"/>
    </xf>
    <xf numFmtId="0" fontId="22" fillId="5" borderId="6" xfId="0" applyFont="1" applyFill="1" applyBorder="1" applyAlignment="1">
      <alignment horizontal="center" vertical="center"/>
    </xf>
    <xf numFmtId="0" fontId="22" fillId="5" borderId="7" xfId="0" applyFont="1" applyFill="1" applyBorder="1" applyAlignment="1">
      <alignment horizontal="left" vertical="center"/>
    </xf>
    <xf numFmtId="0" fontId="22" fillId="5" borderId="7" xfId="0" applyFont="1" applyFill="1" applyBorder="1" applyAlignment="1">
      <alignment horizontal="right" vertical="center"/>
    </xf>
    <xf numFmtId="0" fontId="22" fillId="5" borderId="7" xfId="0" applyFont="1" applyFill="1" applyBorder="1" applyAlignment="1">
      <alignment horizontal="center" vertical="center"/>
    </xf>
    <xf numFmtId="0" fontId="22" fillId="5" borderId="8" xfId="0" applyFont="1" applyFill="1" applyBorder="1" applyAlignment="1">
      <alignment horizontal="left" vertical="center"/>
    </xf>
    <xf numFmtId="0" fontId="27" fillId="0" borderId="0" xfId="0" applyFont="1" applyAlignment="1">
      <alignment horizontal="left" vertical="center" wrapText="1"/>
    </xf>
    <xf numFmtId="4" fontId="28" fillId="0" borderId="0" xfId="0" applyNumberFormat="1" applyFont="1" applyAlignment="1">
      <alignment vertical="center"/>
    </xf>
    <xf numFmtId="0" fontId="28" fillId="0" borderId="0" xfId="0" applyFont="1" applyAlignment="1">
      <alignment vertical="center"/>
    </xf>
    <xf numFmtId="4" fontId="24" fillId="0" borderId="0" xfId="0" applyNumberFormat="1" applyFont="1" applyAlignment="1">
      <alignment horizontal="right" vertical="center"/>
    </xf>
    <xf numFmtId="4" fontId="24" fillId="0" borderId="0" xfId="0" applyNumberFormat="1" applyFont="1" applyAlignment="1">
      <alignment vertical="center"/>
    </xf>
    <xf numFmtId="0" fontId="16" fillId="0" borderId="0" xfId="0" applyFont="1" applyAlignment="1">
      <alignment horizontal="left" vertical="top" wrapText="1"/>
    </xf>
    <xf numFmtId="0" fontId="16" fillId="0" borderId="0" xfId="0" applyFont="1" applyAlignment="1">
      <alignment horizontal="left" vertical="center"/>
    </xf>
    <xf numFmtId="0" fontId="18" fillId="0" borderId="0" xfId="0" applyFont="1" applyAlignment="1">
      <alignment horizontal="left" vertical="center"/>
    </xf>
    <xf numFmtId="0" fontId="2" fillId="0" borderId="0" xfId="0" applyFont="1" applyAlignment="1">
      <alignment horizontal="left" vertical="center"/>
    </xf>
    <xf numFmtId="0" fontId="0" fillId="0" borderId="0" xfId="0"/>
    <xf numFmtId="0" fontId="3" fillId="0" borderId="0" xfId="0" applyFont="1" applyAlignment="1">
      <alignment horizontal="left" vertical="top" wrapText="1"/>
    </xf>
    <xf numFmtId="49" fontId="2" fillId="3" borderId="0" xfId="0" applyNumberFormat="1" applyFont="1" applyFill="1" applyAlignment="1" applyProtection="1">
      <alignment horizontal="left" vertical="center"/>
      <protection locked="0"/>
    </xf>
    <xf numFmtId="49" fontId="2" fillId="0" borderId="0" xfId="0" applyNumberFormat="1" applyFont="1" applyAlignment="1">
      <alignment horizontal="left" vertical="center"/>
    </xf>
    <xf numFmtId="0" fontId="2" fillId="0" borderId="0" xfId="0" applyFont="1" applyAlignment="1">
      <alignment horizontal="left" vertical="center" wrapText="1"/>
    </xf>
    <xf numFmtId="4" fontId="17" fillId="0" borderId="5" xfId="0" applyNumberFormat="1" applyFont="1" applyBorder="1" applyAlignment="1">
      <alignment vertical="center"/>
    </xf>
    <xf numFmtId="0" fontId="0" fillId="0" borderId="5" xfId="0" applyFont="1" applyBorder="1" applyAlignment="1">
      <alignment vertical="center"/>
    </xf>
    <xf numFmtId="0" fontId="1" fillId="0" borderId="0" xfId="0" applyFont="1" applyAlignment="1">
      <alignment horizontal="right" vertical="center"/>
    </xf>
    <xf numFmtId="4" fontId="18" fillId="0" borderId="0" xfId="0" applyNumberFormat="1" applyFont="1" applyAlignment="1">
      <alignment vertical="center"/>
    </xf>
    <xf numFmtId="0" fontId="1" fillId="0" borderId="0" xfId="0" applyFont="1" applyAlignment="1">
      <alignment vertical="center"/>
    </xf>
    <xf numFmtId="164" fontId="1" fillId="0" borderId="0" xfId="0" applyNumberFormat="1" applyFont="1" applyAlignment="1">
      <alignment horizontal="left" vertical="center"/>
    </xf>
    <xf numFmtId="4" fontId="4" fillId="4" borderId="7" xfId="0" applyNumberFormat="1" applyFont="1" applyFill="1" applyBorder="1" applyAlignment="1">
      <alignment vertical="center"/>
    </xf>
    <xf numFmtId="0" fontId="0" fillId="4" borderId="7" xfId="0" applyFont="1" applyFill="1" applyBorder="1" applyAlignment="1">
      <alignment vertical="center"/>
    </xf>
    <xf numFmtId="0" fontId="0" fillId="4" borderId="8" xfId="0" applyFont="1" applyFill="1" applyBorder="1" applyAlignment="1">
      <alignment vertical="center"/>
    </xf>
    <xf numFmtId="0" fontId="4" fillId="4" borderId="7" xfId="0" applyFont="1" applyFill="1" applyBorder="1" applyAlignment="1">
      <alignment horizontal="left" vertical="center"/>
    </xf>
    <xf numFmtId="0" fontId="13" fillId="2" borderId="0" xfId="0" applyFont="1" applyFill="1" applyAlignment="1">
      <alignment horizontal="center" vertical="center"/>
    </xf>
    <xf numFmtId="0" fontId="1" fillId="0" borderId="0" xfId="0" applyFont="1" applyAlignment="1">
      <alignment horizontal="left" vertical="center" wrapText="1"/>
    </xf>
    <xf numFmtId="0" fontId="1" fillId="0" borderId="0" xfId="0" applyFont="1" applyAlignment="1">
      <alignment horizontal="left" vertical="center"/>
    </xf>
    <xf numFmtId="0" fontId="0" fillId="0" borderId="0" xfId="0" applyFont="1" applyAlignment="1">
      <alignment vertical="center"/>
    </xf>
    <xf numFmtId="0" fontId="2" fillId="3" borderId="0" xfId="0" applyFont="1" applyFill="1" applyAlignment="1" applyProtection="1">
      <alignment horizontal="left" vertical="center"/>
      <protection locked="0"/>
    </xf>
    <xf numFmtId="14" fontId="2" fillId="3" borderId="0" xfId="0" applyNumberFormat="1" applyFont="1" applyFill="1" applyAlignment="1" applyProtection="1">
      <alignment horizontal="left" vertical="center"/>
      <protection locked="0"/>
    </xf>
  </cellXfs>
  <cellStyles count="2">
    <cellStyle name="Hypertextový odkaz" xfId="1" builtinId="8"/>
    <cellStyle name="Normální" xfId="0" builtinId="0" customBuiltin="1"/>
  </cellStyles>
  <dxfs count="0"/>
  <tableStyles count="0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theme" Target="theme/theme1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calcChain" Target="calcChain.xml"/><Relationship Id="rId5" Type="http://schemas.openxmlformats.org/officeDocument/2006/relationships/worksheet" Target="worksheets/sheet5.xml"/><Relationship Id="rId10" Type="http://schemas.openxmlformats.org/officeDocument/2006/relationships/sharedStrings" Target="sharedStrings.xml"/><Relationship Id="rId4" Type="http://schemas.openxmlformats.org/officeDocument/2006/relationships/worksheet" Target="worksheets/sheet4.xml"/><Relationship Id="rId9" Type="http://schemas.openxmlformats.org/officeDocument/2006/relationships/styles" Target="styles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1.png"/><Relationship Id="rId1" Type="http://schemas.openxmlformats.org/officeDocument/2006/relationships/hyperlink" Target="http://www.pro-rozpocty.cz/software-a-data/kros-4-ocenovani-a-rizeni-stavebni-vyroby/" TargetMode="External"/></Relationships>
</file>

<file path=xl/drawings/_rels/drawing2.xml.rels><?xml version="1.0" encoding="UTF-8" standalone="yes"?>
<Relationships xmlns="http://schemas.openxmlformats.org/package/2006/relationships"><Relationship Id="rId2" Type="http://schemas.openxmlformats.org/officeDocument/2006/relationships/image" Target="../media/image1.png"/><Relationship Id="rId1" Type="http://schemas.openxmlformats.org/officeDocument/2006/relationships/hyperlink" Target="http://www.pro-rozpocty.cz/software-a-data/kros-4-ocenovani-a-rizeni-stavebni-vyroby/" TargetMode="External"/></Relationships>
</file>

<file path=xl/drawings/_rels/drawing3.xml.rels><?xml version="1.0" encoding="UTF-8" standalone="yes"?>
<Relationships xmlns="http://schemas.openxmlformats.org/package/2006/relationships"><Relationship Id="rId2" Type="http://schemas.openxmlformats.org/officeDocument/2006/relationships/image" Target="../media/image1.png"/><Relationship Id="rId1" Type="http://schemas.openxmlformats.org/officeDocument/2006/relationships/hyperlink" Target="http://www.pro-rozpocty.cz/software-a-data/kros-4-ocenovani-a-rizeni-stavebni-vyroby/" TargetMode="External"/></Relationships>
</file>

<file path=xl/drawings/_rels/drawing4.xml.rels><?xml version="1.0" encoding="UTF-8" standalone="yes"?>
<Relationships xmlns="http://schemas.openxmlformats.org/package/2006/relationships"><Relationship Id="rId2" Type="http://schemas.openxmlformats.org/officeDocument/2006/relationships/image" Target="../media/image1.png"/><Relationship Id="rId1" Type="http://schemas.openxmlformats.org/officeDocument/2006/relationships/hyperlink" Target="http://www.pro-rozpocty.cz/software-a-data/kros-4-ocenovani-a-rizeni-stavebni-vyroby/" TargetMode="External"/></Relationships>
</file>

<file path=xl/drawings/_rels/drawing5.xml.rels><?xml version="1.0" encoding="UTF-8" standalone="yes"?>
<Relationships xmlns="http://schemas.openxmlformats.org/package/2006/relationships"><Relationship Id="rId2" Type="http://schemas.openxmlformats.org/officeDocument/2006/relationships/image" Target="../media/image1.png"/><Relationship Id="rId1" Type="http://schemas.openxmlformats.org/officeDocument/2006/relationships/hyperlink" Target="http://www.pro-rozpocty.cz/software-a-data/kros-4-ocenovani-a-rizeni-stavebni-vyroby/" TargetMode="External"/></Relationships>
</file>

<file path=xl/drawings/_rels/drawing6.xml.rels><?xml version="1.0" encoding="UTF-8" standalone="yes"?>
<Relationships xmlns="http://schemas.openxmlformats.org/package/2006/relationships"><Relationship Id="rId2" Type="http://schemas.openxmlformats.org/officeDocument/2006/relationships/image" Target="../media/image1.png"/><Relationship Id="rId1" Type="http://schemas.openxmlformats.org/officeDocument/2006/relationships/hyperlink" Target="http://www.pro-rozpocty.cz/software-a-data/kros-4-ocenovani-a-rizeni-stavebni-vyroby/" TargetMode="External"/></Relationships>
</file>

<file path=xl/drawings/_rels/drawing7.xml.rels><?xml version="1.0" encoding="UTF-8" standalone="yes"?>
<Relationships xmlns="http://schemas.openxmlformats.org/package/2006/relationships"><Relationship Id="rId2" Type="http://schemas.openxmlformats.org/officeDocument/2006/relationships/image" Target="../media/image1.png"/><Relationship Id="rId1" Type="http://schemas.openxmlformats.org/officeDocument/2006/relationships/hyperlink" Target="http://www.pro-rozpocty.cz/software-a-data/kros-4-ocenovani-a-rizeni-stavebni-vyroby/" TargetMode="External"/></Relationships>
</file>

<file path=xl/drawings/drawing1.xml><?xml version="1.0" encoding="utf-8"?>
<xdr:wsDr xmlns:xdr="http://schemas.openxmlformats.org/drawingml/2006/spreadsheetDrawing" xmlns:a="http://schemas.openxmlformats.org/drawingml/2006/main">
  <xdr:absoluteAnchor>
    <xdr:pos x="0" y="0"/>
    <xdr:ext cx="285750" cy="285750"/>
    <xdr:pic>
      <xdr:nvPicPr>
        <xdr:cNvPr id="2" name="Picture 1">
          <a:hlinkClick xmlns:r="http://schemas.openxmlformats.org/officeDocument/2006/relationships" r:id="rId1" tooltip="http://www.pro-rozpocty.cz/software-a-data/kros-4-ocenovani-a-rizeni-stavebni-vyroby/"/>
          <a:extLst>
            <a:ext uri="{FF2B5EF4-FFF2-40B4-BE49-F238E27FC236}">
              <a16:creationId xmlns:a16="http://schemas.microsoft.com/office/drawing/2014/main" id="{00000000-0008-0000-0000-000002000000}"/>
            </a:ext>
          </a:extLst>
        </xdr:cNvPr>
        <xdr:cNvPicPr/>
      </xdr:nvPicPr>
      <xdr:blipFill>
        <a:blip xmlns:r="http://schemas.openxmlformats.org/officeDocument/2006/relationships" r:embed="rId2"/>
        <a:stretch>
          <a:fillRect/>
        </a:stretch>
      </xdr:blipFill>
      <xdr:spPr>
        <a:prstGeom prst="rect">
          <a:avLst/>
        </a:prstGeom>
      </xdr:spPr>
    </xdr:pic>
    <xdr:clientData/>
  </xdr:absoluteAnchor>
</xdr:wsDr>
</file>

<file path=xl/drawings/drawing2.xml><?xml version="1.0" encoding="utf-8"?>
<xdr:wsDr xmlns:xdr="http://schemas.openxmlformats.org/drawingml/2006/spreadsheetDrawing" xmlns:a="http://schemas.openxmlformats.org/drawingml/2006/main">
  <xdr:absoluteAnchor>
    <xdr:pos x="0" y="0"/>
    <xdr:ext cx="285750" cy="285750"/>
    <xdr:pic>
      <xdr:nvPicPr>
        <xdr:cNvPr id="2" name="Picture 1">
          <a:hlinkClick xmlns:r="http://schemas.openxmlformats.org/officeDocument/2006/relationships" r:id="rId1" tooltip="http://www.pro-rozpocty.cz/software-a-data/kros-4-ocenovani-a-rizeni-stavebni-vyroby/"/>
          <a:extLst>
            <a:ext uri="{FF2B5EF4-FFF2-40B4-BE49-F238E27FC236}">
              <a16:creationId xmlns:a16="http://schemas.microsoft.com/office/drawing/2014/main" id="{00000000-0008-0000-0100-000002000000}"/>
            </a:ext>
          </a:extLst>
        </xdr:cNvPr>
        <xdr:cNvPicPr/>
      </xdr:nvPicPr>
      <xdr:blipFill>
        <a:blip xmlns:r="http://schemas.openxmlformats.org/officeDocument/2006/relationships" r:embed="rId2"/>
        <a:stretch>
          <a:fillRect/>
        </a:stretch>
      </xdr:blipFill>
      <xdr:spPr>
        <a:prstGeom prst="rect">
          <a:avLst/>
        </a:prstGeom>
      </xdr:spPr>
    </xdr:pic>
    <xdr:clientData/>
  </xdr:absoluteAnchor>
</xdr:wsDr>
</file>

<file path=xl/drawings/drawing3.xml><?xml version="1.0" encoding="utf-8"?>
<xdr:wsDr xmlns:xdr="http://schemas.openxmlformats.org/drawingml/2006/spreadsheetDrawing" xmlns:a="http://schemas.openxmlformats.org/drawingml/2006/main">
  <xdr:absoluteAnchor>
    <xdr:pos x="0" y="0"/>
    <xdr:ext cx="285750" cy="285750"/>
    <xdr:pic>
      <xdr:nvPicPr>
        <xdr:cNvPr id="2" name="Picture 1">
          <a:hlinkClick xmlns:r="http://schemas.openxmlformats.org/officeDocument/2006/relationships" r:id="rId1" tooltip="http://www.pro-rozpocty.cz/software-a-data/kros-4-ocenovani-a-rizeni-stavebni-vyroby/"/>
          <a:extLst>
            <a:ext uri="{FF2B5EF4-FFF2-40B4-BE49-F238E27FC236}">
              <a16:creationId xmlns:a16="http://schemas.microsoft.com/office/drawing/2014/main" id="{00000000-0008-0000-0200-000002000000}"/>
            </a:ext>
          </a:extLst>
        </xdr:cNvPr>
        <xdr:cNvPicPr/>
      </xdr:nvPicPr>
      <xdr:blipFill>
        <a:blip xmlns:r="http://schemas.openxmlformats.org/officeDocument/2006/relationships" r:embed="rId2"/>
        <a:stretch>
          <a:fillRect/>
        </a:stretch>
      </xdr:blipFill>
      <xdr:spPr>
        <a:prstGeom prst="rect">
          <a:avLst/>
        </a:prstGeom>
      </xdr:spPr>
    </xdr:pic>
    <xdr:clientData/>
  </xdr:absoluteAnchor>
</xdr:wsDr>
</file>

<file path=xl/drawings/drawing4.xml><?xml version="1.0" encoding="utf-8"?>
<xdr:wsDr xmlns:xdr="http://schemas.openxmlformats.org/drawingml/2006/spreadsheetDrawing" xmlns:a="http://schemas.openxmlformats.org/drawingml/2006/main">
  <xdr:absoluteAnchor>
    <xdr:pos x="0" y="0"/>
    <xdr:ext cx="285750" cy="285750"/>
    <xdr:pic>
      <xdr:nvPicPr>
        <xdr:cNvPr id="2" name="Picture 1">
          <a:hlinkClick xmlns:r="http://schemas.openxmlformats.org/officeDocument/2006/relationships" r:id="rId1" tooltip="http://www.pro-rozpocty.cz/software-a-data/kros-4-ocenovani-a-rizeni-stavebni-vyroby/"/>
          <a:extLst>
            <a:ext uri="{FF2B5EF4-FFF2-40B4-BE49-F238E27FC236}">
              <a16:creationId xmlns:a16="http://schemas.microsoft.com/office/drawing/2014/main" id="{00000000-0008-0000-0300-000002000000}"/>
            </a:ext>
          </a:extLst>
        </xdr:cNvPr>
        <xdr:cNvPicPr/>
      </xdr:nvPicPr>
      <xdr:blipFill>
        <a:blip xmlns:r="http://schemas.openxmlformats.org/officeDocument/2006/relationships" r:embed="rId2"/>
        <a:stretch>
          <a:fillRect/>
        </a:stretch>
      </xdr:blipFill>
      <xdr:spPr>
        <a:prstGeom prst="rect">
          <a:avLst/>
        </a:prstGeom>
      </xdr:spPr>
    </xdr:pic>
    <xdr:clientData/>
  </xdr:absoluteAnchor>
</xdr:wsDr>
</file>

<file path=xl/drawings/drawing5.xml><?xml version="1.0" encoding="utf-8"?>
<xdr:wsDr xmlns:xdr="http://schemas.openxmlformats.org/drawingml/2006/spreadsheetDrawing" xmlns:a="http://schemas.openxmlformats.org/drawingml/2006/main">
  <xdr:absoluteAnchor>
    <xdr:pos x="0" y="0"/>
    <xdr:ext cx="285750" cy="285750"/>
    <xdr:pic>
      <xdr:nvPicPr>
        <xdr:cNvPr id="2" name="Picture 1">
          <a:hlinkClick xmlns:r="http://schemas.openxmlformats.org/officeDocument/2006/relationships" r:id="rId1" tooltip="http://www.pro-rozpocty.cz/software-a-data/kros-4-ocenovani-a-rizeni-stavebni-vyroby/"/>
          <a:extLst>
            <a:ext uri="{FF2B5EF4-FFF2-40B4-BE49-F238E27FC236}">
              <a16:creationId xmlns:a16="http://schemas.microsoft.com/office/drawing/2014/main" id="{00000000-0008-0000-0400-000002000000}"/>
            </a:ext>
          </a:extLst>
        </xdr:cNvPr>
        <xdr:cNvPicPr/>
      </xdr:nvPicPr>
      <xdr:blipFill>
        <a:blip xmlns:r="http://schemas.openxmlformats.org/officeDocument/2006/relationships" r:embed="rId2"/>
        <a:stretch>
          <a:fillRect/>
        </a:stretch>
      </xdr:blipFill>
      <xdr:spPr>
        <a:prstGeom prst="rect">
          <a:avLst/>
        </a:prstGeom>
      </xdr:spPr>
    </xdr:pic>
    <xdr:clientData/>
  </xdr:absoluteAnchor>
</xdr:wsDr>
</file>

<file path=xl/drawings/drawing6.xml><?xml version="1.0" encoding="utf-8"?>
<xdr:wsDr xmlns:xdr="http://schemas.openxmlformats.org/drawingml/2006/spreadsheetDrawing" xmlns:a="http://schemas.openxmlformats.org/drawingml/2006/main">
  <xdr:absoluteAnchor>
    <xdr:pos x="0" y="0"/>
    <xdr:ext cx="285750" cy="285750"/>
    <xdr:pic>
      <xdr:nvPicPr>
        <xdr:cNvPr id="2" name="Picture 1">
          <a:hlinkClick xmlns:r="http://schemas.openxmlformats.org/officeDocument/2006/relationships" r:id="rId1" tooltip="http://www.pro-rozpocty.cz/software-a-data/kros-4-ocenovani-a-rizeni-stavebni-vyroby/"/>
          <a:extLst>
            <a:ext uri="{FF2B5EF4-FFF2-40B4-BE49-F238E27FC236}">
              <a16:creationId xmlns:a16="http://schemas.microsoft.com/office/drawing/2014/main" id="{00000000-0008-0000-0500-000002000000}"/>
            </a:ext>
          </a:extLst>
        </xdr:cNvPr>
        <xdr:cNvPicPr/>
      </xdr:nvPicPr>
      <xdr:blipFill>
        <a:blip xmlns:r="http://schemas.openxmlformats.org/officeDocument/2006/relationships" r:embed="rId2"/>
        <a:stretch>
          <a:fillRect/>
        </a:stretch>
      </xdr:blipFill>
      <xdr:spPr>
        <a:prstGeom prst="rect">
          <a:avLst/>
        </a:prstGeom>
      </xdr:spPr>
    </xdr:pic>
    <xdr:clientData/>
  </xdr:absoluteAnchor>
</xdr:wsDr>
</file>

<file path=xl/drawings/drawing7.xml><?xml version="1.0" encoding="utf-8"?>
<xdr:wsDr xmlns:xdr="http://schemas.openxmlformats.org/drawingml/2006/spreadsheetDrawing" xmlns:a="http://schemas.openxmlformats.org/drawingml/2006/main">
  <xdr:absoluteAnchor>
    <xdr:pos x="0" y="0"/>
    <xdr:ext cx="285750" cy="285750"/>
    <xdr:pic>
      <xdr:nvPicPr>
        <xdr:cNvPr id="2" name="Picture 1">
          <a:hlinkClick xmlns:r="http://schemas.openxmlformats.org/officeDocument/2006/relationships" r:id="rId1" tooltip="http://www.pro-rozpocty.cz/software-a-data/kros-4-ocenovani-a-rizeni-stavebni-vyroby/"/>
          <a:extLst>
            <a:ext uri="{FF2B5EF4-FFF2-40B4-BE49-F238E27FC236}">
              <a16:creationId xmlns:a16="http://schemas.microsoft.com/office/drawing/2014/main" id="{00000000-0008-0000-0600-000002000000}"/>
            </a:ext>
          </a:extLst>
        </xdr:cNvPr>
        <xdr:cNvPicPr/>
      </xdr:nvPicPr>
      <xdr:blipFill>
        <a:blip xmlns:r="http://schemas.openxmlformats.org/officeDocument/2006/relationships" r:embed="rId2"/>
        <a:stretch>
          <a:fillRect/>
        </a:stretch>
      </xdr:blipFill>
      <xdr:spPr>
        <a:prstGeom prst="rect">
          <a:avLst/>
        </a:prstGeom>
      </xdr:spPr>
    </xdr:pic>
    <xdr:clientData/>
  </xdr:absolute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  <a:tileRect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  <a:tileRect/>
        </a:gradFill>
      </a:fillStyleLst>
      <a:lnStyleLst>
        <a:ln w="9525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mpd="sng" algn="ctr">
          <a:solidFill>
            <a:schemeClr val="phClr"/>
          </a:solidFill>
          <a:prstDash val="solid"/>
        </a:ln>
        <a:ln w="38100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  <a:tileRect/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  <a:tileRect/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2.xml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3.xml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4.xml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5.xml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6.xml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7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CM102"/>
  <sheetViews>
    <sheetView showGridLines="0" tabSelected="1" workbookViewId="0">
      <selection activeCell="Y11" sqref="Y11"/>
    </sheetView>
  </sheetViews>
  <sheetFormatPr defaultRowHeight="15"/>
  <cols>
    <col min="1" max="1" width="8.33203125" style="1" customWidth="1"/>
    <col min="2" max="2" width="1.6640625" style="1" customWidth="1"/>
    <col min="3" max="3" width="4.1640625" style="1" customWidth="1"/>
    <col min="4" max="33" width="2.6640625" style="1" customWidth="1"/>
    <col min="34" max="34" width="3.33203125" style="1" customWidth="1"/>
    <col min="35" max="35" width="31.6640625" style="1" customWidth="1"/>
    <col min="36" max="37" width="2.5" style="1" customWidth="1"/>
    <col min="38" max="38" width="8.33203125" style="1" customWidth="1"/>
    <col min="39" max="39" width="3.33203125" style="1" customWidth="1"/>
    <col min="40" max="40" width="13.33203125" style="1" customWidth="1"/>
    <col min="41" max="41" width="7.5" style="1" customWidth="1"/>
    <col min="42" max="42" width="4.1640625" style="1" customWidth="1"/>
    <col min="43" max="43" width="15.6640625" style="1" hidden="1" customWidth="1"/>
    <col min="44" max="44" width="13.6640625" style="1" customWidth="1"/>
    <col min="45" max="47" width="25.83203125" style="1" hidden="1" customWidth="1"/>
    <col min="48" max="49" width="21.6640625" style="1" hidden="1" customWidth="1"/>
    <col min="50" max="51" width="25" style="1" hidden="1" customWidth="1"/>
    <col min="52" max="52" width="21.6640625" style="1" hidden="1" customWidth="1"/>
    <col min="53" max="53" width="19.1640625" style="1" hidden="1" customWidth="1"/>
    <col min="54" max="54" width="25" style="1" hidden="1" customWidth="1"/>
    <col min="55" max="55" width="21.6640625" style="1" hidden="1" customWidth="1"/>
    <col min="56" max="56" width="19.1640625" style="1" hidden="1" customWidth="1"/>
    <col min="57" max="57" width="66.5" style="1" customWidth="1"/>
    <col min="71" max="91" width="9.33203125" style="1" hidden="1"/>
  </cols>
  <sheetData>
    <row r="1" spans="1:74" ht="11.25">
      <c r="A1" s="16" t="s">
        <v>0</v>
      </c>
      <c r="AZ1" s="16" t="s">
        <v>1</v>
      </c>
      <c r="BA1" s="16" t="s">
        <v>2</v>
      </c>
      <c r="BB1" s="16" t="s">
        <v>1</v>
      </c>
      <c r="BT1" s="16" t="s">
        <v>3</v>
      </c>
      <c r="BU1" s="16" t="s">
        <v>3</v>
      </c>
      <c r="BV1" s="16" t="s">
        <v>4</v>
      </c>
    </row>
    <row r="2" spans="1:74" s="1" customFormat="1" ht="36.950000000000003" customHeight="1">
      <c r="AR2" s="258" t="s">
        <v>5</v>
      </c>
      <c r="AS2" s="243"/>
      <c r="AT2" s="243"/>
      <c r="AU2" s="243"/>
      <c r="AV2" s="243"/>
      <c r="AW2" s="243"/>
      <c r="AX2" s="243"/>
      <c r="AY2" s="243"/>
      <c r="AZ2" s="243"/>
      <c r="BA2" s="243"/>
      <c r="BB2" s="243"/>
      <c r="BC2" s="243"/>
      <c r="BD2" s="243"/>
      <c r="BE2" s="243"/>
      <c r="BS2" s="17" t="s">
        <v>6</v>
      </c>
      <c r="BT2" s="17" t="s">
        <v>7</v>
      </c>
    </row>
    <row r="3" spans="1:74" s="1" customFormat="1" ht="6.95" customHeight="1">
      <c r="B3" s="18"/>
      <c r="C3" s="19"/>
      <c r="D3" s="19"/>
      <c r="E3" s="19"/>
      <c r="F3" s="19"/>
      <c r="G3" s="19"/>
      <c r="H3" s="19"/>
      <c r="I3" s="19"/>
      <c r="J3" s="19"/>
      <c r="K3" s="19"/>
      <c r="L3" s="19"/>
      <c r="M3" s="19"/>
      <c r="N3" s="19"/>
      <c r="O3" s="19"/>
      <c r="P3" s="19"/>
      <c r="Q3" s="19"/>
      <c r="R3" s="19"/>
      <c r="S3" s="19"/>
      <c r="T3" s="19"/>
      <c r="U3" s="19"/>
      <c r="V3" s="19"/>
      <c r="W3" s="19"/>
      <c r="X3" s="19"/>
      <c r="Y3" s="19"/>
      <c r="Z3" s="19"/>
      <c r="AA3" s="19"/>
      <c r="AB3" s="19"/>
      <c r="AC3" s="19"/>
      <c r="AD3" s="19"/>
      <c r="AE3" s="19"/>
      <c r="AF3" s="19"/>
      <c r="AG3" s="19"/>
      <c r="AH3" s="19"/>
      <c r="AI3" s="19"/>
      <c r="AJ3" s="19"/>
      <c r="AK3" s="19"/>
      <c r="AL3" s="19"/>
      <c r="AM3" s="19"/>
      <c r="AN3" s="19"/>
      <c r="AO3" s="19"/>
      <c r="AP3" s="19"/>
      <c r="AQ3" s="19"/>
      <c r="AR3" s="20"/>
      <c r="BS3" s="17" t="s">
        <v>6</v>
      </c>
      <c r="BT3" s="17" t="s">
        <v>8</v>
      </c>
    </row>
    <row r="4" spans="1:74" s="1" customFormat="1" ht="24.95" customHeight="1">
      <c r="B4" s="20"/>
      <c r="D4" s="21" t="s">
        <v>9</v>
      </c>
      <c r="AR4" s="20"/>
      <c r="AS4" s="22" t="s">
        <v>10</v>
      </c>
      <c r="BE4" s="23" t="s">
        <v>11</v>
      </c>
      <c r="BS4" s="17" t="s">
        <v>12</v>
      </c>
    </row>
    <row r="5" spans="1:74" s="1" customFormat="1" ht="12" customHeight="1">
      <c r="B5" s="20"/>
      <c r="D5" s="24" t="s">
        <v>13</v>
      </c>
      <c r="K5" s="242" t="s">
        <v>14</v>
      </c>
      <c r="L5" s="243"/>
      <c r="M5" s="243"/>
      <c r="N5" s="243"/>
      <c r="O5" s="243"/>
      <c r="P5" s="243"/>
      <c r="Q5" s="243"/>
      <c r="R5" s="243"/>
      <c r="S5" s="243"/>
      <c r="T5" s="243"/>
      <c r="U5" s="243"/>
      <c r="V5" s="243"/>
      <c r="W5" s="243"/>
      <c r="X5" s="243"/>
      <c r="Y5" s="243"/>
      <c r="Z5" s="243"/>
      <c r="AA5" s="243"/>
      <c r="AB5" s="243"/>
      <c r="AC5" s="243"/>
      <c r="AD5" s="243"/>
      <c r="AE5" s="243"/>
      <c r="AF5" s="243"/>
      <c r="AG5" s="243"/>
      <c r="AH5" s="243"/>
      <c r="AI5" s="243"/>
      <c r="AJ5" s="243"/>
      <c r="AK5" s="243"/>
      <c r="AL5" s="243"/>
      <c r="AM5" s="243"/>
      <c r="AN5" s="243"/>
      <c r="AO5" s="243"/>
      <c r="AR5" s="20"/>
      <c r="BE5" s="239" t="s">
        <v>15</v>
      </c>
      <c r="BS5" s="17" t="s">
        <v>6</v>
      </c>
    </row>
    <row r="6" spans="1:74" s="1" customFormat="1" ht="36.950000000000003" customHeight="1">
      <c r="B6" s="20"/>
      <c r="D6" s="26" t="s">
        <v>16</v>
      </c>
      <c r="K6" s="244" t="s">
        <v>17</v>
      </c>
      <c r="L6" s="243"/>
      <c r="M6" s="243"/>
      <c r="N6" s="243"/>
      <c r="O6" s="243"/>
      <c r="P6" s="243"/>
      <c r="Q6" s="243"/>
      <c r="R6" s="243"/>
      <c r="S6" s="243"/>
      <c r="T6" s="243"/>
      <c r="U6" s="243"/>
      <c r="V6" s="243"/>
      <c r="W6" s="243"/>
      <c r="X6" s="243"/>
      <c r="Y6" s="243"/>
      <c r="Z6" s="243"/>
      <c r="AA6" s="243"/>
      <c r="AB6" s="243"/>
      <c r="AC6" s="243"/>
      <c r="AD6" s="243"/>
      <c r="AE6" s="243"/>
      <c r="AF6" s="243"/>
      <c r="AG6" s="243"/>
      <c r="AH6" s="243"/>
      <c r="AI6" s="243"/>
      <c r="AJ6" s="243"/>
      <c r="AK6" s="243"/>
      <c r="AL6" s="243"/>
      <c r="AM6" s="243"/>
      <c r="AN6" s="243"/>
      <c r="AO6" s="243"/>
      <c r="AR6" s="20"/>
      <c r="BE6" s="240"/>
      <c r="BS6" s="17" t="s">
        <v>6</v>
      </c>
    </row>
    <row r="7" spans="1:74" s="1" customFormat="1" ht="12" customHeight="1">
      <c r="B7" s="20"/>
      <c r="D7" s="27" t="s">
        <v>18</v>
      </c>
      <c r="K7" s="25" t="s">
        <v>1</v>
      </c>
      <c r="AK7" s="27" t="s">
        <v>19</v>
      </c>
      <c r="AN7" s="25" t="s">
        <v>1</v>
      </c>
      <c r="AR7" s="20"/>
      <c r="BE7" s="240"/>
      <c r="BS7" s="17" t="s">
        <v>6</v>
      </c>
    </row>
    <row r="8" spans="1:74" s="1" customFormat="1" ht="12" customHeight="1">
      <c r="B8" s="20"/>
      <c r="D8" s="27" t="s">
        <v>20</v>
      </c>
      <c r="K8" s="25" t="s">
        <v>21</v>
      </c>
      <c r="AK8" s="27" t="s">
        <v>22</v>
      </c>
      <c r="AN8" s="263">
        <v>43734</v>
      </c>
      <c r="AR8" s="20"/>
      <c r="BE8" s="240"/>
      <c r="BS8" s="17" t="s">
        <v>6</v>
      </c>
    </row>
    <row r="9" spans="1:74" s="1" customFormat="1" ht="14.45" customHeight="1">
      <c r="B9" s="20"/>
      <c r="AR9" s="20"/>
      <c r="BE9" s="240"/>
      <c r="BS9" s="17" t="s">
        <v>6</v>
      </c>
    </row>
    <row r="10" spans="1:74" s="1" customFormat="1" ht="12" customHeight="1">
      <c r="B10" s="20"/>
      <c r="D10" s="27" t="s">
        <v>23</v>
      </c>
      <c r="AK10" s="27" t="s">
        <v>24</v>
      </c>
      <c r="AN10" s="25" t="s">
        <v>1</v>
      </c>
      <c r="AR10" s="20"/>
      <c r="BE10" s="240"/>
      <c r="BS10" s="17" t="s">
        <v>6</v>
      </c>
    </row>
    <row r="11" spans="1:74" s="1" customFormat="1" ht="18.399999999999999" customHeight="1">
      <c r="B11" s="20"/>
      <c r="E11" s="25" t="s">
        <v>21</v>
      </c>
      <c r="AK11" s="27" t="s">
        <v>25</v>
      </c>
      <c r="AN11" s="25" t="s">
        <v>1</v>
      </c>
      <c r="AR11" s="20"/>
      <c r="BE11" s="240"/>
      <c r="BS11" s="17" t="s">
        <v>6</v>
      </c>
    </row>
    <row r="12" spans="1:74" s="1" customFormat="1" ht="6.95" customHeight="1">
      <c r="B12" s="20"/>
      <c r="AR12" s="20"/>
      <c r="BE12" s="240"/>
      <c r="BS12" s="17" t="s">
        <v>6</v>
      </c>
    </row>
    <row r="13" spans="1:74" s="1" customFormat="1" ht="12" customHeight="1">
      <c r="B13" s="20"/>
      <c r="D13" s="27" t="s">
        <v>26</v>
      </c>
      <c r="AK13" s="27" t="s">
        <v>24</v>
      </c>
      <c r="AN13" s="29" t="s">
        <v>27</v>
      </c>
      <c r="AR13" s="20"/>
      <c r="BE13" s="240"/>
      <c r="BS13" s="17" t="s">
        <v>6</v>
      </c>
    </row>
    <row r="14" spans="1:74" ht="12.75">
      <c r="B14" s="20"/>
      <c r="E14" s="245" t="s">
        <v>27</v>
      </c>
      <c r="F14" s="246"/>
      <c r="G14" s="246"/>
      <c r="H14" s="246"/>
      <c r="I14" s="246"/>
      <c r="J14" s="246"/>
      <c r="K14" s="246"/>
      <c r="L14" s="246"/>
      <c r="M14" s="246"/>
      <c r="N14" s="246"/>
      <c r="O14" s="246"/>
      <c r="P14" s="246"/>
      <c r="Q14" s="246"/>
      <c r="R14" s="246"/>
      <c r="S14" s="246"/>
      <c r="T14" s="246"/>
      <c r="U14" s="246"/>
      <c r="V14" s="246"/>
      <c r="W14" s="246"/>
      <c r="X14" s="246"/>
      <c r="Y14" s="246"/>
      <c r="Z14" s="246"/>
      <c r="AA14" s="246"/>
      <c r="AB14" s="246"/>
      <c r="AC14" s="246"/>
      <c r="AD14" s="246"/>
      <c r="AE14" s="246"/>
      <c r="AF14" s="246"/>
      <c r="AG14" s="246"/>
      <c r="AH14" s="246"/>
      <c r="AI14" s="246"/>
      <c r="AJ14" s="246"/>
      <c r="AK14" s="27" t="s">
        <v>25</v>
      </c>
      <c r="AN14" s="29" t="s">
        <v>27</v>
      </c>
      <c r="AR14" s="20"/>
      <c r="BE14" s="240"/>
      <c r="BS14" s="17" t="s">
        <v>6</v>
      </c>
    </row>
    <row r="15" spans="1:74" s="1" customFormat="1" ht="6.95" customHeight="1">
      <c r="B15" s="20"/>
      <c r="AR15" s="20"/>
      <c r="BE15" s="240"/>
      <c r="BS15" s="17" t="s">
        <v>3</v>
      </c>
    </row>
    <row r="16" spans="1:74" s="1" customFormat="1" ht="12" customHeight="1">
      <c r="B16" s="20"/>
      <c r="D16" s="27" t="s">
        <v>28</v>
      </c>
      <c r="AK16" s="27" t="s">
        <v>24</v>
      </c>
      <c r="AN16" s="25" t="s">
        <v>1</v>
      </c>
      <c r="AR16" s="20"/>
      <c r="BE16" s="240"/>
      <c r="BS16" s="17" t="s">
        <v>3</v>
      </c>
    </row>
    <row r="17" spans="1:71" s="1" customFormat="1" ht="18.399999999999999" customHeight="1">
      <c r="B17" s="20"/>
      <c r="E17" s="25" t="s">
        <v>21</v>
      </c>
      <c r="AK17" s="27" t="s">
        <v>25</v>
      </c>
      <c r="AN17" s="25" t="s">
        <v>1</v>
      </c>
      <c r="AR17" s="20"/>
      <c r="BE17" s="240"/>
      <c r="BS17" s="17" t="s">
        <v>29</v>
      </c>
    </row>
    <row r="18" spans="1:71" s="1" customFormat="1" ht="6.95" customHeight="1">
      <c r="B18" s="20"/>
      <c r="AR18" s="20"/>
      <c r="BE18" s="240"/>
      <c r="BS18" s="17" t="s">
        <v>6</v>
      </c>
    </row>
    <row r="19" spans="1:71" s="1" customFormat="1" ht="12" customHeight="1">
      <c r="B19" s="20"/>
      <c r="D19" s="27" t="s">
        <v>30</v>
      </c>
      <c r="AK19" s="27" t="s">
        <v>24</v>
      </c>
      <c r="AN19" s="25" t="s">
        <v>1</v>
      </c>
      <c r="AR19" s="20"/>
      <c r="BE19" s="240"/>
      <c r="BS19" s="17" t="s">
        <v>6</v>
      </c>
    </row>
    <row r="20" spans="1:71" s="1" customFormat="1" ht="18.399999999999999" customHeight="1">
      <c r="B20" s="20"/>
      <c r="E20" s="25" t="s">
        <v>21</v>
      </c>
      <c r="AK20" s="27" t="s">
        <v>25</v>
      </c>
      <c r="AN20" s="25" t="s">
        <v>1</v>
      </c>
      <c r="AR20" s="20"/>
      <c r="BE20" s="240"/>
      <c r="BS20" s="17" t="s">
        <v>29</v>
      </c>
    </row>
    <row r="21" spans="1:71" s="1" customFormat="1" ht="6.95" customHeight="1">
      <c r="B21" s="20"/>
      <c r="AR21" s="20"/>
      <c r="BE21" s="240"/>
    </row>
    <row r="22" spans="1:71" s="1" customFormat="1" ht="12" customHeight="1">
      <c r="B22" s="20"/>
      <c r="D22" s="27" t="s">
        <v>31</v>
      </c>
      <c r="AR22" s="20"/>
      <c r="BE22" s="240"/>
    </row>
    <row r="23" spans="1:71" s="1" customFormat="1" ht="16.5" customHeight="1">
      <c r="B23" s="20"/>
      <c r="E23" s="247" t="s">
        <v>1</v>
      </c>
      <c r="F23" s="247"/>
      <c r="G23" s="247"/>
      <c r="H23" s="247"/>
      <c r="I23" s="247"/>
      <c r="J23" s="247"/>
      <c r="K23" s="247"/>
      <c r="L23" s="247"/>
      <c r="M23" s="247"/>
      <c r="N23" s="247"/>
      <c r="O23" s="247"/>
      <c r="P23" s="247"/>
      <c r="Q23" s="247"/>
      <c r="R23" s="247"/>
      <c r="S23" s="247"/>
      <c r="T23" s="247"/>
      <c r="U23" s="247"/>
      <c r="V23" s="247"/>
      <c r="W23" s="247"/>
      <c r="X23" s="247"/>
      <c r="Y23" s="247"/>
      <c r="Z23" s="247"/>
      <c r="AA23" s="247"/>
      <c r="AB23" s="247"/>
      <c r="AC23" s="247"/>
      <c r="AD23" s="247"/>
      <c r="AE23" s="247"/>
      <c r="AF23" s="247"/>
      <c r="AG23" s="247"/>
      <c r="AH23" s="247"/>
      <c r="AI23" s="247"/>
      <c r="AJ23" s="247"/>
      <c r="AK23" s="247"/>
      <c r="AL23" s="247"/>
      <c r="AM23" s="247"/>
      <c r="AN23" s="247"/>
      <c r="AR23" s="20"/>
      <c r="BE23" s="240"/>
    </row>
    <row r="24" spans="1:71" s="1" customFormat="1" ht="6.95" customHeight="1">
      <c r="B24" s="20"/>
      <c r="AR24" s="20"/>
      <c r="BE24" s="240"/>
    </row>
    <row r="25" spans="1:71" s="1" customFormat="1" ht="6.95" customHeight="1">
      <c r="B25" s="20"/>
      <c r="D25" s="31"/>
      <c r="E25" s="31"/>
      <c r="F25" s="31"/>
      <c r="G25" s="31"/>
      <c r="H25" s="31"/>
      <c r="I25" s="31"/>
      <c r="J25" s="31"/>
      <c r="K25" s="31"/>
      <c r="L25" s="31"/>
      <c r="M25" s="31"/>
      <c r="N25" s="31"/>
      <c r="O25" s="31"/>
      <c r="P25" s="31"/>
      <c r="Q25" s="31"/>
      <c r="R25" s="31"/>
      <c r="S25" s="31"/>
      <c r="T25" s="31"/>
      <c r="U25" s="31"/>
      <c r="V25" s="31"/>
      <c r="W25" s="31"/>
      <c r="X25" s="31"/>
      <c r="Y25" s="31"/>
      <c r="Z25" s="31"/>
      <c r="AA25" s="31"/>
      <c r="AB25" s="31"/>
      <c r="AC25" s="31"/>
      <c r="AD25" s="31"/>
      <c r="AE25" s="31"/>
      <c r="AF25" s="31"/>
      <c r="AG25" s="31"/>
      <c r="AH25" s="31"/>
      <c r="AI25" s="31"/>
      <c r="AJ25" s="31"/>
      <c r="AK25" s="31"/>
      <c r="AL25" s="31"/>
      <c r="AM25" s="31"/>
      <c r="AN25" s="31"/>
      <c r="AO25" s="31"/>
      <c r="AR25" s="20"/>
      <c r="BE25" s="240"/>
    </row>
    <row r="26" spans="1:71" s="2" customFormat="1" ht="25.9" customHeight="1">
      <c r="A26" s="32"/>
      <c r="B26" s="33"/>
      <c r="C26" s="32"/>
      <c r="D26" s="34" t="s">
        <v>32</v>
      </c>
      <c r="E26" s="35"/>
      <c r="F26" s="35"/>
      <c r="G26" s="35"/>
      <c r="H26" s="35"/>
      <c r="I26" s="35"/>
      <c r="J26" s="35"/>
      <c r="K26" s="35"/>
      <c r="L26" s="35"/>
      <c r="M26" s="35"/>
      <c r="N26" s="35"/>
      <c r="O26" s="35"/>
      <c r="P26" s="35"/>
      <c r="Q26" s="35"/>
      <c r="R26" s="35"/>
      <c r="S26" s="35"/>
      <c r="T26" s="35"/>
      <c r="U26" s="35"/>
      <c r="V26" s="35"/>
      <c r="W26" s="35"/>
      <c r="X26" s="35"/>
      <c r="Y26" s="35"/>
      <c r="Z26" s="35"/>
      <c r="AA26" s="35"/>
      <c r="AB26" s="35"/>
      <c r="AC26" s="35"/>
      <c r="AD26" s="35"/>
      <c r="AE26" s="35"/>
      <c r="AF26" s="35"/>
      <c r="AG26" s="35"/>
      <c r="AH26" s="35"/>
      <c r="AI26" s="35"/>
      <c r="AJ26" s="35"/>
      <c r="AK26" s="248">
        <f>ROUND(AG94,2)</f>
        <v>0</v>
      </c>
      <c r="AL26" s="249"/>
      <c r="AM26" s="249"/>
      <c r="AN26" s="249"/>
      <c r="AO26" s="249"/>
      <c r="AP26" s="32"/>
      <c r="AQ26" s="32"/>
      <c r="AR26" s="33"/>
      <c r="BE26" s="240"/>
    </row>
    <row r="27" spans="1:71" s="2" customFormat="1" ht="6.95" customHeight="1">
      <c r="A27" s="32"/>
      <c r="B27" s="33"/>
      <c r="C27" s="32"/>
      <c r="D27" s="32"/>
      <c r="E27" s="32"/>
      <c r="F27" s="32"/>
      <c r="G27" s="32"/>
      <c r="H27" s="32"/>
      <c r="I27" s="32"/>
      <c r="J27" s="32"/>
      <c r="K27" s="32"/>
      <c r="L27" s="32"/>
      <c r="M27" s="32"/>
      <c r="N27" s="32"/>
      <c r="O27" s="32"/>
      <c r="P27" s="32"/>
      <c r="Q27" s="32"/>
      <c r="R27" s="32"/>
      <c r="S27" s="32"/>
      <c r="T27" s="32"/>
      <c r="U27" s="32"/>
      <c r="V27" s="32"/>
      <c r="W27" s="32"/>
      <c r="X27" s="32"/>
      <c r="Y27" s="32"/>
      <c r="Z27" s="32"/>
      <c r="AA27" s="32"/>
      <c r="AB27" s="32"/>
      <c r="AC27" s="32"/>
      <c r="AD27" s="32"/>
      <c r="AE27" s="32"/>
      <c r="AF27" s="32"/>
      <c r="AG27" s="32"/>
      <c r="AH27" s="32"/>
      <c r="AI27" s="32"/>
      <c r="AJ27" s="32"/>
      <c r="AK27" s="32"/>
      <c r="AL27" s="32"/>
      <c r="AM27" s="32"/>
      <c r="AN27" s="32"/>
      <c r="AO27" s="32"/>
      <c r="AP27" s="32"/>
      <c r="AQ27" s="32"/>
      <c r="AR27" s="33"/>
      <c r="BE27" s="240"/>
    </row>
    <row r="28" spans="1:71" s="2" customFormat="1" ht="12.75">
      <c r="A28" s="32"/>
      <c r="B28" s="33"/>
      <c r="C28" s="32"/>
      <c r="D28" s="32"/>
      <c r="E28" s="32"/>
      <c r="F28" s="32"/>
      <c r="G28" s="32"/>
      <c r="H28" s="32"/>
      <c r="I28" s="32"/>
      <c r="J28" s="32"/>
      <c r="K28" s="32"/>
      <c r="L28" s="250" t="s">
        <v>33</v>
      </c>
      <c r="M28" s="250"/>
      <c r="N28" s="250"/>
      <c r="O28" s="250"/>
      <c r="P28" s="250"/>
      <c r="Q28" s="32"/>
      <c r="R28" s="32"/>
      <c r="S28" s="32"/>
      <c r="T28" s="32"/>
      <c r="U28" s="32"/>
      <c r="V28" s="32"/>
      <c r="W28" s="250" t="s">
        <v>34</v>
      </c>
      <c r="X28" s="250"/>
      <c r="Y28" s="250"/>
      <c r="Z28" s="250"/>
      <c r="AA28" s="250"/>
      <c r="AB28" s="250"/>
      <c r="AC28" s="250"/>
      <c r="AD28" s="250"/>
      <c r="AE28" s="250"/>
      <c r="AF28" s="32"/>
      <c r="AG28" s="32"/>
      <c r="AH28" s="32"/>
      <c r="AI28" s="32"/>
      <c r="AJ28" s="32"/>
      <c r="AK28" s="250" t="s">
        <v>35</v>
      </c>
      <c r="AL28" s="250"/>
      <c r="AM28" s="250"/>
      <c r="AN28" s="250"/>
      <c r="AO28" s="250"/>
      <c r="AP28" s="32"/>
      <c r="AQ28" s="32"/>
      <c r="AR28" s="33"/>
      <c r="BE28" s="240"/>
    </row>
    <row r="29" spans="1:71" s="3" customFormat="1" ht="14.45" customHeight="1">
      <c r="B29" s="37"/>
      <c r="D29" s="27" t="s">
        <v>36</v>
      </c>
      <c r="F29" s="27" t="s">
        <v>37</v>
      </c>
      <c r="L29" s="253">
        <v>0.21</v>
      </c>
      <c r="M29" s="252"/>
      <c r="N29" s="252"/>
      <c r="O29" s="252"/>
      <c r="P29" s="252"/>
      <c r="W29" s="251">
        <f>ROUND(AZ94, 2)</f>
        <v>0</v>
      </c>
      <c r="X29" s="252"/>
      <c r="Y29" s="252"/>
      <c r="Z29" s="252"/>
      <c r="AA29" s="252"/>
      <c r="AB29" s="252"/>
      <c r="AC29" s="252"/>
      <c r="AD29" s="252"/>
      <c r="AE29" s="252"/>
      <c r="AK29" s="251">
        <f>ROUND(AV94, 2)</f>
        <v>0</v>
      </c>
      <c r="AL29" s="252"/>
      <c r="AM29" s="252"/>
      <c r="AN29" s="252"/>
      <c r="AO29" s="252"/>
      <c r="AR29" s="37"/>
      <c r="BE29" s="241"/>
    </row>
    <row r="30" spans="1:71" s="3" customFormat="1" ht="14.45" customHeight="1">
      <c r="B30" s="37"/>
      <c r="F30" s="27" t="s">
        <v>38</v>
      </c>
      <c r="L30" s="253">
        <v>0.15</v>
      </c>
      <c r="M30" s="252"/>
      <c r="N30" s="252"/>
      <c r="O30" s="252"/>
      <c r="P30" s="252"/>
      <c r="W30" s="251">
        <f>ROUND(BA94, 2)</f>
        <v>0</v>
      </c>
      <c r="X30" s="252"/>
      <c r="Y30" s="252"/>
      <c r="Z30" s="252"/>
      <c r="AA30" s="252"/>
      <c r="AB30" s="252"/>
      <c r="AC30" s="252"/>
      <c r="AD30" s="252"/>
      <c r="AE30" s="252"/>
      <c r="AK30" s="251">
        <f>ROUND(AW94, 2)</f>
        <v>0</v>
      </c>
      <c r="AL30" s="252"/>
      <c r="AM30" s="252"/>
      <c r="AN30" s="252"/>
      <c r="AO30" s="252"/>
      <c r="AR30" s="37"/>
      <c r="BE30" s="241"/>
    </row>
    <row r="31" spans="1:71" s="3" customFormat="1" ht="14.45" hidden="1" customHeight="1">
      <c r="B31" s="37"/>
      <c r="F31" s="27" t="s">
        <v>39</v>
      </c>
      <c r="L31" s="253">
        <v>0.21</v>
      </c>
      <c r="M31" s="252"/>
      <c r="N31" s="252"/>
      <c r="O31" s="252"/>
      <c r="P31" s="252"/>
      <c r="W31" s="251">
        <f>ROUND(BB94, 2)</f>
        <v>0</v>
      </c>
      <c r="X31" s="252"/>
      <c r="Y31" s="252"/>
      <c r="Z31" s="252"/>
      <c r="AA31" s="252"/>
      <c r="AB31" s="252"/>
      <c r="AC31" s="252"/>
      <c r="AD31" s="252"/>
      <c r="AE31" s="252"/>
      <c r="AK31" s="251">
        <v>0</v>
      </c>
      <c r="AL31" s="252"/>
      <c r="AM31" s="252"/>
      <c r="AN31" s="252"/>
      <c r="AO31" s="252"/>
      <c r="AR31" s="37"/>
      <c r="BE31" s="241"/>
    </row>
    <row r="32" spans="1:71" s="3" customFormat="1" ht="14.45" hidden="1" customHeight="1">
      <c r="B32" s="37"/>
      <c r="F32" s="27" t="s">
        <v>40</v>
      </c>
      <c r="L32" s="253">
        <v>0.15</v>
      </c>
      <c r="M32" s="252"/>
      <c r="N32" s="252"/>
      <c r="O32" s="252"/>
      <c r="P32" s="252"/>
      <c r="W32" s="251">
        <f>ROUND(BC94, 2)</f>
        <v>0</v>
      </c>
      <c r="X32" s="252"/>
      <c r="Y32" s="252"/>
      <c r="Z32" s="252"/>
      <c r="AA32" s="252"/>
      <c r="AB32" s="252"/>
      <c r="AC32" s="252"/>
      <c r="AD32" s="252"/>
      <c r="AE32" s="252"/>
      <c r="AK32" s="251">
        <v>0</v>
      </c>
      <c r="AL32" s="252"/>
      <c r="AM32" s="252"/>
      <c r="AN32" s="252"/>
      <c r="AO32" s="252"/>
      <c r="AR32" s="37"/>
      <c r="BE32" s="241"/>
    </row>
    <row r="33" spans="1:57" s="3" customFormat="1" ht="14.45" hidden="1" customHeight="1">
      <c r="B33" s="37"/>
      <c r="F33" s="27" t="s">
        <v>41</v>
      </c>
      <c r="L33" s="253">
        <v>0</v>
      </c>
      <c r="M33" s="252"/>
      <c r="N33" s="252"/>
      <c r="O33" s="252"/>
      <c r="P33" s="252"/>
      <c r="W33" s="251">
        <f>ROUND(BD94, 2)</f>
        <v>0</v>
      </c>
      <c r="X33" s="252"/>
      <c r="Y33" s="252"/>
      <c r="Z33" s="252"/>
      <c r="AA33" s="252"/>
      <c r="AB33" s="252"/>
      <c r="AC33" s="252"/>
      <c r="AD33" s="252"/>
      <c r="AE33" s="252"/>
      <c r="AK33" s="251">
        <v>0</v>
      </c>
      <c r="AL33" s="252"/>
      <c r="AM33" s="252"/>
      <c r="AN33" s="252"/>
      <c r="AO33" s="252"/>
      <c r="AR33" s="37"/>
      <c r="BE33" s="241"/>
    </row>
    <row r="34" spans="1:57" s="2" customFormat="1" ht="6.95" customHeight="1">
      <c r="A34" s="32"/>
      <c r="B34" s="33"/>
      <c r="C34" s="32"/>
      <c r="D34" s="32"/>
      <c r="E34" s="32"/>
      <c r="F34" s="32"/>
      <c r="G34" s="32"/>
      <c r="H34" s="32"/>
      <c r="I34" s="32"/>
      <c r="J34" s="32"/>
      <c r="K34" s="32"/>
      <c r="L34" s="32"/>
      <c r="M34" s="32"/>
      <c r="N34" s="32"/>
      <c r="O34" s="32"/>
      <c r="P34" s="32"/>
      <c r="Q34" s="32"/>
      <c r="R34" s="32"/>
      <c r="S34" s="32"/>
      <c r="T34" s="32"/>
      <c r="U34" s="32"/>
      <c r="V34" s="32"/>
      <c r="W34" s="32"/>
      <c r="X34" s="32"/>
      <c r="Y34" s="32"/>
      <c r="Z34" s="32"/>
      <c r="AA34" s="32"/>
      <c r="AB34" s="32"/>
      <c r="AC34" s="32"/>
      <c r="AD34" s="32"/>
      <c r="AE34" s="32"/>
      <c r="AF34" s="32"/>
      <c r="AG34" s="32"/>
      <c r="AH34" s="32"/>
      <c r="AI34" s="32"/>
      <c r="AJ34" s="32"/>
      <c r="AK34" s="32"/>
      <c r="AL34" s="32"/>
      <c r="AM34" s="32"/>
      <c r="AN34" s="32"/>
      <c r="AO34" s="32"/>
      <c r="AP34" s="32"/>
      <c r="AQ34" s="32"/>
      <c r="AR34" s="33"/>
      <c r="BE34" s="240"/>
    </row>
    <row r="35" spans="1:57" s="2" customFormat="1" ht="25.9" customHeight="1">
      <c r="A35" s="32"/>
      <c r="B35" s="33"/>
      <c r="C35" s="38"/>
      <c r="D35" s="39" t="s">
        <v>42</v>
      </c>
      <c r="E35" s="40"/>
      <c r="F35" s="40"/>
      <c r="G35" s="40"/>
      <c r="H35" s="40"/>
      <c r="I35" s="40"/>
      <c r="J35" s="40"/>
      <c r="K35" s="40"/>
      <c r="L35" s="40"/>
      <c r="M35" s="40"/>
      <c r="N35" s="40"/>
      <c r="O35" s="40"/>
      <c r="P35" s="40"/>
      <c r="Q35" s="40"/>
      <c r="R35" s="40"/>
      <c r="S35" s="40"/>
      <c r="T35" s="41" t="s">
        <v>43</v>
      </c>
      <c r="U35" s="40"/>
      <c r="V35" s="40"/>
      <c r="W35" s="40"/>
      <c r="X35" s="257" t="s">
        <v>44</v>
      </c>
      <c r="Y35" s="255"/>
      <c r="Z35" s="255"/>
      <c r="AA35" s="255"/>
      <c r="AB35" s="255"/>
      <c r="AC35" s="40"/>
      <c r="AD35" s="40"/>
      <c r="AE35" s="40"/>
      <c r="AF35" s="40"/>
      <c r="AG35" s="40"/>
      <c r="AH35" s="40"/>
      <c r="AI35" s="40"/>
      <c r="AJ35" s="40"/>
      <c r="AK35" s="254">
        <f>SUM(AK26:AK33)</f>
        <v>0</v>
      </c>
      <c r="AL35" s="255"/>
      <c r="AM35" s="255"/>
      <c r="AN35" s="255"/>
      <c r="AO35" s="256"/>
      <c r="AP35" s="38"/>
      <c r="AQ35" s="38"/>
      <c r="AR35" s="33"/>
      <c r="BE35" s="32"/>
    </row>
    <row r="36" spans="1:57" s="2" customFormat="1" ht="6.95" customHeight="1">
      <c r="A36" s="32"/>
      <c r="B36" s="33"/>
      <c r="C36" s="32"/>
      <c r="D36" s="32"/>
      <c r="E36" s="32"/>
      <c r="F36" s="32"/>
      <c r="G36" s="32"/>
      <c r="H36" s="32"/>
      <c r="I36" s="32"/>
      <c r="J36" s="32"/>
      <c r="K36" s="32"/>
      <c r="L36" s="32"/>
      <c r="M36" s="32"/>
      <c r="N36" s="32"/>
      <c r="O36" s="32"/>
      <c r="P36" s="32"/>
      <c r="Q36" s="32"/>
      <c r="R36" s="32"/>
      <c r="S36" s="32"/>
      <c r="T36" s="32"/>
      <c r="U36" s="32"/>
      <c r="V36" s="32"/>
      <c r="W36" s="32"/>
      <c r="X36" s="32"/>
      <c r="Y36" s="32"/>
      <c r="Z36" s="32"/>
      <c r="AA36" s="32"/>
      <c r="AB36" s="32"/>
      <c r="AC36" s="32"/>
      <c r="AD36" s="32"/>
      <c r="AE36" s="32"/>
      <c r="AF36" s="32"/>
      <c r="AG36" s="32"/>
      <c r="AH36" s="32"/>
      <c r="AI36" s="32"/>
      <c r="AJ36" s="32"/>
      <c r="AK36" s="32"/>
      <c r="AL36" s="32"/>
      <c r="AM36" s="32"/>
      <c r="AN36" s="32"/>
      <c r="AO36" s="32"/>
      <c r="AP36" s="32"/>
      <c r="AQ36" s="32"/>
      <c r="AR36" s="33"/>
      <c r="BE36" s="32"/>
    </row>
    <row r="37" spans="1:57" s="2" customFormat="1" ht="14.45" customHeight="1">
      <c r="A37" s="32"/>
      <c r="B37" s="33"/>
      <c r="C37" s="32"/>
      <c r="D37" s="32"/>
      <c r="E37" s="32"/>
      <c r="F37" s="32"/>
      <c r="G37" s="32"/>
      <c r="H37" s="32"/>
      <c r="I37" s="32"/>
      <c r="J37" s="32"/>
      <c r="K37" s="32"/>
      <c r="L37" s="32"/>
      <c r="M37" s="32"/>
      <c r="N37" s="32"/>
      <c r="O37" s="32"/>
      <c r="P37" s="32"/>
      <c r="Q37" s="32"/>
      <c r="R37" s="32"/>
      <c r="S37" s="32"/>
      <c r="T37" s="32"/>
      <c r="U37" s="32"/>
      <c r="V37" s="32"/>
      <c r="W37" s="32"/>
      <c r="X37" s="32"/>
      <c r="Y37" s="32"/>
      <c r="Z37" s="32"/>
      <c r="AA37" s="32"/>
      <c r="AB37" s="32"/>
      <c r="AC37" s="32"/>
      <c r="AD37" s="32"/>
      <c r="AE37" s="32"/>
      <c r="AF37" s="32"/>
      <c r="AG37" s="32"/>
      <c r="AH37" s="32"/>
      <c r="AI37" s="32"/>
      <c r="AJ37" s="32"/>
      <c r="AK37" s="32"/>
      <c r="AL37" s="32"/>
      <c r="AM37" s="32"/>
      <c r="AN37" s="32"/>
      <c r="AO37" s="32"/>
      <c r="AP37" s="32"/>
      <c r="AQ37" s="32"/>
      <c r="AR37" s="33"/>
      <c r="BE37" s="32"/>
    </row>
    <row r="38" spans="1:57" s="1" customFormat="1" ht="14.45" customHeight="1">
      <c r="B38" s="20"/>
      <c r="AR38" s="20"/>
    </row>
    <row r="39" spans="1:57" s="1" customFormat="1" ht="14.45" customHeight="1">
      <c r="B39" s="20"/>
      <c r="AR39" s="20"/>
    </row>
    <row r="40" spans="1:57" s="1" customFormat="1" ht="14.45" customHeight="1">
      <c r="B40" s="20"/>
      <c r="AR40" s="20"/>
    </row>
    <row r="41" spans="1:57" s="1" customFormat="1" ht="14.45" customHeight="1">
      <c r="B41" s="20"/>
      <c r="AR41" s="20"/>
    </row>
    <row r="42" spans="1:57" s="1" customFormat="1" ht="14.45" customHeight="1">
      <c r="B42" s="20"/>
      <c r="AR42" s="20"/>
    </row>
    <row r="43" spans="1:57" s="1" customFormat="1" ht="14.45" customHeight="1">
      <c r="B43" s="20"/>
      <c r="AR43" s="20"/>
    </row>
    <row r="44" spans="1:57" s="1" customFormat="1" ht="14.45" customHeight="1">
      <c r="B44" s="20"/>
      <c r="AR44" s="20"/>
    </row>
    <row r="45" spans="1:57" s="1" customFormat="1" ht="14.45" customHeight="1">
      <c r="B45" s="20"/>
      <c r="AR45" s="20"/>
    </row>
    <row r="46" spans="1:57" s="1" customFormat="1" ht="14.45" customHeight="1">
      <c r="B46" s="20"/>
      <c r="AR46" s="20"/>
    </row>
    <row r="47" spans="1:57" s="1" customFormat="1" ht="14.45" customHeight="1">
      <c r="B47" s="20"/>
      <c r="AR47" s="20"/>
    </row>
    <row r="48" spans="1:57" s="1" customFormat="1" ht="14.45" customHeight="1">
      <c r="B48" s="20"/>
      <c r="AR48" s="20"/>
    </row>
    <row r="49" spans="1:57" s="2" customFormat="1" ht="14.45" customHeight="1">
      <c r="B49" s="42"/>
      <c r="D49" s="43" t="s">
        <v>45</v>
      </c>
      <c r="E49" s="44"/>
      <c r="F49" s="44"/>
      <c r="G49" s="44"/>
      <c r="H49" s="44"/>
      <c r="I49" s="44"/>
      <c r="J49" s="44"/>
      <c r="K49" s="44"/>
      <c r="L49" s="44"/>
      <c r="M49" s="44"/>
      <c r="N49" s="44"/>
      <c r="O49" s="44"/>
      <c r="P49" s="44"/>
      <c r="Q49" s="44"/>
      <c r="R49" s="44"/>
      <c r="S49" s="44"/>
      <c r="T49" s="44"/>
      <c r="U49" s="44"/>
      <c r="V49" s="44"/>
      <c r="W49" s="44"/>
      <c r="X49" s="44"/>
      <c r="Y49" s="44"/>
      <c r="Z49" s="44"/>
      <c r="AA49" s="44"/>
      <c r="AB49" s="44"/>
      <c r="AC49" s="44"/>
      <c r="AD49" s="44"/>
      <c r="AE49" s="44"/>
      <c r="AF49" s="44"/>
      <c r="AG49" s="44"/>
      <c r="AH49" s="43" t="s">
        <v>46</v>
      </c>
      <c r="AI49" s="44"/>
      <c r="AJ49" s="44"/>
      <c r="AK49" s="44"/>
      <c r="AL49" s="44"/>
      <c r="AM49" s="44"/>
      <c r="AN49" s="44"/>
      <c r="AO49" s="44"/>
      <c r="AR49" s="42"/>
    </row>
    <row r="50" spans="1:57" ht="11.25">
      <c r="B50" s="20"/>
      <c r="AR50" s="20"/>
    </row>
    <row r="51" spans="1:57" ht="11.25">
      <c r="B51" s="20"/>
      <c r="AR51" s="20"/>
    </row>
    <row r="52" spans="1:57" ht="11.25">
      <c r="B52" s="20"/>
      <c r="AR52" s="20"/>
    </row>
    <row r="53" spans="1:57" ht="11.25">
      <c r="B53" s="20"/>
      <c r="AR53" s="20"/>
    </row>
    <row r="54" spans="1:57" ht="11.25">
      <c r="B54" s="20"/>
      <c r="AR54" s="20"/>
    </row>
    <row r="55" spans="1:57" ht="11.25">
      <c r="B55" s="20"/>
      <c r="AR55" s="20"/>
    </row>
    <row r="56" spans="1:57" ht="11.25">
      <c r="B56" s="20"/>
      <c r="AR56" s="20"/>
    </row>
    <row r="57" spans="1:57" ht="11.25">
      <c r="B57" s="20"/>
      <c r="AR57" s="20"/>
    </row>
    <row r="58" spans="1:57" ht="11.25">
      <c r="B58" s="20"/>
      <c r="AR58" s="20"/>
    </row>
    <row r="59" spans="1:57" ht="11.25">
      <c r="B59" s="20"/>
      <c r="AR59" s="20"/>
    </row>
    <row r="60" spans="1:57" s="2" customFormat="1" ht="12.75">
      <c r="A60" s="32"/>
      <c r="B60" s="33"/>
      <c r="C60" s="32"/>
      <c r="D60" s="45" t="s">
        <v>47</v>
      </c>
      <c r="E60" s="35"/>
      <c r="F60" s="35"/>
      <c r="G60" s="35"/>
      <c r="H60" s="35"/>
      <c r="I60" s="35"/>
      <c r="J60" s="35"/>
      <c r="K60" s="35"/>
      <c r="L60" s="35"/>
      <c r="M60" s="35"/>
      <c r="N60" s="35"/>
      <c r="O60" s="35"/>
      <c r="P60" s="35"/>
      <c r="Q60" s="35"/>
      <c r="R60" s="35"/>
      <c r="S60" s="35"/>
      <c r="T60" s="35"/>
      <c r="U60" s="35"/>
      <c r="V60" s="45" t="s">
        <v>48</v>
      </c>
      <c r="W60" s="35"/>
      <c r="X60" s="35"/>
      <c r="Y60" s="35"/>
      <c r="Z60" s="35"/>
      <c r="AA60" s="35"/>
      <c r="AB60" s="35"/>
      <c r="AC60" s="35"/>
      <c r="AD60" s="35"/>
      <c r="AE60" s="35"/>
      <c r="AF60" s="35"/>
      <c r="AG60" s="35"/>
      <c r="AH60" s="45" t="s">
        <v>47</v>
      </c>
      <c r="AI60" s="35"/>
      <c r="AJ60" s="35"/>
      <c r="AK60" s="35"/>
      <c r="AL60" s="35"/>
      <c r="AM60" s="45" t="s">
        <v>48</v>
      </c>
      <c r="AN60" s="35"/>
      <c r="AO60" s="35"/>
      <c r="AP60" s="32"/>
      <c r="AQ60" s="32"/>
      <c r="AR60" s="33"/>
      <c r="BE60" s="32"/>
    </row>
    <row r="61" spans="1:57" ht="11.25">
      <c r="B61" s="20"/>
      <c r="AR61" s="20"/>
    </row>
    <row r="62" spans="1:57" ht="11.25">
      <c r="B62" s="20"/>
      <c r="AR62" s="20"/>
    </row>
    <row r="63" spans="1:57" ht="11.25">
      <c r="B63" s="20"/>
      <c r="AR63" s="20"/>
    </row>
    <row r="64" spans="1:57" s="2" customFormat="1" ht="12.75">
      <c r="A64" s="32"/>
      <c r="B64" s="33"/>
      <c r="C64" s="32"/>
      <c r="D64" s="43" t="s">
        <v>49</v>
      </c>
      <c r="E64" s="46"/>
      <c r="F64" s="46"/>
      <c r="G64" s="46"/>
      <c r="H64" s="46"/>
      <c r="I64" s="46"/>
      <c r="J64" s="46"/>
      <c r="K64" s="46"/>
      <c r="L64" s="46"/>
      <c r="M64" s="46"/>
      <c r="N64" s="46"/>
      <c r="O64" s="46"/>
      <c r="P64" s="46"/>
      <c r="Q64" s="46"/>
      <c r="R64" s="46"/>
      <c r="S64" s="46"/>
      <c r="T64" s="46"/>
      <c r="U64" s="46"/>
      <c r="V64" s="46"/>
      <c r="W64" s="46"/>
      <c r="X64" s="46"/>
      <c r="Y64" s="46"/>
      <c r="Z64" s="46"/>
      <c r="AA64" s="46"/>
      <c r="AB64" s="46"/>
      <c r="AC64" s="46"/>
      <c r="AD64" s="46"/>
      <c r="AE64" s="46"/>
      <c r="AF64" s="46"/>
      <c r="AG64" s="46"/>
      <c r="AH64" s="43" t="s">
        <v>50</v>
      </c>
      <c r="AI64" s="46"/>
      <c r="AJ64" s="46"/>
      <c r="AK64" s="46"/>
      <c r="AL64" s="46"/>
      <c r="AM64" s="46"/>
      <c r="AN64" s="46"/>
      <c r="AO64" s="46"/>
      <c r="AP64" s="32"/>
      <c r="AQ64" s="32"/>
      <c r="AR64" s="33"/>
      <c r="BE64" s="32"/>
    </row>
    <row r="65" spans="1:57" ht="11.25">
      <c r="B65" s="20"/>
      <c r="AR65" s="20"/>
    </row>
    <row r="66" spans="1:57" ht="11.25">
      <c r="B66" s="20"/>
      <c r="AR66" s="20"/>
    </row>
    <row r="67" spans="1:57" ht="11.25">
      <c r="B67" s="20"/>
      <c r="AR67" s="20"/>
    </row>
    <row r="68" spans="1:57" ht="11.25">
      <c r="B68" s="20"/>
      <c r="AR68" s="20"/>
    </row>
    <row r="69" spans="1:57" ht="11.25">
      <c r="B69" s="20"/>
      <c r="AR69" s="20"/>
    </row>
    <row r="70" spans="1:57" ht="11.25">
      <c r="B70" s="20"/>
      <c r="AR70" s="20"/>
    </row>
    <row r="71" spans="1:57" ht="11.25">
      <c r="B71" s="20"/>
      <c r="AR71" s="20"/>
    </row>
    <row r="72" spans="1:57" ht="11.25">
      <c r="B72" s="20"/>
      <c r="AR72" s="20"/>
    </row>
    <row r="73" spans="1:57" ht="11.25">
      <c r="B73" s="20"/>
      <c r="AR73" s="20"/>
    </row>
    <row r="74" spans="1:57" ht="11.25">
      <c r="B74" s="20"/>
      <c r="AR74" s="20"/>
    </row>
    <row r="75" spans="1:57" s="2" customFormat="1" ht="12.75">
      <c r="A75" s="32"/>
      <c r="B75" s="33"/>
      <c r="C75" s="32"/>
      <c r="D75" s="45" t="s">
        <v>47</v>
      </c>
      <c r="E75" s="35"/>
      <c r="F75" s="35"/>
      <c r="G75" s="35"/>
      <c r="H75" s="35"/>
      <c r="I75" s="35"/>
      <c r="J75" s="35"/>
      <c r="K75" s="35"/>
      <c r="L75" s="35"/>
      <c r="M75" s="35"/>
      <c r="N75" s="35"/>
      <c r="O75" s="35"/>
      <c r="P75" s="35"/>
      <c r="Q75" s="35"/>
      <c r="R75" s="35"/>
      <c r="S75" s="35"/>
      <c r="T75" s="35"/>
      <c r="U75" s="35"/>
      <c r="V75" s="45" t="s">
        <v>48</v>
      </c>
      <c r="W75" s="35"/>
      <c r="X75" s="35"/>
      <c r="Y75" s="35"/>
      <c r="Z75" s="35"/>
      <c r="AA75" s="35"/>
      <c r="AB75" s="35"/>
      <c r="AC75" s="35"/>
      <c r="AD75" s="35"/>
      <c r="AE75" s="35"/>
      <c r="AF75" s="35"/>
      <c r="AG75" s="35"/>
      <c r="AH75" s="45" t="s">
        <v>47</v>
      </c>
      <c r="AI75" s="35"/>
      <c r="AJ75" s="35"/>
      <c r="AK75" s="35"/>
      <c r="AL75" s="35"/>
      <c r="AM75" s="45" t="s">
        <v>48</v>
      </c>
      <c r="AN75" s="35"/>
      <c r="AO75" s="35"/>
      <c r="AP75" s="32"/>
      <c r="AQ75" s="32"/>
      <c r="AR75" s="33"/>
      <c r="BE75" s="32"/>
    </row>
    <row r="76" spans="1:57" s="2" customFormat="1" ht="11.25">
      <c r="A76" s="32"/>
      <c r="B76" s="33"/>
      <c r="C76" s="32"/>
      <c r="D76" s="32"/>
      <c r="E76" s="32"/>
      <c r="F76" s="32"/>
      <c r="G76" s="32"/>
      <c r="H76" s="32"/>
      <c r="I76" s="32"/>
      <c r="J76" s="32"/>
      <c r="K76" s="32"/>
      <c r="L76" s="32"/>
      <c r="M76" s="32"/>
      <c r="N76" s="32"/>
      <c r="O76" s="32"/>
      <c r="P76" s="32"/>
      <c r="Q76" s="32"/>
      <c r="R76" s="32"/>
      <c r="S76" s="32"/>
      <c r="T76" s="32"/>
      <c r="U76" s="32"/>
      <c r="V76" s="32"/>
      <c r="W76" s="32"/>
      <c r="X76" s="32"/>
      <c r="Y76" s="32"/>
      <c r="Z76" s="32"/>
      <c r="AA76" s="32"/>
      <c r="AB76" s="32"/>
      <c r="AC76" s="32"/>
      <c r="AD76" s="32"/>
      <c r="AE76" s="32"/>
      <c r="AF76" s="32"/>
      <c r="AG76" s="32"/>
      <c r="AH76" s="32"/>
      <c r="AI76" s="32"/>
      <c r="AJ76" s="32"/>
      <c r="AK76" s="32"/>
      <c r="AL76" s="32"/>
      <c r="AM76" s="32"/>
      <c r="AN76" s="32"/>
      <c r="AO76" s="32"/>
      <c r="AP76" s="32"/>
      <c r="AQ76" s="32"/>
      <c r="AR76" s="33"/>
      <c r="BE76" s="32"/>
    </row>
    <row r="77" spans="1:57" s="2" customFormat="1" ht="6.95" customHeight="1">
      <c r="A77" s="32"/>
      <c r="B77" s="47"/>
      <c r="C77" s="48"/>
      <c r="D77" s="48"/>
      <c r="E77" s="48"/>
      <c r="F77" s="48"/>
      <c r="G77" s="48"/>
      <c r="H77" s="48"/>
      <c r="I77" s="48"/>
      <c r="J77" s="48"/>
      <c r="K77" s="48"/>
      <c r="L77" s="48"/>
      <c r="M77" s="48"/>
      <c r="N77" s="48"/>
      <c r="O77" s="48"/>
      <c r="P77" s="48"/>
      <c r="Q77" s="48"/>
      <c r="R77" s="48"/>
      <c r="S77" s="48"/>
      <c r="T77" s="48"/>
      <c r="U77" s="48"/>
      <c r="V77" s="48"/>
      <c r="W77" s="48"/>
      <c r="X77" s="48"/>
      <c r="Y77" s="48"/>
      <c r="Z77" s="48"/>
      <c r="AA77" s="48"/>
      <c r="AB77" s="48"/>
      <c r="AC77" s="48"/>
      <c r="AD77" s="48"/>
      <c r="AE77" s="48"/>
      <c r="AF77" s="48"/>
      <c r="AG77" s="48"/>
      <c r="AH77" s="48"/>
      <c r="AI77" s="48"/>
      <c r="AJ77" s="48"/>
      <c r="AK77" s="48"/>
      <c r="AL77" s="48"/>
      <c r="AM77" s="48"/>
      <c r="AN77" s="48"/>
      <c r="AO77" s="48"/>
      <c r="AP77" s="48"/>
      <c r="AQ77" s="48"/>
      <c r="AR77" s="33"/>
      <c r="BE77" s="32"/>
    </row>
    <row r="81" spans="1:91" s="2" customFormat="1" ht="6.95" customHeight="1">
      <c r="A81" s="32"/>
      <c r="B81" s="49"/>
      <c r="C81" s="50"/>
      <c r="D81" s="50"/>
      <c r="E81" s="50"/>
      <c r="F81" s="50"/>
      <c r="G81" s="50"/>
      <c r="H81" s="50"/>
      <c r="I81" s="50"/>
      <c r="J81" s="50"/>
      <c r="K81" s="50"/>
      <c r="L81" s="50"/>
      <c r="M81" s="50"/>
      <c r="N81" s="50"/>
      <c r="O81" s="50"/>
      <c r="P81" s="50"/>
      <c r="Q81" s="50"/>
      <c r="R81" s="50"/>
      <c r="S81" s="50"/>
      <c r="T81" s="50"/>
      <c r="U81" s="50"/>
      <c r="V81" s="50"/>
      <c r="W81" s="50"/>
      <c r="X81" s="50"/>
      <c r="Y81" s="50"/>
      <c r="Z81" s="50"/>
      <c r="AA81" s="50"/>
      <c r="AB81" s="50"/>
      <c r="AC81" s="50"/>
      <c r="AD81" s="50"/>
      <c r="AE81" s="50"/>
      <c r="AF81" s="50"/>
      <c r="AG81" s="50"/>
      <c r="AH81" s="50"/>
      <c r="AI81" s="50"/>
      <c r="AJ81" s="50"/>
      <c r="AK81" s="50"/>
      <c r="AL81" s="50"/>
      <c r="AM81" s="50"/>
      <c r="AN81" s="50"/>
      <c r="AO81" s="50"/>
      <c r="AP81" s="50"/>
      <c r="AQ81" s="50"/>
      <c r="AR81" s="33"/>
      <c r="BE81" s="32"/>
    </row>
    <row r="82" spans="1:91" s="2" customFormat="1" ht="24.95" customHeight="1">
      <c r="A82" s="32"/>
      <c r="B82" s="33"/>
      <c r="C82" s="21" t="s">
        <v>51</v>
      </c>
      <c r="D82" s="32"/>
      <c r="E82" s="32"/>
      <c r="F82" s="32"/>
      <c r="G82" s="32"/>
      <c r="H82" s="32"/>
      <c r="I82" s="32"/>
      <c r="J82" s="32"/>
      <c r="K82" s="32"/>
      <c r="L82" s="32"/>
      <c r="M82" s="32"/>
      <c r="N82" s="32"/>
      <c r="O82" s="32"/>
      <c r="P82" s="32"/>
      <c r="Q82" s="32"/>
      <c r="R82" s="32"/>
      <c r="S82" s="32"/>
      <c r="T82" s="32"/>
      <c r="U82" s="32"/>
      <c r="V82" s="32"/>
      <c r="W82" s="32"/>
      <c r="X82" s="32"/>
      <c r="Y82" s="32"/>
      <c r="Z82" s="32"/>
      <c r="AA82" s="32"/>
      <c r="AB82" s="32"/>
      <c r="AC82" s="32"/>
      <c r="AD82" s="32"/>
      <c r="AE82" s="32"/>
      <c r="AF82" s="32"/>
      <c r="AG82" s="32"/>
      <c r="AH82" s="32"/>
      <c r="AI82" s="32"/>
      <c r="AJ82" s="32"/>
      <c r="AK82" s="32"/>
      <c r="AL82" s="32"/>
      <c r="AM82" s="32"/>
      <c r="AN82" s="32"/>
      <c r="AO82" s="32"/>
      <c r="AP82" s="32"/>
      <c r="AQ82" s="32"/>
      <c r="AR82" s="33"/>
      <c r="BE82" s="32"/>
    </row>
    <row r="83" spans="1:91" s="2" customFormat="1" ht="6.95" customHeight="1">
      <c r="A83" s="32"/>
      <c r="B83" s="33"/>
      <c r="C83" s="32"/>
      <c r="D83" s="32"/>
      <c r="E83" s="32"/>
      <c r="F83" s="32"/>
      <c r="G83" s="32"/>
      <c r="H83" s="32"/>
      <c r="I83" s="32"/>
      <c r="J83" s="32"/>
      <c r="K83" s="32"/>
      <c r="L83" s="32"/>
      <c r="M83" s="32"/>
      <c r="N83" s="32"/>
      <c r="O83" s="32"/>
      <c r="P83" s="32"/>
      <c r="Q83" s="32"/>
      <c r="R83" s="32"/>
      <c r="S83" s="32"/>
      <c r="T83" s="32"/>
      <c r="U83" s="32"/>
      <c r="V83" s="32"/>
      <c r="W83" s="32"/>
      <c r="X83" s="32"/>
      <c r="Y83" s="32"/>
      <c r="Z83" s="32"/>
      <c r="AA83" s="32"/>
      <c r="AB83" s="32"/>
      <c r="AC83" s="32"/>
      <c r="AD83" s="32"/>
      <c r="AE83" s="32"/>
      <c r="AF83" s="32"/>
      <c r="AG83" s="32"/>
      <c r="AH83" s="32"/>
      <c r="AI83" s="32"/>
      <c r="AJ83" s="32"/>
      <c r="AK83" s="32"/>
      <c r="AL83" s="32"/>
      <c r="AM83" s="32"/>
      <c r="AN83" s="32"/>
      <c r="AO83" s="32"/>
      <c r="AP83" s="32"/>
      <c r="AQ83" s="32"/>
      <c r="AR83" s="33"/>
      <c r="BE83" s="32"/>
    </row>
    <row r="84" spans="1:91" s="4" customFormat="1" ht="12" customHeight="1">
      <c r="B84" s="51"/>
      <c r="C84" s="27" t="s">
        <v>13</v>
      </c>
      <c r="L84" s="4" t="str">
        <f>K5</f>
        <v>04</v>
      </c>
      <c r="AR84" s="51"/>
    </row>
    <row r="85" spans="1:91" s="5" customFormat="1" ht="36.950000000000003" customHeight="1">
      <c r="B85" s="52"/>
      <c r="C85" s="53" t="s">
        <v>16</v>
      </c>
      <c r="L85" s="220" t="str">
        <f>K6</f>
        <v>Bytový dům Mezilesí 2060 - Výměna stoupacího potrubí - I. etapa</v>
      </c>
      <c r="M85" s="221"/>
      <c r="N85" s="221"/>
      <c r="O85" s="221"/>
      <c r="P85" s="221"/>
      <c r="Q85" s="221"/>
      <c r="R85" s="221"/>
      <c r="S85" s="221"/>
      <c r="T85" s="221"/>
      <c r="U85" s="221"/>
      <c r="V85" s="221"/>
      <c r="W85" s="221"/>
      <c r="X85" s="221"/>
      <c r="Y85" s="221"/>
      <c r="Z85" s="221"/>
      <c r="AA85" s="221"/>
      <c r="AB85" s="221"/>
      <c r="AC85" s="221"/>
      <c r="AD85" s="221"/>
      <c r="AE85" s="221"/>
      <c r="AF85" s="221"/>
      <c r="AG85" s="221"/>
      <c r="AH85" s="221"/>
      <c r="AI85" s="221"/>
      <c r="AJ85" s="221"/>
      <c r="AK85" s="221"/>
      <c r="AL85" s="221"/>
      <c r="AM85" s="221"/>
      <c r="AN85" s="221"/>
      <c r="AO85" s="221"/>
      <c r="AR85" s="52"/>
    </row>
    <row r="86" spans="1:91" s="2" customFormat="1" ht="6.95" customHeight="1">
      <c r="A86" s="32"/>
      <c r="B86" s="33"/>
      <c r="C86" s="32"/>
      <c r="D86" s="32"/>
      <c r="E86" s="32"/>
      <c r="F86" s="32"/>
      <c r="G86" s="32"/>
      <c r="H86" s="32"/>
      <c r="I86" s="32"/>
      <c r="J86" s="32"/>
      <c r="K86" s="32"/>
      <c r="L86" s="32"/>
      <c r="M86" s="32"/>
      <c r="N86" s="32"/>
      <c r="O86" s="32"/>
      <c r="P86" s="32"/>
      <c r="Q86" s="32"/>
      <c r="R86" s="32"/>
      <c r="S86" s="32"/>
      <c r="T86" s="32"/>
      <c r="U86" s="32"/>
      <c r="V86" s="32"/>
      <c r="W86" s="32"/>
      <c r="X86" s="32"/>
      <c r="Y86" s="32"/>
      <c r="Z86" s="32"/>
      <c r="AA86" s="32"/>
      <c r="AB86" s="32"/>
      <c r="AC86" s="32"/>
      <c r="AD86" s="32"/>
      <c r="AE86" s="32"/>
      <c r="AF86" s="32"/>
      <c r="AG86" s="32"/>
      <c r="AH86" s="32"/>
      <c r="AI86" s="32"/>
      <c r="AJ86" s="32"/>
      <c r="AK86" s="32"/>
      <c r="AL86" s="32"/>
      <c r="AM86" s="32"/>
      <c r="AN86" s="32"/>
      <c r="AO86" s="32"/>
      <c r="AP86" s="32"/>
      <c r="AQ86" s="32"/>
      <c r="AR86" s="33"/>
      <c r="BE86" s="32"/>
    </row>
    <row r="87" spans="1:91" s="2" customFormat="1" ht="12" customHeight="1">
      <c r="A87" s="32"/>
      <c r="B87" s="33"/>
      <c r="C87" s="27" t="s">
        <v>20</v>
      </c>
      <c r="D87" s="32"/>
      <c r="E87" s="32"/>
      <c r="F87" s="32"/>
      <c r="G87" s="32"/>
      <c r="H87" s="32"/>
      <c r="I87" s="32"/>
      <c r="J87" s="32"/>
      <c r="K87" s="32"/>
      <c r="L87" s="54" t="str">
        <f>IF(K8="","",K8)</f>
        <v xml:space="preserve"> </v>
      </c>
      <c r="M87" s="32"/>
      <c r="N87" s="32"/>
      <c r="O87" s="32"/>
      <c r="P87" s="32"/>
      <c r="Q87" s="32"/>
      <c r="R87" s="32"/>
      <c r="S87" s="32"/>
      <c r="T87" s="32"/>
      <c r="U87" s="32"/>
      <c r="V87" s="32"/>
      <c r="W87" s="32"/>
      <c r="X87" s="32"/>
      <c r="Y87" s="32"/>
      <c r="Z87" s="32"/>
      <c r="AA87" s="32"/>
      <c r="AB87" s="32"/>
      <c r="AC87" s="32"/>
      <c r="AD87" s="32"/>
      <c r="AE87" s="32"/>
      <c r="AF87" s="32"/>
      <c r="AG87" s="32"/>
      <c r="AH87" s="32"/>
      <c r="AI87" s="27" t="s">
        <v>22</v>
      </c>
      <c r="AJ87" s="32"/>
      <c r="AK87" s="32"/>
      <c r="AL87" s="32"/>
      <c r="AM87" s="222">
        <f>IF(AN8= "","",AN8)</f>
        <v>43734</v>
      </c>
      <c r="AN87" s="222"/>
      <c r="AO87" s="32"/>
      <c r="AP87" s="32"/>
      <c r="AQ87" s="32"/>
      <c r="AR87" s="33"/>
      <c r="BE87" s="32"/>
    </row>
    <row r="88" spans="1:91" s="2" customFormat="1" ht="6.95" customHeight="1">
      <c r="A88" s="32"/>
      <c r="B88" s="33"/>
      <c r="C88" s="32"/>
      <c r="D88" s="32"/>
      <c r="E88" s="32"/>
      <c r="F88" s="32"/>
      <c r="G88" s="32"/>
      <c r="H88" s="32"/>
      <c r="I88" s="32"/>
      <c r="J88" s="32"/>
      <c r="K88" s="32"/>
      <c r="L88" s="32"/>
      <c r="M88" s="32"/>
      <c r="N88" s="32"/>
      <c r="O88" s="32"/>
      <c r="P88" s="32"/>
      <c r="Q88" s="32"/>
      <c r="R88" s="32"/>
      <c r="S88" s="32"/>
      <c r="T88" s="32"/>
      <c r="U88" s="32"/>
      <c r="V88" s="32"/>
      <c r="W88" s="32"/>
      <c r="X88" s="32"/>
      <c r="Y88" s="32"/>
      <c r="Z88" s="32"/>
      <c r="AA88" s="32"/>
      <c r="AB88" s="32"/>
      <c r="AC88" s="32"/>
      <c r="AD88" s="32"/>
      <c r="AE88" s="32"/>
      <c r="AF88" s="32"/>
      <c r="AG88" s="32"/>
      <c r="AH88" s="32"/>
      <c r="AI88" s="32"/>
      <c r="AJ88" s="32"/>
      <c r="AK88" s="32"/>
      <c r="AL88" s="32"/>
      <c r="AM88" s="32"/>
      <c r="AN88" s="32"/>
      <c r="AO88" s="32"/>
      <c r="AP88" s="32"/>
      <c r="AQ88" s="32"/>
      <c r="AR88" s="33"/>
      <c r="BE88" s="32"/>
    </row>
    <row r="89" spans="1:91" s="2" customFormat="1" ht="15.2" customHeight="1">
      <c r="A89" s="32"/>
      <c r="B89" s="33"/>
      <c r="C89" s="27" t="s">
        <v>23</v>
      </c>
      <c r="D89" s="32"/>
      <c r="E89" s="32"/>
      <c r="F89" s="32"/>
      <c r="G89" s="32"/>
      <c r="H89" s="32"/>
      <c r="I89" s="32"/>
      <c r="J89" s="32"/>
      <c r="K89" s="32"/>
      <c r="L89" s="4" t="str">
        <f>IF(E11= "","",E11)</f>
        <v xml:space="preserve"> </v>
      </c>
      <c r="M89" s="32"/>
      <c r="N89" s="32"/>
      <c r="O89" s="32"/>
      <c r="P89" s="32"/>
      <c r="Q89" s="32"/>
      <c r="R89" s="32"/>
      <c r="S89" s="32"/>
      <c r="T89" s="32"/>
      <c r="U89" s="32"/>
      <c r="V89" s="32"/>
      <c r="W89" s="32"/>
      <c r="X89" s="32"/>
      <c r="Y89" s="32"/>
      <c r="Z89" s="32"/>
      <c r="AA89" s="32"/>
      <c r="AB89" s="32"/>
      <c r="AC89" s="32"/>
      <c r="AD89" s="32"/>
      <c r="AE89" s="32"/>
      <c r="AF89" s="32"/>
      <c r="AG89" s="32"/>
      <c r="AH89" s="32"/>
      <c r="AI89" s="27" t="s">
        <v>28</v>
      </c>
      <c r="AJ89" s="32"/>
      <c r="AK89" s="32"/>
      <c r="AL89" s="32"/>
      <c r="AM89" s="223" t="str">
        <f>IF(E17="","",E17)</f>
        <v xml:space="preserve"> </v>
      </c>
      <c r="AN89" s="224"/>
      <c r="AO89" s="224"/>
      <c r="AP89" s="224"/>
      <c r="AQ89" s="32"/>
      <c r="AR89" s="33"/>
      <c r="AS89" s="225" t="s">
        <v>52</v>
      </c>
      <c r="AT89" s="226"/>
      <c r="AU89" s="56"/>
      <c r="AV89" s="56"/>
      <c r="AW89" s="56"/>
      <c r="AX89" s="56"/>
      <c r="AY89" s="56"/>
      <c r="AZ89" s="56"/>
      <c r="BA89" s="56"/>
      <c r="BB89" s="56"/>
      <c r="BC89" s="56"/>
      <c r="BD89" s="57"/>
      <c r="BE89" s="32"/>
    </row>
    <row r="90" spans="1:91" s="2" customFormat="1" ht="15.2" customHeight="1">
      <c r="A90" s="32"/>
      <c r="B90" s="33"/>
      <c r="C90" s="27" t="s">
        <v>26</v>
      </c>
      <c r="D90" s="32"/>
      <c r="E90" s="32"/>
      <c r="F90" s="32"/>
      <c r="G90" s="32"/>
      <c r="H90" s="32"/>
      <c r="I90" s="32"/>
      <c r="J90" s="32"/>
      <c r="K90" s="32"/>
      <c r="L90" s="4" t="str">
        <f>IF(E14= "Vyplň údaj","",E14)</f>
        <v/>
      </c>
      <c r="M90" s="32"/>
      <c r="N90" s="32"/>
      <c r="O90" s="32"/>
      <c r="P90" s="32"/>
      <c r="Q90" s="32"/>
      <c r="R90" s="32"/>
      <c r="S90" s="32"/>
      <c r="T90" s="32"/>
      <c r="U90" s="32"/>
      <c r="V90" s="32"/>
      <c r="W90" s="32"/>
      <c r="X90" s="32"/>
      <c r="Y90" s="32"/>
      <c r="Z90" s="32"/>
      <c r="AA90" s="32"/>
      <c r="AB90" s="32"/>
      <c r="AC90" s="32"/>
      <c r="AD90" s="32"/>
      <c r="AE90" s="32"/>
      <c r="AF90" s="32"/>
      <c r="AG90" s="32"/>
      <c r="AH90" s="32"/>
      <c r="AI90" s="27" t="s">
        <v>30</v>
      </c>
      <c r="AJ90" s="32"/>
      <c r="AK90" s="32"/>
      <c r="AL90" s="32"/>
      <c r="AM90" s="223" t="str">
        <f>IF(E20="","",E20)</f>
        <v xml:space="preserve"> </v>
      </c>
      <c r="AN90" s="224"/>
      <c r="AO90" s="224"/>
      <c r="AP90" s="224"/>
      <c r="AQ90" s="32"/>
      <c r="AR90" s="33"/>
      <c r="AS90" s="227"/>
      <c r="AT90" s="228"/>
      <c r="AU90" s="58"/>
      <c r="AV90" s="58"/>
      <c r="AW90" s="58"/>
      <c r="AX90" s="58"/>
      <c r="AY90" s="58"/>
      <c r="AZ90" s="58"/>
      <c r="BA90" s="58"/>
      <c r="BB90" s="58"/>
      <c r="BC90" s="58"/>
      <c r="BD90" s="59"/>
      <c r="BE90" s="32"/>
    </row>
    <row r="91" spans="1:91" s="2" customFormat="1" ht="10.9" customHeight="1">
      <c r="A91" s="32"/>
      <c r="B91" s="33"/>
      <c r="C91" s="32"/>
      <c r="D91" s="32"/>
      <c r="E91" s="32"/>
      <c r="F91" s="32"/>
      <c r="G91" s="32"/>
      <c r="H91" s="32"/>
      <c r="I91" s="32"/>
      <c r="J91" s="32"/>
      <c r="K91" s="32"/>
      <c r="L91" s="32"/>
      <c r="M91" s="32"/>
      <c r="N91" s="32"/>
      <c r="O91" s="32"/>
      <c r="P91" s="32"/>
      <c r="Q91" s="32"/>
      <c r="R91" s="32"/>
      <c r="S91" s="32"/>
      <c r="T91" s="32"/>
      <c r="U91" s="32"/>
      <c r="V91" s="32"/>
      <c r="W91" s="32"/>
      <c r="X91" s="32"/>
      <c r="Y91" s="32"/>
      <c r="Z91" s="32"/>
      <c r="AA91" s="32"/>
      <c r="AB91" s="32"/>
      <c r="AC91" s="32"/>
      <c r="AD91" s="32"/>
      <c r="AE91" s="32"/>
      <c r="AF91" s="32"/>
      <c r="AG91" s="32"/>
      <c r="AH91" s="32"/>
      <c r="AI91" s="32"/>
      <c r="AJ91" s="32"/>
      <c r="AK91" s="32"/>
      <c r="AL91" s="32"/>
      <c r="AM91" s="32"/>
      <c r="AN91" s="32"/>
      <c r="AO91" s="32"/>
      <c r="AP91" s="32"/>
      <c r="AQ91" s="32"/>
      <c r="AR91" s="33"/>
      <c r="AS91" s="227"/>
      <c r="AT91" s="228"/>
      <c r="AU91" s="58"/>
      <c r="AV91" s="58"/>
      <c r="AW91" s="58"/>
      <c r="AX91" s="58"/>
      <c r="AY91" s="58"/>
      <c r="AZ91" s="58"/>
      <c r="BA91" s="58"/>
      <c r="BB91" s="58"/>
      <c r="BC91" s="58"/>
      <c r="BD91" s="59"/>
      <c r="BE91" s="32"/>
    </row>
    <row r="92" spans="1:91" s="2" customFormat="1" ht="29.25" customHeight="1">
      <c r="A92" s="32"/>
      <c r="B92" s="33"/>
      <c r="C92" s="229" t="s">
        <v>53</v>
      </c>
      <c r="D92" s="230"/>
      <c r="E92" s="230"/>
      <c r="F92" s="230"/>
      <c r="G92" s="230"/>
      <c r="H92" s="60"/>
      <c r="I92" s="232" t="s">
        <v>54</v>
      </c>
      <c r="J92" s="230"/>
      <c r="K92" s="230"/>
      <c r="L92" s="230"/>
      <c r="M92" s="230"/>
      <c r="N92" s="230"/>
      <c r="O92" s="230"/>
      <c r="P92" s="230"/>
      <c r="Q92" s="230"/>
      <c r="R92" s="230"/>
      <c r="S92" s="230"/>
      <c r="T92" s="230"/>
      <c r="U92" s="230"/>
      <c r="V92" s="230"/>
      <c r="W92" s="230"/>
      <c r="X92" s="230"/>
      <c r="Y92" s="230"/>
      <c r="Z92" s="230"/>
      <c r="AA92" s="230"/>
      <c r="AB92" s="230"/>
      <c r="AC92" s="230"/>
      <c r="AD92" s="230"/>
      <c r="AE92" s="230"/>
      <c r="AF92" s="230"/>
      <c r="AG92" s="231" t="s">
        <v>55</v>
      </c>
      <c r="AH92" s="230"/>
      <c r="AI92" s="230"/>
      <c r="AJ92" s="230"/>
      <c r="AK92" s="230"/>
      <c r="AL92" s="230"/>
      <c r="AM92" s="230"/>
      <c r="AN92" s="232" t="s">
        <v>56</v>
      </c>
      <c r="AO92" s="230"/>
      <c r="AP92" s="233"/>
      <c r="AQ92" s="61" t="s">
        <v>57</v>
      </c>
      <c r="AR92" s="33"/>
      <c r="AS92" s="62" t="s">
        <v>58</v>
      </c>
      <c r="AT92" s="63" t="s">
        <v>59</v>
      </c>
      <c r="AU92" s="63" t="s">
        <v>60</v>
      </c>
      <c r="AV92" s="63" t="s">
        <v>61</v>
      </c>
      <c r="AW92" s="63" t="s">
        <v>62</v>
      </c>
      <c r="AX92" s="63" t="s">
        <v>63</v>
      </c>
      <c r="AY92" s="63" t="s">
        <v>64</v>
      </c>
      <c r="AZ92" s="63" t="s">
        <v>65</v>
      </c>
      <c r="BA92" s="63" t="s">
        <v>66</v>
      </c>
      <c r="BB92" s="63" t="s">
        <v>67</v>
      </c>
      <c r="BC92" s="63" t="s">
        <v>68</v>
      </c>
      <c r="BD92" s="64" t="s">
        <v>69</v>
      </c>
      <c r="BE92" s="32"/>
    </row>
    <row r="93" spans="1:91" s="2" customFormat="1" ht="10.9" customHeight="1">
      <c r="A93" s="32"/>
      <c r="B93" s="33"/>
      <c r="C93" s="32"/>
      <c r="D93" s="32"/>
      <c r="E93" s="32"/>
      <c r="F93" s="32"/>
      <c r="G93" s="32"/>
      <c r="H93" s="32"/>
      <c r="I93" s="32"/>
      <c r="J93" s="32"/>
      <c r="K93" s="32"/>
      <c r="L93" s="32"/>
      <c r="M93" s="32"/>
      <c r="N93" s="32"/>
      <c r="O93" s="32"/>
      <c r="P93" s="32"/>
      <c r="Q93" s="32"/>
      <c r="R93" s="32"/>
      <c r="S93" s="32"/>
      <c r="T93" s="32"/>
      <c r="U93" s="32"/>
      <c r="V93" s="32"/>
      <c r="W93" s="32"/>
      <c r="X93" s="32"/>
      <c r="Y93" s="32"/>
      <c r="Z93" s="32"/>
      <c r="AA93" s="32"/>
      <c r="AB93" s="32"/>
      <c r="AC93" s="32"/>
      <c r="AD93" s="32"/>
      <c r="AE93" s="32"/>
      <c r="AF93" s="32"/>
      <c r="AG93" s="32"/>
      <c r="AH93" s="32"/>
      <c r="AI93" s="32"/>
      <c r="AJ93" s="32"/>
      <c r="AK93" s="32"/>
      <c r="AL93" s="32"/>
      <c r="AM93" s="32"/>
      <c r="AN93" s="32"/>
      <c r="AO93" s="32"/>
      <c r="AP93" s="32"/>
      <c r="AQ93" s="32"/>
      <c r="AR93" s="33"/>
      <c r="AS93" s="65"/>
      <c r="AT93" s="66"/>
      <c r="AU93" s="66"/>
      <c r="AV93" s="66"/>
      <c r="AW93" s="66"/>
      <c r="AX93" s="66"/>
      <c r="AY93" s="66"/>
      <c r="AZ93" s="66"/>
      <c r="BA93" s="66"/>
      <c r="BB93" s="66"/>
      <c r="BC93" s="66"/>
      <c r="BD93" s="67"/>
      <c r="BE93" s="32"/>
    </row>
    <row r="94" spans="1:91" s="6" customFormat="1" ht="32.450000000000003" customHeight="1">
      <c r="B94" s="68"/>
      <c r="C94" s="69" t="s">
        <v>70</v>
      </c>
      <c r="D94" s="70"/>
      <c r="E94" s="70"/>
      <c r="F94" s="70"/>
      <c r="G94" s="70"/>
      <c r="H94" s="70"/>
      <c r="I94" s="70"/>
      <c r="J94" s="70"/>
      <c r="K94" s="70"/>
      <c r="L94" s="70"/>
      <c r="M94" s="70"/>
      <c r="N94" s="70"/>
      <c r="O94" s="70"/>
      <c r="P94" s="70"/>
      <c r="Q94" s="70"/>
      <c r="R94" s="70"/>
      <c r="S94" s="70"/>
      <c r="T94" s="70"/>
      <c r="U94" s="70"/>
      <c r="V94" s="70"/>
      <c r="W94" s="70"/>
      <c r="X94" s="70"/>
      <c r="Y94" s="70"/>
      <c r="Z94" s="70"/>
      <c r="AA94" s="70"/>
      <c r="AB94" s="70"/>
      <c r="AC94" s="70"/>
      <c r="AD94" s="70"/>
      <c r="AE94" s="70"/>
      <c r="AF94" s="70"/>
      <c r="AG94" s="237">
        <f>ROUND(SUM(AG95:AG100),2)</f>
        <v>0</v>
      </c>
      <c r="AH94" s="237"/>
      <c r="AI94" s="237"/>
      <c r="AJ94" s="237"/>
      <c r="AK94" s="237"/>
      <c r="AL94" s="237"/>
      <c r="AM94" s="237"/>
      <c r="AN94" s="238">
        <f t="shared" ref="AN94:AN100" si="0">SUM(AG94,AT94)</f>
        <v>0</v>
      </c>
      <c r="AO94" s="238"/>
      <c r="AP94" s="238"/>
      <c r="AQ94" s="72" t="s">
        <v>1</v>
      </c>
      <c r="AR94" s="68"/>
      <c r="AS94" s="73">
        <f>ROUND(SUM(AS95:AS100),2)</f>
        <v>0</v>
      </c>
      <c r="AT94" s="74">
        <f t="shared" ref="AT94:AT100" si="1">ROUND(SUM(AV94:AW94),2)</f>
        <v>0</v>
      </c>
      <c r="AU94" s="75">
        <f>ROUND(SUM(AU95:AU100),5)</f>
        <v>0</v>
      </c>
      <c r="AV94" s="74">
        <f>ROUND(AZ94*L29,2)</f>
        <v>0</v>
      </c>
      <c r="AW94" s="74">
        <f>ROUND(BA94*L30,2)</f>
        <v>0</v>
      </c>
      <c r="AX94" s="74">
        <f>ROUND(BB94*L29,2)</f>
        <v>0</v>
      </c>
      <c r="AY94" s="74">
        <f>ROUND(BC94*L30,2)</f>
        <v>0</v>
      </c>
      <c r="AZ94" s="74">
        <f>ROUND(SUM(AZ95:AZ100),2)</f>
        <v>0</v>
      </c>
      <c r="BA94" s="74">
        <f>ROUND(SUM(BA95:BA100),2)</f>
        <v>0</v>
      </c>
      <c r="BB94" s="74">
        <f>ROUND(SUM(BB95:BB100),2)</f>
        <v>0</v>
      </c>
      <c r="BC94" s="74">
        <f>ROUND(SUM(BC95:BC100),2)</f>
        <v>0</v>
      </c>
      <c r="BD94" s="76">
        <f>ROUND(SUM(BD95:BD100),2)</f>
        <v>0</v>
      </c>
      <c r="BS94" s="77" t="s">
        <v>71</v>
      </c>
      <c r="BT94" s="77" t="s">
        <v>72</v>
      </c>
      <c r="BU94" s="78" t="s">
        <v>73</v>
      </c>
      <c r="BV94" s="77" t="s">
        <v>74</v>
      </c>
      <c r="BW94" s="77" t="s">
        <v>4</v>
      </c>
      <c r="BX94" s="77" t="s">
        <v>75</v>
      </c>
      <c r="CL94" s="77" t="s">
        <v>1</v>
      </c>
    </row>
    <row r="95" spans="1:91" s="7" customFormat="1" ht="16.5" customHeight="1">
      <c r="A95" s="79" t="s">
        <v>76</v>
      </c>
      <c r="B95" s="80"/>
      <c r="C95" s="81"/>
      <c r="D95" s="234" t="s">
        <v>77</v>
      </c>
      <c r="E95" s="234"/>
      <c r="F95" s="234"/>
      <c r="G95" s="234"/>
      <c r="H95" s="234"/>
      <c r="I95" s="82"/>
      <c r="J95" s="234" t="s">
        <v>78</v>
      </c>
      <c r="K95" s="234"/>
      <c r="L95" s="234"/>
      <c r="M95" s="234"/>
      <c r="N95" s="234"/>
      <c r="O95" s="234"/>
      <c r="P95" s="234"/>
      <c r="Q95" s="234"/>
      <c r="R95" s="234"/>
      <c r="S95" s="234"/>
      <c r="T95" s="234"/>
      <c r="U95" s="234"/>
      <c r="V95" s="234"/>
      <c r="W95" s="234"/>
      <c r="X95" s="234"/>
      <c r="Y95" s="234"/>
      <c r="Z95" s="234"/>
      <c r="AA95" s="234"/>
      <c r="AB95" s="234"/>
      <c r="AC95" s="234"/>
      <c r="AD95" s="234"/>
      <c r="AE95" s="234"/>
      <c r="AF95" s="234"/>
      <c r="AG95" s="235">
        <f>'01.1 - SO 01.1 Stavební část'!J30</f>
        <v>0</v>
      </c>
      <c r="AH95" s="236"/>
      <c r="AI95" s="236"/>
      <c r="AJ95" s="236"/>
      <c r="AK95" s="236"/>
      <c r="AL95" s="236"/>
      <c r="AM95" s="236"/>
      <c r="AN95" s="235">
        <f t="shared" si="0"/>
        <v>0</v>
      </c>
      <c r="AO95" s="236"/>
      <c r="AP95" s="236"/>
      <c r="AQ95" s="83" t="s">
        <v>79</v>
      </c>
      <c r="AR95" s="80"/>
      <c r="AS95" s="84">
        <v>0</v>
      </c>
      <c r="AT95" s="85">
        <f t="shared" si="1"/>
        <v>0</v>
      </c>
      <c r="AU95" s="86">
        <f>'01.1 - SO 01.1 Stavební část'!P132</f>
        <v>0</v>
      </c>
      <c r="AV95" s="85">
        <f>'01.1 - SO 01.1 Stavební část'!J33</f>
        <v>0</v>
      </c>
      <c r="AW95" s="85">
        <f>'01.1 - SO 01.1 Stavební část'!J34</f>
        <v>0</v>
      </c>
      <c r="AX95" s="85">
        <f>'01.1 - SO 01.1 Stavební část'!J35</f>
        <v>0</v>
      </c>
      <c r="AY95" s="85">
        <f>'01.1 - SO 01.1 Stavební část'!J36</f>
        <v>0</v>
      </c>
      <c r="AZ95" s="85">
        <f>'01.1 - SO 01.1 Stavební část'!F33</f>
        <v>0</v>
      </c>
      <c r="BA95" s="85">
        <f>'01.1 - SO 01.1 Stavební část'!F34</f>
        <v>0</v>
      </c>
      <c r="BB95" s="85">
        <f>'01.1 - SO 01.1 Stavební část'!F35</f>
        <v>0</v>
      </c>
      <c r="BC95" s="85">
        <f>'01.1 - SO 01.1 Stavební část'!F36</f>
        <v>0</v>
      </c>
      <c r="BD95" s="87">
        <f>'01.1 - SO 01.1 Stavební část'!F37</f>
        <v>0</v>
      </c>
      <c r="BT95" s="88" t="s">
        <v>80</v>
      </c>
      <c r="BV95" s="88" t="s">
        <v>74</v>
      </c>
      <c r="BW95" s="88" t="s">
        <v>81</v>
      </c>
      <c r="BX95" s="88" t="s">
        <v>4</v>
      </c>
      <c r="CL95" s="88" t="s">
        <v>1</v>
      </c>
      <c r="CM95" s="88" t="s">
        <v>80</v>
      </c>
    </row>
    <row r="96" spans="1:91" s="7" customFormat="1" ht="16.5" customHeight="1">
      <c r="A96" s="79" t="s">
        <v>76</v>
      </c>
      <c r="B96" s="80"/>
      <c r="C96" s="81"/>
      <c r="D96" s="234" t="s">
        <v>82</v>
      </c>
      <c r="E96" s="234"/>
      <c r="F96" s="234"/>
      <c r="G96" s="234"/>
      <c r="H96" s="234"/>
      <c r="I96" s="82"/>
      <c r="J96" s="234" t="s">
        <v>83</v>
      </c>
      <c r="K96" s="234"/>
      <c r="L96" s="234"/>
      <c r="M96" s="234"/>
      <c r="N96" s="234"/>
      <c r="O96" s="234"/>
      <c r="P96" s="234"/>
      <c r="Q96" s="234"/>
      <c r="R96" s="234"/>
      <c r="S96" s="234"/>
      <c r="T96" s="234"/>
      <c r="U96" s="234"/>
      <c r="V96" s="234"/>
      <c r="W96" s="234"/>
      <c r="X96" s="234"/>
      <c r="Y96" s="234"/>
      <c r="Z96" s="234"/>
      <c r="AA96" s="234"/>
      <c r="AB96" s="234"/>
      <c r="AC96" s="234"/>
      <c r="AD96" s="234"/>
      <c r="AE96" s="234"/>
      <c r="AF96" s="234"/>
      <c r="AG96" s="235">
        <f>'01.2 - SO 01.2 ZTI'!J30</f>
        <v>0</v>
      </c>
      <c r="AH96" s="236"/>
      <c r="AI96" s="236"/>
      <c r="AJ96" s="236"/>
      <c r="AK96" s="236"/>
      <c r="AL96" s="236"/>
      <c r="AM96" s="236"/>
      <c r="AN96" s="235">
        <f t="shared" si="0"/>
        <v>0</v>
      </c>
      <c r="AO96" s="236"/>
      <c r="AP96" s="236"/>
      <c r="AQ96" s="83" t="s">
        <v>79</v>
      </c>
      <c r="AR96" s="80"/>
      <c r="AS96" s="84">
        <v>0</v>
      </c>
      <c r="AT96" s="85">
        <f t="shared" si="1"/>
        <v>0</v>
      </c>
      <c r="AU96" s="86">
        <f>'01.2 - SO 01.2 ZTI'!P120</f>
        <v>0</v>
      </c>
      <c r="AV96" s="85">
        <f>'01.2 - SO 01.2 ZTI'!J33</f>
        <v>0</v>
      </c>
      <c r="AW96" s="85">
        <f>'01.2 - SO 01.2 ZTI'!J34</f>
        <v>0</v>
      </c>
      <c r="AX96" s="85">
        <f>'01.2 - SO 01.2 ZTI'!J35</f>
        <v>0</v>
      </c>
      <c r="AY96" s="85">
        <f>'01.2 - SO 01.2 ZTI'!J36</f>
        <v>0</v>
      </c>
      <c r="AZ96" s="85">
        <f>'01.2 - SO 01.2 ZTI'!F33</f>
        <v>0</v>
      </c>
      <c r="BA96" s="85">
        <f>'01.2 - SO 01.2 ZTI'!F34</f>
        <v>0</v>
      </c>
      <c r="BB96" s="85">
        <f>'01.2 - SO 01.2 ZTI'!F35</f>
        <v>0</v>
      </c>
      <c r="BC96" s="85">
        <f>'01.2 - SO 01.2 ZTI'!F36</f>
        <v>0</v>
      </c>
      <c r="BD96" s="87">
        <f>'01.2 - SO 01.2 ZTI'!F37</f>
        <v>0</v>
      </c>
      <c r="BT96" s="88" t="s">
        <v>80</v>
      </c>
      <c r="BV96" s="88" t="s">
        <v>74</v>
      </c>
      <c r="BW96" s="88" t="s">
        <v>84</v>
      </c>
      <c r="BX96" s="88" t="s">
        <v>4</v>
      </c>
      <c r="CL96" s="88" t="s">
        <v>1</v>
      </c>
      <c r="CM96" s="88" t="s">
        <v>80</v>
      </c>
    </row>
    <row r="97" spans="1:91" s="7" customFormat="1" ht="16.5" customHeight="1">
      <c r="A97" s="79" t="s">
        <v>76</v>
      </c>
      <c r="B97" s="80"/>
      <c r="C97" s="81"/>
      <c r="D97" s="234" t="s">
        <v>85</v>
      </c>
      <c r="E97" s="234"/>
      <c r="F97" s="234"/>
      <c r="G97" s="234"/>
      <c r="H97" s="234"/>
      <c r="I97" s="82"/>
      <c r="J97" s="234" t="s">
        <v>86</v>
      </c>
      <c r="K97" s="234"/>
      <c r="L97" s="234"/>
      <c r="M97" s="234"/>
      <c r="N97" s="234"/>
      <c r="O97" s="234"/>
      <c r="P97" s="234"/>
      <c r="Q97" s="234"/>
      <c r="R97" s="234"/>
      <c r="S97" s="234"/>
      <c r="T97" s="234"/>
      <c r="U97" s="234"/>
      <c r="V97" s="234"/>
      <c r="W97" s="234"/>
      <c r="X97" s="234"/>
      <c r="Y97" s="234"/>
      <c r="Z97" s="234"/>
      <c r="AA97" s="234"/>
      <c r="AB97" s="234"/>
      <c r="AC97" s="234"/>
      <c r="AD97" s="234"/>
      <c r="AE97" s="234"/>
      <c r="AF97" s="234"/>
      <c r="AG97" s="235">
        <f>'01.3 - SO 01.3 Elektroins...'!J30</f>
        <v>0</v>
      </c>
      <c r="AH97" s="236"/>
      <c r="AI97" s="236"/>
      <c r="AJ97" s="236"/>
      <c r="AK97" s="236"/>
      <c r="AL97" s="236"/>
      <c r="AM97" s="236"/>
      <c r="AN97" s="235">
        <f t="shared" si="0"/>
        <v>0</v>
      </c>
      <c r="AO97" s="236"/>
      <c r="AP97" s="236"/>
      <c r="AQ97" s="83" t="s">
        <v>79</v>
      </c>
      <c r="AR97" s="80"/>
      <c r="AS97" s="84">
        <v>0</v>
      </c>
      <c r="AT97" s="85">
        <f t="shared" si="1"/>
        <v>0</v>
      </c>
      <c r="AU97" s="86">
        <f>'01.3 - SO 01.3 Elektroins...'!P119</f>
        <v>0</v>
      </c>
      <c r="AV97" s="85">
        <f>'01.3 - SO 01.3 Elektroins...'!J33</f>
        <v>0</v>
      </c>
      <c r="AW97" s="85">
        <f>'01.3 - SO 01.3 Elektroins...'!J34</f>
        <v>0</v>
      </c>
      <c r="AX97" s="85">
        <f>'01.3 - SO 01.3 Elektroins...'!J35</f>
        <v>0</v>
      </c>
      <c r="AY97" s="85">
        <f>'01.3 - SO 01.3 Elektroins...'!J36</f>
        <v>0</v>
      </c>
      <c r="AZ97" s="85">
        <f>'01.3 - SO 01.3 Elektroins...'!F33</f>
        <v>0</v>
      </c>
      <c r="BA97" s="85">
        <f>'01.3 - SO 01.3 Elektroins...'!F34</f>
        <v>0</v>
      </c>
      <c r="BB97" s="85">
        <f>'01.3 - SO 01.3 Elektroins...'!F35</f>
        <v>0</v>
      </c>
      <c r="BC97" s="85">
        <f>'01.3 - SO 01.3 Elektroins...'!F36</f>
        <v>0</v>
      </c>
      <c r="BD97" s="87">
        <f>'01.3 - SO 01.3 Elektroins...'!F37</f>
        <v>0</v>
      </c>
      <c r="BT97" s="88" t="s">
        <v>80</v>
      </c>
      <c r="BV97" s="88" t="s">
        <v>74</v>
      </c>
      <c r="BW97" s="88" t="s">
        <v>87</v>
      </c>
      <c r="BX97" s="88" t="s">
        <v>4</v>
      </c>
      <c r="CL97" s="88" t="s">
        <v>1</v>
      </c>
      <c r="CM97" s="88" t="s">
        <v>80</v>
      </c>
    </row>
    <row r="98" spans="1:91" s="7" customFormat="1" ht="16.5" customHeight="1">
      <c r="A98" s="79" t="s">
        <v>76</v>
      </c>
      <c r="B98" s="80"/>
      <c r="C98" s="81"/>
      <c r="D98" s="234" t="s">
        <v>88</v>
      </c>
      <c r="E98" s="234"/>
      <c r="F98" s="234"/>
      <c r="G98" s="234"/>
      <c r="H98" s="234"/>
      <c r="I98" s="82"/>
      <c r="J98" s="234" t="s">
        <v>89</v>
      </c>
      <c r="K98" s="234"/>
      <c r="L98" s="234"/>
      <c r="M98" s="234"/>
      <c r="N98" s="234"/>
      <c r="O98" s="234"/>
      <c r="P98" s="234"/>
      <c r="Q98" s="234"/>
      <c r="R98" s="234"/>
      <c r="S98" s="234"/>
      <c r="T98" s="234"/>
      <c r="U98" s="234"/>
      <c r="V98" s="234"/>
      <c r="W98" s="234"/>
      <c r="X98" s="234"/>
      <c r="Y98" s="234"/>
      <c r="Z98" s="234"/>
      <c r="AA98" s="234"/>
      <c r="AB98" s="234"/>
      <c r="AC98" s="234"/>
      <c r="AD98" s="234"/>
      <c r="AE98" s="234"/>
      <c r="AF98" s="234"/>
      <c r="AG98" s="235">
        <f>'01.4 - SO 01.4 VZT'!J30</f>
        <v>0</v>
      </c>
      <c r="AH98" s="236"/>
      <c r="AI98" s="236"/>
      <c r="AJ98" s="236"/>
      <c r="AK98" s="236"/>
      <c r="AL98" s="236"/>
      <c r="AM98" s="236"/>
      <c r="AN98" s="235">
        <f t="shared" si="0"/>
        <v>0</v>
      </c>
      <c r="AO98" s="236"/>
      <c r="AP98" s="236"/>
      <c r="AQ98" s="83" t="s">
        <v>79</v>
      </c>
      <c r="AR98" s="80"/>
      <c r="AS98" s="84">
        <v>0</v>
      </c>
      <c r="AT98" s="85">
        <f t="shared" si="1"/>
        <v>0</v>
      </c>
      <c r="AU98" s="86">
        <f>'01.4 - SO 01.4 VZT'!P119</f>
        <v>0</v>
      </c>
      <c r="AV98" s="85">
        <f>'01.4 - SO 01.4 VZT'!J33</f>
        <v>0</v>
      </c>
      <c r="AW98" s="85">
        <f>'01.4 - SO 01.4 VZT'!J34</f>
        <v>0</v>
      </c>
      <c r="AX98" s="85">
        <f>'01.4 - SO 01.4 VZT'!J35</f>
        <v>0</v>
      </c>
      <c r="AY98" s="85">
        <f>'01.4 - SO 01.4 VZT'!J36</f>
        <v>0</v>
      </c>
      <c r="AZ98" s="85">
        <f>'01.4 - SO 01.4 VZT'!F33</f>
        <v>0</v>
      </c>
      <c r="BA98" s="85">
        <f>'01.4 - SO 01.4 VZT'!F34</f>
        <v>0</v>
      </c>
      <c r="BB98" s="85">
        <f>'01.4 - SO 01.4 VZT'!F35</f>
        <v>0</v>
      </c>
      <c r="BC98" s="85">
        <f>'01.4 - SO 01.4 VZT'!F36</f>
        <v>0</v>
      </c>
      <c r="BD98" s="87">
        <f>'01.4 - SO 01.4 VZT'!F37</f>
        <v>0</v>
      </c>
      <c r="BT98" s="88" t="s">
        <v>80</v>
      </c>
      <c r="BV98" s="88" t="s">
        <v>74</v>
      </c>
      <c r="BW98" s="88" t="s">
        <v>90</v>
      </c>
      <c r="BX98" s="88" t="s">
        <v>4</v>
      </c>
      <c r="CL98" s="88" t="s">
        <v>1</v>
      </c>
      <c r="CM98" s="88" t="s">
        <v>80</v>
      </c>
    </row>
    <row r="99" spans="1:91" s="7" customFormat="1" ht="24.75" customHeight="1">
      <c r="A99" s="79" t="s">
        <v>76</v>
      </c>
      <c r="B99" s="80"/>
      <c r="C99" s="81"/>
      <c r="D99" s="234" t="s">
        <v>91</v>
      </c>
      <c r="E99" s="234"/>
      <c r="F99" s="234"/>
      <c r="G99" s="234"/>
      <c r="H99" s="234"/>
      <c r="I99" s="82"/>
      <c r="J99" s="234" t="s">
        <v>92</v>
      </c>
      <c r="K99" s="234"/>
      <c r="L99" s="234"/>
      <c r="M99" s="234"/>
      <c r="N99" s="234"/>
      <c r="O99" s="234"/>
      <c r="P99" s="234"/>
      <c r="Q99" s="234"/>
      <c r="R99" s="234"/>
      <c r="S99" s="234"/>
      <c r="T99" s="234"/>
      <c r="U99" s="234"/>
      <c r="V99" s="234"/>
      <c r="W99" s="234"/>
      <c r="X99" s="234"/>
      <c r="Y99" s="234"/>
      <c r="Z99" s="234"/>
      <c r="AA99" s="234"/>
      <c r="AB99" s="234"/>
      <c r="AC99" s="234"/>
      <c r="AD99" s="234"/>
      <c r="AE99" s="234"/>
      <c r="AF99" s="234"/>
      <c r="AG99" s="235">
        <f>'01.5 - SO 01.5 Likvidace ...'!J30</f>
        <v>0</v>
      </c>
      <c r="AH99" s="236"/>
      <c r="AI99" s="236"/>
      <c r="AJ99" s="236"/>
      <c r="AK99" s="236"/>
      <c r="AL99" s="236"/>
      <c r="AM99" s="236"/>
      <c r="AN99" s="235">
        <f t="shared" si="0"/>
        <v>0</v>
      </c>
      <c r="AO99" s="236"/>
      <c r="AP99" s="236"/>
      <c r="AQ99" s="83" t="s">
        <v>79</v>
      </c>
      <c r="AR99" s="80"/>
      <c r="AS99" s="84">
        <v>0</v>
      </c>
      <c r="AT99" s="85">
        <f t="shared" si="1"/>
        <v>0</v>
      </c>
      <c r="AU99" s="86">
        <f>'01.5 - SO 01.5 Likvidace ...'!P117</f>
        <v>0</v>
      </c>
      <c r="AV99" s="85">
        <f>'01.5 - SO 01.5 Likvidace ...'!J33</f>
        <v>0</v>
      </c>
      <c r="AW99" s="85">
        <f>'01.5 - SO 01.5 Likvidace ...'!J34</f>
        <v>0</v>
      </c>
      <c r="AX99" s="85">
        <f>'01.5 - SO 01.5 Likvidace ...'!J35</f>
        <v>0</v>
      </c>
      <c r="AY99" s="85">
        <f>'01.5 - SO 01.5 Likvidace ...'!J36</f>
        <v>0</v>
      </c>
      <c r="AZ99" s="85">
        <f>'01.5 - SO 01.5 Likvidace ...'!F33</f>
        <v>0</v>
      </c>
      <c r="BA99" s="85">
        <f>'01.5 - SO 01.5 Likvidace ...'!F34</f>
        <v>0</v>
      </c>
      <c r="BB99" s="85">
        <f>'01.5 - SO 01.5 Likvidace ...'!F35</f>
        <v>0</v>
      </c>
      <c r="BC99" s="85">
        <f>'01.5 - SO 01.5 Likvidace ...'!F36</f>
        <v>0</v>
      </c>
      <c r="BD99" s="87">
        <f>'01.5 - SO 01.5 Likvidace ...'!F37</f>
        <v>0</v>
      </c>
      <c r="BT99" s="88" t="s">
        <v>80</v>
      </c>
      <c r="BV99" s="88" t="s">
        <v>74</v>
      </c>
      <c r="BW99" s="88" t="s">
        <v>93</v>
      </c>
      <c r="BX99" s="88" t="s">
        <v>4</v>
      </c>
      <c r="CL99" s="88" t="s">
        <v>1</v>
      </c>
      <c r="CM99" s="88" t="s">
        <v>80</v>
      </c>
    </row>
    <row r="100" spans="1:91" s="7" customFormat="1" ht="16.5" customHeight="1">
      <c r="A100" s="79" t="s">
        <v>76</v>
      </c>
      <c r="B100" s="80"/>
      <c r="C100" s="81"/>
      <c r="D100" s="234" t="s">
        <v>94</v>
      </c>
      <c r="E100" s="234"/>
      <c r="F100" s="234"/>
      <c r="G100" s="234"/>
      <c r="H100" s="234"/>
      <c r="I100" s="82"/>
      <c r="J100" s="234" t="s">
        <v>95</v>
      </c>
      <c r="K100" s="234"/>
      <c r="L100" s="234"/>
      <c r="M100" s="234"/>
      <c r="N100" s="234"/>
      <c r="O100" s="234"/>
      <c r="P100" s="234"/>
      <c r="Q100" s="234"/>
      <c r="R100" s="234"/>
      <c r="S100" s="234"/>
      <c r="T100" s="234"/>
      <c r="U100" s="234"/>
      <c r="V100" s="234"/>
      <c r="W100" s="234"/>
      <c r="X100" s="234"/>
      <c r="Y100" s="234"/>
      <c r="Z100" s="234"/>
      <c r="AA100" s="234"/>
      <c r="AB100" s="234"/>
      <c r="AC100" s="234"/>
      <c r="AD100" s="234"/>
      <c r="AE100" s="234"/>
      <c r="AF100" s="234"/>
      <c r="AG100" s="235">
        <f>'901 - VON'!J30</f>
        <v>0</v>
      </c>
      <c r="AH100" s="236"/>
      <c r="AI100" s="236"/>
      <c r="AJ100" s="236"/>
      <c r="AK100" s="236"/>
      <c r="AL100" s="236"/>
      <c r="AM100" s="236"/>
      <c r="AN100" s="235">
        <f t="shared" si="0"/>
        <v>0</v>
      </c>
      <c r="AO100" s="236"/>
      <c r="AP100" s="236"/>
      <c r="AQ100" s="83" t="s">
        <v>95</v>
      </c>
      <c r="AR100" s="80"/>
      <c r="AS100" s="89">
        <v>0</v>
      </c>
      <c r="AT100" s="90">
        <f t="shared" si="1"/>
        <v>0</v>
      </c>
      <c r="AU100" s="91">
        <f>'901 - VON'!P118</f>
        <v>0</v>
      </c>
      <c r="AV100" s="90">
        <f>'901 - VON'!J33</f>
        <v>0</v>
      </c>
      <c r="AW100" s="90">
        <f>'901 - VON'!J34</f>
        <v>0</v>
      </c>
      <c r="AX100" s="90">
        <f>'901 - VON'!J35</f>
        <v>0</v>
      </c>
      <c r="AY100" s="90">
        <f>'901 - VON'!J36</f>
        <v>0</v>
      </c>
      <c r="AZ100" s="90">
        <f>'901 - VON'!F33</f>
        <v>0</v>
      </c>
      <c r="BA100" s="90">
        <f>'901 - VON'!F34</f>
        <v>0</v>
      </c>
      <c r="BB100" s="90">
        <f>'901 - VON'!F35</f>
        <v>0</v>
      </c>
      <c r="BC100" s="90">
        <f>'901 - VON'!F36</f>
        <v>0</v>
      </c>
      <c r="BD100" s="92">
        <f>'901 - VON'!F37</f>
        <v>0</v>
      </c>
      <c r="BT100" s="88" t="s">
        <v>80</v>
      </c>
      <c r="BV100" s="88" t="s">
        <v>74</v>
      </c>
      <c r="BW100" s="88" t="s">
        <v>96</v>
      </c>
      <c r="BX100" s="88" t="s">
        <v>4</v>
      </c>
      <c r="CL100" s="88" t="s">
        <v>1</v>
      </c>
      <c r="CM100" s="88" t="s">
        <v>80</v>
      </c>
    </row>
    <row r="101" spans="1:91" s="2" customFormat="1" ht="30" customHeight="1">
      <c r="A101" s="32"/>
      <c r="B101" s="33"/>
      <c r="C101" s="32"/>
      <c r="D101" s="32"/>
      <c r="E101" s="32"/>
      <c r="F101" s="32"/>
      <c r="G101" s="32"/>
      <c r="H101" s="32"/>
      <c r="I101" s="32"/>
      <c r="J101" s="32"/>
      <c r="K101" s="32"/>
      <c r="L101" s="32"/>
      <c r="M101" s="32"/>
      <c r="N101" s="32"/>
      <c r="O101" s="32"/>
      <c r="P101" s="32"/>
      <c r="Q101" s="32"/>
      <c r="R101" s="32"/>
      <c r="S101" s="32"/>
      <c r="T101" s="32"/>
      <c r="U101" s="32"/>
      <c r="V101" s="32"/>
      <c r="W101" s="32"/>
      <c r="X101" s="32"/>
      <c r="Y101" s="32"/>
      <c r="Z101" s="32"/>
      <c r="AA101" s="32"/>
      <c r="AB101" s="32"/>
      <c r="AC101" s="32"/>
      <c r="AD101" s="32"/>
      <c r="AE101" s="32"/>
      <c r="AF101" s="32"/>
      <c r="AG101" s="32"/>
      <c r="AH101" s="32"/>
      <c r="AI101" s="32"/>
      <c r="AJ101" s="32"/>
      <c r="AK101" s="32"/>
      <c r="AL101" s="32"/>
      <c r="AM101" s="32"/>
      <c r="AN101" s="32"/>
      <c r="AO101" s="32"/>
      <c r="AP101" s="32"/>
      <c r="AQ101" s="32"/>
      <c r="AR101" s="33"/>
      <c r="AS101" s="32"/>
      <c r="AT101" s="32"/>
      <c r="AU101" s="32"/>
      <c r="AV101" s="32"/>
      <c r="AW101" s="32"/>
      <c r="AX101" s="32"/>
      <c r="AY101" s="32"/>
      <c r="AZ101" s="32"/>
      <c r="BA101" s="32"/>
      <c r="BB101" s="32"/>
      <c r="BC101" s="32"/>
      <c r="BD101" s="32"/>
      <c r="BE101" s="32"/>
    </row>
    <row r="102" spans="1:91" s="2" customFormat="1" ht="6.95" customHeight="1">
      <c r="A102" s="32"/>
      <c r="B102" s="47"/>
      <c r="C102" s="48"/>
      <c r="D102" s="48"/>
      <c r="E102" s="48"/>
      <c r="F102" s="48"/>
      <c r="G102" s="48"/>
      <c r="H102" s="48"/>
      <c r="I102" s="48"/>
      <c r="J102" s="48"/>
      <c r="K102" s="48"/>
      <c r="L102" s="48"/>
      <c r="M102" s="48"/>
      <c r="N102" s="48"/>
      <c r="O102" s="48"/>
      <c r="P102" s="48"/>
      <c r="Q102" s="48"/>
      <c r="R102" s="48"/>
      <c r="S102" s="48"/>
      <c r="T102" s="48"/>
      <c r="U102" s="48"/>
      <c r="V102" s="48"/>
      <c r="W102" s="48"/>
      <c r="X102" s="48"/>
      <c r="Y102" s="48"/>
      <c r="Z102" s="48"/>
      <c r="AA102" s="48"/>
      <c r="AB102" s="48"/>
      <c r="AC102" s="48"/>
      <c r="AD102" s="48"/>
      <c r="AE102" s="48"/>
      <c r="AF102" s="48"/>
      <c r="AG102" s="48"/>
      <c r="AH102" s="48"/>
      <c r="AI102" s="48"/>
      <c r="AJ102" s="48"/>
      <c r="AK102" s="48"/>
      <c r="AL102" s="48"/>
      <c r="AM102" s="48"/>
      <c r="AN102" s="48"/>
      <c r="AO102" s="48"/>
      <c r="AP102" s="48"/>
      <c r="AQ102" s="48"/>
      <c r="AR102" s="33"/>
      <c r="AS102" s="32"/>
      <c r="AT102" s="32"/>
      <c r="AU102" s="32"/>
      <c r="AV102" s="32"/>
      <c r="AW102" s="32"/>
      <c r="AX102" s="32"/>
      <c r="AY102" s="32"/>
      <c r="AZ102" s="32"/>
      <c r="BA102" s="32"/>
      <c r="BB102" s="32"/>
      <c r="BC102" s="32"/>
      <c r="BD102" s="32"/>
      <c r="BE102" s="32"/>
    </row>
  </sheetData>
  <mergeCells count="62">
    <mergeCell ref="AR2:BE2"/>
    <mergeCell ref="AK33:AO33"/>
    <mergeCell ref="L33:P33"/>
    <mergeCell ref="W33:AE33"/>
    <mergeCell ref="AK35:AO35"/>
    <mergeCell ref="X35:AB35"/>
    <mergeCell ref="W31:AE31"/>
    <mergeCell ref="AK31:AO31"/>
    <mergeCell ref="AK32:AO32"/>
    <mergeCell ref="L32:P32"/>
    <mergeCell ref="W32:AE32"/>
    <mergeCell ref="BE5:BE34"/>
    <mergeCell ref="K5:AO5"/>
    <mergeCell ref="K6:AO6"/>
    <mergeCell ref="E14:AJ14"/>
    <mergeCell ref="E23:AN23"/>
    <mergeCell ref="AK26:AO26"/>
    <mergeCell ref="L28:P28"/>
    <mergeCell ref="W28:AE28"/>
    <mergeCell ref="AK28:AO28"/>
    <mergeCell ref="W29:AE29"/>
    <mergeCell ref="L29:P29"/>
    <mergeCell ref="AK29:AO29"/>
    <mergeCell ref="AK30:AO30"/>
    <mergeCell ref="L30:P30"/>
    <mergeCell ref="W30:AE30"/>
    <mergeCell ref="L31:P31"/>
    <mergeCell ref="AN100:AP100"/>
    <mergeCell ref="AG100:AM100"/>
    <mergeCell ref="D100:H100"/>
    <mergeCell ref="J100:AF100"/>
    <mergeCell ref="AG94:AM94"/>
    <mergeCell ref="AN94:AP94"/>
    <mergeCell ref="AN98:AP98"/>
    <mergeCell ref="AG98:AM98"/>
    <mergeCell ref="D98:H98"/>
    <mergeCell ref="J98:AF98"/>
    <mergeCell ref="AN99:AP99"/>
    <mergeCell ref="AG99:AM99"/>
    <mergeCell ref="D99:H99"/>
    <mergeCell ref="J99:AF99"/>
    <mergeCell ref="J96:AF96"/>
    <mergeCell ref="D96:H96"/>
    <mergeCell ref="AG96:AM96"/>
    <mergeCell ref="AN96:AP96"/>
    <mergeCell ref="AN97:AP97"/>
    <mergeCell ref="D97:H97"/>
    <mergeCell ref="J97:AF97"/>
    <mergeCell ref="AG97:AM97"/>
    <mergeCell ref="C92:G92"/>
    <mergeCell ref="AG92:AM92"/>
    <mergeCell ref="I92:AF92"/>
    <mergeCell ref="AN92:AP92"/>
    <mergeCell ref="D95:H95"/>
    <mergeCell ref="AG95:AM95"/>
    <mergeCell ref="J95:AF95"/>
    <mergeCell ref="AN95:AP95"/>
    <mergeCell ref="L85:AO85"/>
    <mergeCell ref="AM87:AN87"/>
    <mergeCell ref="AM89:AP89"/>
    <mergeCell ref="AS89:AT91"/>
    <mergeCell ref="AM90:AP90"/>
  </mergeCells>
  <hyperlinks>
    <hyperlink ref="A95" location="'01.1 - SO 01.1 Stavební část'!C2" display="/" xr:uid="{00000000-0004-0000-0000-000000000000}"/>
    <hyperlink ref="A96" location="'01.2 - SO 01.2 ZTI'!C2" display="/" xr:uid="{00000000-0004-0000-0000-000001000000}"/>
    <hyperlink ref="A97" location="'01.3 - SO 01.3 Elektroins...'!C2" display="/" xr:uid="{00000000-0004-0000-0000-000002000000}"/>
    <hyperlink ref="A98" location="'01.4 - SO 01.4 VZT'!C2" display="/" xr:uid="{00000000-0004-0000-0000-000003000000}"/>
    <hyperlink ref="A99" location="'01.5 - SO 01.5 Likvidace ...'!C2" display="/" xr:uid="{00000000-0004-0000-0000-000004000000}"/>
    <hyperlink ref="A100" location="'901 - VON'!C2" display="/" xr:uid="{00000000-0004-0000-0000-000005000000}"/>
  </hyperlinks>
  <pageMargins left="0.39374999999999999" right="0.39374999999999999" top="0.39374999999999999" bottom="0.39374999999999999" header="0" footer="0"/>
  <pageSetup paperSize="9" fitToHeight="100" orientation="portrait" blackAndWhite="1"/>
  <headerFooter>
    <oddFooter>&amp;CStrana &amp;P z &amp;N</oddFooter>
  </headerFooter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>
    <pageSetUpPr fitToPage="1"/>
  </sheetPr>
  <dimension ref="A2:BM355"/>
  <sheetViews>
    <sheetView showGridLines="0" workbookViewId="0"/>
  </sheetViews>
  <sheetFormatPr defaultRowHeight="15"/>
  <cols>
    <col min="1" max="1" width="8.33203125" style="1" customWidth="1"/>
    <col min="2" max="2" width="1.6640625" style="1" customWidth="1"/>
    <col min="3" max="3" width="4.1640625" style="1" customWidth="1"/>
    <col min="4" max="4" width="4.33203125" style="1" customWidth="1"/>
    <col min="5" max="5" width="17.1640625" style="1" customWidth="1"/>
    <col min="6" max="6" width="50.83203125" style="1" customWidth="1"/>
    <col min="7" max="7" width="7" style="1" customWidth="1"/>
    <col min="8" max="8" width="11.5" style="1" customWidth="1"/>
    <col min="9" max="9" width="20.1640625" style="93" customWidth="1"/>
    <col min="10" max="10" width="20.1640625" style="1" customWidth="1"/>
    <col min="11" max="11" width="20.1640625" style="1" hidden="1" customWidth="1"/>
    <col min="12" max="12" width="9.33203125" style="1" customWidth="1"/>
    <col min="13" max="13" width="10.83203125" style="1" hidden="1" customWidth="1"/>
    <col min="14" max="14" width="9.33203125" style="1" hidden="1"/>
    <col min="15" max="20" width="14.1640625" style="1" hidden="1" customWidth="1"/>
    <col min="21" max="21" width="16.33203125" style="1" hidden="1" customWidth="1"/>
    <col min="22" max="22" width="12.33203125" style="1" customWidth="1"/>
    <col min="23" max="23" width="16.33203125" style="1" customWidth="1"/>
    <col min="24" max="24" width="12.33203125" style="1" customWidth="1"/>
    <col min="25" max="25" width="15" style="1" customWidth="1"/>
    <col min="26" max="26" width="11" style="1" customWidth="1"/>
    <col min="27" max="27" width="15" style="1" customWidth="1"/>
    <col min="28" max="28" width="16.33203125" style="1" customWidth="1"/>
    <col min="29" max="29" width="11" style="1" customWidth="1"/>
    <col min="30" max="30" width="15" style="1" customWidth="1"/>
    <col min="31" max="31" width="16.33203125" style="1" customWidth="1"/>
    <col min="44" max="65" width="9.33203125" style="1" hidden="1"/>
  </cols>
  <sheetData>
    <row r="2" spans="1:46" s="1" customFormat="1" ht="36.950000000000003" customHeight="1">
      <c r="I2" s="93"/>
      <c r="L2" s="258" t="s">
        <v>5</v>
      </c>
      <c r="M2" s="243"/>
      <c r="N2" s="243"/>
      <c r="O2" s="243"/>
      <c r="P2" s="243"/>
      <c r="Q2" s="243"/>
      <c r="R2" s="243"/>
      <c r="S2" s="243"/>
      <c r="T2" s="243"/>
      <c r="U2" s="243"/>
      <c r="V2" s="243"/>
      <c r="AT2" s="17" t="s">
        <v>81</v>
      </c>
    </row>
    <row r="3" spans="1:46" s="1" customFormat="1" ht="6.95" customHeight="1">
      <c r="B3" s="18"/>
      <c r="C3" s="19"/>
      <c r="D3" s="19"/>
      <c r="E3" s="19"/>
      <c r="F3" s="19"/>
      <c r="G3" s="19"/>
      <c r="H3" s="19"/>
      <c r="I3" s="94"/>
      <c r="J3" s="19"/>
      <c r="K3" s="19"/>
      <c r="L3" s="20"/>
      <c r="AT3" s="17" t="s">
        <v>80</v>
      </c>
    </row>
    <row r="4" spans="1:46" s="1" customFormat="1" ht="24.95" customHeight="1">
      <c r="B4" s="20"/>
      <c r="D4" s="21" t="s">
        <v>97</v>
      </c>
      <c r="I4" s="93"/>
      <c r="L4" s="20"/>
      <c r="M4" s="95" t="s">
        <v>10</v>
      </c>
      <c r="AT4" s="17" t="s">
        <v>3</v>
      </c>
    </row>
    <row r="5" spans="1:46" s="1" customFormat="1" ht="6.95" customHeight="1">
      <c r="B5" s="20"/>
      <c r="I5" s="93"/>
      <c r="L5" s="20"/>
    </row>
    <row r="6" spans="1:46" s="1" customFormat="1" ht="12" customHeight="1">
      <c r="B6" s="20"/>
      <c r="D6" s="27" t="s">
        <v>16</v>
      </c>
      <c r="I6" s="93"/>
      <c r="L6" s="20"/>
    </row>
    <row r="7" spans="1:46" s="1" customFormat="1" ht="16.5" customHeight="1">
      <c r="B7" s="20"/>
      <c r="E7" s="259" t="str">
        <f>'Rekapitulace stavby'!K6</f>
        <v>Bytový dům Mezilesí 2060 - Výměna stoupacího potrubí - I. etapa</v>
      </c>
      <c r="F7" s="260"/>
      <c r="G7" s="260"/>
      <c r="H7" s="260"/>
      <c r="I7" s="93"/>
      <c r="L7" s="20"/>
    </row>
    <row r="8" spans="1:46" s="2" customFormat="1" ht="12" customHeight="1">
      <c r="A8" s="32"/>
      <c r="B8" s="33"/>
      <c r="C8" s="32"/>
      <c r="D8" s="27" t="s">
        <v>98</v>
      </c>
      <c r="E8" s="32"/>
      <c r="F8" s="32"/>
      <c r="G8" s="32"/>
      <c r="H8" s="32"/>
      <c r="I8" s="96"/>
      <c r="J8" s="32"/>
      <c r="K8" s="32"/>
      <c r="L8" s="42"/>
      <c r="S8" s="32"/>
      <c r="T8" s="32"/>
      <c r="U8" s="32"/>
      <c r="V8" s="32"/>
      <c r="W8" s="32"/>
      <c r="X8" s="32"/>
      <c r="Y8" s="32"/>
      <c r="Z8" s="32"/>
      <c r="AA8" s="32"/>
      <c r="AB8" s="32"/>
      <c r="AC8" s="32"/>
      <c r="AD8" s="32"/>
      <c r="AE8" s="32"/>
    </row>
    <row r="9" spans="1:46" s="2" customFormat="1" ht="16.5" customHeight="1">
      <c r="A9" s="32"/>
      <c r="B9" s="33"/>
      <c r="C9" s="32"/>
      <c r="D9" s="32"/>
      <c r="E9" s="220" t="s">
        <v>99</v>
      </c>
      <c r="F9" s="261"/>
      <c r="G9" s="261"/>
      <c r="H9" s="261"/>
      <c r="I9" s="96"/>
      <c r="J9" s="32"/>
      <c r="K9" s="32"/>
      <c r="L9" s="42"/>
      <c r="S9" s="32"/>
      <c r="T9" s="32"/>
      <c r="U9" s="32"/>
      <c r="V9" s="32"/>
      <c r="W9" s="32"/>
      <c r="X9" s="32"/>
      <c r="Y9" s="32"/>
      <c r="Z9" s="32"/>
      <c r="AA9" s="32"/>
      <c r="AB9" s="32"/>
      <c r="AC9" s="32"/>
      <c r="AD9" s="32"/>
      <c r="AE9" s="32"/>
    </row>
    <row r="10" spans="1:46" s="2" customFormat="1" ht="11.25">
      <c r="A10" s="32"/>
      <c r="B10" s="33"/>
      <c r="C10" s="32"/>
      <c r="D10" s="32"/>
      <c r="E10" s="32"/>
      <c r="F10" s="32"/>
      <c r="G10" s="32"/>
      <c r="H10" s="32"/>
      <c r="I10" s="96"/>
      <c r="J10" s="32"/>
      <c r="K10" s="32"/>
      <c r="L10" s="42"/>
      <c r="S10" s="32"/>
      <c r="T10" s="32"/>
      <c r="U10" s="32"/>
      <c r="V10" s="32"/>
      <c r="W10" s="32"/>
      <c r="X10" s="32"/>
      <c r="Y10" s="32"/>
      <c r="Z10" s="32"/>
      <c r="AA10" s="32"/>
      <c r="AB10" s="32"/>
      <c r="AC10" s="32"/>
      <c r="AD10" s="32"/>
      <c r="AE10" s="32"/>
    </row>
    <row r="11" spans="1:46" s="2" customFormat="1" ht="12" customHeight="1">
      <c r="A11" s="32"/>
      <c r="B11" s="33"/>
      <c r="C11" s="32"/>
      <c r="D11" s="27" t="s">
        <v>18</v>
      </c>
      <c r="E11" s="32"/>
      <c r="F11" s="25" t="s">
        <v>1</v>
      </c>
      <c r="G11" s="32"/>
      <c r="H11" s="32"/>
      <c r="I11" s="97" t="s">
        <v>19</v>
      </c>
      <c r="J11" s="25" t="s">
        <v>1</v>
      </c>
      <c r="K11" s="32"/>
      <c r="L11" s="42"/>
      <c r="S11" s="32"/>
      <c r="T11" s="32"/>
      <c r="U11" s="32"/>
      <c r="V11" s="32"/>
      <c r="W11" s="32"/>
      <c r="X11" s="32"/>
      <c r="Y11" s="32"/>
      <c r="Z11" s="32"/>
      <c r="AA11" s="32"/>
      <c r="AB11" s="32"/>
      <c r="AC11" s="32"/>
      <c r="AD11" s="32"/>
      <c r="AE11" s="32"/>
    </row>
    <row r="12" spans="1:46" s="2" customFormat="1" ht="12" customHeight="1">
      <c r="A12" s="32"/>
      <c r="B12" s="33"/>
      <c r="C12" s="32"/>
      <c r="D12" s="27" t="s">
        <v>20</v>
      </c>
      <c r="E12" s="32"/>
      <c r="F12" s="25" t="s">
        <v>21</v>
      </c>
      <c r="G12" s="32"/>
      <c r="H12" s="32"/>
      <c r="I12" s="97" t="s">
        <v>22</v>
      </c>
      <c r="J12" s="55">
        <f>'Rekapitulace stavby'!AN8</f>
        <v>43734</v>
      </c>
      <c r="K12" s="32"/>
      <c r="L12" s="42"/>
      <c r="S12" s="32"/>
      <c r="T12" s="32"/>
      <c r="U12" s="32"/>
      <c r="V12" s="32"/>
      <c r="W12" s="32"/>
      <c r="X12" s="32"/>
      <c r="Y12" s="32"/>
      <c r="Z12" s="32"/>
      <c r="AA12" s="32"/>
      <c r="AB12" s="32"/>
      <c r="AC12" s="32"/>
      <c r="AD12" s="32"/>
      <c r="AE12" s="32"/>
    </row>
    <row r="13" spans="1:46" s="2" customFormat="1" ht="10.9" customHeight="1">
      <c r="A13" s="32"/>
      <c r="B13" s="33"/>
      <c r="C13" s="32"/>
      <c r="D13" s="32"/>
      <c r="E13" s="32"/>
      <c r="F13" s="32"/>
      <c r="G13" s="32"/>
      <c r="H13" s="32"/>
      <c r="I13" s="96"/>
      <c r="J13" s="32"/>
      <c r="K13" s="32"/>
      <c r="L13" s="42"/>
      <c r="S13" s="32"/>
      <c r="T13" s="32"/>
      <c r="U13" s="32"/>
      <c r="V13" s="32"/>
      <c r="W13" s="32"/>
      <c r="X13" s="32"/>
      <c r="Y13" s="32"/>
      <c r="Z13" s="32"/>
      <c r="AA13" s="32"/>
      <c r="AB13" s="32"/>
      <c r="AC13" s="32"/>
      <c r="AD13" s="32"/>
      <c r="AE13" s="32"/>
    </row>
    <row r="14" spans="1:46" s="2" customFormat="1" ht="12" customHeight="1">
      <c r="A14" s="32"/>
      <c r="B14" s="33"/>
      <c r="C14" s="32"/>
      <c r="D14" s="27" t="s">
        <v>23</v>
      </c>
      <c r="E14" s="32"/>
      <c r="F14" s="32"/>
      <c r="G14" s="32"/>
      <c r="H14" s="32"/>
      <c r="I14" s="97" t="s">
        <v>24</v>
      </c>
      <c r="J14" s="25" t="str">
        <f>IF('Rekapitulace stavby'!AN10="","",'Rekapitulace stavby'!AN10)</f>
        <v/>
      </c>
      <c r="K14" s="32"/>
      <c r="L14" s="42"/>
      <c r="S14" s="32"/>
      <c r="T14" s="32"/>
      <c r="U14" s="32"/>
      <c r="V14" s="32"/>
      <c r="W14" s="32"/>
      <c r="X14" s="32"/>
      <c r="Y14" s="32"/>
      <c r="Z14" s="32"/>
      <c r="AA14" s="32"/>
      <c r="AB14" s="32"/>
      <c r="AC14" s="32"/>
      <c r="AD14" s="32"/>
      <c r="AE14" s="32"/>
    </row>
    <row r="15" spans="1:46" s="2" customFormat="1" ht="18" customHeight="1">
      <c r="A15" s="32"/>
      <c r="B15" s="33"/>
      <c r="C15" s="32"/>
      <c r="D15" s="32"/>
      <c r="E15" s="25" t="str">
        <f>IF('Rekapitulace stavby'!E11="","",'Rekapitulace stavby'!E11)</f>
        <v xml:space="preserve"> </v>
      </c>
      <c r="F15" s="32"/>
      <c r="G15" s="32"/>
      <c r="H15" s="32"/>
      <c r="I15" s="97" t="s">
        <v>25</v>
      </c>
      <c r="J15" s="25" t="str">
        <f>IF('Rekapitulace stavby'!AN11="","",'Rekapitulace stavby'!AN11)</f>
        <v/>
      </c>
      <c r="K15" s="32"/>
      <c r="L15" s="42"/>
      <c r="S15" s="32"/>
      <c r="T15" s="32"/>
      <c r="U15" s="32"/>
      <c r="V15" s="32"/>
      <c r="W15" s="32"/>
      <c r="X15" s="32"/>
      <c r="Y15" s="32"/>
      <c r="Z15" s="32"/>
      <c r="AA15" s="32"/>
      <c r="AB15" s="32"/>
      <c r="AC15" s="32"/>
      <c r="AD15" s="32"/>
      <c r="AE15" s="32"/>
    </row>
    <row r="16" spans="1:46" s="2" customFormat="1" ht="6.95" customHeight="1">
      <c r="A16" s="32"/>
      <c r="B16" s="33"/>
      <c r="C16" s="32"/>
      <c r="D16" s="32"/>
      <c r="E16" s="32"/>
      <c r="F16" s="32"/>
      <c r="G16" s="32"/>
      <c r="H16" s="32"/>
      <c r="I16" s="96"/>
      <c r="J16" s="32"/>
      <c r="K16" s="32"/>
      <c r="L16" s="42"/>
      <c r="S16" s="32"/>
      <c r="T16" s="32"/>
      <c r="U16" s="32"/>
      <c r="V16" s="32"/>
      <c r="W16" s="32"/>
      <c r="X16" s="32"/>
      <c r="Y16" s="32"/>
      <c r="Z16" s="32"/>
      <c r="AA16" s="32"/>
      <c r="AB16" s="32"/>
      <c r="AC16" s="32"/>
      <c r="AD16" s="32"/>
      <c r="AE16" s="32"/>
    </row>
    <row r="17" spans="1:31" s="2" customFormat="1" ht="12" customHeight="1">
      <c r="A17" s="32"/>
      <c r="B17" s="33"/>
      <c r="C17" s="32"/>
      <c r="D17" s="27" t="s">
        <v>26</v>
      </c>
      <c r="E17" s="32"/>
      <c r="F17" s="32"/>
      <c r="G17" s="32"/>
      <c r="H17" s="32"/>
      <c r="I17" s="97" t="s">
        <v>24</v>
      </c>
      <c r="J17" s="28" t="str">
        <f>'Rekapitulace stavby'!AN13</f>
        <v>Vyplň údaj</v>
      </c>
      <c r="K17" s="32"/>
      <c r="L17" s="42"/>
      <c r="S17" s="32"/>
      <c r="T17" s="32"/>
      <c r="U17" s="32"/>
      <c r="V17" s="32"/>
      <c r="W17" s="32"/>
      <c r="X17" s="32"/>
      <c r="Y17" s="32"/>
      <c r="Z17" s="32"/>
      <c r="AA17" s="32"/>
      <c r="AB17" s="32"/>
      <c r="AC17" s="32"/>
      <c r="AD17" s="32"/>
      <c r="AE17" s="32"/>
    </row>
    <row r="18" spans="1:31" s="2" customFormat="1" ht="18" customHeight="1">
      <c r="A18" s="32"/>
      <c r="B18" s="33"/>
      <c r="C18" s="32"/>
      <c r="D18" s="32"/>
      <c r="E18" s="262" t="str">
        <f>'Rekapitulace stavby'!E14</f>
        <v>Vyplň údaj</v>
      </c>
      <c r="F18" s="242"/>
      <c r="G18" s="242"/>
      <c r="H18" s="242"/>
      <c r="I18" s="97" t="s">
        <v>25</v>
      </c>
      <c r="J18" s="28" t="str">
        <f>'Rekapitulace stavby'!AN14</f>
        <v>Vyplň údaj</v>
      </c>
      <c r="K18" s="32"/>
      <c r="L18" s="42"/>
      <c r="S18" s="32"/>
      <c r="T18" s="32"/>
      <c r="U18" s="32"/>
      <c r="V18" s="32"/>
      <c r="W18" s="32"/>
      <c r="X18" s="32"/>
      <c r="Y18" s="32"/>
      <c r="Z18" s="32"/>
      <c r="AA18" s="32"/>
      <c r="AB18" s="32"/>
      <c r="AC18" s="32"/>
      <c r="AD18" s="32"/>
      <c r="AE18" s="32"/>
    </row>
    <row r="19" spans="1:31" s="2" customFormat="1" ht="6.95" customHeight="1">
      <c r="A19" s="32"/>
      <c r="B19" s="33"/>
      <c r="C19" s="32"/>
      <c r="D19" s="32"/>
      <c r="E19" s="32"/>
      <c r="F19" s="32"/>
      <c r="G19" s="32"/>
      <c r="H19" s="32"/>
      <c r="I19" s="96"/>
      <c r="J19" s="32"/>
      <c r="K19" s="32"/>
      <c r="L19" s="42"/>
      <c r="S19" s="32"/>
      <c r="T19" s="32"/>
      <c r="U19" s="32"/>
      <c r="V19" s="32"/>
      <c r="W19" s="32"/>
      <c r="X19" s="32"/>
      <c r="Y19" s="32"/>
      <c r="Z19" s="32"/>
      <c r="AA19" s="32"/>
      <c r="AB19" s="32"/>
      <c r="AC19" s="32"/>
      <c r="AD19" s="32"/>
      <c r="AE19" s="32"/>
    </row>
    <row r="20" spans="1:31" s="2" customFormat="1" ht="12" customHeight="1">
      <c r="A20" s="32"/>
      <c r="B20" s="33"/>
      <c r="C20" s="32"/>
      <c r="D20" s="27" t="s">
        <v>28</v>
      </c>
      <c r="E20" s="32"/>
      <c r="F20" s="32"/>
      <c r="G20" s="32"/>
      <c r="H20" s="32"/>
      <c r="I20" s="97" t="s">
        <v>24</v>
      </c>
      <c r="J20" s="25" t="str">
        <f>IF('Rekapitulace stavby'!AN16="","",'Rekapitulace stavby'!AN16)</f>
        <v/>
      </c>
      <c r="K20" s="32"/>
      <c r="L20" s="42"/>
      <c r="S20" s="32"/>
      <c r="T20" s="32"/>
      <c r="U20" s="32"/>
      <c r="V20" s="32"/>
      <c r="W20" s="32"/>
      <c r="X20" s="32"/>
      <c r="Y20" s="32"/>
      <c r="Z20" s="32"/>
      <c r="AA20" s="32"/>
      <c r="AB20" s="32"/>
      <c r="AC20" s="32"/>
      <c r="AD20" s="32"/>
      <c r="AE20" s="32"/>
    </row>
    <row r="21" spans="1:31" s="2" customFormat="1" ht="18" customHeight="1">
      <c r="A21" s="32"/>
      <c r="B21" s="33"/>
      <c r="C21" s="32"/>
      <c r="D21" s="32"/>
      <c r="E21" s="25" t="str">
        <f>IF('Rekapitulace stavby'!E17="","",'Rekapitulace stavby'!E17)</f>
        <v xml:space="preserve"> </v>
      </c>
      <c r="F21" s="32"/>
      <c r="G21" s="32"/>
      <c r="H21" s="32"/>
      <c r="I21" s="97" t="s">
        <v>25</v>
      </c>
      <c r="J21" s="25" t="str">
        <f>IF('Rekapitulace stavby'!AN17="","",'Rekapitulace stavby'!AN17)</f>
        <v/>
      </c>
      <c r="K21" s="32"/>
      <c r="L21" s="42"/>
      <c r="S21" s="32"/>
      <c r="T21" s="32"/>
      <c r="U21" s="32"/>
      <c r="V21" s="32"/>
      <c r="W21" s="32"/>
      <c r="X21" s="32"/>
      <c r="Y21" s="32"/>
      <c r="Z21" s="32"/>
      <c r="AA21" s="32"/>
      <c r="AB21" s="32"/>
      <c r="AC21" s="32"/>
      <c r="AD21" s="32"/>
      <c r="AE21" s="32"/>
    </row>
    <row r="22" spans="1:31" s="2" customFormat="1" ht="6.95" customHeight="1">
      <c r="A22" s="32"/>
      <c r="B22" s="33"/>
      <c r="C22" s="32"/>
      <c r="D22" s="32"/>
      <c r="E22" s="32"/>
      <c r="F22" s="32"/>
      <c r="G22" s="32"/>
      <c r="H22" s="32"/>
      <c r="I22" s="96"/>
      <c r="J22" s="32"/>
      <c r="K22" s="32"/>
      <c r="L22" s="42"/>
      <c r="S22" s="32"/>
      <c r="T22" s="32"/>
      <c r="U22" s="32"/>
      <c r="V22" s="32"/>
      <c r="W22" s="32"/>
      <c r="X22" s="32"/>
      <c r="Y22" s="32"/>
      <c r="Z22" s="32"/>
      <c r="AA22" s="32"/>
      <c r="AB22" s="32"/>
      <c r="AC22" s="32"/>
      <c r="AD22" s="32"/>
      <c r="AE22" s="32"/>
    </row>
    <row r="23" spans="1:31" s="2" customFormat="1" ht="12" customHeight="1">
      <c r="A23" s="32"/>
      <c r="B23" s="33"/>
      <c r="C23" s="32"/>
      <c r="D23" s="27" t="s">
        <v>30</v>
      </c>
      <c r="E23" s="32"/>
      <c r="F23" s="32"/>
      <c r="G23" s="32"/>
      <c r="H23" s="32"/>
      <c r="I23" s="97" t="s">
        <v>24</v>
      </c>
      <c r="J23" s="25" t="str">
        <f>IF('Rekapitulace stavby'!AN19="","",'Rekapitulace stavby'!AN19)</f>
        <v/>
      </c>
      <c r="K23" s="32"/>
      <c r="L23" s="42"/>
      <c r="S23" s="32"/>
      <c r="T23" s="32"/>
      <c r="U23" s="32"/>
      <c r="V23" s="32"/>
      <c r="W23" s="32"/>
      <c r="X23" s="32"/>
      <c r="Y23" s="32"/>
      <c r="Z23" s="32"/>
      <c r="AA23" s="32"/>
      <c r="AB23" s="32"/>
      <c r="AC23" s="32"/>
      <c r="AD23" s="32"/>
      <c r="AE23" s="32"/>
    </row>
    <row r="24" spans="1:31" s="2" customFormat="1" ht="18" customHeight="1">
      <c r="A24" s="32"/>
      <c r="B24" s="33"/>
      <c r="C24" s="32"/>
      <c r="D24" s="32"/>
      <c r="E24" s="25" t="str">
        <f>IF('Rekapitulace stavby'!E20="","",'Rekapitulace stavby'!E20)</f>
        <v xml:space="preserve"> </v>
      </c>
      <c r="F24" s="32"/>
      <c r="G24" s="32"/>
      <c r="H24" s="32"/>
      <c r="I24" s="97" t="s">
        <v>25</v>
      </c>
      <c r="J24" s="25" t="str">
        <f>IF('Rekapitulace stavby'!AN20="","",'Rekapitulace stavby'!AN20)</f>
        <v/>
      </c>
      <c r="K24" s="32"/>
      <c r="L24" s="42"/>
      <c r="S24" s="32"/>
      <c r="T24" s="32"/>
      <c r="U24" s="32"/>
      <c r="V24" s="32"/>
      <c r="W24" s="32"/>
      <c r="X24" s="32"/>
      <c r="Y24" s="32"/>
      <c r="Z24" s="32"/>
      <c r="AA24" s="32"/>
      <c r="AB24" s="32"/>
      <c r="AC24" s="32"/>
      <c r="AD24" s="32"/>
      <c r="AE24" s="32"/>
    </row>
    <row r="25" spans="1:31" s="2" customFormat="1" ht="6.95" customHeight="1">
      <c r="A25" s="32"/>
      <c r="B25" s="33"/>
      <c r="C25" s="32"/>
      <c r="D25" s="32"/>
      <c r="E25" s="32"/>
      <c r="F25" s="32"/>
      <c r="G25" s="32"/>
      <c r="H25" s="32"/>
      <c r="I25" s="96"/>
      <c r="J25" s="32"/>
      <c r="K25" s="32"/>
      <c r="L25" s="42"/>
      <c r="S25" s="32"/>
      <c r="T25" s="32"/>
      <c r="U25" s="32"/>
      <c r="V25" s="32"/>
      <c r="W25" s="32"/>
      <c r="X25" s="32"/>
      <c r="Y25" s="32"/>
      <c r="Z25" s="32"/>
      <c r="AA25" s="32"/>
      <c r="AB25" s="32"/>
      <c r="AC25" s="32"/>
      <c r="AD25" s="32"/>
      <c r="AE25" s="32"/>
    </row>
    <row r="26" spans="1:31" s="2" customFormat="1" ht="12" customHeight="1">
      <c r="A26" s="32"/>
      <c r="B26" s="33"/>
      <c r="C26" s="32"/>
      <c r="D26" s="27" t="s">
        <v>31</v>
      </c>
      <c r="E26" s="32"/>
      <c r="F26" s="32"/>
      <c r="G26" s="32"/>
      <c r="H26" s="32"/>
      <c r="I26" s="96"/>
      <c r="J26" s="32"/>
      <c r="K26" s="32"/>
      <c r="L26" s="42"/>
      <c r="S26" s="32"/>
      <c r="T26" s="32"/>
      <c r="U26" s="32"/>
      <c r="V26" s="32"/>
      <c r="W26" s="32"/>
      <c r="X26" s="32"/>
      <c r="Y26" s="32"/>
      <c r="Z26" s="32"/>
      <c r="AA26" s="32"/>
      <c r="AB26" s="32"/>
      <c r="AC26" s="32"/>
      <c r="AD26" s="32"/>
      <c r="AE26" s="32"/>
    </row>
    <row r="27" spans="1:31" s="8" customFormat="1" ht="16.5" customHeight="1">
      <c r="A27" s="98"/>
      <c r="B27" s="99"/>
      <c r="C27" s="98"/>
      <c r="D27" s="98"/>
      <c r="E27" s="247" t="s">
        <v>1</v>
      </c>
      <c r="F27" s="247"/>
      <c r="G27" s="247"/>
      <c r="H27" s="247"/>
      <c r="I27" s="100"/>
      <c r="J27" s="98"/>
      <c r="K27" s="98"/>
      <c r="L27" s="101"/>
      <c r="S27" s="98"/>
      <c r="T27" s="98"/>
      <c r="U27" s="98"/>
      <c r="V27" s="98"/>
      <c r="W27" s="98"/>
      <c r="X27" s="98"/>
      <c r="Y27" s="98"/>
      <c r="Z27" s="98"/>
      <c r="AA27" s="98"/>
      <c r="AB27" s="98"/>
      <c r="AC27" s="98"/>
      <c r="AD27" s="98"/>
      <c r="AE27" s="98"/>
    </row>
    <row r="28" spans="1:31" s="2" customFormat="1" ht="6.95" customHeight="1">
      <c r="A28" s="32"/>
      <c r="B28" s="33"/>
      <c r="C28" s="32"/>
      <c r="D28" s="32"/>
      <c r="E28" s="32"/>
      <c r="F28" s="32"/>
      <c r="G28" s="32"/>
      <c r="H28" s="32"/>
      <c r="I28" s="96"/>
      <c r="J28" s="32"/>
      <c r="K28" s="32"/>
      <c r="L28" s="42"/>
      <c r="S28" s="32"/>
      <c r="T28" s="32"/>
      <c r="U28" s="32"/>
      <c r="V28" s="32"/>
      <c r="W28" s="32"/>
      <c r="X28" s="32"/>
      <c r="Y28" s="32"/>
      <c r="Z28" s="32"/>
      <c r="AA28" s="32"/>
      <c r="AB28" s="32"/>
      <c r="AC28" s="32"/>
      <c r="AD28" s="32"/>
      <c r="AE28" s="32"/>
    </row>
    <row r="29" spans="1:31" s="2" customFormat="1" ht="6.95" customHeight="1">
      <c r="A29" s="32"/>
      <c r="B29" s="33"/>
      <c r="C29" s="32"/>
      <c r="D29" s="66"/>
      <c r="E29" s="66"/>
      <c r="F29" s="66"/>
      <c r="G29" s="66"/>
      <c r="H29" s="66"/>
      <c r="I29" s="102"/>
      <c r="J29" s="66"/>
      <c r="K29" s="66"/>
      <c r="L29" s="42"/>
      <c r="S29" s="32"/>
      <c r="T29" s="32"/>
      <c r="U29" s="32"/>
      <c r="V29" s="32"/>
      <c r="W29" s="32"/>
      <c r="X29" s="32"/>
      <c r="Y29" s="32"/>
      <c r="Z29" s="32"/>
      <c r="AA29" s="32"/>
      <c r="AB29" s="32"/>
      <c r="AC29" s="32"/>
      <c r="AD29" s="32"/>
      <c r="AE29" s="32"/>
    </row>
    <row r="30" spans="1:31" s="2" customFormat="1" ht="25.35" customHeight="1">
      <c r="A30" s="32"/>
      <c r="B30" s="33"/>
      <c r="C30" s="32"/>
      <c r="D30" s="103" t="s">
        <v>32</v>
      </c>
      <c r="E30" s="32"/>
      <c r="F30" s="32"/>
      <c r="G30" s="32"/>
      <c r="H30" s="32"/>
      <c r="I30" s="96"/>
      <c r="J30" s="71">
        <f>ROUND(J132, 2)</f>
        <v>0</v>
      </c>
      <c r="K30" s="32"/>
      <c r="L30" s="42"/>
      <c r="S30" s="32"/>
      <c r="T30" s="32"/>
      <c r="U30" s="32"/>
      <c r="V30" s="32"/>
      <c r="W30" s="32"/>
      <c r="X30" s="32"/>
      <c r="Y30" s="32"/>
      <c r="Z30" s="32"/>
      <c r="AA30" s="32"/>
      <c r="AB30" s="32"/>
      <c r="AC30" s="32"/>
      <c r="AD30" s="32"/>
      <c r="AE30" s="32"/>
    </row>
    <row r="31" spans="1:31" s="2" customFormat="1" ht="6.95" customHeight="1">
      <c r="A31" s="32"/>
      <c r="B31" s="33"/>
      <c r="C31" s="32"/>
      <c r="D31" s="66"/>
      <c r="E31" s="66"/>
      <c r="F31" s="66"/>
      <c r="G31" s="66"/>
      <c r="H31" s="66"/>
      <c r="I31" s="102"/>
      <c r="J31" s="66"/>
      <c r="K31" s="66"/>
      <c r="L31" s="42"/>
      <c r="S31" s="32"/>
      <c r="T31" s="32"/>
      <c r="U31" s="32"/>
      <c r="V31" s="32"/>
      <c r="W31" s="32"/>
      <c r="X31" s="32"/>
      <c r="Y31" s="32"/>
      <c r="Z31" s="32"/>
      <c r="AA31" s="32"/>
      <c r="AB31" s="32"/>
      <c r="AC31" s="32"/>
      <c r="AD31" s="32"/>
      <c r="AE31" s="32"/>
    </row>
    <row r="32" spans="1:31" s="2" customFormat="1" ht="14.45" customHeight="1">
      <c r="A32" s="32"/>
      <c r="B32" s="33"/>
      <c r="C32" s="32"/>
      <c r="D32" s="32"/>
      <c r="E32" s="32"/>
      <c r="F32" s="36" t="s">
        <v>34</v>
      </c>
      <c r="G32" s="32"/>
      <c r="H32" s="32"/>
      <c r="I32" s="104" t="s">
        <v>33</v>
      </c>
      <c r="J32" s="36" t="s">
        <v>35</v>
      </c>
      <c r="K32" s="32"/>
      <c r="L32" s="42"/>
      <c r="S32" s="32"/>
      <c r="T32" s="32"/>
      <c r="U32" s="32"/>
      <c r="V32" s="32"/>
      <c r="W32" s="32"/>
      <c r="X32" s="32"/>
      <c r="Y32" s="32"/>
      <c r="Z32" s="32"/>
      <c r="AA32" s="32"/>
      <c r="AB32" s="32"/>
      <c r="AC32" s="32"/>
      <c r="AD32" s="32"/>
      <c r="AE32" s="32"/>
    </row>
    <row r="33" spans="1:31" s="2" customFormat="1" ht="14.45" customHeight="1">
      <c r="A33" s="32"/>
      <c r="B33" s="33"/>
      <c r="C33" s="32"/>
      <c r="D33" s="105" t="s">
        <v>36</v>
      </c>
      <c r="E33" s="27" t="s">
        <v>37</v>
      </c>
      <c r="F33" s="106">
        <f>ROUND((SUM(BE132:BE354)),  2)</f>
        <v>0</v>
      </c>
      <c r="G33" s="32"/>
      <c r="H33" s="32"/>
      <c r="I33" s="107">
        <v>0.21</v>
      </c>
      <c r="J33" s="106">
        <f>ROUND(((SUM(BE132:BE354))*I33),  2)</f>
        <v>0</v>
      </c>
      <c r="K33" s="32"/>
      <c r="L33" s="42"/>
      <c r="S33" s="32"/>
      <c r="T33" s="32"/>
      <c r="U33" s="32"/>
      <c r="V33" s="32"/>
      <c r="W33" s="32"/>
      <c r="X33" s="32"/>
      <c r="Y33" s="32"/>
      <c r="Z33" s="32"/>
      <c r="AA33" s="32"/>
      <c r="AB33" s="32"/>
      <c r="AC33" s="32"/>
      <c r="AD33" s="32"/>
      <c r="AE33" s="32"/>
    </row>
    <row r="34" spans="1:31" s="2" customFormat="1" ht="14.45" customHeight="1">
      <c r="A34" s="32"/>
      <c r="B34" s="33"/>
      <c r="C34" s="32"/>
      <c r="D34" s="32"/>
      <c r="E34" s="27" t="s">
        <v>38</v>
      </c>
      <c r="F34" s="106">
        <f>ROUND((SUM(BF132:BF354)),  2)</f>
        <v>0</v>
      </c>
      <c r="G34" s="32"/>
      <c r="H34" s="32"/>
      <c r="I34" s="107">
        <v>0.15</v>
      </c>
      <c r="J34" s="106">
        <f>ROUND(((SUM(BF132:BF354))*I34),  2)</f>
        <v>0</v>
      </c>
      <c r="K34" s="32"/>
      <c r="L34" s="42"/>
      <c r="S34" s="32"/>
      <c r="T34" s="32"/>
      <c r="U34" s="32"/>
      <c r="V34" s="32"/>
      <c r="W34" s="32"/>
      <c r="X34" s="32"/>
      <c r="Y34" s="32"/>
      <c r="Z34" s="32"/>
      <c r="AA34" s="32"/>
      <c r="AB34" s="32"/>
      <c r="AC34" s="32"/>
      <c r="AD34" s="32"/>
      <c r="AE34" s="32"/>
    </row>
    <row r="35" spans="1:31" s="2" customFormat="1" ht="14.45" hidden="1" customHeight="1">
      <c r="A35" s="32"/>
      <c r="B35" s="33"/>
      <c r="C35" s="32"/>
      <c r="D35" s="32"/>
      <c r="E35" s="27" t="s">
        <v>39</v>
      </c>
      <c r="F35" s="106">
        <f>ROUND((SUM(BG132:BG354)),  2)</f>
        <v>0</v>
      </c>
      <c r="G35" s="32"/>
      <c r="H35" s="32"/>
      <c r="I35" s="107">
        <v>0.21</v>
      </c>
      <c r="J35" s="106">
        <f>0</f>
        <v>0</v>
      </c>
      <c r="K35" s="32"/>
      <c r="L35" s="42"/>
      <c r="S35" s="32"/>
      <c r="T35" s="32"/>
      <c r="U35" s="32"/>
      <c r="V35" s="32"/>
      <c r="W35" s="32"/>
      <c r="X35" s="32"/>
      <c r="Y35" s="32"/>
      <c r="Z35" s="32"/>
      <c r="AA35" s="32"/>
      <c r="AB35" s="32"/>
      <c r="AC35" s="32"/>
      <c r="AD35" s="32"/>
      <c r="AE35" s="32"/>
    </row>
    <row r="36" spans="1:31" s="2" customFormat="1" ht="14.45" hidden="1" customHeight="1">
      <c r="A36" s="32"/>
      <c r="B36" s="33"/>
      <c r="C36" s="32"/>
      <c r="D36" s="32"/>
      <c r="E36" s="27" t="s">
        <v>40</v>
      </c>
      <c r="F36" s="106">
        <f>ROUND((SUM(BH132:BH354)),  2)</f>
        <v>0</v>
      </c>
      <c r="G36" s="32"/>
      <c r="H36" s="32"/>
      <c r="I36" s="107">
        <v>0.15</v>
      </c>
      <c r="J36" s="106">
        <f>0</f>
        <v>0</v>
      </c>
      <c r="K36" s="32"/>
      <c r="L36" s="42"/>
      <c r="S36" s="32"/>
      <c r="T36" s="32"/>
      <c r="U36" s="32"/>
      <c r="V36" s="32"/>
      <c r="W36" s="32"/>
      <c r="X36" s="32"/>
      <c r="Y36" s="32"/>
      <c r="Z36" s="32"/>
      <c r="AA36" s="32"/>
      <c r="AB36" s="32"/>
      <c r="AC36" s="32"/>
      <c r="AD36" s="32"/>
      <c r="AE36" s="32"/>
    </row>
    <row r="37" spans="1:31" s="2" customFormat="1" ht="14.45" hidden="1" customHeight="1">
      <c r="A37" s="32"/>
      <c r="B37" s="33"/>
      <c r="C37" s="32"/>
      <c r="D37" s="32"/>
      <c r="E37" s="27" t="s">
        <v>41</v>
      </c>
      <c r="F37" s="106">
        <f>ROUND((SUM(BI132:BI354)),  2)</f>
        <v>0</v>
      </c>
      <c r="G37" s="32"/>
      <c r="H37" s="32"/>
      <c r="I37" s="107">
        <v>0</v>
      </c>
      <c r="J37" s="106">
        <f>0</f>
        <v>0</v>
      </c>
      <c r="K37" s="32"/>
      <c r="L37" s="42"/>
      <c r="S37" s="32"/>
      <c r="T37" s="32"/>
      <c r="U37" s="32"/>
      <c r="V37" s="32"/>
      <c r="W37" s="32"/>
      <c r="X37" s="32"/>
      <c r="Y37" s="32"/>
      <c r="Z37" s="32"/>
      <c r="AA37" s="32"/>
      <c r="AB37" s="32"/>
      <c r="AC37" s="32"/>
      <c r="AD37" s="32"/>
      <c r="AE37" s="32"/>
    </row>
    <row r="38" spans="1:31" s="2" customFormat="1" ht="6.95" customHeight="1">
      <c r="A38" s="32"/>
      <c r="B38" s="33"/>
      <c r="C38" s="32"/>
      <c r="D38" s="32"/>
      <c r="E38" s="32"/>
      <c r="F38" s="32"/>
      <c r="G38" s="32"/>
      <c r="H38" s="32"/>
      <c r="I38" s="96"/>
      <c r="J38" s="32"/>
      <c r="K38" s="32"/>
      <c r="L38" s="42"/>
      <c r="S38" s="32"/>
      <c r="T38" s="32"/>
      <c r="U38" s="32"/>
      <c r="V38" s="32"/>
      <c r="W38" s="32"/>
      <c r="X38" s="32"/>
      <c r="Y38" s="32"/>
      <c r="Z38" s="32"/>
      <c r="AA38" s="32"/>
      <c r="AB38" s="32"/>
      <c r="AC38" s="32"/>
      <c r="AD38" s="32"/>
      <c r="AE38" s="32"/>
    </row>
    <row r="39" spans="1:31" s="2" customFormat="1" ht="25.35" customHeight="1">
      <c r="A39" s="32"/>
      <c r="B39" s="33"/>
      <c r="C39" s="108"/>
      <c r="D39" s="109" t="s">
        <v>42</v>
      </c>
      <c r="E39" s="60"/>
      <c r="F39" s="60"/>
      <c r="G39" s="110" t="s">
        <v>43</v>
      </c>
      <c r="H39" s="111" t="s">
        <v>44</v>
      </c>
      <c r="I39" s="112"/>
      <c r="J39" s="113">
        <f>SUM(J30:J37)</f>
        <v>0</v>
      </c>
      <c r="K39" s="114"/>
      <c r="L39" s="42"/>
      <c r="S39" s="32"/>
      <c r="T39" s="32"/>
      <c r="U39" s="32"/>
      <c r="V39" s="32"/>
      <c r="W39" s="32"/>
      <c r="X39" s="32"/>
      <c r="Y39" s="32"/>
      <c r="Z39" s="32"/>
      <c r="AA39" s="32"/>
      <c r="AB39" s="32"/>
      <c r="AC39" s="32"/>
      <c r="AD39" s="32"/>
      <c r="AE39" s="32"/>
    </row>
    <row r="40" spans="1:31" s="2" customFormat="1" ht="14.45" customHeight="1">
      <c r="A40" s="32"/>
      <c r="B40" s="33"/>
      <c r="C40" s="32"/>
      <c r="D40" s="32"/>
      <c r="E40" s="32"/>
      <c r="F40" s="32"/>
      <c r="G40" s="32"/>
      <c r="H40" s="32"/>
      <c r="I40" s="96"/>
      <c r="J40" s="32"/>
      <c r="K40" s="32"/>
      <c r="L40" s="42"/>
      <c r="S40" s="32"/>
      <c r="T40" s="32"/>
      <c r="U40" s="32"/>
      <c r="V40" s="32"/>
      <c r="W40" s="32"/>
      <c r="X40" s="32"/>
      <c r="Y40" s="32"/>
      <c r="Z40" s="32"/>
      <c r="AA40" s="32"/>
      <c r="AB40" s="32"/>
      <c r="AC40" s="32"/>
      <c r="AD40" s="32"/>
      <c r="AE40" s="32"/>
    </row>
    <row r="41" spans="1:31" s="1" customFormat="1" ht="14.45" customHeight="1">
      <c r="B41" s="20"/>
      <c r="I41" s="93"/>
      <c r="L41" s="20"/>
    </row>
    <row r="42" spans="1:31" s="1" customFormat="1" ht="14.45" customHeight="1">
      <c r="B42" s="20"/>
      <c r="I42" s="93"/>
      <c r="L42" s="20"/>
    </row>
    <row r="43" spans="1:31" s="1" customFormat="1" ht="14.45" customHeight="1">
      <c r="B43" s="20"/>
      <c r="I43" s="93"/>
      <c r="L43" s="20"/>
    </row>
    <row r="44" spans="1:31" s="1" customFormat="1" ht="14.45" customHeight="1">
      <c r="B44" s="20"/>
      <c r="I44" s="93"/>
      <c r="L44" s="20"/>
    </row>
    <row r="45" spans="1:31" s="1" customFormat="1" ht="14.45" customHeight="1">
      <c r="B45" s="20"/>
      <c r="I45" s="93"/>
      <c r="L45" s="20"/>
    </row>
    <row r="46" spans="1:31" s="1" customFormat="1" ht="14.45" customHeight="1">
      <c r="B46" s="20"/>
      <c r="I46" s="93"/>
      <c r="L46" s="20"/>
    </row>
    <row r="47" spans="1:31" s="1" customFormat="1" ht="14.45" customHeight="1">
      <c r="B47" s="20"/>
      <c r="I47" s="93"/>
      <c r="L47" s="20"/>
    </row>
    <row r="48" spans="1:31" s="1" customFormat="1" ht="14.45" customHeight="1">
      <c r="B48" s="20"/>
      <c r="I48" s="93"/>
      <c r="L48" s="20"/>
    </row>
    <row r="49" spans="1:31" s="1" customFormat="1" ht="14.45" customHeight="1">
      <c r="B49" s="20"/>
      <c r="I49" s="93"/>
      <c r="L49" s="20"/>
    </row>
    <row r="50" spans="1:31" s="2" customFormat="1" ht="14.45" customHeight="1">
      <c r="B50" s="42"/>
      <c r="D50" s="43" t="s">
        <v>45</v>
      </c>
      <c r="E50" s="44"/>
      <c r="F50" s="44"/>
      <c r="G50" s="43" t="s">
        <v>46</v>
      </c>
      <c r="H50" s="44"/>
      <c r="I50" s="115"/>
      <c r="J50" s="44"/>
      <c r="K50" s="44"/>
      <c r="L50" s="42"/>
    </row>
    <row r="51" spans="1:31" ht="11.25">
      <c r="B51" s="20"/>
      <c r="L51" s="20"/>
    </row>
    <row r="52" spans="1:31" ht="11.25">
      <c r="B52" s="20"/>
      <c r="L52" s="20"/>
    </row>
    <row r="53" spans="1:31" ht="11.25">
      <c r="B53" s="20"/>
      <c r="L53" s="20"/>
    </row>
    <row r="54" spans="1:31" ht="11.25">
      <c r="B54" s="20"/>
      <c r="L54" s="20"/>
    </row>
    <row r="55" spans="1:31" ht="11.25">
      <c r="B55" s="20"/>
      <c r="L55" s="20"/>
    </row>
    <row r="56" spans="1:31" ht="11.25">
      <c r="B56" s="20"/>
      <c r="L56" s="20"/>
    </row>
    <row r="57" spans="1:31" ht="11.25">
      <c r="B57" s="20"/>
      <c r="L57" s="20"/>
    </row>
    <row r="58" spans="1:31" ht="11.25">
      <c r="B58" s="20"/>
      <c r="L58" s="20"/>
    </row>
    <row r="59" spans="1:31" ht="11.25">
      <c r="B59" s="20"/>
      <c r="L59" s="20"/>
    </row>
    <row r="60" spans="1:31" ht="11.25">
      <c r="B60" s="20"/>
      <c r="L60" s="20"/>
    </row>
    <row r="61" spans="1:31" s="2" customFormat="1" ht="12.75">
      <c r="A61" s="32"/>
      <c r="B61" s="33"/>
      <c r="C61" s="32"/>
      <c r="D61" s="45" t="s">
        <v>47</v>
      </c>
      <c r="E61" s="35"/>
      <c r="F61" s="116" t="s">
        <v>48</v>
      </c>
      <c r="G61" s="45" t="s">
        <v>47</v>
      </c>
      <c r="H61" s="35"/>
      <c r="I61" s="117"/>
      <c r="J61" s="118" t="s">
        <v>48</v>
      </c>
      <c r="K61" s="35"/>
      <c r="L61" s="42"/>
      <c r="S61" s="32"/>
      <c r="T61" s="32"/>
      <c r="U61" s="32"/>
      <c r="V61" s="32"/>
      <c r="W61" s="32"/>
      <c r="X61" s="32"/>
      <c r="Y61" s="32"/>
      <c r="Z61" s="32"/>
      <c r="AA61" s="32"/>
      <c r="AB61" s="32"/>
      <c r="AC61" s="32"/>
      <c r="AD61" s="32"/>
      <c r="AE61" s="32"/>
    </row>
    <row r="62" spans="1:31" ht="11.25">
      <c r="B62" s="20"/>
      <c r="L62" s="20"/>
    </row>
    <row r="63" spans="1:31" ht="11.25">
      <c r="B63" s="20"/>
      <c r="L63" s="20"/>
    </row>
    <row r="64" spans="1:31" ht="11.25">
      <c r="B64" s="20"/>
      <c r="L64" s="20"/>
    </row>
    <row r="65" spans="1:31" s="2" customFormat="1" ht="12.75">
      <c r="A65" s="32"/>
      <c r="B65" s="33"/>
      <c r="C65" s="32"/>
      <c r="D65" s="43" t="s">
        <v>49</v>
      </c>
      <c r="E65" s="46"/>
      <c r="F65" s="46"/>
      <c r="G65" s="43" t="s">
        <v>50</v>
      </c>
      <c r="H65" s="46"/>
      <c r="I65" s="119"/>
      <c r="J65" s="46"/>
      <c r="K65" s="46"/>
      <c r="L65" s="42"/>
      <c r="S65" s="32"/>
      <c r="T65" s="32"/>
      <c r="U65" s="32"/>
      <c r="V65" s="32"/>
      <c r="W65" s="32"/>
      <c r="X65" s="32"/>
      <c r="Y65" s="32"/>
      <c r="Z65" s="32"/>
      <c r="AA65" s="32"/>
      <c r="AB65" s="32"/>
      <c r="AC65" s="32"/>
      <c r="AD65" s="32"/>
      <c r="AE65" s="32"/>
    </row>
    <row r="66" spans="1:31" ht="11.25">
      <c r="B66" s="20"/>
      <c r="L66" s="20"/>
    </row>
    <row r="67" spans="1:31" ht="11.25">
      <c r="B67" s="20"/>
      <c r="L67" s="20"/>
    </row>
    <row r="68" spans="1:31" ht="11.25">
      <c r="B68" s="20"/>
      <c r="L68" s="20"/>
    </row>
    <row r="69" spans="1:31" ht="11.25">
      <c r="B69" s="20"/>
      <c r="L69" s="20"/>
    </row>
    <row r="70" spans="1:31" ht="11.25">
      <c r="B70" s="20"/>
      <c r="L70" s="20"/>
    </row>
    <row r="71" spans="1:31" ht="11.25">
      <c r="B71" s="20"/>
      <c r="L71" s="20"/>
    </row>
    <row r="72" spans="1:31" ht="11.25">
      <c r="B72" s="20"/>
      <c r="L72" s="20"/>
    </row>
    <row r="73" spans="1:31" ht="11.25">
      <c r="B73" s="20"/>
      <c r="L73" s="20"/>
    </row>
    <row r="74" spans="1:31" ht="11.25">
      <c r="B74" s="20"/>
      <c r="L74" s="20"/>
    </row>
    <row r="75" spans="1:31" ht="11.25">
      <c r="B75" s="20"/>
      <c r="L75" s="20"/>
    </row>
    <row r="76" spans="1:31" s="2" customFormat="1" ht="12.75">
      <c r="A76" s="32"/>
      <c r="B76" s="33"/>
      <c r="C76" s="32"/>
      <c r="D76" s="45" t="s">
        <v>47</v>
      </c>
      <c r="E76" s="35"/>
      <c r="F76" s="116" t="s">
        <v>48</v>
      </c>
      <c r="G76" s="45" t="s">
        <v>47</v>
      </c>
      <c r="H76" s="35"/>
      <c r="I76" s="117"/>
      <c r="J76" s="118" t="s">
        <v>48</v>
      </c>
      <c r="K76" s="35"/>
      <c r="L76" s="42"/>
      <c r="S76" s="32"/>
      <c r="T76" s="32"/>
      <c r="U76" s="32"/>
      <c r="V76" s="32"/>
      <c r="W76" s="32"/>
      <c r="X76" s="32"/>
      <c r="Y76" s="32"/>
      <c r="Z76" s="32"/>
      <c r="AA76" s="32"/>
      <c r="AB76" s="32"/>
      <c r="AC76" s="32"/>
      <c r="AD76" s="32"/>
      <c r="AE76" s="32"/>
    </row>
    <row r="77" spans="1:31" s="2" customFormat="1" ht="14.45" customHeight="1">
      <c r="A77" s="32"/>
      <c r="B77" s="47"/>
      <c r="C77" s="48"/>
      <c r="D77" s="48"/>
      <c r="E77" s="48"/>
      <c r="F77" s="48"/>
      <c r="G77" s="48"/>
      <c r="H77" s="48"/>
      <c r="I77" s="120"/>
      <c r="J77" s="48"/>
      <c r="K77" s="48"/>
      <c r="L77" s="42"/>
      <c r="S77" s="32"/>
      <c r="T77" s="32"/>
      <c r="U77" s="32"/>
      <c r="V77" s="32"/>
      <c r="W77" s="32"/>
      <c r="X77" s="32"/>
      <c r="Y77" s="32"/>
      <c r="Z77" s="32"/>
      <c r="AA77" s="32"/>
      <c r="AB77" s="32"/>
      <c r="AC77" s="32"/>
      <c r="AD77" s="32"/>
      <c r="AE77" s="32"/>
    </row>
    <row r="81" spans="1:47" s="2" customFormat="1" ht="6.95" customHeight="1">
      <c r="A81" s="32"/>
      <c r="B81" s="49"/>
      <c r="C81" s="50"/>
      <c r="D81" s="50"/>
      <c r="E81" s="50"/>
      <c r="F81" s="50"/>
      <c r="G81" s="50"/>
      <c r="H81" s="50"/>
      <c r="I81" s="121"/>
      <c r="J81" s="50"/>
      <c r="K81" s="50"/>
      <c r="L81" s="42"/>
      <c r="S81" s="32"/>
      <c r="T81" s="32"/>
      <c r="U81" s="32"/>
      <c r="V81" s="32"/>
      <c r="W81" s="32"/>
      <c r="X81" s="32"/>
      <c r="Y81" s="32"/>
      <c r="Z81" s="32"/>
      <c r="AA81" s="32"/>
      <c r="AB81" s="32"/>
      <c r="AC81" s="32"/>
      <c r="AD81" s="32"/>
      <c r="AE81" s="32"/>
    </row>
    <row r="82" spans="1:47" s="2" customFormat="1" ht="24.95" customHeight="1">
      <c r="A82" s="32"/>
      <c r="B82" s="33"/>
      <c r="C82" s="21" t="s">
        <v>100</v>
      </c>
      <c r="D82" s="32"/>
      <c r="E82" s="32"/>
      <c r="F82" s="32"/>
      <c r="G82" s="32"/>
      <c r="H82" s="32"/>
      <c r="I82" s="96"/>
      <c r="J82" s="32"/>
      <c r="K82" s="32"/>
      <c r="L82" s="42"/>
      <c r="S82" s="32"/>
      <c r="T82" s="32"/>
      <c r="U82" s="32"/>
      <c r="V82" s="32"/>
      <c r="W82" s="32"/>
      <c r="X82" s="32"/>
      <c r="Y82" s="32"/>
      <c r="Z82" s="32"/>
      <c r="AA82" s="32"/>
      <c r="AB82" s="32"/>
      <c r="AC82" s="32"/>
      <c r="AD82" s="32"/>
      <c r="AE82" s="32"/>
    </row>
    <row r="83" spans="1:47" s="2" customFormat="1" ht="6.95" customHeight="1">
      <c r="A83" s="32"/>
      <c r="B83" s="33"/>
      <c r="C83" s="32"/>
      <c r="D83" s="32"/>
      <c r="E83" s="32"/>
      <c r="F83" s="32"/>
      <c r="G83" s="32"/>
      <c r="H83" s="32"/>
      <c r="I83" s="96"/>
      <c r="J83" s="32"/>
      <c r="K83" s="32"/>
      <c r="L83" s="42"/>
      <c r="S83" s="32"/>
      <c r="T83" s="32"/>
      <c r="U83" s="32"/>
      <c r="V83" s="32"/>
      <c r="W83" s="32"/>
      <c r="X83" s="32"/>
      <c r="Y83" s="32"/>
      <c r="Z83" s="32"/>
      <c r="AA83" s="32"/>
      <c r="AB83" s="32"/>
      <c r="AC83" s="32"/>
      <c r="AD83" s="32"/>
      <c r="AE83" s="32"/>
    </row>
    <row r="84" spans="1:47" s="2" customFormat="1" ht="12" customHeight="1">
      <c r="A84" s="32"/>
      <c r="B84" s="33"/>
      <c r="C84" s="27" t="s">
        <v>16</v>
      </c>
      <c r="D84" s="32"/>
      <c r="E84" s="32"/>
      <c r="F84" s="32"/>
      <c r="G84" s="32"/>
      <c r="H84" s="32"/>
      <c r="I84" s="96"/>
      <c r="J84" s="32"/>
      <c r="K84" s="32"/>
      <c r="L84" s="42"/>
      <c r="S84" s="32"/>
      <c r="T84" s="32"/>
      <c r="U84" s="32"/>
      <c r="V84" s="32"/>
      <c r="W84" s="32"/>
      <c r="X84" s="32"/>
      <c r="Y84" s="32"/>
      <c r="Z84" s="32"/>
      <c r="AA84" s="32"/>
      <c r="AB84" s="32"/>
      <c r="AC84" s="32"/>
      <c r="AD84" s="32"/>
      <c r="AE84" s="32"/>
    </row>
    <row r="85" spans="1:47" s="2" customFormat="1" ht="16.5" customHeight="1">
      <c r="A85" s="32"/>
      <c r="B85" s="33"/>
      <c r="C85" s="32"/>
      <c r="D85" s="32"/>
      <c r="E85" s="259" t="str">
        <f>E7</f>
        <v>Bytový dům Mezilesí 2060 - Výměna stoupacího potrubí - I. etapa</v>
      </c>
      <c r="F85" s="260"/>
      <c r="G85" s="260"/>
      <c r="H85" s="260"/>
      <c r="I85" s="96"/>
      <c r="J85" s="32"/>
      <c r="K85" s="32"/>
      <c r="L85" s="42"/>
      <c r="S85" s="32"/>
      <c r="T85" s="32"/>
      <c r="U85" s="32"/>
      <c r="V85" s="32"/>
      <c r="W85" s="32"/>
      <c r="X85" s="32"/>
      <c r="Y85" s="32"/>
      <c r="Z85" s="32"/>
      <c r="AA85" s="32"/>
      <c r="AB85" s="32"/>
      <c r="AC85" s="32"/>
      <c r="AD85" s="32"/>
      <c r="AE85" s="32"/>
    </row>
    <row r="86" spans="1:47" s="2" customFormat="1" ht="12" customHeight="1">
      <c r="A86" s="32"/>
      <c r="B86" s="33"/>
      <c r="C86" s="27" t="s">
        <v>98</v>
      </c>
      <c r="D86" s="32"/>
      <c r="E86" s="32"/>
      <c r="F86" s="32"/>
      <c r="G86" s="32"/>
      <c r="H86" s="32"/>
      <c r="I86" s="96"/>
      <c r="J86" s="32"/>
      <c r="K86" s="32"/>
      <c r="L86" s="42"/>
      <c r="S86" s="32"/>
      <c r="T86" s="32"/>
      <c r="U86" s="32"/>
      <c r="V86" s="32"/>
      <c r="W86" s="32"/>
      <c r="X86" s="32"/>
      <c r="Y86" s="32"/>
      <c r="Z86" s="32"/>
      <c r="AA86" s="32"/>
      <c r="AB86" s="32"/>
      <c r="AC86" s="32"/>
      <c r="AD86" s="32"/>
      <c r="AE86" s="32"/>
    </row>
    <row r="87" spans="1:47" s="2" customFormat="1" ht="16.5" customHeight="1">
      <c r="A87" s="32"/>
      <c r="B87" s="33"/>
      <c r="C87" s="32"/>
      <c r="D87" s="32"/>
      <c r="E87" s="220" t="str">
        <f>E9</f>
        <v>01.1 - SO 01.1 Stavební část</v>
      </c>
      <c r="F87" s="261"/>
      <c r="G87" s="261"/>
      <c r="H87" s="261"/>
      <c r="I87" s="96"/>
      <c r="J87" s="32"/>
      <c r="K87" s="32"/>
      <c r="L87" s="42"/>
      <c r="S87" s="32"/>
      <c r="T87" s="32"/>
      <c r="U87" s="32"/>
      <c r="V87" s="32"/>
      <c r="W87" s="32"/>
      <c r="X87" s="32"/>
      <c r="Y87" s="32"/>
      <c r="Z87" s="32"/>
      <c r="AA87" s="32"/>
      <c r="AB87" s="32"/>
      <c r="AC87" s="32"/>
      <c r="AD87" s="32"/>
      <c r="AE87" s="32"/>
    </row>
    <row r="88" spans="1:47" s="2" customFormat="1" ht="6.95" customHeight="1">
      <c r="A88" s="32"/>
      <c r="B88" s="33"/>
      <c r="C88" s="32"/>
      <c r="D88" s="32"/>
      <c r="E88" s="32"/>
      <c r="F88" s="32"/>
      <c r="G88" s="32"/>
      <c r="H88" s="32"/>
      <c r="I88" s="96"/>
      <c r="J88" s="32"/>
      <c r="K88" s="32"/>
      <c r="L88" s="42"/>
      <c r="S88" s="32"/>
      <c r="T88" s="32"/>
      <c r="U88" s="32"/>
      <c r="V88" s="32"/>
      <c r="W88" s="32"/>
      <c r="X88" s="32"/>
      <c r="Y88" s="32"/>
      <c r="Z88" s="32"/>
      <c r="AA88" s="32"/>
      <c r="AB88" s="32"/>
      <c r="AC88" s="32"/>
      <c r="AD88" s="32"/>
      <c r="AE88" s="32"/>
    </row>
    <row r="89" spans="1:47" s="2" customFormat="1" ht="12" customHeight="1">
      <c r="A89" s="32"/>
      <c r="B89" s="33"/>
      <c r="C89" s="27" t="s">
        <v>20</v>
      </c>
      <c r="D89" s="32"/>
      <c r="E89" s="32"/>
      <c r="F89" s="25" t="str">
        <f>F12</f>
        <v xml:space="preserve"> </v>
      </c>
      <c r="G89" s="32"/>
      <c r="H89" s="32"/>
      <c r="I89" s="97" t="s">
        <v>22</v>
      </c>
      <c r="J89" s="55">
        <f>IF(J12="","",J12)</f>
        <v>43734</v>
      </c>
      <c r="K89" s="32"/>
      <c r="L89" s="42"/>
      <c r="S89" s="32"/>
      <c r="T89" s="32"/>
      <c r="U89" s="32"/>
      <c r="V89" s="32"/>
      <c r="W89" s="32"/>
      <c r="X89" s="32"/>
      <c r="Y89" s="32"/>
      <c r="Z89" s="32"/>
      <c r="AA89" s="32"/>
      <c r="AB89" s="32"/>
      <c r="AC89" s="32"/>
      <c r="AD89" s="32"/>
      <c r="AE89" s="32"/>
    </row>
    <row r="90" spans="1:47" s="2" customFormat="1" ht="6.95" customHeight="1">
      <c r="A90" s="32"/>
      <c r="B90" s="33"/>
      <c r="C90" s="32"/>
      <c r="D90" s="32"/>
      <c r="E90" s="32"/>
      <c r="F90" s="32"/>
      <c r="G90" s="32"/>
      <c r="H90" s="32"/>
      <c r="I90" s="96"/>
      <c r="J90" s="32"/>
      <c r="K90" s="32"/>
      <c r="L90" s="42"/>
      <c r="S90" s="32"/>
      <c r="T90" s="32"/>
      <c r="U90" s="32"/>
      <c r="V90" s="32"/>
      <c r="W90" s="32"/>
      <c r="X90" s="32"/>
      <c r="Y90" s="32"/>
      <c r="Z90" s="32"/>
      <c r="AA90" s="32"/>
      <c r="AB90" s="32"/>
      <c r="AC90" s="32"/>
      <c r="AD90" s="32"/>
      <c r="AE90" s="32"/>
    </row>
    <row r="91" spans="1:47" s="2" customFormat="1" ht="15.2" customHeight="1">
      <c r="A91" s="32"/>
      <c r="B91" s="33"/>
      <c r="C91" s="27" t="s">
        <v>23</v>
      </c>
      <c r="D91" s="32"/>
      <c r="E91" s="32"/>
      <c r="F91" s="25" t="str">
        <f>E15</f>
        <v xml:space="preserve"> </v>
      </c>
      <c r="G91" s="32"/>
      <c r="H91" s="32"/>
      <c r="I91" s="97" t="s">
        <v>28</v>
      </c>
      <c r="J91" s="30" t="str">
        <f>E21</f>
        <v xml:space="preserve"> </v>
      </c>
      <c r="K91" s="32"/>
      <c r="L91" s="42"/>
      <c r="S91" s="32"/>
      <c r="T91" s="32"/>
      <c r="U91" s="32"/>
      <c r="V91" s="32"/>
      <c r="W91" s="32"/>
      <c r="X91" s="32"/>
      <c r="Y91" s="32"/>
      <c r="Z91" s="32"/>
      <c r="AA91" s="32"/>
      <c r="AB91" s="32"/>
      <c r="AC91" s="32"/>
      <c r="AD91" s="32"/>
      <c r="AE91" s="32"/>
    </row>
    <row r="92" spans="1:47" s="2" customFormat="1" ht="15.2" customHeight="1">
      <c r="A92" s="32"/>
      <c r="B92" s="33"/>
      <c r="C92" s="27" t="s">
        <v>26</v>
      </c>
      <c r="D92" s="32"/>
      <c r="E92" s="32"/>
      <c r="F92" s="25" t="str">
        <f>IF(E18="","",E18)</f>
        <v>Vyplň údaj</v>
      </c>
      <c r="G92" s="32"/>
      <c r="H92" s="32"/>
      <c r="I92" s="97" t="s">
        <v>30</v>
      </c>
      <c r="J92" s="30" t="str">
        <f>E24</f>
        <v xml:space="preserve"> </v>
      </c>
      <c r="K92" s="32"/>
      <c r="L92" s="42"/>
      <c r="S92" s="32"/>
      <c r="T92" s="32"/>
      <c r="U92" s="32"/>
      <c r="V92" s="32"/>
      <c r="W92" s="32"/>
      <c r="X92" s="32"/>
      <c r="Y92" s="32"/>
      <c r="Z92" s="32"/>
      <c r="AA92" s="32"/>
      <c r="AB92" s="32"/>
      <c r="AC92" s="32"/>
      <c r="AD92" s="32"/>
      <c r="AE92" s="32"/>
    </row>
    <row r="93" spans="1:47" s="2" customFormat="1" ht="10.35" customHeight="1">
      <c r="A93" s="32"/>
      <c r="B93" s="33"/>
      <c r="C93" s="32"/>
      <c r="D93" s="32"/>
      <c r="E93" s="32"/>
      <c r="F93" s="32"/>
      <c r="G93" s="32"/>
      <c r="H93" s="32"/>
      <c r="I93" s="96"/>
      <c r="J93" s="32"/>
      <c r="K93" s="32"/>
      <c r="L93" s="42"/>
      <c r="S93" s="32"/>
      <c r="T93" s="32"/>
      <c r="U93" s="32"/>
      <c r="V93" s="32"/>
      <c r="W93" s="32"/>
      <c r="X93" s="32"/>
      <c r="Y93" s="32"/>
      <c r="Z93" s="32"/>
      <c r="AA93" s="32"/>
      <c r="AB93" s="32"/>
      <c r="AC93" s="32"/>
      <c r="AD93" s="32"/>
      <c r="AE93" s="32"/>
    </row>
    <row r="94" spans="1:47" s="2" customFormat="1" ht="29.25" customHeight="1">
      <c r="A94" s="32"/>
      <c r="B94" s="33"/>
      <c r="C94" s="122" t="s">
        <v>101</v>
      </c>
      <c r="D94" s="108"/>
      <c r="E94" s="108"/>
      <c r="F94" s="108"/>
      <c r="G94" s="108"/>
      <c r="H94" s="108"/>
      <c r="I94" s="123"/>
      <c r="J94" s="124" t="s">
        <v>102</v>
      </c>
      <c r="K94" s="108"/>
      <c r="L94" s="42"/>
      <c r="S94" s="32"/>
      <c r="T94" s="32"/>
      <c r="U94" s="32"/>
      <c r="V94" s="32"/>
      <c r="W94" s="32"/>
      <c r="X94" s="32"/>
      <c r="Y94" s="32"/>
      <c r="Z94" s="32"/>
      <c r="AA94" s="32"/>
      <c r="AB94" s="32"/>
      <c r="AC94" s="32"/>
      <c r="AD94" s="32"/>
      <c r="AE94" s="32"/>
    </row>
    <row r="95" spans="1:47" s="2" customFormat="1" ht="10.35" customHeight="1">
      <c r="A95" s="32"/>
      <c r="B95" s="33"/>
      <c r="C95" s="32"/>
      <c r="D95" s="32"/>
      <c r="E95" s="32"/>
      <c r="F95" s="32"/>
      <c r="G95" s="32"/>
      <c r="H95" s="32"/>
      <c r="I95" s="96"/>
      <c r="J95" s="32"/>
      <c r="K95" s="32"/>
      <c r="L95" s="42"/>
      <c r="S95" s="32"/>
      <c r="T95" s="32"/>
      <c r="U95" s="32"/>
      <c r="V95" s="32"/>
      <c r="W95" s="32"/>
      <c r="X95" s="32"/>
      <c r="Y95" s="32"/>
      <c r="Z95" s="32"/>
      <c r="AA95" s="32"/>
      <c r="AB95" s="32"/>
      <c r="AC95" s="32"/>
      <c r="AD95" s="32"/>
      <c r="AE95" s="32"/>
    </row>
    <row r="96" spans="1:47" s="2" customFormat="1" ht="22.9" customHeight="1">
      <c r="A96" s="32"/>
      <c r="B96" s="33"/>
      <c r="C96" s="125" t="s">
        <v>103</v>
      </c>
      <c r="D96" s="32"/>
      <c r="E96" s="32"/>
      <c r="F96" s="32"/>
      <c r="G96" s="32"/>
      <c r="H96" s="32"/>
      <c r="I96" s="96"/>
      <c r="J96" s="71">
        <f>J132</f>
        <v>0</v>
      </c>
      <c r="K96" s="32"/>
      <c r="L96" s="42"/>
      <c r="S96" s="32"/>
      <c r="T96" s="32"/>
      <c r="U96" s="32"/>
      <c r="V96" s="32"/>
      <c r="W96" s="32"/>
      <c r="X96" s="32"/>
      <c r="Y96" s="32"/>
      <c r="Z96" s="32"/>
      <c r="AA96" s="32"/>
      <c r="AB96" s="32"/>
      <c r="AC96" s="32"/>
      <c r="AD96" s="32"/>
      <c r="AE96" s="32"/>
      <c r="AU96" s="17" t="s">
        <v>104</v>
      </c>
    </row>
    <row r="97" spans="2:12" s="9" customFormat="1" ht="24.95" customHeight="1">
      <c r="B97" s="126"/>
      <c r="D97" s="127" t="s">
        <v>105</v>
      </c>
      <c r="E97" s="128"/>
      <c r="F97" s="128"/>
      <c r="G97" s="128"/>
      <c r="H97" s="128"/>
      <c r="I97" s="129"/>
      <c r="J97" s="130">
        <f>J133</f>
        <v>0</v>
      </c>
      <c r="L97" s="126"/>
    </row>
    <row r="98" spans="2:12" s="10" customFormat="1" ht="19.899999999999999" customHeight="1">
      <c r="B98" s="131"/>
      <c r="D98" s="132" t="s">
        <v>106</v>
      </c>
      <c r="E98" s="133"/>
      <c r="F98" s="133"/>
      <c r="G98" s="133"/>
      <c r="H98" s="133"/>
      <c r="I98" s="134"/>
      <c r="J98" s="135">
        <f>J134</f>
        <v>0</v>
      </c>
      <c r="L98" s="131"/>
    </row>
    <row r="99" spans="2:12" s="10" customFormat="1" ht="19.899999999999999" customHeight="1">
      <c r="B99" s="131"/>
      <c r="D99" s="132" t="s">
        <v>107</v>
      </c>
      <c r="E99" s="133"/>
      <c r="F99" s="133"/>
      <c r="G99" s="133"/>
      <c r="H99" s="133"/>
      <c r="I99" s="134"/>
      <c r="J99" s="135">
        <f>J143</f>
        <v>0</v>
      </c>
      <c r="L99" s="131"/>
    </row>
    <row r="100" spans="2:12" s="10" customFormat="1" ht="19.899999999999999" customHeight="1">
      <c r="B100" s="131"/>
      <c r="D100" s="132" t="s">
        <v>108</v>
      </c>
      <c r="E100" s="133"/>
      <c r="F100" s="133"/>
      <c r="G100" s="133"/>
      <c r="H100" s="133"/>
      <c r="I100" s="134"/>
      <c r="J100" s="135">
        <f>J147</f>
        <v>0</v>
      </c>
      <c r="L100" s="131"/>
    </row>
    <row r="101" spans="2:12" s="10" customFormat="1" ht="19.899999999999999" customHeight="1">
      <c r="B101" s="131"/>
      <c r="D101" s="132" t="s">
        <v>109</v>
      </c>
      <c r="E101" s="133"/>
      <c r="F101" s="133"/>
      <c r="G101" s="133"/>
      <c r="H101" s="133"/>
      <c r="I101" s="134"/>
      <c r="J101" s="135">
        <f>J167</f>
        <v>0</v>
      </c>
      <c r="L101" s="131"/>
    </row>
    <row r="102" spans="2:12" s="10" customFormat="1" ht="19.899999999999999" customHeight="1">
      <c r="B102" s="131"/>
      <c r="D102" s="132" t="s">
        <v>110</v>
      </c>
      <c r="E102" s="133"/>
      <c r="F102" s="133"/>
      <c r="G102" s="133"/>
      <c r="H102" s="133"/>
      <c r="I102" s="134"/>
      <c r="J102" s="135">
        <f>J229</f>
        <v>0</v>
      </c>
      <c r="L102" s="131"/>
    </row>
    <row r="103" spans="2:12" s="10" customFormat="1" ht="19.899999999999999" customHeight="1">
      <c r="B103" s="131"/>
      <c r="D103" s="132" t="s">
        <v>111</v>
      </c>
      <c r="E103" s="133"/>
      <c r="F103" s="133"/>
      <c r="G103" s="133"/>
      <c r="H103" s="133"/>
      <c r="I103" s="134"/>
      <c r="J103" s="135">
        <f>J243</f>
        <v>0</v>
      </c>
      <c r="L103" s="131"/>
    </row>
    <row r="104" spans="2:12" s="9" customFormat="1" ht="24.95" customHeight="1">
      <c r="B104" s="126"/>
      <c r="D104" s="127" t="s">
        <v>112</v>
      </c>
      <c r="E104" s="128"/>
      <c r="F104" s="128"/>
      <c r="G104" s="128"/>
      <c r="H104" s="128"/>
      <c r="I104" s="129"/>
      <c r="J104" s="130">
        <f>J245</f>
        <v>0</v>
      </c>
      <c r="L104" s="126"/>
    </row>
    <row r="105" spans="2:12" s="10" customFormat="1" ht="19.899999999999999" customHeight="1">
      <c r="B105" s="131"/>
      <c r="D105" s="132" t="s">
        <v>113</v>
      </c>
      <c r="E105" s="133"/>
      <c r="F105" s="133"/>
      <c r="G105" s="133"/>
      <c r="H105" s="133"/>
      <c r="I105" s="134"/>
      <c r="J105" s="135">
        <f>J246</f>
        <v>0</v>
      </c>
      <c r="L105" s="131"/>
    </row>
    <row r="106" spans="2:12" s="10" customFormat="1" ht="19.899999999999999" customHeight="1">
      <c r="B106" s="131"/>
      <c r="D106" s="132" t="s">
        <v>114</v>
      </c>
      <c r="E106" s="133"/>
      <c r="F106" s="133"/>
      <c r="G106" s="133"/>
      <c r="H106" s="133"/>
      <c r="I106" s="134"/>
      <c r="J106" s="135">
        <f>J255</f>
        <v>0</v>
      </c>
      <c r="L106" s="131"/>
    </row>
    <row r="107" spans="2:12" s="10" customFormat="1" ht="19.899999999999999" customHeight="1">
      <c r="B107" s="131"/>
      <c r="D107" s="132" t="s">
        <v>115</v>
      </c>
      <c r="E107" s="133"/>
      <c r="F107" s="133"/>
      <c r="G107" s="133"/>
      <c r="H107" s="133"/>
      <c r="I107" s="134"/>
      <c r="J107" s="135">
        <f>J285</f>
        <v>0</v>
      </c>
      <c r="L107" s="131"/>
    </row>
    <row r="108" spans="2:12" s="10" customFormat="1" ht="19.899999999999999" customHeight="1">
      <c r="B108" s="131"/>
      <c r="D108" s="132" t="s">
        <v>116</v>
      </c>
      <c r="E108" s="133"/>
      <c r="F108" s="133"/>
      <c r="G108" s="133"/>
      <c r="H108" s="133"/>
      <c r="I108" s="134"/>
      <c r="J108" s="135">
        <f>J298</f>
        <v>0</v>
      </c>
      <c r="L108" s="131"/>
    </row>
    <row r="109" spans="2:12" s="10" customFormat="1" ht="19.899999999999999" customHeight="1">
      <c r="B109" s="131"/>
      <c r="D109" s="132" t="s">
        <v>117</v>
      </c>
      <c r="E109" s="133"/>
      <c r="F109" s="133"/>
      <c r="G109" s="133"/>
      <c r="H109" s="133"/>
      <c r="I109" s="134"/>
      <c r="J109" s="135">
        <f>J320</f>
        <v>0</v>
      </c>
      <c r="L109" s="131"/>
    </row>
    <row r="110" spans="2:12" s="10" customFormat="1" ht="19.899999999999999" customHeight="1">
      <c r="B110" s="131"/>
      <c r="D110" s="132" t="s">
        <v>118</v>
      </c>
      <c r="E110" s="133"/>
      <c r="F110" s="133"/>
      <c r="G110" s="133"/>
      <c r="H110" s="133"/>
      <c r="I110" s="134"/>
      <c r="J110" s="135">
        <f>J324</f>
        <v>0</v>
      </c>
      <c r="L110" s="131"/>
    </row>
    <row r="111" spans="2:12" s="10" customFormat="1" ht="19.899999999999999" customHeight="1">
      <c r="B111" s="131"/>
      <c r="D111" s="132" t="s">
        <v>119</v>
      </c>
      <c r="E111" s="133"/>
      <c r="F111" s="133"/>
      <c r="G111" s="133"/>
      <c r="H111" s="133"/>
      <c r="I111" s="134"/>
      <c r="J111" s="135">
        <f>J343</f>
        <v>0</v>
      </c>
      <c r="L111" s="131"/>
    </row>
    <row r="112" spans="2:12" s="10" customFormat="1" ht="19.899999999999999" customHeight="1">
      <c r="B112" s="131"/>
      <c r="D112" s="132" t="s">
        <v>120</v>
      </c>
      <c r="E112" s="133"/>
      <c r="F112" s="133"/>
      <c r="G112" s="133"/>
      <c r="H112" s="133"/>
      <c r="I112" s="134"/>
      <c r="J112" s="135">
        <f>J349</f>
        <v>0</v>
      </c>
      <c r="L112" s="131"/>
    </row>
    <row r="113" spans="1:31" s="2" customFormat="1" ht="21.75" customHeight="1">
      <c r="A113" s="32"/>
      <c r="B113" s="33"/>
      <c r="C113" s="32"/>
      <c r="D113" s="32"/>
      <c r="E113" s="32"/>
      <c r="F113" s="32"/>
      <c r="G113" s="32"/>
      <c r="H113" s="32"/>
      <c r="I113" s="96"/>
      <c r="J113" s="32"/>
      <c r="K113" s="32"/>
      <c r="L113" s="42"/>
      <c r="S113" s="32"/>
      <c r="T113" s="32"/>
      <c r="U113" s="32"/>
      <c r="V113" s="32"/>
      <c r="W113" s="32"/>
      <c r="X113" s="32"/>
      <c r="Y113" s="32"/>
      <c r="Z113" s="32"/>
      <c r="AA113" s="32"/>
      <c r="AB113" s="32"/>
      <c r="AC113" s="32"/>
      <c r="AD113" s="32"/>
      <c r="AE113" s="32"/>
    </row>
    <row r="114" spans="1:31" s="2" customFormat="1" ht="6.95" customHeight="1">
      <c r="A114" s="32"/>
      <c r="B114" s="47"/>
      <c r="C114" s="48"/>
      <c r="D114" s="48"/>
      <c r="E114" s="48"/>
      <c r="F114" s="48"/>
      <c r="G114" s="48"/>
      <c r="H114" s="48"/>
      <c r="I114" s="120"/>
      <c r="J114" s="48"/>
      <c r="K114" s="48"/>
      <c r="L114" s="42"/>
      <c r="S114" s="32"/>
      <c r="T114" s="32"/>
      <c r="U114" s="32"/>
      <c r="V114" s="32"/>
      <c r="W114" s="32"/>
      <c r="X114" s="32"/>
      <c r="Y114" s="32"/>
      <c r="Z114" s="32"/>
      <c r="AA114" s="32"/>
      <c r="AB114" s="32"/>
      <c r="AC114" s="32"/>
      <c r="AD114" s="32"/>
      <c r="AE114" s="32"/>
    </row>
    <row r="118" spans="1:31" s="2" customFormat="1" ht="6.95" customHeight="1">
      <c r="A118" s="32"/>
      <c r="B118" s="49"/>
      <c r="C118" s="50"/>
      <c r="D118" s="50"/>
      <c r="E118" s="50"/>
      <c r="F118" s="50"/>
      <c r="G118" s="50"/>
      <c r="H118" s="50"/>
      <c r="I118" s="121"/>
      <c r="J118" s="50"/>
      <c r="K118" s="50"/>
      <c r="L118" s="42"/>
      <c r="S118" s="32"/>
      <c r="T118" s="32"/>
      <c r="U118" s="32"/>
      <c r="V118" s="32"/>
      <c r="W118" s="32"/>
      <c r="X118" s="32"/>
      <c r="Y118" s="32"/>
      <c r="Z118" s="32"/>
      <c r="AA118" s="32"/>
      <c r="AB118" s="32"/>
      <c r="AC118" s="32"/>
      <c r="AD118" s="32"/>
      <c r="AE118" s="32"/>
    </row>
    <row r="119" spans="1:31" s="2" customFormat="1" ht="24.95" customHeight="1">
      <c r="A119" s="32"/>
      <c r="B119" s="33"/>
      <c r="C119" s="21" t="s">
        <v>121</v>
      </c>
      <c r="D119" s="32"/>
      <c r="E119" s="32"/>
      <c r="F119" s="32"/>
      <c r="G119" s="32"/>
      <c r="H119" s="32"/>
      <c r="I119" s="96"/>
      <c r="J119" s="32"/>
      <c r="K119" s="32"/>
      <c r="L119" s="42"/>
      <c r="S119" s="32"/>
      <c r="T119" s="32"/>
      <c r="U119" s="32"/>
      <c r="V119" s="32"/>
      <c r="W119" s="32"/>
      <c r="X119" s="32"/>
      <c r="Y119" s="32"/>
      <c r="Z119" s="32"/>
      <c r="AA119" s="32"/>
      <c r="AB119" s="32"/>
      <c r="AC119" s="32"/>
      <c r="AD119" s="32"/>
      <c r="AE119" s="32"/>
    </row>
    <row r="120" spans="1:31" s="2" customFormat="1" ht="6.95" customHeight="1">
      <c r="A120" s="32"/>
      <c r="B120" s="33"/>
      <c r="C120" s="32"/>
      <c r="D120" s="32"/>
      <c r="E120" s="32"/>
      <c r="F120" s="32"/>
      <c r="G120" s="32"/>
      <c r="H120" s="32"/>
      <c r="I120" s="96"/>
      <c r="J120" s="32"/>
      <c r="K120" s="32"/>
      <c r="L120" s="42"/>
      <c r="S120" s="32"/>
      <c r="T120" s="32"/>
      <c r="U120" s="32"/>
      <c r="V120" s="32"/>
      <c r="W120" s="32"/>
      <c r="X120" s="32"/>
      <c r="Y120" s="32"/>
      <c r="Z120" s="32"/>
      <c r="AA120" s="32"/>
      <c r="AB120" s="32"/>
      <c r="AC120" s="32"/>
      <c r="AD120" s="32"/>
      <c r="AE120" s="32"/>
    </row>
    <row r="121" spans="1:31" s="2" customFormat="1" ht="12" customHeight="1">
      <c r="A121" s="32"/>
      <c r="B121" s="33"/>
      <c r="C121" s="27" t="s">
        <v>16</v>
      </c>
      <c r="D121" s="32"/>
      <c r="E121" s="32"/>
      <c r="F121" s="32"/>
      <c r="G121" s="32"/>
      <c r="H121" s="32"/>
      <c r="I121" s="96"/>
      <c r="J121" s="32"/>
      <c r="K121" s="32"/>
      <c r="L121" s="42"/>
      <c r="S121" s="32"/>
      <c r="T121" s="32"/>
      <c r="U121" s="32"/>
      <c r="V121" s="32"/>
      <c r="W121" s="32"/>
      <c r="X121" s="32"/>
      <c r="Y121" s="32"/>
      <c r="Z121" s="32"/>
      <c r="AA121" s="32"/>
      <c r="AB121" s="32"/>
      <c r="AC121" s="32"/>
      <c r="AD121" s="32"/>
      <c r="AE121" s="32"/>
    </row>
    <row r="122" spans="1:31" s="2" customFormat="1" ht="16.5" customHeight="1">
      <c r="A122" s="32"/>
      <c r="B122" s="33"/>
      <c r="C122" s="32"/>
      <c r="D122" s="32"/>
      <c r="E122" s="259" t="str">
        <f>E7</f>
        <v>Bytový dům Mezilesí 2060 - Výměna stoupacího potrubí - I. etapa</v>
      </c>
      <c r="F122" s="260"/>
      <c r="G122" s="260"/>
      <c r="H122" s="260"/>
      <c r="I122" s="96"/>
      <c r="J122" s="32"/>
      <c r="K122" s="32"/>
      <c r="L122" s="42"/>
      <c r="S122" s="32"/>
      <c r="T122" s="32"/>
      <c r="U122" s="32"/>
      <c r="V122" s="32"/>
      <c r="W122" s="32"/>
      <c r="X122" s="32"/>
      <c r="Y122" s="32"/>
      <c r="Z122" s="32"/>
      <c r="AA122" s="32"/>
      <c r="AB122" s="32"/>
      <c r="AC122" s="32"/>
      <c r="AD122" s="32"/>
      <c r="AE122" s="32"/>
    </row>
    <row r="123" spans="1:31" s="2" customFormat="1" ht="12" customHeight="1">
      <c r="A123" s="32"/>
      <c r="B123" s="33"/>
      <c r="C123" s="27" t="s">
        <v>98</v>
      </c>
      <c r="D123" s="32"/>
      <c r="E123" s="32"/>
      <c r="F123" s="32"/>
      <c r="G123" s="32"/>
      <c r="H123" s="32"/>
      <c r="I123" s="96"/>
      <c r="J123" s="32"/>
      <c r="K123" s="32"/>
      <c r="L123" s="42"/>
      <c r="S123" s="32"/>
      <c r="T123" s="32"/>
      <c r="U123" s="32"/>
      <c r="V123" s="32"/>
      <c r="W123" s="32"/>
      <c r="X123" s="32"/>
      <c r="Y123" s="32"/>
      <c r="Z123" s="32"/>
      <c r="AA123" s="32"/>
      <c r="AB123" s="32"/>
      <c r="AC123" s="32"/>
      <c r="AD123" s="32"/>
      <c r="AE123" s="32"/>
    </row>
    <row r="124" spans="1:31" s="2" customFormat="1" ht="16.5" customHeight="1">
      <c r="A124" s="32"/>
      <c r="B124" s="33"/>
      <c r="C124" s="32"/>
      <c r="D124" s="32"/>
      <c r="E124" s="220" t="str">
        <f>E9</f>
        <v>01.1 - SO 01.1 Stavební část</v>
      </c>
      <c r="F124" s="261"/>
      <c r="G124" s="261"/>
      <c r="H124" s="261"/>
      <c r="I124" s="96"/>
      <c r="J124" s="32"/>
      <c r="K124" s="32"/>
      <c r="L124" s="42"/>
      <c r="S124" s="32"/>
      <c r="T124" s="32"/>
      <c r="U124" s="32"/>
      <c r="V124" s="32"/>
      <c r="W124" s="32"/>
      <c r="X124" s="32"/>
      <c r="Y124" s="32"/>
      <c r="Z124" s="32"/>
      <c r="AA124" s="32"/>
      <c r="AB124" s="32"/>
      <c r="AC124" s="32"/>
      <c r="AD124" s="32"/>
      <c r="AE124" s="32"/>
    </row>
    <row r="125" spans="1:31" s="2" customFormat="1" ht="6.95" customHeight="1">
      <c r="A125" s="32"/>
      <c r="B125" s="33"/>
      <c r="C125" s="32"/>
      <c r="D125" s="32"/>
      <c r="E125" s="32"/>
      <c r="F125" s="32"/>
      <c r="G125" s="32"/>
      <c r="H125" s="32"/>
      <c r="I125" s="96"/>
      <c r="J125" s="32"/>
      <c r="K125" s="32"/>
      <c r="L125" s="42"/>
      <c r="S125" s="32"/>
      <c r="T125" s="32"/>
      <c r="U125" s="32"/>
      <c r="V125" s="32"/>
      <c r="W125" s="32"/>
      <c r="X125" s="32"/>
      <c r="Y125" s="32"/>
      <c r="Z125" s="32"/>
      <c r="AA125" s="32"/>
      <c r="AB125" s="32"/>
      <c r="AC125" s="32"/>
      <c r="AD125" s="32"/>
      <c r="AE125" s="32"/>
    </row>
    <row r="126" spans="1:31" s="2" customFormat="1" ht="12" customHeight="1">
      <c r="A126" s="32"/>
      <c r="B126" s="33"/>
      <c r="C126" s="27" t="s">
        <v>20</v>
      </c>
      <c r="D126" s="32"/>
      <c r="E126" s="32"/>
      <c r="F126" s="25" t="str">
        <f>F12</f>
        <v xml:space="preserve"> </v>
      </c>
      <c r="G126" s="32"/>
      <c r="H126" s="32"/>
      <c r="I126" s="97" t="s">
        <v>22</v>
      </c>
      <c r="J126" s="55">
        <f>IF(J12="","",J12)</f>
        <v>43734</v>
      </c>
      <c r="K126" s="32"/>
      <c r="L126" s="42"/>
      <c r="S126" s="32"/>
      <c r="T126" s="32"/>
      <c r="U126" s="32"/>
      <c r="V126" s="32"/>
      <c r="W126" s="32"/>
      <c r="X126" s="32"/>
      <c r="Y126" s="32"/>
      <c r="Z126" s="32"/>
      <c r="AA126" s="32"/>
      <c r="AB126" s="32"/>
      <c r="AC126" s="32"/>
      <c r="AD126" s="32"/>
      <c r="AE126" s="32"/>
    </row>
    <row r="127" spans="1:31" s="2" customFormat="1" ht="6.95" customHeight="1">
      <c r="A127" s="32"/>
      <c r="B127" s="33"/>
      <c r="C127" s="32"/>
      <c r="D127" s="32"/>
      <c r="E127" s="32"/>
      <c r="F127" s="32"/>
      <c r="G127" s="32"/>
      <c r="H127" s="32"/>
      <c r="I127" s="96"/>
      <c r="J127" s="32"/>
      <c r="K127" s="32"/>
      <c r="L127" s="42"/>
      <c r="S127" s="32"/>
      <c r="T127" s="32"/>
      <c r="U127" s="32"/>
      <c r="V127" s="32"/>
      <c r="W127" s="32"/>
      <c r="X127" s="32"/>
      <c r="Y127" s="32"/>
      <c r="Z127" s="32"/>
      <c r="AA127" s="32"/>
      <c r="AB127" s="32"/>
      <c r="AC127" s="32"/>
      <c r="AD127" s="32"/>
      <c r="AE127" s="32"/>
    </row>
    <row r="128" spans="1:31" s="2" customFormat="1" ht="15.2" customHeight="1">
      <c r="A128" s="32"/>
      <c r="B128" s="33"/>
      <c r="C128" s="27" t="s">
        <v>23</v>
      </c>
      <c r="D128" s="32"/>
      <c r="E128" s="32"/>
      <c r="F128" s="25" t="str">
        <f>E15</f>
        <v xml:space="preserve"> </v>
      </c>
      <c r="G128" s="32"/>
      <c r="H128" s="32"/>
      <c r="I128" s="97" t="s">
        <v>28</v>
      </c>
      <c r="J128" s="30" t="str">
        <f>E21</f>
        <v xml:space="preserve"> </v>
      </c>
      <c r="K128" s="32"/>
      <c r="L128" s="42"/>
      <c r="S128" s="32"/>
      <c r="T128" s="32"/>
      <c r="U128" s="32"/>
      <c r="V128" s="32"/>
      <c r="W128" s="32"/>
      <c r="X128" s="32"/>
      <c r="Y128" s="32"/>
      <c r="Z128" s="32"/>
      <c r="AA128" s="32"/>
      <c r="AB128" s="32"/>
      <c r="AC128" s="32"/>
      <c r="AD128" s="32"/>
      <c r="AE128" s="32"/>
    </row>
    <row r="129" spans="1:65" s="2" customFormat="1" ht="15.2" customHeight="1">
      <c r="A129" s="32"/>
      <c r="B129" s="33"/>
      <c r="C129" s="27" t="s">
        <v>26</v>
      </c>
      <c r="D129" s="32"/>
      <c r="E129" s="32"/>
      <c r="F129" s="25" t="str">
        <f>IF(E18="","",E18)</f>
        <v>Vyplň údaj</v>
      </c>
      <c r="G129" s="32"/>
      <c r="H129" s="32"/>
      <c r="I129" s="97" t="s">
        <v>30</v>
      </c>
      <c r="J129" s="30" t="str">
        <f>E24</f>
        <v xml:space="preserve"> </v>
      </c>
      <c r="K129" s="32"/>
      <c r="L129" s="42"/>
      <c r="S129" s="32"/>
      <c r="T129" s="32"/>
      <c r="U129" s="32"/>
      <c r="V129" s="32"/>
      <c r="W129" s="32"/>
      <c r="X129" s="32"/>
      <c r="Y129" s="32"/>
      <c r="Z129" s="32"/>
      <c r="AA129" s="32"/>
      <c r="AB129" s="32"/>
      <c r="AC129" s="32"/>
      <c r="AD129" s="32"/>
      <c r="AE129" s="32"/>
    </row>
    <row r="130" spans="1:65" s="2" customFormat="1" ht="10.35" customHeight="1">
      <c r="A130" s="32"/>
      <c r="B130" s="33"/>
      <c r="C130" s="32"/>
      <c r="D130" s="32"/>
      <c r="E130" s="32"/>
      <c r="F130" s="32"/>
      <c r="G130" s="32"/>
      <c r="H130" s="32"/>
      <c r="I130" s="96"/>
      <c r="J130" s="32"/>
      <c r="K130" s="32"/>
      <c r="L130" s="42"/>
      <c r="S130" s="32"/>
      <c r="T130" s="32"/>
      <c r="U130" s="32"/>
      <c r="V130" s="32"/>
      <c r="W130" s="32"/>
      <c r="X130" s="32"/>
      <c r="Y130" s="32"/>
      <c r="Z130" s="32"/>
      <c r="AA130" s="32"/>
      <c r="AB130" s="32"/>
      <c r="AC130" s="32"/>
      <c r="AD130" s="32"/>
      <c r="AE130" s="32"/>
    </row>
    <row r="131" spans="1:65" s="11" customFormat="1" ht="29.25" customHeight="1">
      <c r="A131" s="136"/>
      <c r="B131" s="137"/>
      <c r="C131" s="138" t="s">
        <v>122</v>
      </c>
      <c r="D131" s="139" t="s">
        <v>57</v>
      </c>
      <c r="E131" s="139" t="s">
        <v>53</v>
      </c>
      <c r="F131" s="139" t="s">
        <v>54</v>
      </c>
      <c r="G131" s="139" t="s">
        <v>123</v>
      </c>
      <c r="H131" s="139" t="s">
        <v>124</v>
      </c>
      <c r="I131" s="140" t="s">
        <v>125</v>
      </c>
      <c r="J131" s="141" t="s">
        <v>102</v>
      </c>
      <c r="K131" s="142" t="s">
        <v>126</v>
      </c>
      <c r="L131" s="143"/>
      <c r="M131" s="62" t="s">
        <v>1</v>
      </c>
      <c r="N131" s="63" t="s">
        <v>36</v>
      </c>
      <c r="O131" s="63" t="s">
        <v>127</v>
      </c>
      <c r="P131" s="63" t="s">
        <v>128</v>
      </c>
      <c r="Q131" s="63" t="s">
        <v>129</v>
      </c>
      <c r="R131" s="63" t="s">
        <v>130</v>
      </c>
      <c r="S131" s="63" t="s">
        <v>131</v>
      </c>
      <c r="T131" s="64" t="s">
        <v>132</v>
      </c>
      <c r="U131" s="136"/>
      <c r="V131" s="136"/>
      <c r="W131" s="136"/>
      <c r="X131" s="136"/>
      <c r="Y131" s="136"/>
      <c r="Z131" s="136"/>
      <c r="AA131" s="136"/>
      <c r="AB131" s="136"/>
      <c r="AC131" s="136"/>
      <c r="AD131" s="136"/>
      <c r="AE131" s="136"/>
    </row>
    <row r="132" spans="1:65" s="2" customFormat="1" ht="22.9" customHeight="1">
      <c r="A132" s="32"/>
      <c r="B132" s="33"/>
      <c r="C132" s="69" t="s">
        <v>133</v>
      </c>
      <c r="D132" s="32"/>
      <c r="E132" s="32"/>
      <c r="F132" s="32"/>
      <c r="G132" s="32"/>
      <c r="H132" s="32"/>
      <c r="I132" s="96"/>
      <c r="J132" s="144">
        <f>BK132</f>
        <v>0</v>
      </c>
      <c r="K132" s="32"/>
      <c r="L132" s="33"/>
      <c r="M132" s="65"/>
      <c r="N132" s="56"/>
      <c r="O132" s="66"/>
      <c r="P132" s="145">
        <f>P133+P245</f>
        <v>0</v>
      </c>
      <c r="Q132" s="66"/>
      <c r="R132" s="145">
        <f>R133+R245</f>
        <v>21.038631929999998</v>
      </c>
      <c r="S132" s="66"/>
      <c r="T132" s="146">
        <f>T133+T245</f>
        <v>27.806425000000004</v>
      </c>
      <c r="U132" s="32"/>
      <c r="V132" s="32"/>
      <c r="W132" s="32"/>
      <c r="X132" s="32"/>
      <c r="Y132" s="32"/>
      <c r="Z132" s="32"/>
      <c r="AA132" s="32"/>
      <c r="AB132" s="32"/>
      <c r="AC132" s="32"/>
      <c r="AD132" s="32"/>
      <c r="AE132" s="32"/>
      <c r="AT132" s="17" t="s">
        <v>71</v>
      </c>
      <c r="AU132" s="17" t="s">
        <v>104</v>
      </c>
      <c r="BK132" s="147">
        <f>BK133+BK245</f>
        <v>0</v>
      </c>
    </row>
    <row r="133" spans="1:65" s="12" customFormat="1" ht="25.9" customHeight="1">
      <c r="B133" s="148"/>
      <c r="D133" s="149" t="s">
        <v>71</v>
      </c>
      <c r="E133" s="150" t="s">
        <v>134</v>
      </c>
      <c r="F133" s="150" t="s">
        <v>135</v>
      </c>
      <c r="I133" s="151"/>
      <c r="J133" s="152">
        <f>BK133</f>
        <v>0</v>
      </c>
      <c r="L133" s="148"/>
      <c r="M133" s="153"/>
      <c r="N133" s="154"/>
      <c r="O133" s="154"/>
      <c r="P133" s="155">
        <f>P134+P143+P147+P167+P229+P243</f>
        <v>0</v>
      </c>
      <c r="Q133" s="154"/>
      <c r="R133" s="155">
        <f>R134+R143+R147+R167+R229+R243</f>
        <v>7.6937720100000009</v>
      </c>
      <c r="S133" s="154"/>
      <c r="T133" s="156">
        <f>T134+T143+T147+T167+T229+T243</f>
        <v>26.352700000000006</v>
      </c>
      <c r="AR133" s="149" t="s">
        <v>80</v>
      </c>
      <c r="AT133" s="157" t="s">
        <v>71</v>
      </c>
      <c r="AU133" s="157" t="s">
        <v>72</v>
      </c>
      <c r="AY133" s="149" t="s">
        <v>136</v>
      </c>
      <c r="BK133" s="158">
        <f>BK134+BK143+BK147+BK167+BK229+BK243</f>
        <v>0</v>
      </c>
    </row>
    <row r="134" spans="1:65" s="12" customFormat="1" ht="22.9" customHeight="1">
      <c r="B134" s="148"/>
      <c r="D134" s="149" t="s">
        <v>71</v>
      </c>
      <c r="E134" s="159" t="s">
        <v>137</v>
      </c>
      <c r="F134" s="159" t="s">
        <v>138</v>
      </c>
      <c r="I134" s="151"/>
      <c r="J134" s="160">
        <f>BK134</f>
        <v>0</v>
      </c>
      <c r="L134" s="148"/>
      <c r="M134" s="153"/>
      <c r="N134" s="154"/>
      <c r="O134" s="154"/>
      <c r="P134" s="155">
        <f>SUM(P135:P142)</f>
        <v>0</v>
      </c>
      <c r="Q134" s="154"/>
      <c r="R134" s="155">
        <f>SUM(R135:R142)</f>
        <v>0.36119999999999997</v>
      </c>
      <c r="S134" s="154"/>
      <c r="T134" s="156">
        <f>SUM(T135:T142)</f>
        <v>0</v>
      </c>
      <c r="AR134" s="149" t="s">
        <v>80</v>
      </c>
      <c r="AT134" s="157" t="s">
        <v>71</v>
      </c>
      <c r="AU134" s="157" t="s">
        <v>80</v>
      </c>
      <c r="AY134" s="149" t="s">
        <v>136</v>
      </c>
      <c r="BK134" s="158">
        <f>SUM(BK135:BK142)</f>
        <v>0</v>
      </c>
    </row>
    <row r="135" spans="1:65" s="2" customFormat="1" ht="21.75" customHeight="1">
      <c r="A135" s="32"/>
      <c r="B135" s="161"/>
      <c r="C135" s="162" t="s">
        <v>80</v>
      </c>
      <c r="D135" s="162" t="s">
        <v>139</v>
      </c>
      <c r="E135" s="163" t="s">
        <v>140</v>
      </c>
      <c r="F135" s="164" t="s">
        <v>141</v>
      </c>
      <c r="G135" s="165" t="s">
        <v>142</v>
      </c>
      <c r="H135" s="166">
        <v>48</v>
      </c>
      <c r="I135" s="167"/>
      <c r="J135" s="168">
        <f>ROUND(I135*H135,2)</f>
        <v>0</v>
      </c>
      <c r="K135" s="169"/>
      <c r="L135" s="33"/>
      <c r="M135" s="170" t="s">
        <v>1</v>
      </c>
      <c r="N135" s="171" t="s">
        <v>38</v>
      </c>
      <c r="O135" s="58"/>
      <c r="P135" s="172">
        <f>O135*H135</f>
        <v>0</v>
      </c>
      <c r="Q135" s="172">
        <v>5.6499999999999996E-3</v>
      </c>
      <c r="R135" s="172">
        <f>Q135*H135</f>
        <v>0.2712</v>
      </c>
      <c r="S135" s="172">
        <v>0</v>
      </c>
      <c r="T135" s="173">
        <f>S135*H135</f>
        <v>0</v>
      </c>
      <c r="U135" s="32"/>
      <c r="V135" s="32"/>
      <c r="W135" s="32"/>
      <c r="X135" s="32"/>
      <c r="Y135" s="32"/>
      <c r="Z135" s="32"/>
      <c r="AA135" s="32"/>
      <c r="AB135" s="32"/>
      <c r="AC135" s="32"/>
      <c r="AD135" s="32"/>
      <c r="AE135" s="32"/>
      <c r="AR135" s="174" t="s">
        <v>143</v>
      </c>
      <c r="AT135" s="174" t="s">
        <v>139</v>
      </c>
      <c r="AU135" s="174" t="s">
        <v>144</v>
      </c>
      <c r="AY135" s="17" t="s">
        <v>136</v>
      </c>
      <c r="BE135" s="175">
        <f>IF(N135="základní",J135,0)</f>
        <v>0</v>
      </c>
      <c r="BF135" s="175">
        <f>IF(N135="snížená",J135,0)</f>
        <v>0</v>
      </c>
      <c r="BG135" s="175">
        <f>IF(N135="zákl. přenesená",J135,0)</f>
        <v>0</v>
      </c>
      <c r="BH135" s="175">
        <f>IF(N135="sníž. přenesená",J135,0)</f>
        <v>0</v>
      </c>
      <c r="BI135" s="175">
        <f>IF(N135="nulová",J135,0)</f>
        <v>0</v>
      </c>
      <c r="BJ135" s="17" t="s">
        <v>144</v>
      </c>
      <c r="BK135" s="175">
        <f>ROUND(I135*H135,2)</f>
        <v>0</v>
      </c>
      <c r="BL135" s="17" t="s">
        <v>143</v>
      </c>
      <c r="BM135" s="174" t="s">
        <v>145</v>
      </c>
    </row>
    <row r="136" spans="1:65" s="13" customFormat="1" ht="11.25">
      <c r="B136" s="176"/>
      <c r="D136" s="177" t="s">
        <v>146</v>
      </c>
      <c r="E136" s="178" t="s">
        <v>1</v>
      </c>
      <c r="F136" s="179" t="s">
        <v>147</v>
      </c>
      <c r="H136" s="178" t="s">
        <v>1</v>
      </c>
      <c r="I136" s="180"/>
      <c r="L136" s="176"/>
      <c r="M136" s="181"/>
      <c r="N136" s="182"/>
      <c r="O136" s="182"/>
      <c r="P136" s="182"/>
      <c r="Q136" s="182"/>
      <c r="R136" s="182"/>
      <c r="S136" s="182"/>
      <c r="T136" s="183"/>
      <c r="AT136" s="178" t="s">
        <v>146</v>
      </c>
      <c r="AU136" s="178" t="s">
        <v>144</v>
      </c>
      <c r="AV136" s="13" t="s">
        <v>80</v>
      </c>
      <c r="AW136" s="13" t="s">
        <v>29</v>
      </c>
      <c r="AX136" s="13" t="s">
        <v>72</v>
      </c>
      <c r="AY136" s="178" t="s">
        <v>136</v>
      </c>
    </row>
    <row r="137" spans="1:65" s="14" customFormat="1" ht="11.25">
      <c r="B137" s="184"/>
      <c r="D137" s="177" t="s">
        <v>146</v>
      </c>
      <c r="E137" s="185" t="s">
        <v>1</v>
      </c>
      <c r="F137" s="186" t="s">
        <v>148</v>
      </c>
      <c r="H137" s="187">
        <v>48</v>
      </c>
      <c r="I137" s="188"/>
      <c r="L137" s="184"/>
      <c r="M137" s="189"/>
      <c r="N137" s="190"/>
      <c r="O137" s="190"/>
      <c r="P137" s="190"/>
      <c r="Q137" s="190"/>
      <c r="R137" s="190"/>
      <c r="S137" s="190"/>
      <c r="T137" s="191"/>
      <c r="AT137" s="185" t="s">
        <v>146</v>
      </c>
      <c r="AU137" s="185" t="s">
        <v>144</v>
      </c>
      <c r="AV137" s="14" t="s">
        <v>144</v>
      </c>
      <c r="AW137" s="14" t="s">
        <v>29</v>
      </c>
      <c r="AX137" s="14" t="s">
        <v>72</v>
      </c>
      <c r="AY137" s="185" t="s">
        <v>136</v>
      </c>
    </row>
    <row r="138" spans="1:65" s="15" customFormat="1" ht="11.25">
      <c r="B138" s="192"/>
      <c r="D138" s="177" t="s">
        <v>146</v>
      </c>
      <c r="E138" s="193" t="s">
        <v>1</v>
      </c>
      <c r="F138" s="194" t="s">
        <v>149</v>
      </c>
      <c r="H138" s="195">
        <v>48</v>
      </c>
      <c r="I138" s="196"/>
      <c r="L138" s="192"/>
      <c r="M138" s="197"/>
      <c r="N138" s="198"/>
      <c r="O138" s="198"/>
      <c r="P138" s="198"/>
      <c r="Q138" s="198"/>
      <c r="R138" s="198"/>
      <c r="S138" s="198"/>
      <c r="T138" s="199"/>
      <c r="AT138" s="193" t="s">
        <v>146</v>
      </c>
      <c r="AU138" s="193" t="s">
        <v>144</v>
      </c>
      <c r="AV138" s="15" t="s">
        <v>143</v>
      </c>
      <c r="AW138" s="15" t="s">
        <v>29</v>
      </c>
      <c r="AX138" s="15" t="s">
        <v>80</v>
      </c>
      <c r="AY138" s="193" t="s">
        <v>136</v>
      </c>
    </row>
    <row r="139" spans="1:65" s="2" customFormat="1" ht="16.5" customHeight="1">
      <c r="A139" s="32"/>
      <c r="B139" s="161"/>
      <c r="C139" s="162" t="s">
        <v>144</v>
      </c>
      <c r="D139" s="162" t="s">
        <v>139</v>
      </c>
      <c r="E139" s="163" t="s">
        <v>150</v>
      </c>
      <c r="F139" s="164" t="s">
        <v>151</v>
      </c>
      <c r="G139" s="165" t="s">
        <v>142</v>
      </c>
      <c r="H139" s="166">
        <v>6</v>
      </c>
      <c r="I139" s="167"/>
      <c r="J139" s="168">
        <f>ROUND(I139*H139,2)</f>
        <v>0</v>
      </c>
      <c r="K139" s="169"/>
      <c r="L139" s="33"/>
      <c r="M139" s="170" t="s">
        <v>1</v>
      </c>
      <c r="N139" s="171" t="s">
        <v>38</v>
      </c>
      <c r="O139" s="58"/>
      <c r="P139" s="172">
        <f>O139*H139</f>
        <v>0</v>
      </c>
      <c r="Q139" s="172">
        <v>1.4999999999999999E-2</v>
      </c>
      <c r="R139" s="172">
        <f>Q139*H139</f>
        <v>0.09</v>
      </c>
      <c r="S139" s="172">
        <v>0</v>
      </c>
      <c r="T139" s="173">
        <f>S139*H139</f>
        <v>0</v>
      </c>
      <c r="U139" s="32"/>
      <c r="V139" s="32"/>
      <c r="W139" s="32"/>
      <c r="X139" s="32"/>
      <c r="Y139" s="32"/>
      <c r="Z139" s="32"/>
      <c r="AA139" s="32"/>
      <c r="AB139" s="32"/>
      <c r="AC139" s="32"/>
      <c r="AD139" s="32"/>
      <c r="AE139" s="32"/>
      <c r="AR139" s="174" t="s">
        <v>143</v>
      </c>
      <c r="AT139" s="174" t="s">
        <v>139</v>
      </c>
      <c r="AU139" s="174" t="s">
        <v>144</v>
      </c>
      <c r="AY139" s="17" t="s">
        <v>136</v>
      </c>
      <c r="BE139" s="175">
        <f>IF(N139="základní",J139,0)</f>
        <v>0</v>
      </c>
      <c r="BF139" s="175">
        <f>IF(N139="snížená",J139,0)</f>
        <v>0</v>
      </c>
      <c r="BG139" s="175">
        <f>IF(N139="zákl. přenesená",J139,0)</f>
        <v>0</v>
      </c>
      <c r="BH139" s="175">
        <f>IF(N139="sníž. přenesená",J139,0)</f>
        <v>0</v>
      </c>
      <c r="BI139" s="175">
        <f>IF(N139="nulová",J139,0)</f>
        <v>0</v>
      </c>
      <c r="BJ139" s="17" t="s">
        <v>144</v>
      </c>
      <c r="BK139" s="175">
        <f>ROUND(I139*H139,2)</f>
        <v>0</v>
      </c>
      <c r="BL139" s="17" t="s">
        <v>143</v>
      </c>
      <c r="BM139" s="174" t="s">
        <v>152</v>
      </c>
    </row>
    <row r="140" spans="1:65" s="13" customFormat="1" ht="11.25">
      <c r="B140" s="176"/>
      <c r="D140" s="177" t="s">
        <v>146</v>
      </c>
      <c r="E140" s="178" t="s">
        <v>1</v>
      </c>
      <c r="F140" s="179" t="s">
        <v>153</v>
      </c>
      <c r="H140" s="178" t="s">
        <v>1</v>
      </c>
      <c r="I140" s="180"/>
      <c r="L140" s="176"/>
      <c r="M140" s="181"/>
      <c r="N140" s="182"/>
      <c r="O140" s="182"/>
      <c r="P140" s="182"/>
      <c r="Q140" s="182"/>
      <c r="R140" s="182"/>
      <c r="S140" s="182"/>
      <c r="T140" s="183"/>
      <c r="AT140" s="178" t="s">
        <v>146</v>
      </c>
      <c r="AU140" s="178" t="s">
        <v>144</v>
      </c>
      <c r="AV140" s="13" t="s">
        <v>80</v>
      </c>
      <c r="AW140" s="13" t="s">
        <v>29</v>
      </c>
      <c r="AX140" s="13" t="s">
        <v>72</v>
      </c>
      <c r="AY140" s="178" t="s">
        <v>136</v>
      </c>
    </row>
    <row r="141" spans="1:65" s="14" customFormat="1" ht="11.25">
      <c r="B141" s="184"/>
      <c r="D141" s="177" t="s">
        <v>146</v>
      </c>
      <c r="E141" s="185" t="s">
        <v>1</v>
      </c>
      <c r="F141" s="186" t="s">
        <v>154</v>
      </c>
      <c r="H141" s="187">
        <v>6</v>
      </c>
      <c r="I141" s="188"/>
      <c r="L141" s="184"/>
      <c r="M141" s="189"/>
      <c r="N141" s="190"/>
      <c r="O141" s="190"/>
      <c r="P141" s="190"/>
      <c r="Q141" s="190"/>
      <c r="R141" s="190"/>
      <c r="S141" s="190"/>
      <c r="T141" s="191"/>
      <c r="AT141" s="185" t="s">
        <v>146</v>
      </c>
      <c r="AU141" s="185" t="s">
        <v>144</v>
      </c>
      <c r="AV141" s="14" t="s">
        <v>144</v>
      </c>
      <c r="AW141" s="14" t="s">
        <v>29</v>
      </c>
      <c r="AX141" s="14" t="s">
        <v>72</v>
      </c>
      <c r="AY141" s="185" t="s">
        <v>136</v>
      </c>
    </row>
    <row r="142" spans="1:65" s="15" customFormat="1" ht="11.25">
      <c r="B142" s="192"/>
      <c r="D142" s="177" t="s">
        <v>146</v>
      </c>
      <c r="E142" s="193" t="s">
        <v>1</v>
      </c>
      <c r="F142" s="194" t="s">
        <v>149</v>
      </c>
      <c r="H142" s="195">
        <v>6</v>
      </c>
      <c r="I142" s="196"/>
      <c r="L142" s="192"/>
      <c r="M142" s="197"/>
      <c r="N142" s="198"/>
      <c r="O142" s="198"/>
      <c r="P142" s="198"/>
      <c r="Q142" s="198"/>
      <c r="R142" s="198"/>
      <c r="S142" s="198"/>
      <c r="T142" s="199"/>
      <c r="AT142" s="193" t="s">
        <v>146</v>
      </c>
      <c r="AU142" s="193" t="s">
        <v>144</v>
      </c>
      <c r="AV142" s="15" t="s">
        <v>143</v>
      </c>
      <c r="AW142" s="15" t="s">
        <v>29</v>
      </c>
      <c r="AX142" s="15" t="s">
        <v>80</v>
      </c>
      <c r="AY142" s="193" t="s">
        <v>136</v>
      </c>
    </row>
    <row r="143" spans="1:65" s="12" customFormat="1" ht="22.9" customHeight="1">
      <c r="B143" s="148"/>
      <c r="D143" s="149" t="s">
        <v>71</v>
      </c>
      <c r="E143" s="159" t="s">
        <v>143</v>
      </c>
      <c r="F143" s="159" t="s">
        <v>155</v>
      </c>
      <c r="I143" s="151"/>
      <c r="J143" s="160">
        <f>BK143</f>
        <v>0</v>
      </c>
      <c r="L143" s="148"/>
      <c r="M143" s="153"/>
      <c r="N143" s="154"/>
      <c r="O143" s="154"/>
      <c r="P143" s="155">
        <f>SUM(P144:P146)</f>
        <v>0</v>
      </c>
      <c r="Q143" s="154"/>
      <c r="R143" s="155">
        <f>SUM(R144:R146)</f>
        <v>1.0244</v>
      </c>
      <c r="S143" s="154"/>
      <c r="T143" s="156">
        <f>SUM(T144:T146)</f>
        <v>0</v>
      </c>
      <c r="AR143" s="149" t="s">
        <v>80</v>
      </c>
      <c r="AT143" s="157" t="s">
        <v>71</v>
      </c>
      <c r="AU143" s="157" t="s">
        <v>80</v>
      </c>
      <c r="AY143" s="149" t="s">
        <v>136</v>
      </c>
      <c r="BK143" s="158">
        <f>SUM(BK144:BK146)</f>
        <v>0</v>
      </c>
    </row>
    <row r="144" spans="1:65" s="2" customFormat="1" ht="21.75" customHeight="1">
      <c r="A144" s="32"/>
      <c r="B144" s="161"/>
      <c r="C144" s="162" t="s">
        <v>137</v>
      </c>
      <c r="D144" s="162" t="s">
        <v>139</v>
      </c>
      <c r="E144" s="163" t="s">
        <v>156</v>
      </c>
      <c r="F144" s="164" t="s">
        <v>157</v>
      </c>
      <c r="G144" s="165" t="s">
        <v>142</v>
      </c>
      <c r="H144" s="166">
        <v>52</v>
      </c>
      <c r="I144" s="167"/>
      <c r="J144" s="168">
        <f>ROUND(I144*H144,2)</f>
        <v>0</v>
      </c>
      <c r="K144" s="169"/>
      <c r="L144" s="33"/>
      <c r="M144" s="170" t="s">
        <v>1</v>
      </c>
      <c r="N144" s="171" t="s">
        <v>38</v>
      </c>
      <c r="O144" s="58"/>
      <c r="P144" s="172">
        <f>O144*H144</f>
        <v>0</v>
      </c>
      <c r="Q144" s="172">
        <v>1.9699999999999999E-2</v>
      </c>
      <c r="R144" s="172">
        <f>Q144*H144</f>
        <v>1.0244</v>
      </c>
      <c r="S144" s="172">
        <v>0</v>
      </c>
      <c r="T144" s="173">
        <f>S144*H144</f>
        <v>0</v>
      </c>
      <c r="U144" s="32"/>
      <c r="V144" s="32"/>
      <c r="W144" s="32"/>
      <c r="X144" s="32"/>
      <c r="Y144" s="32"/>
      <c r="Z144" s="32"/>
      <c r="AA144" s="32"/>
      <c r="AB144" s="32"/>
      <c r="AC144" s="32"/>
      <c r="AD144" s="32"/>
      <c r="AE144" s="32"/>
      <c r="AR144" s="174" t="s">
        <v>143</v>
      </c>
      <c r="AT144" s="174" t="s">
        <v>139</v>
      </c>
      <c r="AU144" s="174" t="s">
        <v>144</v>
      </c>
      <c r="AY144" s="17" t="s">
        <v>136</v>
      </c>
      <c r="BE144" s="175">
        <f>IF(N144="základní",J144,0)</f>
        <v>0</v>
      </c>
      <c r="BF144" s="175">
        <f>IF(N144="snížená",J144,0)</f>
        <v>0</v>
      </c>
      <c r="BG144" s="175">
        <f>IF(N144="zákl. přenesená",J144,0)</f>
        <v>0</v>
      </c>
      <c r="BH144" s="175">
        <f>IF(N144="sníž. přenesená",J144,0)</f>
        <v>0</v>
      </c>
      <c r="BI144" s="175">
        <f>IF(N144="nulová",J144,0)</f>
        <v>0</v>
      </c>
      <c r="BJ144" s="17" t="s">
        <v>144</v>
      </c>
      <c r="BK144" s="175">
        <f>ROUND(I144*H144,2)</f>
        <v>0</v>
      </c>
      <c r="BL144" s="17" t="s">
        <v>143</v>
      </c>
      <c r="BM144" s="174" t="s">
        <v>158</v>
      </c>
    </row>
    <row r="145" spans="1:65" s="14" customFormat="1" ht="11.25">
      <c r="B145" s="184"/>
      <c r="D145" s="177" t="s">
        <v>146</v>
      </c>
      <c r="E145" s="185" t="s">
        <v>1</v>
      </c>
      <c r="F145" s="186" t="s">
        <v>159</v>
      </c>
      <c r="H145" s="187">
        <v>52</v>
      </c>
      <c r="I145" s="188"/>
      <c r="L145" s="184"/>
      <c r="M145" s="189"/>
      <c r="N145" s="190"/>
      <c r="O145" s="190"/>
      <c r="P145" s="190"/>
      <c r="Q145" s="190"/>
      <c r="R145" s="190"/>
      <c r="S145" s="190"/>
      <c r="T145" s="191"/>
      <c r="AT145" s="185" t="s">
        <v>146</v>
      </c>
      <c r="AU145" s="185" t="s">
        <v>144</v>
      </c>
      <c r="AV145" s="14" t="s">
        <v>144</v>
      </c>
      <c r="AW145" s="14" t="s">
        <v>29</v>
      </c>
      <c r="AX145" s="14" t="s">
        <v>72</v>
      </c>
      <c r="AY145" s="185" t="s">
        <v>136</v>
      </c>
    </row>
    <row r="146" spans="1:65" s="15" customFormat="1" ht="11.25">
      <c r="B146" s="192"/>
      <c r="D146" s="177" t="s">
        <v>146</v>
      </c>
      <c r="E146" s="193" t="s">
        <v>1</v>
      </c>
      <c r="F146" s="194" t="s">
        <v>149</v>
      </c>
      <c r="H146" s="195">
        <v>52</v>
      </c>
      <c r="I146" s="196"/>
      <c r="L146" s="192"/>
      <c r="M146" s="197"/>
      <c r="N146" s="198"/>
      <c r="O146" s="198"/>
      <c r="P146" s="198"/>
      <c r="Q146" s="198"/>
      <c r="R146" s="198"/>
      <c r="S146" s="198"/>
      <c r="T146" s="199"/>
      <c r="AT146" s="193" t="s">
        <v>146</v>
      </c>
      <c r="AU146" s="193" t="s">
        <v>144</v>
      </c>
      <c r="AV146" s="15" t="s">
        <v>143</v>
      </c>
      <c r="AW146" s="15" t="s">
        <v>29</v>
      </c>
      <c r="AX146" s="15" t="s">
        <v>80</v>
      </c>
      <c r="AY146" s="193" t="s">
        <v>136</v>
      </c>
    </row>
    <row r="147" spans="1:65" s="12" customFormat="1" ht="22.9" customHeight="1">
      <c r="B147" s="148"/>
      <c r="D147" s="149" t="s">
        <v>71</v>
      </c>
      <c r="E147" s="159" t="s">
        <v>160</v>
      </c>
      <c r="F147" s="159" t="s">
        <v>161</v>
      </c>
      <c r="I147" s="151"/>
      <c r="J147" s="160">
        <f>BK147</f>
        <v>0</v>
      </c>
      <c r="L147" s="148"/>
      <c r="M147" s="153"/>
      <c r="N147" s="154"/>
      <c r="O147" s="154"/>
      <c r="P147" s="155">
        <f>SUM(P148:P166)</f>
        <v>0</v>
      </c>
      <c r="Q147" s="154"/>
      <c r="R147" s="155">
        <f>SUM(R148:R166)</f>
        <v>6.2502920100000008</v>
      </c>
      <c r="S147" s="154"/>
      <c r="T147" s="156">
        <f>SUM(T148:T166)</f>
        <v>0</v>
      </c>
      <c r="AR147" s="149" t="s">
        <v>80</v>
      </c>
      <c r="AT147" s="157" t="s">
        <v>71</v>
      </c>
      <c r="AU147" s="157" t="s">
        <v>80</v>
      </c>
      <c r="AY147" s="149" t="s">
        <v>136</v>
      </c>
      <c r="BK147" s="158">
        <f>SUM(BK148:BK166)</f>
        <v>0</v>
      </c>
    </row>
    <row r="148" spans="1:65" s="2" customFormat="1" ht="16.5" customHeight="1">
      <c r="A148" s="32"/>
      <c r="B148" s="161"/>
      <c r="C148" s="162" t="s">
        <v>143</v>
      </c>
      <c r="D148" s="162" t="s">
        <v>139</v>
      </c>
      <c r="E148" s="163" t="s">
        <v>162</v>
      </c>
      <c r="F148" s="164" t="s">
        <v>163</v>
      </c>
      <c r="G148" s="165" t="s">
        <v>142</v>
      </c>
      <c r="H148" s="166">
        <v>48</v>
      </c>
      <c r="I148" s="167"/>
      <c r="J148" s="168">
        <f>ROUND(I148*H148,2)</f>
        <v>0</v>
      </c>
      <c r="K148" s="169"/>
      <c r="L148" s="33"/>
      <c r="M148" s="170" t="s">
        <v>1</v>
      </c>
      <c r="N148" s="171" t="s">
        <v>38</v>
      </c>
      <c r="O148" s="58"/>
      <c r="P148" s="172">
        <f>O148*H148</f>
        <v>0</v>
      </c>
      <c r="Q148" s="172">
        <v>3.5000000000000001E-3</v>
      </c>
      <c r="R148" s="172">
        <f>Q148*H148</f>
        <v>0.16800000000000001</v>
      </c>
      <c r="S148" s="172">
        <v>0</v>
      </c>
      <c r="T148" s="173">
        <f>S148*H148</f>
        <v>0</v>
      </c>
      <c r="U148" s="32"/>
      <c r="V148" s="32"/>
      <c r="W148" s="32"/>
      <c r="X148" s="32"/>
      <c r="Y148" s="32"/>
      <c r="Z148" s="32"/>
      <c r="AA148" s="32"/>
      <c r="AB148" s="32"/>
      <c r="AC148" s="32"/>
      <c r="AD148" s="32"/>
      <c r="AE148" s="32"/>
      <c r="AR148" s="174" t="s">
        <v>143</v>
      </c>
      <c r="AT148" s="174" t="s">
        <v>139</v>
      </c>
      <c r="AU148" s="174" t="s">
        <v>144</v>
      </c>
      <c r="AY148" s="17" t="s">
        <v>136</v>
      </c>
      <c r="BE148" s="175">
        <f>IF(N148="základní",J148,0)</f>
        <v>0</v>
      </c>
      <c r="BF148" s="175">
        <f>IF(N148="snížená",J148,0)</f>
        <v>0</v>
      </c>
      <c r="BG148" s="175">
        <f>IF(N148="zákl. přenesená",J148,0)</f>
        <v>0</v>
      </c>
      <c r="BH148" s="175">
        <f>IF(N148="sníž. přenesená",J148,0)</f>
        <v>0</v>
      </c>
      <c r="BI148" s="175">
        <f>IF(N148="nulová",J148,0)</f>
        <v>0</v>
      </c>
      <c r="BJ148" s="17" t="s">
        <v>144</v>
      </c>
      <c r="BK148" s="175">
        <f>ROUND(I148*H148,2)</f>
        <v>0</v>
      </c>
      <c r="BL148" s="17" t="s">
        <v>143</v>
      </c>
      <c r="BM148" s="174" t="s">
        <v>164</v>
      </c>
    </row>
    <row r="149" spans="1:65" s="13" customFormat="1" ht="11.25">
      <c r="B149" s="176"/>
      <c r="D149" s="177" t="s">
        <v>146</v>
      </c>
      <c r="E149" s="178" t="s">
        <v>1</v>
      </c>
      <c r="F149" s="179" t="s">
        <v>147</v>
      </c>
      <c r="H149" s="178" t="s">
        <v>1</v>
      </c>
      <c r="I149" s="180"/>
      <c r="L149" s="176"/>
      <c r="M149" s="181"/>
      <c r="N149" s="182"/>
      <c r="O149" s="182"/>
      <c r="P149" s="182"/>
      <c r="Q149" s="182"/>
      <c r="R149" s="182"/>
      <c r="S149" s="182"/>
      <c r="T149" s="183"/>
      <c r="AT149" s="178" t="s">
        <v>146</v>
      </c>
      <c r="AU149" s="178" t="s">
        <v>144</v>
      </c>
      <c r="AV149" s="13" t="s">
        <v>80</v>
      </c>
      <c r="AW149" s="13" t="s">
        <v>29</v>
      </c>
      <c r="AX149" s="13" t="s">
        <v>72</v>
      </c>
      <c r="AY149" s="178" t="s">
        <v>136</v>
      </c>
    </row>
    <row r="150" spans="1:65" s="14" customFormat="1" ht="11.25">
      <c r="B150" s="184"/>
      <c r="D150" s="177" t="s">
        <v>146</v>
      </c>
      <c r="E150" s="185" t="s">
        <v>1</v>
      </c>
      <c r="F150" s="186" t="s">
        <v>165</v>
      </c>
      <c r="H150" s="187">
        <v>48</v>
      </c>
      <c r="I150" s="188"/>
      <c r="L150" s="184"/>
      <c r="M150" s="189"/>
      <c r="N150" s="190"/>
      <c r="O150" s="190"/>
      <c r="P150" s="190"/>
      <c r="Q150" s="190"/>
      <c r="R150" s="190"/>
      <c r="S150" s="190"/>
      <c r="T150" s="191"/>
      <c r="AT150" s="185" t="s">
        <v>146</v>
      </c>
      <c r="AU150" s="185" t="s">
        <v>144</v>
      </c>
      <c r="AV150" s="14" t="s">
        <v>144</v>
      </c>
      <c r="AW150" s="14" t="s">
        <v>29</v>
      </c>
      <c r="AX150" s="14" t="s">
        <v>72</v>
      </c>
      <c r="AY150" s="185" t="s">
        <v>136</v>
      </c>
    </row>
    <row r="151" spans="1:65" s="15" customFormat="1" ht="11.25">
      <c r="B151" s="192"/>
      <c r="D151" s="177" t="s">
        <v>146</v>
      </c>
      <c r="E151" s="193" t="s">
        <v>1</v>
      </c>
      <c r="F151" s="194" t="s">
        <v>149</v>
      </c>
      <c r="H151" s="195">
        <v>48</v>
      </c>
      <c r="I151" s="196"/>
      <c r="L151" s="192"/>
      <c r="M151" s="197"/>
      <c r="N151" s="198"/>
      <c r="O151" s="198"/>
      <c r="P151" s="198"/>
      <c r="Q151" s="198"/>
      <c r="R151" s="198"/>
      <c r="S151" s="198"/>
      <c r="T151" s="199"/>
      <c r="AT151" s="193" t="s">
        <v>146</v>
      </c>
      <c r="AU151" s="193" t="s">
        <v>144</v>
      </c>
      <c r="AV151" s="15" t="s">
        <v>143</v>
      </c>
      <c r="AW151" s="15" t="s">
        <v>29</v>
      </c>
      <c r="AX151" s="15" t="s">
        <v>80</v>
      </c>
      <c r="AY151" s="193" t="s">
        <v>136</v>
      </c>
    </row>
    <row r="152" spans="1:65" s="2" customFormat="1" ht="21.75" customHeight="1">
      <c r="A152" s="32"/>
      <c r="B152" s="161"/>
      <c r="C152" s="162" t="s">
        <v>166</v>
      </c>
      <c r="D152" s="162" t="s">
        <v>139</v>
      </c>
      <c r="E152" s="163" t="s">
        <v>167</v>
      </c>
      <c r="F152" s="164" t="s">
        <v>168</v>
      </c>
      <c r="G152" s="165" t="s">
        <v>169</v>
      </c>
      <c r="H152" s="166">
        <v>1.08</v>
      </c>
      <c r="I152" s="167"/>
      <c r="J152" s="168">
        <f>ROUND(I152*H152,2)</f>
        <v>0</v>
      </c>
      <c r="K152" s="169"/>
      <c r="L152" s="33"/>
      <c r="M152" s="170" t="s">
        <v>1</v>
      </c>
      <c r="N152" s="171" t="s">
        <v>38</v>
      </c>
      <c r="O152" s="58"/>
      <c r="P152" s="172">
        <f>O152*H152</f>
        <v>0</v>
      </c>
      <c r="Q152" s="172">
        <v>2.45329</v>
      </c>
      <c r="R152" s="172">
        <f>Q152*H152</f>
        <v>2.6495532000000002</v>
      </c>
      <c r="S152" s="172">
        <v>0</v>
      </c>
      <c r="T152" s="173">
        <f>S152*H152</f>
        <v>0</v>
      </c>
      <c r="U152" s="32"/>
      <c r="V152" s="32"/>
      <c r="W152" s="32"/>
      <c r="X152" s="32"/>
      <c r="Y152" s="32"/>
      <c r="Z152" s="32"/>
      <c r="AA152" s="32"/>
      <c r="AB152" s="32"/>
      <c r="AC152" s="32"/>
      <c r="AD152" s="32"/>
      <c r="AE152" s="32"/>
      <c r="AR152" s="174" t="s">
        <v>143</v>
      </c>
      <c r="AT152" s="174" t="s">
        <v>139</v>
      </c>
      <c r="AU152" s="174" t="s">
        <v>144</v>
      </c>
      <c r="AY152" s="17" t="s">
        <v>136</v>
      </c>
      <c r="BE152" s="175">
        <f>IF(N152="základní",J152,0)</f>
        <v>0</v>
      </c>
      <c r="BF152" s="175">
        <f>IF(N152="snížená",J152,0)</f>
        <v>0</v>
      </c>
      <c r="BG152" s="175">
        <f>IF(N152="zákl. přenesená",J152,0)</f>
        <v>0</v>
      </c>
      <c r="BH152" s="175">
        <f>IF(N152="sníž. přenesená",J152,0)</f>
        <v>0</v>
      </c>
      <c r="BI152" s="175">
        <f>IF(N152="nulová",J152,0)</f>
        <v>0</v>
      </c>
      <c r="BJ152" s="17" t="s">
        <v>144</v>
      </c>
      <c r="BK152" s="175">
        <f>ROUND(I152*H152,2)</f>
        <v>0</v>
      </c>
      <c r="BL152" s="17" t="s">
        <v>143</v>
      </c>
      <c r="BM152" s="174" t="s">
        <v>170</v>
      </c>
    </row>
    <row r="153" spans="1:65" s="14" customFormat="1" ht="11.25">
      <c r="B153" s="184"/>
      <c r="D153" s="177" t="s">
        <v>146</v>
      </c>
      <c r="E153" s="185" t="s">
        <v>1</v>
      </c>
      <c r="F153" s="186" t="s">
        <v>171</v>
      </c>
      <c r="H153" s="187">
        <v>1.08</v>
      </c>
      <c r="I153" s="188"/>
      <c r="L153" s="184"/>
      <c r="M153" s="189"/>
      <c r="N153" s="190"/>
      <c r="O153" s="190"/>
      <c r="P153" s="190"/>
      <c r="Q153" s="190"/>
      <c r="R153" s="190"/>
      <c r="S153" s="190"/>
      <c r="T153" s="191"/>
      <c r="AT153" s="185" t="s">
        <v>146</v>
      </c>
      <c r="AU153" s="185" t="s">
        <v>144</v>
      </c>
      <c r="AV153" s="14" t="s">
        <v>144</v>
      </c>
      <c r="AW153" s="14" t="s">
        <v>29</v>
      </c>
      <c r="AX153" s="14" t="s">
        <v>72</v>
      </c>
      <c r="AY153" s="185" t="s">
        <v>136</v>
      </c>
    </row>
    <row r="154" spans="1:65" s="15" customFormat="1" ht="11.25">
      <c r="B154" s="192"/>
      <c r="D154" s="177" t="s">
        <v>146</v>
      </c>
      <c r="E154" s="193" t="s">
        <v>1</v>
      </c>
      <c r="F154" s="194" t="s">
        <v>149</v>
      </c>
      <c r="H154" s="195">
        <v>1.08</v>
      </c>
      <c r="I154" s="196"/>
      <c r="L154" s="192"/>
      <c r="M154" s="197"/>
      <c r="N154" s="198"/>
      <c r="O154" s="198"/>
      <c r="P154" s="198"/>
      <c r="Q154" s="198"/>
      <c r="R154" s="198"/>
      <c r="S154" s="198"/>
      <c r="T154" s="199"/>
      <c r="AT154" s="193" t="s">
        <v>146</v>
      </c>
      <c r="AU154" s="193" t="s">
        <v>144</v>
      </c>
      <c r="AV154" s="15" t="s">
        <v>143</v>
      </c>
      <c r="AW154" s="15" t="s">
        <v>29</v>
      </c>
      <c r="AX154" s="15" t="s">
        <v>80</v>
      </c>
      <c r="AY154" s="193" t="s">
        <v>136</v>
      </c>
    </row>
    <row r="155" spans="1:65" s="2" customFormat="1" ht="16.5" customHeight="1">
      <c r="A155" s="32"/>
      <c r="B155" s="161"/>
      <c r="C155" s="162" t="s">
        <v>160</v>
      </c>
      <c r="D155" s="162" t="s">
        <v>139</v>
      </c>
      <c r="E155" s="163" t="s">
        <v>172</v>
      </c>
      <c r="F155" s="164" t="s">
        <v>173</v>
      </c>
      <c r="G155" s="165" t="s">
        <v>142</v>
      </c>
      <c r="H155" s="166">
        <v>96</v>
      </c>
      <c r="I155" s="167"/>
      <c r="J155" s="168">
        <f>ROUND(I155*H155,2)</f>
        <v>0</v>
      </c>
      <c r="K155" s="169"/>
      <c r="L155" s="33"/>
      <c r="M155" s="170" t="s">
        <v>1</v>
      </c>
      <c r="N155" s="171" t="s">
        <v>38</v>
      </c>
      <c r="O155" s="58"/>
      <c r="P155" s="172">
        <f>O155*H155</f>
        <v>0</v>
      </c>
      <c r="Q155" s="172">
        <v>1.4999999999999999E-2</v>
      </c>
      <c r="R155" s="172">
        <f>Q155*H155</f>
        <v>1.44</v>
      </c>
      <c r="S155" s="172">
        <v>0</v>
      </c>
      <c r="T155" s="173">
        <f>S155*H155</f>
        <v>0</v>
      </c>
      <c r="U155" s="32"/>
      <c r="V155" s="32"/>
      <c r="W155" s="32"/>
      <c r="X155" s="32"/>
      <c r="Y155" s="32"/>
      <c r="Z155" s="32"/>
      <c r="AA155" s="32"/>
      <c r="AB155" s="32"/>
      <c r="AC155" s="32"/>
      <c r="AD155" s="32"/>
      <c r="AE155" s="32"/>
      <c r="AR155" s="174" t="s">
        <v>143</v>
      </c>
      <c r="AT155" s="174" t="s">
        <v>139</v>
      </c>
      <c r="AU155" s="174" t="s">
        <v>144</v>
      </c>
      <c r="AY155" s="17" t="s">
        <v>136</v>
      </c>
      <c r="BE155" s="175">
        <f>IF(N155="základní",J155,0)</f>
        <v>0</v>
      </c>
      <c r="BF155" s="175">
        <f>IF(N155="snížená",J155,0)</f>
        <v>0</v>
      </c>
      <c r="BG155" s="175">
        <f>IF(N155="zákl. přenesená",J155,0)</f>
        <v>0</v>
      </c>
      <c r="BH155" s="175">
        <f>IF(N155="sníž. přenesená",J155,0)</f>
        <v>0</v>
      </c>
      <c r="BI155" s="175">
        <f>IF(N155="nulová",J155,0)</f>
        <v>0</v>
      </c>
      <c r="BJ155" s="17" t="s">
        <v>144</v>
      </c>
      <c r="BK155" s="175">
        <f>ROUND(I155*H155,2)</f>
        <v>0</v>
      </c>
      <c r="BL155" s="17" t="s">
        <v>143</v>
      </c>
      <c r="BM155" s="174" t="s">
        <v>174</v>
      </c>
    </row>
    <row r="156" spans="1:65" s="14" customFormat="1" ht="11.25">
      <c r="B156" s="184"/>
      <c r="D156" s="177" t="s">
        <v>146</v>
      </c>
      <c r="E156" s="185" t="s">
        <v>1</v>
      </c>
      <c r="F156" s="186" t="s">
        <v>175</v>
      </c>
      <c r="H156" s="187">
        <v>96</v>
      </c>
      <c r="I156" s="188"/>
      <c r="L156" s="184"/>
      <c r="M156" s="189"/>
      <c r="N156" s="190"/>
      <c r="O156" s="190"/>
      <c r="P156" s="190"/>
      <c r="Q156" s="190"/>
      <c r="R156" s="190"/>
      <c r="S156" s="190"/>
      <c r="T156" s="191"/>
      <c r="AT156" s="185" t="s">
        <v>146</v>
      </c>
      <c r="AU156" s="185" t="s">
        <v>144</v>
      </c>
      <c r="AV156" s="14" t="s">
        <v>144</v>
      </c>
      <c r="AW156" s="14" t="s">
        <v>29</v>
      </c>
      <c r="AX156" s="14" t="s">
        <v>72</v>
      </c>
      <c r="AY156" s="185" t="s">
        <v>136</v>
      </c>
    </row>
    <row r="157" spans="1:65" s="15" customFormat="1" ht="11.25">
      <c r="B157" s="192"/>
      <c r="D157" s="177" t="s">
        <v>146</v>
      </c>
      <c r="E157" s="193" t="s">
        <v>1</v>
      </c>
      <c r="F157" s="194" t="s">
        <v>149</v>
      </c>
      <c r="H157" s="195">
        <v>96</v>
      </c>
      <c r="I157" s="196"/>
      <c r="L157" s="192"/>
      <c r="M157" s="197"/>
      <c r="N157" s="198"/>
      <c r="O157" s="198"/>
      <c r="P157" s="198"/>
      <c r="Q157" s="198"/>
      <c r="R157" s="198"/>
      <c r="S157" s="198"/>
      <c r="T157" s="199"/>
      <c r="AT157" s="193" t="s">
        <v>146</v>
      </c>
      <c r="AU157" s="193" t="s">
        <v>144</v>
      </c>
      <c r="AV157" s="15" t="s">
        <v>143</v>
      </c>
      <c r="AW157" s="15" t="s">
        <v>29</v>
      </c>
      <c r="AX157" s="15" t="s">
        <v>80</v>
      </c>
      <c r="AY157" s="193" t="s">
        <v>136</v>
      </c>
    </row>
    <row r="158" spans="1:65" s="2" customFormat="1" ht="16.5" customHeight="1">
      <c r="A158" s="32"/>
      <c r="B158" s="161"/>
      <c r="C158" s="162" t="s">
        <v>176</v>
      </c>
      <c r="D158" s="162" t="s">
        <v>139</v>
      </c>
      <c r="E158" s="163" t="s">
        <v>177</v>
      </c>
      <c r="F158" s="164" t="s">
        <v>178</v>
      </c>
      <c r="G158" s="165" t="s">
        <v>169</v>
      </c>
      <c r="H158" s="166">
        <v>0.72</v>
      </c>
      <c r="I158" s="167"/>
      <c r="J158" s="168">
        <f>ROUND(I158*H158,2)</f>
        <v>0</v>
      </c>
      <c r="K158" s="169"/>
      <c r="L158" s="33"/>
      <c r="M158" s="170" t="s">
        <v>1</v>
      </c>
      <c r="N158" s="171" t="s">
        <v>38</v>
      </c>
      <c r="O158" s="58"/>
      <c r="P158" s="172">
        <f>O158*H158</f>
        <v>0</v>
      </c>
      <c r="Q158" s="172">
        <v>2.45329</v>
      </c>
      <c r="R158" s="172">
        <f>Q158*H158</f>
        <v>1.7663688</v>
      </c>
      <c r="S158" s="172">
        <v>0</v>
      </c>
      <c r="T158" s="173">
        <f>S158*H158</f>
        <v>0</v>
      </c>
      <c r="U158" s="32"/>
      <c r="V158" s="32"/>
      <c r="W158" s="32"/>
      <c r="X158" s="32"/>
      <c r="Y158" s="32"/>
      <c r="Z158" s="32"/>
      <c r="AA158" s="32"/>
      <c r="AB158" s="32"/>
      <c r="AC158" s="32"/>
      <c r="AD158" s="32"/>
      <c r="AE158" s="32"/>
      <c r="AR158" s="174" t="s">
        <v>143</v>
      </c>
      <c r="AT158" s="174" t="s">
        <v>139</v>
      </c>
      <c r="AU158" s="174" t="s">
        <v>144</v>
      </c>
      <c r="AY158" s="17" t="s">
        <v>136</v>
      </c>
      <c r="BE158" s="175">
        <f>IF(N158="základní",J158,0)</f>
        <v>0</v>
      </c>
      <c r="BF158" s="175">
        <f>IF(N158="snížená",J158,0)</f>
        <v>0</v>
      </c>
      <c r="BG158" s="175">
        <f>IF(N158="zákl. přenesená",J158,0)</f>
        <v>0</v>
      </c>
      <c r="BH158" s="175">
        <f>IF(N158="sníž. přenesená",J158,0)</f>
        <v>0</v>
      </c>
      <c r="BI158" s="175">
        <f>IF(N158="nulová",J158,0)</f>
        <v>0</v>
      </c>
      <c r="BJ158" s="17" t="s">
        <v>144</v>
      </c>
      <c r="BK158" s="175">
        <f>ROUND(I158*H158,2)</f>
        <v>0</v>
      </c>
      <c r="BL158" s="17" t="s">
        <v>143</v>
      </c>
      <c r="BM158" s="174" t="s">
        <v>179</v>
      </c>
    </row>
    <row r="159" spans="1:65" s="14" customFormat="1" ht="11.25">
      <c r="B159" s="184"/>
      <c r="D159" s="177" t="s">
        <v>146</v>
      </c>
      <c r="E159" s="185" t="s">
        <v>1</v>
      </c>
      <c r="F159" s="186" t="s">
        <v>180</v>
      </c>
      <c r="H159" s="187">
        <v>0.72</v>
      </c>
      <c r="I159" s="188"/>
      <c r="L159" s="184"/>
      <c r="M159" s="189"/>
      <c r="N159" s="190"/>
      <c r="O159" s="190"/>
      <c r="P159" s="190"/>
      <c r="Q159" s="190"/>
      <c r="R159" s="190"/>
      <c r="S159" s="190"/>
      <c r="T159" s="191"/>
      <c r="AT159" s="185" t="s">
        <v>146</v>
      </c>
      <c r="AU159" s="185" t="s">
        <v>144</v>
      </c>
      <c r="AV159" s="14" t="s">
        <v>144</v>
      </c>
      <c r="AW159" s="14" t="s">
        <v>29</v>
      </c>
      <c r="AX159" s="14" t="s">
        <v>72</v>
      </c>
      <c r="AY159" s="185" t="s">
        <v>136</v>
      </c>
    </row>
    <row r="160" spans="1:65" s="15" customFormat="1" ht="11.25">
      <c r="B160" s="192"/>
      <c r="D160" s="177" t="s">
        <v>146</v>
      </c>
      <c r="E160" s="193" t="s">
        <v>1</v>
      </c>
      <c r="F160" s="194" t="s">
        <v>149</v>
      </c>
      <c r="H160" s="195">
        <v>0.72</v>
      </c>
      <c r="I160" s="196"/>
      <c r="L160" s="192"/>
      <c r="M160" s="197"/>
      <c r="N160" s="198"/>
      <c r="O160" s="198"/>
      <c r="P160" s="198"/>
      <c r="Q160" s="198"/>
      <c r="R160" s="198"/>
      <c r="S160" s="198"/>
      <c r="T160" s="199"/>
      <c r="AT160" s="193" t="s">
        <v>146</v>
      </c>
      <c r="AU160" s="193" t="s">
        <v>144</v>
      </c>
      <c r="AV160" s="15" t="s">
        <v>143</v>
      </c>
      <c r="AW160" s="15" t="s">
        <v>29</v>
      </c>
      <c r="AX160" s="15" t="s">
        <v>80</v>
      </c>
      <c r="AY160" s="193" t="s">
        <v>136</v>
      </c>
    </row>
    <row r="161" spans="1:65" s="2" customFormat="1" ht="21.75" customHeight="1">
      <c r="A161" s="32"/>
      <c r="B161" s="161"/>
      <c r="C161" s="162" t="s">
        <v>181</v>
      </c>
      <c r="D161" s="162" t="s">
        <v>139</v>
      </c>
      <c r="E161" s="163" t="s">
        <v>182</v>
      </c>
      <c r="F161" s="164" t="s">
        <v>183</v>
      </c>
      <c r="G161" s="165" t="s">
        <v>169</v>
      </c>
      <c r="H161" s="166">
        <v>1.08</v>
      </c>
      <c r="I161" s="167"/>
      <c r="J161" s="168">
        <f>ROUND(I161*H161,2)</f>
        <v>0</v>
      </c>
      <c r="K161" s="169"/>
      <c r="L161" s="33"/>
      <c r="M161" s="170" t="s">
        <v>1</v>
      </c>
      <c r="N161" s="171" t="s">
        <v>38</v>
      </c>
      <c r="O161" s="58"/>
      <c r="P161" s="172">
        <f>O161*H161</f>
        <v>0</v>
      </c>
      <c r="Q161" s="172">
        <v>0</v>
      </c>
      <c r="R161" s="172">
        <f>Q161*H161</f>
        <v>0</v>
      </c>
      <c r="S161" s="172">
        <v>0</v>
      </c>
      <c r="T161" s="173">
        <f>S161*H161</f>
        <v>0</v>
      </c>
      <c r="U161" s="32"/>
      <c r="V161" s="32"/>
      <c r="W161" s="32"/>
      <c r="X161" s="32"/>
      <c r="Y161" s="32"/>
      <c r="Z161" s="32"/>
      <c r="AA161" s="32"/>
      <c r="AB161" s="32"/>
      <c r="AC161" s="32"/>
      <c r="AD161" s="32"/>
      <c r="AE161" s="32"/>
      <c r="AR161" s="174" t="s">
        <v>143</v>
      </c>
      <c r="AT161" s="174" t="s">
        <v>139</v>
      </c>
      <c r="AU161" s="174" t="s">
        <v>144</v>
      </c>
      <c r="AY161" s="17" t="s">
        <v>136</v>
      </c>
      <c r="BE161" s="175">
        <f>IF(N161="základní",J161,0)</f>
        <v>0</v>
      </c>
      <c r="BF161" s="175">
        <f>IF(N161="snížená",J161,0)</f>
        <v>0</v>
      </c>
      <c r="BG161" s="175">
        <f>IF(N161="zákl. přenesená",J161,0)</f>
        <v>0</v>
      </c>
      <c r="BH161" s="175">
        <f>IF(N161="sníž. přenesená",J161,0)</f>
        <v>0</v>
      </c>
      <c r="BI161" s="175">
        <f>IF(N161="nulová",J161,0)</f>
        <v>0</v>
      </c>
      <c r="BJ161" s="17" t="s">
        <v>144</v>
      </c>
      <c r="BK161" s="175">
        <f>ROUND(I161*H161,2)</f>
        <v>0</v>
      </c>
      <c r="BL161" s="17" t="s">
        <v>143</v>
      </c>
      <c r="BM161" s="174" t="s">
        <v>184</v>
      </c>
    </row>
    <row r="162" spans="1:65" s="14" customFormat="1" ht="11.25">
      <c r="B162" s="184"/>
      <c r="D162" s="177" t="s">
        <v>146</v>
      </c>
      <c r="E162" s="185" t="s">
        <v>1</v>
      </c>
      <c r="F162" s="186" t="s">
        <v>171</v>
      </c>
      <c r="H162" s="187">
        <v>1.08</v>
      </c>
      <c r="I162" s="188"/>
      <c r="L162" s="184"/>
      <c r="M162" s="189"/>
      <c r="N162" s="190"/>
      <c r="O162" s="190"/>
      <c r="P162" s="190"/>
      <c r="Q162" s="190"/>
      <c r="R162" s="190"/>
      <c r="S162" s="190"/>
      <c r="T162" s="191"/>
      <c r="AT162" s="185" t="s">
        <v>146</v>
      </c>
      <c r="AU162" s="185" t="s">
        <v>144</v>
      </c>
      <c r="AV162" s="14" t="s">
        <v>144</v>
      </c>
      <c r="AW162" s="14" t="s">
        <v>29</v>
      </c>
      <c r="AX162" s="14" t="s">
        <v>72</v>
      </c>
      <c r="AY162" s="185" t="s">
        <v>136</v>
      </c>
    </row>
    <row r="163" spans="1:65" s="15" customFormat="1" ht="11.25">
      <c r="B163" s="192"/>
      <c r="D163" s="177" t="s">
        <v>146</v>
      </c>
      <c r="E163" s="193" t="s">
        <v>1</v>
      </c>
      <c r="F163" s="194" t="s">
        <v>149</v>
      </c>
      <c r="H163" s="195">
        <v>1.08</v>
      </c>
      <c r="I163" s="196"/>
      <c r="L163" s="192"/>
      <c r="M163" s="197"/>
      <c r="N163" s="198"/>
      <c r="O163" s="198"/>
      <c r="P163" s="198"/>
      <c r="Q163" s="198"/>
      <c r="R163" s="198"/>
      <c r="S163" s="198"/>
      <c r="T163" s="199"/>
      <c r="AT163" s="193" t="s">
        <v>146</v>
      </c>
      <c r="AU163" s="193" t="s">
        <v>144</v>
      </c>
      <c r="AV163" s="15" t="s">
        <v>143</v>
      </c>
      <c r="AW163" s="15" t="s">
        <v>29</v>
      </c>
      <c r="AX163" s="15" t="s">
        <v>80</v>
      </c>
      <c r="AY163" s="193" t="s">
        <v>136</v>
      </c>
    </row>
    <row r="164" spans="1:65" s="2" customFormat="1" ht="16.5" customHeight="1">
      <c r="A164" s="32"/>
      <c r="B164" s="161"/>
      <c r="C164" s="162" t="s">
        <v>185</v>
      </c>
      <c r="D164" s="162" t="s">
        <v>139</v>
      </c>
      <c r="E164" s="163" t="s">
        <v>186</v>
      </c>
      <c r="F164" s="164" t="s">
        <v>187</v>
      </c>
      <c r="G164" s="165" t="s">
        <v>188</v>
      </c>
      <c r="H164" s="166">
        <v>0.21299999999999999</v>
      </c>
      <c r="I164" s="167"/>
      <c r="J164" s="168">
        <f>ROUND(I164*H164,2)</f>
        <v>0</v>
      </c>
      <c r="K164" s="169"/>
      <c r="L164" s="33"/>
      <c r="M164" s="170" t="s">
        <v>1</v>
      </c>
      <c r="N164" s="171" t="s">
        <v>38</v>
      </c>
      <c r="O164" s="58"/>
      <c r="P164" s="172">
        <f>O164*H164</f>
        <v>0</v>
      </c>
      <c r="Q164" s="172">
        <v>1.06277</v>
      </c>
      <c r="R164" s="172">
        <f>Q164*H164</f>
        <v>0.22637000999999998</v>
      </c>
      <c r="S164" s="172">
        <v>0</v>
      </c>
      <c r="T164" s="173">
        <f>S164*H164</f>
        <v>0</v>
      </c>
      <c r="U164" s="32"/>
      <c r="V164" s="32"/>
      <c r="W164" s="32"/>
      <c r="X164" s="32"/>
      <c r="Y164" s="32"/>
      <c r="Z164" s="32"/>
      <c r="AA164" s="32"/>
      <c r="AB164" s="32"/>
      <c r="AC164" s="32"/>
      <c r="AD164" s="32"/>
      <c r="AE164" s="32"/>
      <c r="AR164" s="174" t="s">
        <v>143</v>
      </c>
      <c r="AT164" s="174" t="s">
        <v>139</v>
      </c>
      <c r="AU164" s="174" t="s">
        <v>144</v>
      </c>
      <c r="AY164" s="17" t="s">
        <v>136</v>
      </c>
      <c r="BE164" s="175">
        <f>IF(N164="základní",J164,0)</f>
        <v>0</v>
      </c>
      <c r="BF164" s="175">
        <f>IF(N164="snížená",J164,0)</f>
        <v>0</v>
      </c>
      <c r="BG164" s="175">
        <f>IF(N164="zákl. přenesená",J164,0)</f>
        <v>0</v>
      </c>
      <c r="BH164" s="175">
        <f>IF(N164="sníž. přenesená",J164,0)</f>
        <v>0</v>
      </c>
      <c r="BI164" s="175">
        <f>IF(N164="nulová",J164,0)</f>
        <v>0</v>
      </c>
      <c r="BJ164" s="17" t="s">
        <v>144</v>
      </c>
      <c r="BK164" s="175">
        <f>ROUND(I164*H164,2)</f>
        <v>0</v>
      </c>
      <c r="BL164" s="17" t="s">
        <v>143</v>
      </c>
      <c r="BM164" s="174" t="s">
        <v>189</v>
      </c>
    </row>
    <row r="165" spans="1:65" s="14" customFormat="1" ht="11.25">
      <c r="B165" s="184"/>
      <c r="D165" s="177" t="s">
        <v>146</v>
      </c>
      <c r="E165" s="185" t="s">
        <v>1</v>
      </c>
      <c r="F165" s="186" t="s">
        <v>190</v>
      </c>
      <c r="H165" s="187">
        <v>0.21299999999999999</v>
      </c>
      <c r="I165" s="188"/>
      <c r="L165" s="184"/>
      <c r="M165" s="189"/>
      <c r="N165" s="190"/>
      <c r="O165" s="190"/>
      <c r="P165" s="190"/>
      <c r="Q165" s="190"/>
      <c r="R165" s="190"/>
      <c r="S165" s="190"/>
      <c r="T165" s="191"/>
      <c r="AT165" s="185" t="s">
        <v>146</v>
      </c>
      <c r="AU165" s="185" t="s">
        <v>144</v>
      </c>
      <c r="AV165" s="14" t="s">
        <v>144</v>
      </c>
      <c r="AW165" s="14" t="s">
        <v>29</v>
      </c>
      <c r="AX165" s="14" t="s">
        <v>72</v>
      </c>
      <c r="AY165" s="185" t="s">
        <v>136</v>
      </c>
    </row>
    <row r="166" spans="1:65" s="15" customFormat="1" ht="11.25">
      <c r="B166" s="192"/>
      <c r="D166" s="177" t="s">
        <v>146</v>
      </c>
      <c r="E166" s="193" t="s">
        <v>1</v>
      </c>
      <c r="F166" s="194" t="s">
        <v>149</v>
      </c>
      <c r="H166" s="195">
        <v>0.21299999999999999</v>
      </c>
      <c r="I166" s="196"/>
      <c r="L166" s="192"/>
      <c r="M166" s="197"/>
      <c r="N166" s="198"/>
      <c r="O166" s="198"/>
      <c r="P166" s="198"/>
      <c r="Q166" s="198"/>
      <c r="R166" s="198"/>
      <c r="S166" s="198"/>
      <c r="T166" s="199"/>
      <c r="AT166" s="193" t="s">
        <v>146</v>
      </c>
      <c r="AU166" s="193" t="s">
        <v>144</v>
      </c>
      <c r="AV166" s="15" t="s">
        <v>143</v>
      </c>
      <c r="AW166" s="15" t="s">
        <v>29</v>
      </c>
      <c r="AX166" s="15" t="s">
        <v>80</v>
      </c>
      <c r="AY166" s="193" t="s">
        <v>136</v>
      </c>
    </row>
    <row r="167" spans="1:65" s="12" customFormat="1" ht="22.9" customHeight="1">
      <c r="B167" s="148"/>
      <c r="D167" s="149" t="s">
        <v>71</v>
      </c>
      <c r="E167" s="159" t="s">
        <v>185</v>
      </c>
      <c r="F167" s="159" t="s">
        <v>191</v>
      </c>
      <c r="I167" s="151"/>
      <c r="J167" s="160">
        <f>BK167</f>
        <v>0</v>
      </c>
      <c r="L167" s="148"/>
      <c r="M167" s="153"/>
      <c r="N167" s="154"/>
      <c r="O167" s="154"/>
      <c r="P167" s="155">
        <f>SUM(P168:P228)</f>
        <v>0</v>
      </c>
      <c r="Q167" s="154"/>
      <c r="R167" s="155">
        <f>SUM(R168:R228)</f>
        <v>5.7880000000000001E-2</v>
      </c>
      <c r="S167" s="154"/>
      <c r="T167" s="156">
        <f>SUM(T168:T228)</f>
        <v>26.352700000000006</v>
      </c>
      <c r="AR167" s="149" t="s">
        <v>80</v>
      </c>
      <c r="AT167" s="157" t="s">
        <v>71</v>
      </c>
      <c r="AU167" s="157" t="s">
        <v>80</v>
      </c>
      <c r="AY167" s="149" t="s">
        <v>136</v>
      </c>
      <c r="BK167" s="158">
        <f>SUM(BK168:BK228)</f>
        <v>0</v>
      </c>
    </row>
    <row r="168" spans="1:65" s="2" customFormat="1" ht="21.75" customHeight="1">
      <c r="A168" s="32"/>
      <c r="B168" s="161"/>
      <c r="C168" s="162" t="s">
        <v>192</v>
      </c>
      <c r="D168" s="162" t="s">
        <v>139</v>
      </c>
      <c r="E168" s="163" t="s">
        <v>193</v>
      </c>
      <c r="F168" s="164" t="s">
        <v>194</v>
      </c>
      <c r="G168" s="165" t="s">
        <v>195</v>
      </c>
      <c r="H168" s="166">
        <v>27</v>
      </c>
      <c r="I168" s="167"/>
      <c r="J168" s="168">
        <f>ROUND(I168*H168,2)</f>
        <v>0</v>
      </c>
      <c r="K168" s="169"/>
      <c r="L168" s="33"/>
      <c r="M168" s="170" t="s">
        <v>1</v>
      </c>
      <c r="N168" s="171" t="s">
        <v>38</v>
      </c>
      <c r="O168" s="58"/>
      <c r="P168" s="172">
        <f>O168*H168</f>
        <v>0</v>
      </c>
      <c r="Q168" s="172">
        <v>1.2999999999999999E-4</v>
      </c>
      <c r="R168" s="172">
        <f>Q168*H168</f>
        <v>3.5099999999999997E-3</v>
      </c>
      <c r="S168" s="172">
        <v>0</v>
      </c>
      <c r="T168" s="173">
        <f>S168*H168</f>
        <v>0</v>
      </c>
      <c r="U168" s="32"/>
      <c r="V168" s="32"/>
      <c r="W168" s="32"/>
      <c r="X168" s="32"/>
      <c r="Y168" s="32"/>
      <c r="Z168" s="32"/>
      <c r="AA168" s="32"/>
      <c r="AB168" s="32"/>
      <c r="AC168" s="32"/>
      <c r="AD168" s="32"/>
      <c r="AE168" s="32"/>
      <c r="AR168" s="174" t="s">
        <v>143</v>
      </c>
      <c r="AT168" s="174" t="s">
        <v>139</v>
      </c>
      <c r="AU168" s="174" t="s">
        <v>144</v>
      </c>
      <c r="AY168" s="17" t="s">
        <v>136</v>
      </c>
      <c r="BE168" s="175">
        <f>IF(N168="základní",J168,0)</f>
        <v>0</v>
      </c>
      <c r="BF168" s="175">
        <f>IF(N168="snížená",J168,0)</f>
        <v>0</v>
      </c>
      <c r="BG168" s="175">
        <f>IF(N168="zákl. přenesená",J168,0)</f>
        <v>0</v>
      </c>
      <c r="BH168" s="175">
        <f>IF(N168="sníž. přenesená",J168,0)</f>
        <v>0</v>
      </c>
      <c r="BI168" s="175">
        <f>IF(N168="nulová",J168,0)</f>
        <v>0</v>
      </c>
      <c r="BJ168" s="17" t="s">
        <v>144</v>
      </c>
      <c r="BK168" s="175">
        <f>ROUND(I168*H168,2)</f>
        <v>0</v>
      </c>
      <c r="BL168" s="17" t="s">
        <v>143</v>
      </c>
      <c r="BM168" s="174" t="s">
        <v>196</v>
      </c>
    </row>
    <row r="169" spans="1:65" s="14" customFormat="1" ht="11.25">
      <c r="B169" s="184"/>
      <c r="D169" s="177" t="s">
        <v>146</v>
      </c>
      <c r="E169" s="185" t="s">
        <v>1</v>
      </c>
      <c r="F169" s="186" t="s">
        <v>197</v>
      </c>
      <c r="H169" s="187">
        <v>27</v>
      </c>
      <c r="I169" s="188"/>
      <c r="L169" s="184"/>
      <c r="M169" s="189"/>
      <c r="N169" s="190"/>
      <c r="O169" s="190"/>
      <c r="P169" s="190"/>
      <c r="Q169" s="190"/>
      <c r="R169" s="190"/>
      <c r="S169" s="190"/>
      <c r="T169" s="191"/>
      <c r="AT169" s="185" t="s">
        <v>146</v>
      </c>
      <c r="AU169" s="185" t="s">
        <v>144</v>
      </c>
      <c r="AV169" s="14" t="s">
        <v>144</v>
      </c>
      <c r="AW169" s="14" t="s">
        <v>29</v>
      </c>
      <c r="AX169" s="14" t="s">
        <v>72</v>
      </c>
      <c r="AY169" s="185" t="s">
        <v>136</v>
      </c>
    </row>
    <row r="170" spans="1:65" s="15" customFormat="1" ht="11.25">
      <c r="B170" s="192"/>
      <c r="D170" s="177" t="s">
        <v>146</v>
      </c>
      <c r="E170" s="193" t="s">
        <v>1</v>
      </c>
      <c r="F170" s="194" t="s">
        <v>149</v>
      </c>
      <c r="H170" s="195">
        <v>27</v>
      </c>
      <c r="I170" s="196"/>
      <c r="L170" s="192"/>
      <c r="M170" s="197"/>
      <c r="N170" s="198"/>
      <c r="O170" s="198"/>
      <c r="P170" s="198"/>
      <c r="Q170" s="198"/>
      <c r="R170" s="198"/>
      <c r="S170" s="198"/>
      <c r="T170" s="199"/>
      <c r="AT170" s="193" t="s">
        <v>146</v>
      </c>
      <c r="AU170" s="193" t="s">
        <v>144</v>
      </c>
      <c r="AV170" s="15" t="s">
        <v>143</v>
      </c>
      <c r="AW170" s="15" t="s">
        <v>29</v>
      </c>
      <c r="AX170" s="15" t="s">
        <v>80</v>
      </c>
      <c r="AY170" s="193" t="s">
        <v>136</v>
      </c>
    </row>
    <row r="171" spans="1:65" s="2" customFormat="1" ht="16.5" customHeight="1">
      <c r="A171" s="32"/>
      <c r="B171" s="161"/>
      <c r="C171" s="162" t="s">
        <v>198</v>
      </c>
      <c r="D171" s="162" t="s">
        <v>139</v>
      </c>
      <c r="E171" s="163" t="s">
        <v>199</v>
      </c>
      <c r="F171" s="164" t="s">
        <v>200</v>
      </c>
      <c r="G171" s="165" t="s">
        <v>195</v>
      </c>
      <c r="H171" s="166">
        <v>4968</v>
      </c>
      <c r="I171" s="167"/>
      <c r="J171" s="168">
        <f>ROUND(I171*H171,2)</f>
        <v>0</v>
      </c>
      <c r="K171" s="169"/>
      <c r="L171" s="33"/>
      <c r="M171" s="170" t="s">
        <v>1</v>
      </c>
      <c r="N171" s="171" t="s">
        <v>38</v>
      </c>
      <c r="O171" s="58"/>
      <c r="P171" s="172">
        <f>O171*H171</f>
        <v>0</v>
      </c>
      <c r="Q171" s="172">
        <v>1.0000000000000001E-5</v>
      </c>
      <c r="R171" s="172">
        <f>Q171*H171</f>
        <v>4.9680000000000002E-2</v>
      </c>
      <c r="S171" s="172">
        <v>0</v>
      </c>
      <c r="T171" s="173">
        <f>S171*H171</f>
        <v>0</v>
      </c>
      <c r="U171" s="32"/>
      <c r="V171" s="32"/>
      <c r="W171" s="32"/>
      <c r="X171" s="32"/>
      <c r="Y171" s="32"/>
      <c r="Z171" s="32"/>
      <c r="AA171" s="32"/>
      <c r="AB171" s="32"/>
      <c r="AC171" s="32"/>
      <c r="AD171" s="32"/>
      <c r="AE171" s="32"/>
      <c r="AR171" s="174" t="s">
        <v>143</v>
      </c>
      <c r="AT171" s="174" t="s">
        <v>139</v>
      </c>
      <c r="AU171" s="174" t="s">
        <v>144</v>
      </c>
      <c r="AY171" s="17" t="s">
        <v>136</v>
      </c>
      <c r="BE171" s="175">
        <f>IF(N171="základní",J171,0)</f>
        <v>0</v>
      </c>
      <c r="BF171" s="175">
        <f>IF(N171="snížená",J171,0)</f>
        <v>0</v>
      </c>
      <c r="BG171" s="175">
        <f>IF(N171="zákl. přenesená",J171,0)</f>
        <v>0</v>
      </c>
      <c r="BH171" s="175">
        <f>IF(N171="sníž. přenesená",J171,0)</f>
        <v>0</v>
      </c>
      <c r="BI171" s="175">
        <f>IF(N171="nulová",J171,0)</f>
        <v>0</v>
      </c>
      <c r="BJ171" s="17" t="s">
        <v>144</v>
      </c>
      <c r="BK171" s="175">
        <f>ROUND(I171*H171,2)</f>
        <v>0</v>
      </c>
      <c r="BL171" s="17" t="s">
        <v>143</v>
      </c>
      <c r="BM171" s="174" t="s">
        <v>201</v>
      </c>
    </row>
    <row r="172" spans="1:65" s="13" customFormat="1" ht="11.25">
      <c r="B172" s="176"/>
      <c r="D172" s="177" t="s">
        <v>146</v>
      </c>
      <c r="E172" s="178" t="s">
        <v>1</v>
      </c>
      <c r="F172" s="179" t="s">
        <v>202</v>
      </c>
      <c r="H172" s="178" t="s">
        <v>1</v>
      </c>
      <c r="I172" s="180"/>
      <c r="L172" s="176"/>
      <c r="M172" s="181"/>
      <c r="N172" s="182"/>
      <c r="O172" s="182"/>
      <c r="P172" s="182"/>
      <c r="Q172" s="182"/>
      <c r="R172" s="182"/>
      <c r="S172" s="182"/>
      <c r="T172" s="183"/>
      <c r="AT172" s="178" t="s">
        <v>146</v>
      </c>
      <c r="AU172" s="178" t="s">
        <v>144</v>
      </c>
      <c r="AV172" s="13" t="s">
        <v>80</v>
      </c>
      <c r="AW172" s="13" t="s">
        <v>29</v>
      </c>
      <c r="AX172" s="13" t="s">
        <v>72</v>
      </c>
      <c r="AY172" s="178" t="s">
        <v>136</v>
      </c>
    </row>
    <row r="173" spans="1:65" s="14" customFormat="1" ht="11.25">
      <c r="B173" s="184"/>
      <c r="D173" s="177" t="s">
        <v>146</v>
      </c>
      <c r="E173" s="185" t="s">
        <v>1</v>
      </c>
      <c r="F173" s="186" t="s">
        <v>203</v>
      </c>
      <c r="H173" s="187">
        <v>4968</v>
      </c>
      <c r="I173" s="188"/>
      <c r="L173" s="184"/>
      <c r="M173" s="189"/>
      <c r="N173" s="190"/>
      <c r="O173" s="190"/>
      <c r="P173" s="190"/>
      <c r="Q173" s="190"/>
      <c r="R173" s="190"/>
      <c r="S173" s="190"/>
      <c r="T173" s="191"/>
      <c r="AT173" s="185" t="s">
        <v>146</v>
      </c>
      <c r="AU173" s="185" t="s">
        <v>144</v>
      </c>
      <c r="AV173" s="14" t="s">
        <v>144</v>
      </c>
      <c r="AW173" s="14" t="s">
        <v>29</v>
      </c>
      <c r="AX173" s="14" t="s">
        <v>72</v>
      </c>
      <c r="AY173" s="185" t="s">
        <v>136</v>
      </c>
    </row>
    <row r="174" spans="1:65" s="15" customFormat="1" ht="11.25">
      <c r="B174" s="192"/>
      <c r="D174" s="177" t="s">
        <v>146</v>
      </c>
      <c r="E174" s="193" t="s">
        <v>1</v>
      </c>
      <c r="F174" s="194" t="s">
        <v>149</v>
      </c>
      <c r="H174" s="195">
        <v>4968</v>
      </c>
      <c r="I174" s="196"/>
      <c r="L174" s="192"/>
      <c r="M174" s="197"/>
      <c r="N174" s="198"/>
      <c r="O174" s="198"/>
      <c r="P174" s="198"/>
      <c r="Q174" s="198"/>
      <c r="R174" s="198"/>
      <c r="S174" s="198"/>
      <c r="T174" s="199"/>
      <c r="AT174" s="193" t="s">
        <v>146</v>
      </c>
      <c r="AU174" s="193" t="s">
        <v>144</v>
      </c>
      <c r="AV174" s="15" t="s">
        <v>143</v>
      </c>
      <c r="AW174" s="15" t="s">
        <v>29</v>
      </c>
      <c r="AX174" s="15" t="s">
        <v>80</v>
      </c>
      <c r="AY174" s="193" t="s">
        <v>136</v>
      </c>
    </row>
    <row r="175" spans="1:65" s="2" customFormat="1" ht="16.5" customHeight="1">
      <c r="A175" s="32"/>
      <c r="B175" s="161"/>
      <c r="C175" s="162" t="s">
        <v>204</v>
      </c>
      <c r="D175" s="162" t="s">
        <v>139</v>
      </c>
      <c r="E175" s="163" t="s">
        <v>205</v>
      </c>
      <c r="F175" s="164" t="s">
        <v>206</v>
      </c>
      <c r="G175" s="165" t="s">
        <v>207</v>
      </c>
      <c r="H175" s="166">
        <v>1</v>
      </c>
      <c r="I175" s="167"/>
      <c r="J175" s="168">
        <f>ROUND(I175*H175,2)</f>
        <v>0</v>
      </c>
      <c r="K175" s="169"/>
      <c r="L175" s="33"/>
      <c r="M175" s="170" t="s">
        <v>1</v>
      </c>
      <c r="N175" s="171" t="s">
        <v>38</v>
      </c>
      <c r="O175" s="58"/>
      <c r="P175" s="172">
        <f>O175*H175</f>
        <v>0</v>
      </c>
      <c r="Q175" s="172">
        <v>1.0000000000000001E-5</v>
      </c>
      <c r="R175" s="172">
        <f>Q175*H175</f>
        <v>1.0000000000000001E-5</v>
      </c>
      <c r="S175" s="172">
        <v>0</v>
      </c>
      <c r="T175" s="173">
        <f>S175*H175</f>
        <v>0</v>
      </c>
      <c r="U175" s="32"/>
      <c r="V175" s="32"/>
      <c r="W175" s="32"/>
      <c r="X175" s="32"/>
      <c r="Y175" s="32"/>
      <c r="Z175" s="32"/>
      <c r="AA175" s="32"/>
      <c r="AB175" s="32"/>
      <c r="AC175" s="32"/>
      <c r="AD175" s="32"/>
      <c r="AE175" s="32"/>
      <c r="AR175" s="174" t="s">
        <v>143</v>
      </c>
      <c r="AT175" s="174" t="s">
        <v>139</v>
      </c>
      <c r="AU175" s="174" t="s">
        <v>144</v>
      </c>
      <c r="AY175" s="17" t="s">
        <v>136</v>
      </c>
      <c r="BE175" s="175">
        <f>IF(N175="základní",J175,0)</f>
        <v>0</v>
      </c>
      <c r="BF175" s="175">
        <f>IF(N175="snížená",J175,0)</f>
        <v>0</v>
      </c>
      <c r="BG175" s="175">
        <f>IF(N175="zákl. přenesená",J175,0)</f>
        <v>0</v>
      </c>
      <c r="BH175" s="175">
        <f>IF(N175="sníž. přenesená",J175,0)</f>
        <v>0</v>
      </c>
      <c r="BI175" s="175">
        <f>IF(N175="nulová",J175,0)</f>
        <v>0</v>
      </c>
      <c r="BJ175" s="17" t="s">
        <v>144</v>
      </c>
      <c r="BK175" s="175">
        <f>ROUND(I175*H175,2)</f>
        <v>0</v>
      </c>
      <c r="BL175" s="17" t="s">
        <v>143</v>
      </c>
      <c r="BM175" s="174" t="s">
        <v>208</v>
      </c>
    </row>
    <row r="176" spans="1:65" s="14" customFormat="1" ht="11.25">
      <c r="B176" s="184"/>
      <c r="D176" s="177" t="s">
        <v>146</v>
      </c>
      <c r="E176" s="185" t="s">
        <v>1</v>
      </c>
      <c r="F176" s="186" t="s">
        <v>209</v>
      </c>
      <c r="H176" s="187">
        <v>1</v>
      </c>
      <c r="I176" s="188"/>
      <c r="L176" s="184"/>
      <c r="M176" s="189"/>
      <c r="N176" s="190"/>
      <c r="O176" s="190"/>
      <c r="P176" s="190"/>
      <c r="Q176" s="190"/>
      <c r="R176" s="190"/>
      <c r="S176" s="190"/>
      <c r="T176" s="191"/>
      <c r="AT176" s="185" t="s">
        <v>146</v>
      </c>
      <c r="AU176" s="185" t="s">
        <v>144</v>
      </c>
      <c r="AV176" s="14" t="s">
        <v>144</v>
      </c>
      <c r="AW176" s="14" t="s">
        <v>29</v>
      </c>
      <c r="AX176" s="14" t="s">
        <v>72</v>
      </c>
      <c r="AY176" s="185" t="s">
        <v>136</v>
      </c>
    </row>
    <row r="177" spans="1:65" s="15" customFormat="1" ht="11.25">
      <c r="B177" s="192"/>
      <c r="D177" s="177" t="s">
        <v>146</v>
      </c>
      <c r="E177" s="193" t="s">
        <v>1</v>
      </c>
      <c r="F177" s="194" t="s">
        <v>149</v>
      </c>
      <c r="H177" s="195">
        <v>1</v>
      </c>
      <c r="I177" s="196"/>
      <c r="L177" s="192"/>
      <c r="M177" s="197"/>
      <c r="N177" s="198"/>
      <c r="O177" s="198"/>
      <c r="P177" s="198"/>
      <c r="Q177" s="198"/>
      <c r="R177" s="198"/>
      <c r="S177" s="198"/>
      <c r="T177" s="199"/>
      <c r="AT177" s="193" t="s">
        <v>146</v>
      </c>
      <c r="AU177" s="193" t="s">
        <v>144</v>
      </c>
      <c r="AV177" s="15" t="s">
        <v>143</v>
      </c>
      <c r="AW177" s="15" t="s">
        <v>29</v>
      </c>
      <c r="AX177" s="15" t="s">
        <v>80</v>
      </c>
      <c r="AY177" s="193" t="s">
        <v>136</v>
      </c>
    </row>
    <row r="178" spans="1:65" s="2" customFormat="1" ht="16.5" customHeight="1">
      <c r="A178" s="32"/>
      <c r="B178" s="161"/>
      <c r="C178" s="162" t="s">
        <v>210</v>
      </c>
      <c r="D178" s="162" t="s">
        <v>139</v>
      </c>
      <c r="E178" s="163" t="s">
        <v>211</v>
      </c>
      <c r="F178" s="164" t="s">
        <v>212</v>
      </c>
      <c r="G178" s="165" t="s">
        <v>207</v>
      </c>
      <c r="H178" s="166">
        <v>1</v>
      </c>
      <c r="I178" s="167"/>
      <c r="J178" s="168">
        <f>ROUND(I178*H178,2)</f>
        <v>0</v>
      </c>
      <c r="K178" s="169"/>
      <c r="L178" s="33"/>
      <c r="M178" s="170" t="s">
        <v>1</v>
      </c>
      <c r="N178" s="171" t="s">
        <v>38</v>
      </c>
      <c r="O178" s="58"/>
      <c r="P178" s="172">
        <f>O178*H178</f>
        <v>0</v>
      </c>
      <c r="Q178" s="172">
        <v>0</v>
      </c>
      <c r="R178" s="172">
        <f>Q178*H178</f>
        <v>0</v>
      </c>
      <c r="S178" s="172">
        <v>0</v>
      </c>
      <c r="T178" s="173">
        <f>S178*H178</f>
        <v>0</v>
      </c>
      <c r="U178" s="32"/>
      <c r="V178" s="32"/>
      <c r="W178" s="32"/>
      <c r="X178" s="32"/>
      <c r="Y178" s="32"/>
      <c r="Z178" s="32"/>
      <c r="AA178" s="32"/>
      <c r="AB178" s="32"/>
      <c r="AC178" s="32"/>
      <c r="AD178" s="32"/>
      <c r="AE178" s="32"/>
      <c r="AR178" s="174" t="s">
        <v>143</v>
      </c>
      <c r="AT178" s="174" t="s">
        <v>139</v>
      </c>
      <c r="AU178" s="174" t="s">
        <v>144</v>
      </c>
      <c r="AY178" s="17" t="s">
        <v>136</v>
      </c>
      <c r="BE178" s="175">
        <f>IF(N178="základní",J178,0)</f>
        <v>0</v>
      </c>
      <c r="BF178" s="175">
        <f>IF(N178="snížená",J178,0)</f>
        <v>0</v>
      </c>
      <c r="BG178" s="175">
        <f>IF(N178="zákl. přenesená",J178,0)</f>
        <v>0</v>
      </c>
      <c r="BH178" s="175">
        <f>IF(N178="sníž. přenesená",J178,0)</f>
        <v>0</v>
      </c>
      <c r="BI178" s="175">
        <f>IF(N178="nulová",J178,0)</f>
        <v>0</v>
      </c>
      <c r="BJ178" s="17" t="s">
        <v>144</v>
      </c>
      <c r="BK178" s="175">
        <f>ROUND(I178*H178,2)</f>
        <v>0</v>
      </c>
      <c r="BL178" s="17" t="s">
        <v>143</v>
      </c>
      <c r="BM178" s="174" t="s">
        <v>213</v>
      </c>
    </row>
    <row r="179" spans="1:65" s="2" customFormat="1" ht="16.5" customHeight="1">
      <c r="A179" s="32"/>
      <c r="B179" s="161"/>
      <c r="C179" s="162" t="s">
        <v>214</v>
      </c>
      <c r="D179" s="162" t="s">
        <v>139</v>
      </c>
      <c r="E179" s="163" t="s">
        <v>215</v>
      </c>
      <c r="F179" s="164" t="s">
        <v>216</v>
      </c>
      <c r="G179" s="165" t="s">
        <v>207</v>
      </c>
      <c r="H179" s="166">
        <v>72</v>
      </c>
      <c r="I179" s="167"/>
      <c r="J179" s="168">
        <f>ROUND(I179*H179,2)</f>
        <v>0</v>
      </c>
      <c r="K179" s="169"/>
      <c r="L179" s="33"/>
      <c r="M179" s="170" t="s">
        <v>1</v>
      </c>
      <c r="N179" s="171" t="s">
        <v>38</v>
      </c>
      <c r="O179" s="58"/>
      <c r="P179" s="172">
        <f>O179*H179</f>
        <v>0</v>
      </c>
      <c r="Q179" s="172">
        <v>0</v>
      </c>
      <c r="R179" s="172">
        <f>Q179*H179</f>
        <v>0</v>
      </c>
      <c r="S179" s="172">
        <v>0</v>
      </c>
      <c r="T179" s="173">
        <f>S179*H179</f>
        <v>0</v>
      </c>
      <c r="U179" s="32"/>
      <c r="V179" s="32"/>
      <c r="W179" s="32"/>
      <c r="X179" s="32"/>
      <c r="Y179" s="32"/>
      <c r="Z179" s="32"/>
      <c r="AA179" s="32"/>
      <c r="AB179" s="32"/>
      <c r="AC179" s="32"/>
      <c r="AD179" s="32"/>
      <c r="AE179" s="32"/>
      <c r="AR179" s="174" t="s">
        <v>143</v>
      </c>
      <c r="AT179" s="174" t="s">
        <v>139</v>
      </c>
      <c r="AU179" s="174" t="s">
        <v>144</v>
      </c>
      <c r="AY179" s="17" t="s">
        <v>136</v>
      </c>
      <c r="BE179" s="175">
        <f>IF(N179="základní",J179,0)</f>
        <v>0</v>
      </c>
      <c r="BF179" s="175">
        <f>IF(N179="snížená",J179,0)</f>
        <v>0</v>
      </c>
      <c r="BG179" s="175">
        <f>IF(N179="zákl. přenesená",J179,0)</f>
        <v>0</v>
      </c>
      <c r="BH179" s="175">
        <f>IF(N179="sníž. přenesená",J179,0)</f>
        <v>0</v>
      </c>
      <c r="BI179" s="175">
        <f>IF(N179="nulová",J179,0)</f>
        <v>0</v>
      </c>
      <c r="BJ179" s="17" t="s">
        <v>144</v>
      </c>
      <c r="BK179" s="175">
        <f>ROUND(I179*H179,2)</f>
        <v>0</v>
      </c>
      <c r="BL179" s="17" t="s">
        <v>143</v>
      </c>
      <c r="BM179" s="174" t="s">
        <v>217</v>
      </c>
    </row>
    <row r="180" spans="1:65" s="14" customFormat="1" ht="11.25">
      <c r="B180" s="184"/>
      <c r="D180" s="177" t="s">
        <v>146</v>
      </c>
      <c r="E180" s="185" t="s">
        <v>1</v>
      </c>
      <c r="F180" s="186" t="s">
        <v>218</v>
      </c>
      <c r="H180" s="187">
        <v>72</v>
      </c>
      <c r="I180" s="188"/>
      <c r="L180" s="184"/>
      <c r="M180" s="189"/>
      <c r="N180" s="190"/>
      <c r="O180" s="190"/>
      <c r="P180" s="190"/>
      <c r="Q180" s="190"/>
      <c r="R180" s="190"/>
      <c r="S180" s="190"/>
      <c r="T180" s="191"/>
      <c r="AT180" s="185" t="s">
        <v>146</v>
      </c>
      <c r="AU180" s="185" t="s">
        <v>144</v>
      </c>
      <c r="AV180" s="14" t="s">
        <v>144</v>
      </c>
      <c r="AW180" s="14" t="s">
        <v>29</v>
      </c>
      <c r="AX180" s="14" t="s">
        <v>72</v>
      </c>
      <c r="AY180" s="185" t="s">
        <v>136</v>
      </c>
    </row>
    <row r="181" spans="1:65" s="15" customFormat="1" ht="11.25">
      <c r="B181" s="192"/>
      <c r="D181" s="177" t="s">
        <v>146</v>
      </c>
      <c r="E181" s="193" t="s">
        <v>1</v>
      </c>
      <c r="F181" s="194" t="s">
        <v>149</v>
      </c>
      <c r="H181" s="195">
        <v>72</v>
      </c>
      <c r="I181" s="196"/>
      <c r="L181" s="192"/>
      <c r="M181" s="197"/>
      <c r="N181" s="198"/>
      <c r="O181" s="198"/>
      <c r="P181" s="198"/>
      <c r="Q181" s="198"/>
      <c r="R181" s="198"/>
      <c r="S181" s="198"/>
      <c r="T181" s="199"/>
      <c r="AT181" s="193" t="s">
        <v>146</v>
      </c>
      <c r="AU181" s="193" t="s">
        <v>144</v>
      </c>
      <c r="AV181" s="15" t="s">
        <v>143</v>
      </c>
      <c r="AW181" s="15" t="s">
        <v>29</v>
      </c>
      <c r="AX181" s="15" t="s">
        <v>80</v>
      </c>
      <c r="AY181" s="193" t="s">
        <v>136</v>
      </c>
    </row>
    <row r="182" spans="1:65" s="2" customFormat="1" ht="21.75" customHeight="1">
      <c r="A182" s="32"/>
      <c r="B182" s="161"/>
      <c r="C182" s="162" t="s">
        <v>8</v>
      </c>
      <c r="D182" s="162" t="s">
        <v>139</v>
      </c>
      <c r="E182" s="163" t="s">
        <v>219</v>
      </c>
      <c r="F182" s="164" t="s">
        <v>220</v>
      </c>
      <c r="G182" s="165" t="s">
        <v>207</v>
      </c>
      <c r="H182" s="166">
        <v>1</v>
      </c>
      <c r="I182" s="167"/>
      <c r="J182" s="168">
        <f>ROUND(I182*H182,2)</f>
        <v>0</v>
      </c>
      <c r="K182" s="169"/>
      <c r="L182" s="33"/>
      <c r="M182" s="170" t="s">
        <v>1</v>
      </c>
      <c r="N182" s="171" t="s">
        <v>38</v>
      </c>
      <c r="O182" s="58"/>
      <c r="P182" s="172">
        <f>O182*H182</f>
        <v>0</v>
      </c>
      <c r="Q182" s="172">
        <v>0</v>
      </c>
      <c r="R182" s="172">
        <f>Q182*H182</f>
        <v>0</v>
      </c>
      <c r="S182" s="172">
        <v>0</v>
      </c>
      <c r="T182" s="173">
        <f>S182*H182</f>
        <v>0</v>
      </c>
      <c r="U182" s="32"/>
      <c r="V182" s="32"/>
      <c r="W182" s="32"/>
      <c r="X182" s="32"/>
      <c r="Y182" s="32"/>
      <c r="Z182" s="32"/>
      <c r="AA182" s="32"/>
      <c r="AB182" s="32"/>
      <c r="AC182" s="32"/>
      <c r="AD182" s="32"/>
      <c r="AE182" s="32"/>
      <c r="AR182" s="174" t="s">
        <v>143</v>
      </c>
      <c r="AT182" s="174" t="s">
        <v>139</v>
      </c>
      <c r="AU182" s="174" t="s">
        <v>144</v>
      </c>
      <c r="AY182" s="17" t="s">
        <v>136</v>
      </c>
      <c r="BE182" s="175">
        <f>IF(N182="základní",J182,0)</f>
        <v>0</v>
      </c>
      <c r="BF182" s="175">
        <f>IF(N182="snížená",J182,0)</f>
        <v>0</v>
      </c>
      <c r="BG182" s="175">
        <f>IF(N182="zákl. přenesená",J182,0)</f>
        <v>0</v>
      </c>
      <c r="BH182" s="175">
        <f>IF(N182="sníž. přenesená",J182,0)</f>
        <v>0</v>
      </c>
      <c r="BI182" s="175">
        <f>IF(N182="nulová",J182,0)</f>
        <v>0</v>
      </c>
      <c r="BJ182" s="17" t="s">
        <v>144</v>
      </c>
      <c r="BK182" s="175">
        <f>ROUND(I182*H182,2)</f>
        <v>0</v>
      </c>
      <c r="BL182" s="17" t="s">
        <v>143</v>
      </c>
      <c r="BM182" s="174" t="s">
        <v>221</v>
      </c>
    </row>
    <row r="183" spans="1:65" s="14" customFormat="1" ht="11.25">
      <c r="B183" s="184"/>
      <c r="D183" s="177" t="s">
        <v>146</v>
      </c>
      <c r="E183" s="185" t="s">
        <v>1</v>
      </c>
      <c r="F183" s="186" t="s">
        <v>80</v>
      </c>
      <c r="H183" s="187">
        <v>1</v>
      </c>
      <c r="I183" s="188"/>
      <c r="L183" s="184"/>
      <c r="M183" s="189"/>
      <c r="N183" s="190"/>
      <c r="O183" s="190"/>
      <c r="P183" s="190"/>
      <c r="Q183" s="190"/>
      <c r="R183" s="190"/>
      <c r="S183" s="190"/>
      <c r="T183" s="191"/>
      <c r="AT183" s="185" t="s">
        <v>146</v>
      </c>
      <c r="AU183" s="185" t="s">
        <v>144</v>
      </c>
      <c r="AV183" s="14" t="s">
        <v>144</v>
      </c>
      <c r="AW183" s="14" t="s">
        <v>29</v>
      </c>
      <c r="AX183" s="14" t="s">
        <v>72</v>
      </c>
      <c r="AY183" s="185" t="s">
        <v>136</v>
      </c>
    </row>
    <row r="184" spans="1:65" s="15" customFormat="1" ht="11.25">
      <c r="B184" s="192"/>
      <c r="D184" s="177" t="s">
        <v>146</v>
      </c>
      <c r="E184" s="193" t="s">
        <v>1</v>
      </c>
      <c r="F184" s="194" t="s">
        <v>149</v>
      </c>
      <c r="H184" s="195">
        <v>1</v>
      </c>
      <c r="I184" s="196"/>
      <c r="L184" s="192"/>
      <c r="M184" s="197"/>
      <c r="N184" s="198"/>
      <c r="O184" s="198"/>
      <c r="P184" s="198"/>
      <c r="Q184" s="198"/>
      <c r="R184" s="198"/>
      <c r="S184" s="198"/>
      <c r="T184" s="199"/>
      <c r="AT184" s="193" t="s">
        <v>146</v>
      </c>
      <c r="AU184" s="193" t="s">
        <v>144</v>
      </c>
      <c r="AV184" s="15" t="s">
        <v>143</v>
      </c>
      <c r="AW184" s="15" t="s">
        <v>29</v>
      </c>
      <c r="AX184" s="15" t="s">
        <v>80</v>
      </c>
      <c r="AY184" s="193" t="s">
        <v>136</v>
      </c>
    </row>
    <row r="185" spans="1:65" s="2" customFormat="1" ht="16.5" customHeight="1">
      <c r="A185" s="32"/>
      <c r="B185" s="161"/>
      <c r="C185" s="162" t="s">
        <v>222</v>
      </c>
      <c r="D185" s="162" t="s">
        <v>139</v>
      </c>
      <c r="E185" s="163" t="s">
        <v>223</v>
      </c>
      <c r="F185" s="164" t="s">
        <v>224</v>
      </c>
      <c r="G185" s="165" t="s">
        <v>207</v>
      </c>
      <c r="H185" s="166">
        <v>1</v>
      </c>
      <c r="I185" s="167"/>
      <c r="J185" s="168">
        <f>ROUND(I185*H185,2)</f>
        <v>0</v>
      </c>
      <c r="K185" s="169"/>
      <c r="L185" s="33"/>
      <c r="M185" s="170" t="s">
        <v>1</v>
      </c>
      <c r="N185" s="171" t="s">
        <v>38</v>
      </c>
      <c r="O185" s="58"/>
      <c r="P185" s="172">
        <f>O185*H185</f>
        <v>0</v>
      </c>
      <c r="Q185" s="172">
        <v>0</v>
      </c>
      <c r="R185" s="172">
        <f>Q185*H185</f>
        <v>0</v>
      </c>
      <c r="S185" s="172">
        <v>0</v>
      </c>
      <c r="T185" s="173">
        <f>S185*H185</f>
        <v>0</v>
      </c>
      <c r="U185" s="32"/>
      <c r="V185" s="32"/>
      <c r="W185" s="32"/>
      <c r="X185" s="32"/>
      <c r="Y185" s="32"/>
      <c r="Z185" s="32"/>
      <c r="AA185" s="32"/>
      <c r="AB185" s="32"/>
      <c r="AC185" s="32"/>
      <c r="AD185" s="32"/>
      <c r="AE185" s="32"/>
      <c r="AR185" s="174" t="s">
        <v>143</v>
      </c>
      <c r="AT185" s="174" t="s">
        <v>139</v>
      </c>
      <c r="AU185" s="174" t="s">
        <v>144</v>
      </c>
      <c r="AY185" s="17" t="s">
        <v>136</v>
      </c>
      <c r="BE185" s="175">
        <f>IF(N185="základní",J185,0)</f>
        <v>0</v>
      </c>
      <c r="BF185" s="175">
        <f>IF(N185="snížená",J185,0)</f>
        <v>0</v>
      </c>
      <c r="BG185" s="175">
        <f>IF(N185="zákl. přenesená",J185,0)</f>
        <v>0</v>
      </c>
      <c r="BH185" s="175">
        <f>IF(N185="sníž. přenesená",J185,0)</f>
        <v>0</v>
      </c>
      <c r="BI185" s="175">
        <f>IF(N185="nulová",J185,0)</f>
        <v>0</v>
      </c>
      <c r="BJ185" s="17" t="s">
        <v>144</v>
      </c>
      <c r="BK185" s="175">
        <f>ROUND(I185*H185,2)</f>
        <v>0</v>
      </c>
      <c r="BL185" s="17" t="s">
        <v>143</v>
      </c>
      <c r="BM185" s="174" t="s">
        <v>225</v>
      </c>
    </row>
    <row r="186" spans="1:65" s="14" customFormat="1" ht="11.25">
      <c r="B186" s="184"/>
      <c r="D186" s="177" t="s">
        <v>146</v>
      </c>
      <c r="E186" s="185" t="s">
        <v>1</v>
      </c>
      <c r="F186" s="186" t="s">
        <v>80</v>
      </c>
      <c r="H186" s="187">
        <v>1</v>
      </c>
      <c r="I186" s="188"/>
      <c r="L186" s="184"/>
      <c r="M186" s="189"/>
      <c r="N186" s="190"/>
      <c r="O186" s="190"/>
      <c r="P186" s="190"/>
      <c r="Q186" s="190"/>
      <c r="R186" s="190"/>
      <c r="S186" s="190"/>
      <c r="T186" s="191"/>
      <c r="AT186" s="185" t="s">
        <v>146</v>
      </c>
      <c r="AU186" s="185" t="s">
        <v>144</v>
      </c>
      <c r="AV186" s="14" t="s">
        <v>144</v>
      </c>
      <c r="AW186" s="14" t="s">
        <v>29</v>
      </c>
      <c r="AX186" s="14" t="s">
        <v>72</v>
      </c>
      <c r="AY186" s="185" t="s">
        <v>136</v>
      </c>
    </row>
    <row r="187" spans="1:65" s="15" customFormat="1" ht="11.25">
      <c r="B187" s="192"/>
      <c r="D187" s="177" t="s">
        <v>146</v>
      </c>
      <c r="E187" s="193" t="s">
        <v>1</v>
      </c>
      <c r="F187" s="194" t="s">
        <v>149</v>
      </c>
      <c r="H187" s="195">
        <v>1</v>
      </c>
      <c r="I187" s="196"/>
      <c r="L187" s="192"/>
      <c r="M187" s="197"/>
      <c r="N187" s="198"/>
      <c r="O187" s="198"/>
      <c r="P187" s="198"/>
      <c r="Q187" s="198"/>
      <c r="R187" s="198"/>
      <c r="S187" s="198"/>
      <c r="T187" s="199"/>
      <c r="AT187" s="193" t="s">
        <v>146</v>
      </c>
      <c r="AU187" s="193" t="s">
        <v>144</v>
      </c>
      <c r="AV187" s="15" t="s">
        <v>143</v>
      </c>
      <c r="AW187" s="15" t="s">
        <v>29</v>
      </c>
      <c r="AX187" s="15" t="s">
        <v>80</v>
      </c>
      <c r="AY187" s="193" t="s">
        <v>136</v>
      </c>
    </row>
    <row r="188" spans="1:65" s="2" customFormat="1" ht="21.75" customHeight="1">
      <c r="A188" s="32"/>
      <c r="B188" s="161"/>
      <c r="C188" s="162" t="s">
        <v>226</v>
      </c>
      <c r="D188" s="162" t="s">
        <v>139</v>
      </c>
      <c r="E188" s="163" t="s">
        <v>227</v>
      </c>
      <c r="F188" s="164" t="s">
        <v>228</v>
      </c>
      <c r="G188" s="165" t="s">
        <v>207</v>
      </c>
      <c r="H188" s="166">
        <v>1</v>
      </c>
      <c r="I188" s="167"/>
      <c r="J188" s="168">
        <f>ROUND(I188*H188,2)</f>
        <v>0</v>
      </c>
      <c r="K188" s="169"/>
      <c r="L188" s="33"/>
      <c r="M188" s="170" t="s">
        <v>1</v>
      </c>
      <c r="N188" s="171" t="s">
        <v>38</v>
      </c>
      <c r="O188" s="58"/>
      <c r="P188" s="172">
        <f>O188*H188</f>
        <v>0</v>
      </c>
      <c r="Q188" s="172">
        <v>0</v>
      </c>
      <c r="R188" s="172">
        <f>Q188*H188</f>
        <v>0</v>
      </c>
      <c r="S188" s="172">
        <v>0</v>
      </c>
      <c r="T188" s="173">
        <f>S188*H188</f>
        <v>0</v>
      </c>
      <c r="U188" s="32"/>
      <c r="V188" s="32"/>
      <c r="W188" s="32"/>
      <c r="X188" s="32"/>
      <c r="Y188" s="32"/>
      <c r="Z188" s="32"/>
      <c r="AA188" s="32"/>
      <c r="AB188" s="32"/>
      <c r="AC188" s="32"/>
      <c r="AD188" s="32"/>
      <c r="AE188" s="32"/>
      <c r="AR188" s="174" t="s">
        <v>143</v>
      </c>
      <c r="AT188" s="174" t="s">
        <v>139</v>
      </c>
      <c r="AU188" s="174" t="s">
        <v>144</v>
      </c>
      <c r="AY188" s="17" t="s">
        <v>136</v>
      </c>
      <c r="BE188" s="175">
        <f>IF(N188="základní",J188,0)</f>
        <v>0</v>
      </c>
      <c r="BF188" s="175">
        <f>IF(N188="snížená",J188,0)</f>
        <v>0</v>
      </c>
      <c r="BG188" s="175">
        <f>IF(N188="zákl. přenesená",J188,0)</f>
        <v>0</v>
      </c>
      <c r="BH188" s="175">
        <f>IF(N188="sníž. přenesená",J188,0)</f>
        <v>0</v>
      </c>
      <c r="BI188" s="175">
        <f>IF(N188="nulová",J188,0)</f>
        <v>0</v>
      </c>
      <c r="BJ188" s="17" t="s">
        <v>144</v>
      </c>
      <c r="BK188" s="175">
        <f>ROUND(I188*H188,2)</f>
        <v>0</v>
      </c>
      <c r="BL188" s="17" t="s">
        <v>143</v>
      </c>
      <c r="BM188" s="174" t="s">
        <v>229</v>
      </c>
    </row>
    <row r="189" spans="1:65" s="14" customFormat="1" ht="11.25">
      <c r="B189" s="184"/>
      <c r="D189" s="177" t="s">
        <v>146</v>
      </c>
      <c r="E189" s="185" t="s">
        <v>1</v>
      </c>
      <c r="F189" s="186" t="s">
        <v>80</v>
      </c>
      <c r="H189" s="187">
        <v>1</v>
      </c>
      <c r="I189" s="188"/>
      <c r="L189" s="184"/>
      <c r="M189" s="189"/>
      <c r="N189" s="190"/>
      <c r="O189" s="190"/>
      <c r="P189" s="190"/>
      <c r="Q189" s="190"/>
      <c r="R189" s="190"/>
      <c r="S189" s="190"/>
      <c r="T189" s="191"/>
      <c r="AT189" s="185" t="s">
        <v>146</v>
      </c>
      <c r="AU189" s="185" t="s">
        <v>144</v>
      </c>
      <c r="AV189" s="14" t="s">
        <v>144</v>
      </c>
      <c r="AW189" s="14" t="s">
        <v>29</v>
      </c>
      <c r="AX189" s="14" t="s">
        <v>72</v>
      </c>
      <c r="AY189" s="185" t="s">
        <v>136</v>
      </c>
    </row>
    <row r="190" spans="1:65" s="15" customFormat="1" ht="11.25">
      <c r="B190" s="192"/>
      <c r="D190" s="177" t="s">
        <v>146</v>
      </c>
      <c r="E190" s="193" t="s">
        <v>1</v>
      </c>
      <c r="F190" s="194" t="s">
        <v>149</v>
      </c>
      <c r="H190" s="195">
        <v>1</v>
      </c>
      <c r="I190" s="196"/>
      <c r="L190" s="192"/>
      <c r="M190" s="197"/>
      <c r="N190" s="198"/>
      <c r="O190" s="198"/>
      <c r="P190" s="198"/>
      <c r="Q190" s="198"/>
      <c r="R190" s="198"/>
      <c r="S190" s="198"/>
      <c r="T190" s="199"/>
      <c r="AT190" s="193" t="s">
        <v>146</v>
      </c>
      <c r="AU190" s="193" t="s">
        <v>144</v>
      </c>
      <c r="AV190" s="15" t="s">
        <v>143</v>
      </c>
      <c r="AW190" s="15" t="s">
        <v>29</v>
      </c>
      <c r="AX190" s="15" t="s">
        <v>80</v>
      </c>
      <c r="AY190" s="193" t="s">
        <v>136</v>
      </c>
    </row>
    <row r="191" spans="1:65" s="2" customFormat="1" ht="16.5" customHeight="1">
      <c r="A191" s="32"/>
      <c r="B191" s="161"/>
      <c r="C191" s="162" t="s">
        <v>230</v>
      </c>
      <c r="D191" s="162" t="s">
        <v>139</v>
      </c>
      <c r="E191" s="163" t="s">
        <v>231</v>
      </c>
      <c r="F191" s="164" t="s">
        <v>232</v>
      </c>
      <c r="G191" s="165" t="s">
        <v>207</v>
      </c>
      <c r="H191" s="166">
        <v>2</v>
      </c>
      <c r="I191" s="167"/>
      <c r="J191" s="168">
        <f>ROUND(I191*H191,2)</f>
        <v>0</v>
      </c>
      <c r="K191" s="169"/>
      <c r="L191" s="33"/>
      <c r="M191" s="170" t="s">
        <v>1</v>
      </c>
      <c r="N191" s="171" t="s">
        <v>38</v>
      </c>
      <c r="O191" s="58"/>
      <c r="P191" s="172">
        <f>O191*H191</f>
        <v>0</v>
      </c>
      <c r="Q191" s="172">
        <v>0</v>
      </c>
      <c r="R191" s="172">
        <f>Q191*H191</f>
        <v>0</v>
      </c>
      <c r="S191" s="172">
        <v>0</v>
      </c>
      <c r="T191" s="173">
        <f>S191*H191</f>
        <v>0</v>
      </c>
      <c r="U191" s="32"/>
      <c r="V191" s="32"/>
      <c r="W191" s="32"/>
      <c r="X191" s="32"/>
      <c r="Y191" s="32"/>
      <c r="Z191" s="32"/>
      <c r="AA191" s="32"/>
      <c r="AB191" s="32"/>
      <c r="AC191" s="32"/>
      <c r="AD191" s="32"/>
      <c r="AE191" s="32"/>
      <c r="AR191" s="174" t="s">
        <v>143</v>
      </c>
      <c r="AT191" s="174" t="s">
        <v>139</v>
      </c>
      <c r="AU191" s="174" t="s">
        <v>144</v>
      </c>
      <c r="AY191" s="17" t="s">
        <v>136</v>
      </c>
      <c r="BE191" s="175">
        <f>IF(N191="základní",J191,0)</f>
        <v>0</v>
      </c>
      <c r="BF191" s="175">
        <f>IF(N191="snížená",J191,0)</f>
        <v>0</v>
      </c>
      <c r="BG191" s="175">
        <f>IF(N191="zákl. přenesená",J191,0)</f>
        <v>0</v>
      </c>
      <c r="BH191" s="175">
        <f>IF(N191="sníž. přenesená",J191,0)</f>
        <v>0</v>
      </c>
      <c r="BI191" s="175">
        <f>IF(N191="nulová",J191,0)</f>
        <v>0</v>
      </c>
      <c r="BJ191" s="17" t="s">
        <v>144</v>
      </c>
      <c r="BK191" s="175">
        <f>ROUND(I191*H191,2)</f>
        <v>0</v>
      </c>
      <c r="BL191" s="17" t="s">
        <v>143</v>
      </c>
      <c r="BM191" s="174" t="s">
        <v>233</v>
      </c>
    </row>
    <row r="192" spans="1:65" s="14" customFormat="1" ht="11.25">
      <c r="B192" s="184"/>
      <c r="D192" s="177" t="s">
        <v>146</v>
      </c>
      <c r="E192" s="185" t="s">
        <v>1</v>
      </c>
      <c r="F192" s="186" t="s">
        <v>144</v>
      </c>
      <c r="H192" s="187">
        <v>2</v>
      </c>
      <c r="I192" s="188"/>
      <c r="L192" s="184"/>
      <c r="M192" s="189"/>
      <c r="N192" s="190"/>
      <c r="O192" s="190"/>
      <c r="P192" s="190"/>
      <c r="Q192" s="190"/>
      <c r="R192" s="190"/>
      <c r="S192" s="190"/>
      <c r="T192" s="191"/>
      <c r="AT192" s="185" t="s">
        <v>146</v>
      </c>
      <c r="AU192" s="185" t="s">
        <v>144</v>
      </c>
      <c r="AV192" s="14" t="s">
        <v>144</v>
      </c>
      <c r="AW192" s="14" t="s">
        <v>29</v>
      </c>
      <c r="AX192" s="14" t="s">
        <v>72</v>
      </c>
      <c r="AY192" s="185" t="s">
        <v>136</v>
      </c>
    </row>
    <row r="193" spans="1:65" s="15" customFormat="1" ht="11.25">
      <c r="B193" s="192"/>
      <c r="D193" s="177" t="s">
        <v>146</v>
      </c>
      <c r="E193" s="193" t="s">
        <v>1</v>
      </c>
      <c r="F193" s="194" t="s">
        <v>149</v>
      </c>
      <c r="H193" s="195">
        <v>2</v>
      </c>
      <c r="I193" s="196"/>
      <c r="L193" s="192"/>
      <c r="M193" s="197"/>
      <c r="N193" s="198"/>
      <c r="O193" s="198"/>
      <c r="P193" s="198"/>
      <c r="Q193" s="198"/>
      <c r="R193" s="198"/>
      <c r="S193" s="198"/>
      <c r="T193" s="199"/>
      <c r="AT193" s="193" t="s">
        <v>146</v>
      </c>
      <c r="AU193" s="193" t="s">
        <v>144</v>
      </c>
      <c r="AV193" s="15" t="s">
        <v>143</v>
      </c>
      <c r="AW193" s="15" t="s">
        <v>29</v>
      </c>
      <c r="AX193" s="15" t="s">
        <v>80</v>
      </c>
      <c r="AY193" s="193" t="s">
        <v>136</v>
      </c>
    </row>
    <row r="194" spans="1:65" s="2" customFormat="1" ht="16.5" customHeight="1">
      <c r="A194" s="32"/>
      <c r="B194" s="161"/>
      <c r="C194" s="162" t="s">
        <v>234</v>
      </c>
      <c r="D194" s="162" t="s">
        <v>139</v>
      </c>
      <c r="E194" s="163" t="s">
        <v>235</v>
      </c>
      <c r="F194" s="164" t="s">
        <v>236</v>
      </c>
      <c r="G194" s="165" t="s">
        <v>207</v>
      </c>
      <c r="H194" s="166">
        <v>1</v>
      </c>
      <c r="I194" s="167"/>
      <c r="J194" s="168">
        <f>ROUND(I194*H194,2)</f>
        <v>0</v>
      </c>
      <c r="K194" s="169"/>
      <c r="L194" s="33"/>
      <c r="M194" s="170" t="s">
        <v>1</v>
      </c>
      <c r="N194" s="171" t="s">
        <v>38</v>
      </c>
      <c r="O194" s="58"/>
      <c r="P194" s="172">
        <f>O194*H194</f>
        <v>0</v>
      </c>
      <c r="Q194" s="172">
        <v>4.6800000000000001E-3</v>
      </c>
      <c r="R194" s="172">
        <f>Q194*H194</f>
        <v>4.6800000000000001E-3</v>
      </c>
      <c r="S194" s="172">
        <v>0</v>
      </c>
      <c r="T194" s="173">
        <f>S194*H194</f>
        <v>0</v>
      </c>
      <c r="U194" s="32"/>
      <c r="V194" s="32"/>
      <c r="W194" s="32"/>
      <c r="X194" s="32"/>
      <c r="Y194" s="32"/>
      <c r="Z194" s="32"/>
      <c r="AA194" s="32"/>
      <c r="AB194" s="32"/>
      <c r="AC194" s="32"/>
      <c r="AD194" s="32"/>
      <c r="AE194" s="32"/>
      <c r="AR194" s="174" t="s">
        <v>143</v>
      </c>
      <c r="AT194" s="174" t="s">
        <v>139</v>
      </c>
      <c r="AU194" s="174" t="s">
        <v>144</v>
      </c>
      <c r="AY194" s="17" t="s">
        <v>136</v>
      </c>
      <c r="BE194" s="175">
        <f>IF(N194="základní",J194,0)</f>
        <v>0</v>
      </c>
      <c r="BF194" s="175">
        <f>IF(N194="snížená",J194,0)</f>
        <v>0</v>
      </c>
      <c r="BG194" s="175">
        <f>IF(N194="zákl. přenesená",J194,0)</f>
        <v>0</v>
      </c>
      <c r="BH194" s="175">
        <f>IF(N194="sníž. přenesená",J194,0)</f>
        <v>0</v>
      </c>
      <c r="BI194" s="175">
        <f>IF(N194="nulová",J194,0)</f>
        <v>0</v>
      </c>
      <c r="BJ194" s="17" t="s">
        <v>144</v>
      </c>
      <c r="BK194" s="175">
        <f>ROUND(I194*H194,2)</f>
        <v>0</v>
      </c>
      <c r="BL194" s="17" t="s">
        <v>143</v>
      </c>
      <c r="BM194" s="174" t="s">
        <v>237</v>
      </c>
    </row>
    <row r="195" spans="1:65" s="2" customFormat="1" ht="16.5" customHeight="1">
      <c r="A195" s="32"/>
      <c r="B195" s="161"/>
      <c r="C195" s="162" t="s">
        <v>238</v>
      </c>
      <c r="D195" s="162" t="s">
        <v>139</v>
      </c>
      <c r="E195" s="163" t="s">
        <v>239</v>
      </c>
      <c r="F195" s="164" t="s">
        <v>240</v>
      </c>
      <c r="G195" s="165" t="s">
        <v>169</v>
      </c>
      <c r="H195" s="166">
        <v>0.72</v>
      </c>
      <c r="I195" s="167"/>
      <c r="J195" s="168">
        <f>ROUND(I195*H195,2)</f>
        <v>0</v>
      </c>
      <c r="K195" s="169"/>
      <c r="L195" s="33"/>
      <c r="M195" s="170" t="s">
        <v>1</v>
      </c>
      <c r="N195" s="171" t="s">
        <v>38</v>
      </c>
      <c r="O195" s="58"/>
      <c r="P195" s="172">
        <f>O195*H195</f>
        <v>0</v>
      </c>
      <c r="Q195" s="172">
        <v>0</v>
      </c>
      <c r="R195" s="172">
        <f>Q195*H195</f>
        <v>0</v>
      </c>
      <c r="S195" s="172">
        <v>2</v>
      </c>
      <c r="T195" s="173">
        <f>S195*H195</f>
        <v>1.44</v>
      </c>
      <c r="U195" s="32"/>
      <c r="V195" s="32"/>
      <c r="W195" s="32"/>
      <c r="X195" s="32"/>
      <c r="Y195" s="32"/>
      <c r="Z195" s="32"/>
      <c r="AA195" s="32"/>
      <c r="AB195" s="32"/>
      <c r="AC195" s="32"/>
      <c r="AD195" s="32"/>
      <c r="AE195" s="32"/>
      <c r="AR195" s="174" t="s">
        <v>143</v>
      </c>
      <c r="AT195" s="174" t="s">
        <v>139</v>
      </c>
      <c r="AU195" s="174" t="s">
        <v>144</v>
      </c>
      <c r="AY195" s="17" t="s">
        <v>136</v>
      </c>
      <c r="BE195" s="175">
        <f>IF(N195="základní",J195,0)</f>
        <v>0</v>
      </c>
      <c r="BF195" s="175">
        <f>IF(N195="snížená",J195,0)</f>
        <v>0</v>
      </c>
      <c r="BG195" s="175">
        <f>IF(N195="zákl. přenesená",J195,0)</f>
        <v>0</v>
      </c>
      <c r="BH195" s="175">
        <f>IF(N195="sníž. přenesená",J195,0)</f>
        <v>0</v>
      </c>
      <c r="BI195" s="175">
        <f>IF(N195="nulová",J195,0)</f>
        <v>0</v>
      </c>
      <c r="BJ195" s="17" t="s">
        <v>144</v>
      </c>
      <c r="BK195" s="175">
        <f>ROUND(I195*H195,2)</f>
        <v>0</v>
      </c>
      <c r="BL195" s="17" t="s">
        <v>143</v>
      </c>
      <c r="BM195" s="174" t="s">
        <v>241</v>
      </c>
    </row>
    <row r="196" spans="1:65" s="14" customFormat="1" ht="11.25">
      <c r="B196" s="184"/>
      <c r="D196" s="177" t="s">
        <v>146</v>
      </c>
      <c r="E196" s="185" t="s">
        <v>1</v>
      </c>
      <c r="F196" s="186" t="s">
        <v>180</v>
      </c>
      <c r="H196" s="187">
        <v>0.72</v>
      </c>
      <c r="I196" s="188"/>
      <c r="L196" s="184"/>
      <c r="M196" s="189"/>
      <c r="N196" s="190"/>
      <c r="O196" s="190"/>
      <c r="P196" s="190"/>
      <c r="Q196" s="190"/>
      <c r="R196" s="190"/>
      <c r="S196" s="190"/>
      <c r="T196" s="191"/>
      <c r="AT196" s="185" t="s">
        <v>146</v>
      </c>
      <c r="AU196" s="185" t="s">
        <v>144</v>
      </c>
      <c r="AV196" s="14" t="s">
        <v>144</v>
      </c>
      <c r="AW196" s="14" t="s">
        <v>29</v>
      </c>
      <c r="AX196" s="14" t="s">
        <v>72</v>
      </c>
      <c r="AY196" s="185" t="s">
        <v>136</v>
      </c>
    </row>
    <row r="197" spans="1:65" s="15" customFormat="1" ht="11.25">
      <c r="B197" s="192"/>
      <c r="D197" s="177" t="s">
        <v>146</v>
      </c>
      <c r="E197" s="193" t="s">
        <v>1</v>
      </c>
      <c r="F197" s="194" t="s">
        <v>149</v>
      </c>
      <c r="H197" s="195">
        <v>0.72</v>
      </c>
      <c r="I197" s="196"/>
      <c r="L197" s="192"/>
      <c r="M197" s="197"/>
      <c r="N197" s="198"/>
      <c r="O197" s="198"/>
      <c r="P197" s="198"/>
      <c r="Q197" s="198"/>
      <c r="R197" s="198"/>
      <c r="S197" s="198"/>
      <c r="T197" s="199"/>
      <c r="AT197" s="193" t="s">
        <v>146</v>
      </c>
      <c r="AU197" s="193" t="s">
        <v>144</v>
      </c>
      <c r="AV197" s="15" t="s">
        <v>143</v>
      </c>
      <c r="AW197" s="15" t="s">
        <v>29</v>
      </c>
      <c r="AX197" s="15" t="s">
        <v>80</v>
      </c>
      <c r="AY197" s="193" t="s">
        <v>136</v>
      </c>
    </row>
    <row r="198" spans="1:65" s="2" customFormat="1" ht="16.5" customHeight="1">
      <c r="A198" s="32"/>
      <c r="B198" s="161"/>
      <c r="C198" s="162" t="s">
        <v>7</v>
      </c>
      <c r="D198" s="162" t="s">
        <v>139</v>
      </c>
      <c r="E198" s="163" t="s">
        <v>242</v>
      </c>
      <c r="F198" s="164" t="s">
        <v>243</v>
      </c>
      <c r="G198" s="165" t="s">
        <v>195</v>
      </c>
      <c r="H198" s="166">
        <v>11.7</v>
      </c>
      <c r="I198" s="167"/>
      <c r="J198" s="168">
        <f>ROUND(I198*H198,2)</f>
        <v>0</v>
      </c>
      <c r="K198" s="169"/>
      <c r="L198" s="33"/>
      <c r="M198" s="170" t="s">
        <v>1</v>
      </c>
      <c r="N198" s="171" t="s">
        <v>38</v>
      </c>
      <c r="O198" s="58"/>
      <c r="P198" s="172">
        <f>O198*H198</f>
        <v>0</v>
      </c>
      <c r="Q198" s="172">
        <v>0</v>
      </c>
      <c r="R198" s="172">
        <f>Q198*H198</f>
        <v>0</v>
      </c>
      <c r="S198" s="172">
        <v>0.11700000000000001</v>
      </c>
      <c r="T198" s="173">
        <f>S198*H198</f>
        <v>1.3689</v>
      </c>
      <c r="U198" s="32"/>
      <c r="V198" s="32"/>
      <c r="W198" s="32"/>
      <c r="X198" s="32"/>
      <c r="Y198" s="32"/>
      <c r="Z198" s="32"/>
      <c r="AA198" s="32"/>
      <c r="AB198" s="32"/>
      <c r="AC198" s="32"/>
      <c r="AD198" s="32"/>
      <c r="AE198" s="32"/>
      <c r="AR198" s="174" t="s">
        <v>143</v>
      </c>
      <c r="AT198" s="174" t="s">
        <v>139</v>
      </c>
      <c r="AU198" s="174" t="s">
        <v>144</v>
      </c>
      <c r="AY198" s="17" t="s">
        <v>136</v>
      </c>
      <c r="BE198" s="175">
        <f>IF(N198="základní",J198,0)</f>
        <v>0</v>
      </c>
      <c r="BF198" s="175">
        <f>IF(N198="snížená",J198,0)</f>
        <v>0</v>
      </c>
      <c r="BG198" s="175">
        <f>IF(N198="zákl. přenesená",J198,0)</f>
        <v>0</v>
      </c>
      <c r="BH198" s="175">
        <f>IF(N198="sníž. přenesená",J198,0)</f>
        <v>0</v>
      </c>
      <c r="BI198" s="175">
        <f>IF(N198="nulová",J198,0)</f>
        <v>0</v>
      </c>
      <c r="BJ198" s="17" t="s">
        <v>144</v>
      </c>
      <c r="BK198" s="175">
        <f>ROUND(I198*H198,2)</f>
        <v>0</v>
      </c>
      <c r="BL198" s="17" t="s">
        <v>143</v>
      </c>
      <c r="BM198" s="174" t="s">
        <v>244</v>
      </c>
    </row>
    <row r="199" spans="1:65" s="13" customFormat="1" ht="11.25">
      <c r="B199" s="176"/>
      <c r="D199" s="177" t="s">
        <v>146</v>
      </c>
      <c r="E199" s="178" t="s">
        <v>1</v>
      </c>
      <c r="F199" s="179" t="s">
        <v>245</v>
      </c>
      <c r="H199" s="178" t="s">
        <v>1</v>
      </c>
      <c r="I199" s="180"/>
      <c r="L199" s="176"/>
      <c r="M199" s="181"/>
      <c r="N199" s="182"/>
      <c r="O199" s="182"/>
      <c r="P199" s="182"/>
      <c r="Q199" s="182"/>
      <c r="R199" s="182"/>
      <c r="S199" s="182"/>
      <c r="T199" s="183"/>
      <c r="AT199" s="178" t="s">
        <v>146</v>
      </c>
      <c r="AU199" s="178" t="s">
        <v>144</v>
      </c>
      <c r="AV199" s="13" t="s">
        <v>80</v>
      </c>
      <c r="AW199" s="13" t="s">
        <v>29</v>
      </c>
      <c r="AX199" s="13" t="s">
        <v>72</v>
      </c>
      <c r="AY199" s="178" t="s">
        <v>136</v>
      </c>
    </row>
    <row r="200" spans="1:65" s="14" customFormat="1" ht="11.25">
      <c r="B200" s="184"/>
      <c r="D200" s="177" t="s">
        <v>146</v>
      </c>
      <c r="E200" s="185" t="s">
        <v>1</v>
      </c>
      <c r="F200" s="186" t="s">
        <v>246</v>
      </c>
      <c r="H200" s="187">
        <v>11.7</v>
      </c>
      <c r="I200" s="188"/>
      <c r="L200" s="184"/>
      <c r="M200" s="189"/>
      <c r="N200" s="190"/>
      <c r="O200" s="190"/>
      <c r="P200" s="190"/>
      <c r="Q200" s="190"/>
      <c r="R200" s="190"/>
      <c r="S200" s="190"/>
      <c r="T200" s="191"/>
      <c r="AT200" s="185" t="s">
        <v>146</v>
      </c>
      <c r="AU200" s="185" t="s">
        <v>144</v>
      </c>
      <c r="AV200" s="14" t="s">
        <v>144</v>
      </c>
      <c r="AW200" s="14" t="s">
        <v>29</v>
      </c>
      <c r="AX200" s="14" t="s">
        <v>72</v>
      </c>
      <c r="AY200" s="185" t="s">
        <v>136</v>
      </c>
    </row>
    <row r="201" spans="1:65" s="15" customFormat="1" ht="11.25">
      <c r="B201" s="192"/>
      <c r="D201" s="177" t="s">
        <v>146</v>
      </c>
      <c r="E201" s="193" t="s">
        <v>1</v>
      </c>
      <c r="F201" s="194" t="s">
        <v>149</v>
      </c>
      <c r="H201" s="195">
        <v>11.7</v>
      </c>
      <c r="I201" s="196"/>
      <c r="L201" s="192"/>
      <c r="M201" s="197"/>
      <c r="N201" s="198"/>
      <c r="O201" s="198"/>
      <c r="P201" s="198"/>
      <c r="Q201" s="198"/>
      <c r="R201" s="198"/>
      <c r="S201" s="198"/>
      <c r="T201" s="199"/>
      <c r="AT201" s="193" t="s">
        <v>146</v>
      </c>
      <c r="AU201" s="193" t="s">
        <v>144</v>
      </c>
      <c r="AV201" s="15" t="s">
        <v>143</v>
      </c>
      <c r="AW201" s="15" t="s">
        <v>29</v>
      </c>
      <c r="AX201" s="15" t="s">
        <v>80</v>
      </c>
      <c r="AY201" s="193" t="s">
        <v>136</v>
      </c>
    </row>
    <row r="202" spans="1:65" s="2" customFormat="1" ht="16.5" customHeight="1">
      <c r="A202" s="32"/>
      <c r="B202" s="161"/>
      <c r="C202" s="162" t="s">
        <v>247</v>
      </c>
      <c r="D202" s="162" t="s">
        <v>139</v>
      </c>
      <c r="E202" s="163" t="s">
        <v>248</v>
      </c>
      <c r="F202" s="164" t="s">
        <v>249</v>
      </c>
      <c r="G202" s="165" t="s">
        <v>195</v>
      </c>
      <c r="H202" s="166">
        <v>44.46</v>
      </c>
      <c r="I202" s="167"/>
      <c r="J202" s="168">
        <f>ROUND(I202*H202,2)</f>
        <v>0</v>
      </c>
      <c r="K202" s="169"/>
      <c r="L202" s="33"/>
      <c r="M202" s="170" t="s">
        <v>1</v>
      </c>
      <c r="N202" s="171" t="s">
        <v>38</v>
      </c>
      <c r="O202" s="58"/>
      <c r="P202" s="172">
        <f>O202*H202</f>
        <v>0</v>
      </c>
      <c r="Q202" s="172">
        <v>0</v>
      </c>
      <c r="R202" s="172">
        <f>Q202*H202</f>
        <v>0</v>
      </c>
      <c r="S202" s="172">
        <v>0.1</v>
      </c>
      <c r="T202" s="173">
        <f>S202*H202</f>
        <v>4.4460000000000006</v>
      </c>
      <c r="U202" s="32"/>
      <c r="V202" s="32"/>
      <c r="W202" s="32"/>
      <c r="X202" s="32"/>
      <c r="Y202" s="32"/>
      <c r="Z202" s="32"/>
      <c r="AA202" s="32"/>
      <c r="AB202" s="32"/>
      <c r="AC202" s="32"/>
      <c r="AD202" s="32"/>
      <c r="AE202" s="32"/>
      <c r="AR202" s="174" t="s">
        <v>143</v>
      </c>
      <c r="AT202" s="174" t="s">
        <v>139</v>
      </c>
      <c r="AU202" s="174" t="s">
        <v>144</v>
      </c>
      <c r="AY202" s="17" t="s">
        <v>136</v>
      </c>
      <c r="BE202" s="175">
        <f>IF(N202="základní",J202,0)</f>
        <v>0</v>
      </c>
      <c r="BF202" s="175">
        <f>IF(N202="snížená",J202,0)</f>
        <v>0</v>
      </c>
      <c r="BG202" s="175">
        <f>IF(N202="zákl. přenesená",J202,0)</f>
        <v>0</v>
      </c>
      <c r="BH202" s="175">
        <f>IF(N202="sníž. přenesená",J202,0)</f>
        <v>0</v>
      </c>
      <c r="BI202" s="175">
        <f>IF(N202="nulová",J202,0)</f>
        <v>0</v>
      </c>
      <c r="BJ202" s="17" t="s">
        <v>144</v>
      </c>
      <c r="BK202" s="175">
        <f>ROUND(I202*H202,2)</f>
        <v>0</v>
      </c>
      <c r="BL202" s="17" t="s">
        <v>143</v>
      </c>
      <c r="BM202" s="174" t="s">
        <v>250</v>
      </c>
    </row>
    <row r="203" spans="1:65" s="13" customFormat="1" ht="11.25">
      <c r="B203" s="176"/>
      <c r="D203" s="177" t="s">
        <v>146</v>
      </c>
      <c r="E203" s="178" t="s">
        <v>1</v>
      </c>
      <c r="F203" s="179" t="s">
        <v>245</v>
      </c>
      <c r="H203" s="178" t="s">
        <v>1</v>
      </c>
      <c r="I203" s="180"/>
      <c r="L203" s="176"/>
      <c r="M203" s="181"/>
      <c r="N203" s="182"/>
      <c r="O203" s="182"/>
      <c r="P203" s="182"/>
      <c r="Q203" s="182"/>
      <c r="R203" s="182"/>
      <c r="S203" s="182"/>
      <c r="T203" s="183"/>
      <c r="AT203" s="178" t="s">
        <v>146</v>
      </c>
      <c r="AU203" s="178" t="s">
        <v>144</v>
      </c>
      <c r="AV203" s="13" t="s">
        <v>80</v>
      </c>
      <c r="AW203" s="13" t="s">
        <v>29</v>
      </c>
      <c r="AX203" s="13" t="s">
        <v>72</v>
      </c>
      <c r="AY203" s="178" t="s">
        <v>136</v>
      </c>
    </row>
    <row r="204" spans="1:65" s="14" customFormat="1" ht="11.25">
      <c r="B204" s="184"/>
      <c r="D204" s="177" t="s">
        <v>146</v>
      </c>
      <c r="E204" s="185" t="s">
        <v>1</v>
      </c>
      <c r="F204" s="186" t="s">
        <v>251</v>
      </c>
      <c r="H204" s="187">
        <v>44.46</v>
      </c>
      <c r="I204" s="188"/>
      <c r="L204" s="184"/>
      <c r="M204" s="189"/>
      <c r="N204" s="190"/>
      <c r="O204" s="190"/>
      <c r="P204" s="190"/>
      <c r="Q204" s="190"/>
      <c r="R204" s="190"/>
      <c r="S204" s="190"/>
      <c r="T204" s="191"/>
      <c r="AT204" s="185" t="s">
        <v>146</v>
      </c>
      <c r="AU204" s="185" t="s">
        <v>144</v>
      </c>
      <c r="AV204" s="14" t="s">
        <v>144</v>
      </c>
      <c r="AW204" s="14" t="s">
        <v>29</v>
      </c>
      <c r="AX204" s="14" t="s">
        <v>72</v>
      </c>
      <c r="AY204" s="185" t="s">
        <v>136</v>
      </c>
    </row>
    <row r="205" spans="1:65" s="15" customFormat="1" ht="11.25">
      <c r="B205" s="192"/>
      <c r="D205" s="177" t="s">
        <v>146</v>
      </c>
      <c r="E205" s="193" t="s">
        <v>1</v>
      </c>
      <c r="F205" s="194" t="s">
        <v>149</v>
      </c>
      <c r="H205" s="195">
        <v>44.46</v>
      </c>
      <c r="I205" s="196"/>
      <c r="L205" s="192"/>
      <c r="M205" s="197"/>
      <c r="N205" s="198"/>
      <c r="O205" s="198"/>
      <c r="P205" s="198"/>
      <c r="Q205" s="198"/>
      <c r="R205" s="198"/>
      <c r="S205" s="198"/>
      <c r="T205" s="199"/>
      <c r="AT205" s="193" t="s">
        <v>146</v>
      </c>
      <c r="AU205" s="193" t="s">
        <v>144</v>
      </c>
      <c r="AV205" s="15" t="s">
        <v>143</v>
      </c>
      <c r="AW205" s="15" t="s">
        <v>29</v>
      </c>
      <c r="AX205" s="15" t="s">
        <v>80</v>
      </c>
      <c r="AY205" s="193" t="s">
        <v>136</v>
      </c>
    </row>
    <row r="206" spans="1:65" s="2" customFormat="1" ht="33" customHeight="1">
      <c r="A206" s="32"/>
      <c r="B206" s="161"/>
      <c r="C206" s="162" t="s">
        <v>252</v>
      </c>
      <c r="D206" s="162" t="s">
        <v>139</v>
      </c>
      <c r="E206" s="163" t="s">
        <v>253</v>
      </c>
      <c r="F206" s="164" t="s">
        <v>254</v>
      </c>
      <c r="G206" s="165" t="s">
        <v>169</v>
      </c>
      <c r="H206" s="166">
        <v>1.35</v>
      </c>
      <c r="I206" s="167"/>
      <c r="J206" s="168">
        <f>ROUND(I206*H206,2)</f>
        <v>0</v>
      </c>
      <c r="K206" s="169"/>
      <c r="L206" s="33"/>
      <c r="M206" s="170" t="s">
        <v>1</v>
      </c>
      <c r="N206" s="171" t="s">
        <v>38</v>
      </c>
      <c r="O206" s="58"/>
      <c r="P206" s="172">
        <f>O206*H206</f>
        <v>0</v>
      </c>
      <c r="Q206" s="172">
        <v>0</v>
      </c>
      <c r="R206" s="172">
        <f>Q206*H206</f>
        <v>0</v>
      </c>
      <c r="S206" s="172">
        <v>2.2000000000000002</v>
      </c>
      <c r="T206" s="173">
        <f>S206*H206</f>
        <v>2.9700000000000006</v>
      </c>
      <c r="U206" s="32"/>
      <c r="V206" s="32"/>
      <c r="W206" s="32"/>
      <c r="X206" s="32"/>
      <c r="Y206" s="32"/>
      <c r="Z206" s="32"/>
      <c r="AA206" s="32"/>
      <c r="AB206" s="32"/>
      <c r="AC206" s="32"/>
      <c r="AD206" s="32"/>
      <c r="AE206" s="32"/>
      <c r="AR206" s="174" t="s">
        <v>143</v>
      </c>
      <c r="AT206" s="174" t="s">
        <v>139</v>
      </c>
      <c r="AU206" s="174" t="s">
        <v>144</v>
      </c>
      <c r="AY206" s="17" t="s">
        <v>136</v>
      </c>
      <c r="BE206" s="175">
        <f>IF(N206="základní",J206,0)</f>
        <v>0</v>
      </c>
      <c r="BF206" s="175">
        <f>IF(N206="snížená",J206,0)</f>
        <v>0</v>
      </c>
      <c r="BG206" s="175">
        <f>IF(N206="zákl. přenesená",J206,0)</f>
        <v>0</v>
      </c>
      <c r="BH206" s="175">
        <f>IF(N206="sníž. přenesená",J206,0)</f>
        <v>0</v>
      </c>
      <c r="BI206" s="175">
        <f>IF(N206="nulová",J206,0)</f>
        <v>0</v>
      </c>
      <c r="BJ206" s="17" t="s">
        <v>144</v>
      </c>
      <c r="BK206" s="175">
        <f>ROUND(I206*H206,2)</f>
        <v>0</v>
      </c>
      <c r="BL206" s="17" t="s">
        <v>143</v>
      </c>
      <c r="BM206" s="174" t="s">
        <v>255</v>
      </c>
    </row>
    <row r="207" spans="1:65" s="14" customFormat="1" ht="11.25">
      <c r="B207" s="184"/>
      <c r="D207" s="177" t="s">
        <v>146</v>
      </c>
      <c r="E207" s="185" t="s">
        <v>1</v>
      </c>
      <c r="F207" s="186" t="s">
        <v>256</v>
      </c>
      <c r="H207" s="187">
        <v>1.35</v>
      </c>
      <c r="I207" s="188"/>
      <c r="L207" s="184"/>
      <c r="M207" s="189"/>
      <c r="N207" s="190"/>
      <c r="O207" s="190"/>
      <c r="P207" s="190"/>
      <c r="Q207" s="190"/>
      <c r="R207" s="190"/>
      <c r="S207" s="190"/>
      <c r="T207" s="191"/>
      <c r="AT207" s="185" t="s">
        <v>146</v>
      </c>
      <c r="AU207" s="185" t="s">
        <v>144</v>
      </c>
      <c r="AV207" s="14" t="s">
        <v>144</v>
      </c>
      <c r="AW207" s="14" t="s">
        <v>29</v>
      </c>
      <c r="AX207" s="14" t="s">
        <v>72</v>
      </c>
      <c r="AY207" s="185" t="s">
        <v>136</v>
      </c>
    </row>
    <row r="208" spans="1:65" s="15" customFormat="1" ht="11.25">
      <c r="B208" s="192"/>
      <c r="D208" s="177" t="s">
        <v>146</v>
      </c>
      <c r="E208" s="193" t="s">
        <v>1</v>
      </c>
      <c r="F208" s="194" t="s">
        <v>149</v>
      </c>
      <c r="H208" s="195">
        <v>1.35</v>
      </c>
      <c r="I208" s="196"/>
      <c r="L208" s="192"/>
      <c r="M208" s="197"/>
      <c r="N208" s="198"/>
      <c r="O208" s="198"/>
      <c r="P208" s="198"/>
      <c r="Q208" s="198"/>
      <c r="R208" s="198"/>
      <c r="S208" s="198"/>
      <c r="T208" s="199"/>
      <c r="AT208" s="193" t="s">
        <v>146</v>
      </c>
      <c r="AU208" s="193" t="s">
        <v>144</v>
      </c>
      <c r="AV208" s="15" t="s">
        <v>143</v>
      </c>
      <c r="AW208" s="15" t="s">
        <v>29</v>
      </c>
      <c r="AX208" s="15" t="s">
        <v>80</v>
      </c>
      <c r="AY208" s="193" t="s">
        <v>136</v>
      </c>
    </row>
    <row r="209" spans="1:65" s="2" customFormat="1" ht="16.5" customHeight="1">
      <c r="A209" s="32"/>
      <c r="B209" s="161"/>
      <c r="C209" s="162" t="s">
        <v>257</v>
      </c>
      <c r="D209" s="162" t="s">
        <v>139</v>
      </c>
      <c r="E209" s="163" t="s">
        <v>258</v>
      </c>
      <c r="F209" s="164" t="s">
        <v>259</v>
      </c>
      <c r="G209" s="165" t="s">
        <v>260</v>
      </c>
      <c r="H209" s="166">
        <v>946.6</v>
      </c>
      <c r="I209" s="167"/>
      <c r="J209" s="168">
        <f>ROUND(I209*H209,2)</f>
        <v>0</v>
      </c>
      <c r="K209" s="169"/>
      <c r="L209" s="33"/>
      <c r="M209" s="170" t="s">
        <v>1</v>
      </c>
      <c r="N209" s="171" t="s">
        <v>38</v>
      </c>
      <c r="O209" s="58"/>
      <c r="P209" s="172">
        <f>O209*H209</f>
        <v>0</v>
      </c>
      <c r="Q209" s="172">
        <v>0</v>
      </c>
      <c r="R209" s="172">
        <f>Q209*H209</f>
        <v>0</v>
      </c>
      <c r="S209" s="172">
        <v>1.2999999999999999E-2</v>
      </c>
      <c r="T209" s="173">
        <f>S209*H209</f>
        <v>12.3058</v>
      </c>
      <c r="U209" s="32"/>
      <c r="V209" s="32"/>
      <c r="W209" s="32"/>
      <c r="X209" s="32"/>
      <c r="Y209" s="32"/>
      <c r="Z209" s="32"/>
      <c r="AA209" s="32"/>
      <c r="AB209" s="32"/>
      <c r="AC209" s="32"/>
      <c r="AD209" s="32"/>
      <c r="AE209" s="32"/>
      <c r="AR209" s="174" t="s">
        <v>143</v>
      </c>
      <c r="AT209" s="174" t="s">
        <v>139</v>
      </c>
      <c r="AU209" s="174" t="s">
        <v>144</v>
      </c>
      <c r="AY209" s="17" t="s">
        <v>136</v>
      </c>
      <c r="BE209" s="175">
        <f>IF(N209="základní",J209,0)</f>
        <v>0</v>
      </c>
      <c r="BF209" s="175">
        <f>IF(N209="snížená",J209,0)</f>
        <v>0</v>
      </c>
      <c r="BG209" s="175">
        <f>IF(N209="zákl. přenesená",J209,0)</f>
        <v>0</v>
      </c>
      <c r="BH209" s="175">
        <f>IF(N209="sníž. přenesená",J209,0)</f>
        <v>0</v>
      </c>
      <c r="BI209" s="175">
        <f>IF(N209="nulová",J209,0)</f>
        <v>0</v>
      </c>
      <c r="BJ209" s="17" t="s">
        <v>144</v>
      </c>
      <c r="BK209" s="175">
        <f>ROUND(I209*H209,2)</f>
        <v>0</v>
      </c>
      <c r="BL209" s="17" t="s">
        <v>143</v>
      </c>
      <c r="BM209" s="174" t="s">
        <v>261</v>
      </c>
    </row>
    <row r="210" spans="1:65" s="14" customFormat="1" ht="11.25">
      <c r="B210" s="184"/>
      <c r="D210" s="177" t="s">
        <v>146</v>
      </c>
      <c r="E210" s="185" t="s">
        <v>1</v>
      </c>
      <c r="F210" s="186" t="s">
        <v>262</v>
      </c>
      <c r="H210" s="187">
        <v>946.6</v>
      </c>
      <c r="I210" s="188"/>
      <c r="L210" s="184"/>
      <c r="M210" s="189"/>
      <c r="N210" s="190"/>
      <c r="O210" s="190"/>
      <c r="P210" s="190"/>
      <c r="Q210" s="190"/>
      <c r="R210" s="190"/>
      <c r="S210" s="190"/>
      <c r="T210" s="191"/>
      <c r="AT210" s="185" t="s">
        <v>146</v>
      </c>
      <c r="AU210" s="185" t="s">
        <v>144</v>
      </c>
      <c r="AV210" s="14" t="s">
        <v>144</v>
      </c>
      <c r="AW210" s="14" t="s">
        <v>29</v>
      </c>
      <c r="AX210" s="14" t="s">
        <v>72</v>
      </c>
      <c r="AY210" s="185" t="s">
        <v>136</v>
      </c>
    </row>
    <row r="211" spans="1:65" s="15" customFormat="1" ht="11.25">
      <c r="B211" s="192"/>
      <c r="D211" s="177" t="s">
        <v>146</v>
      </c>
      <c r="E211" s="193" t="s">
        <v>1</v>
      </c>
      <c r="F211" s="194" t="s">
        <v>149</v>
      </c>
      <c r="H211" s="195">
        <v>946.6</v>
      </c>
      <c r="I211" s="196"/>
      <c r="L211" s="192"/>
      <c r="M211" s="197"/>
      <c r="N211" s="198"/>
      <c r="O211" s="198"/>
      <c r="P211" s="198"/>
      <c r="Q211" s="198"/>
      <c r="R211" s="198"/>
      <c r="S211" s="198"/>
      <c r="T211" s="199"/>
      <c r="AT211" s="193" t="s">
        <v>146</v>
      </c>
      <c r="AU211" s="193" t="s">
        <v>144</v>
      </c>
      <c r="AV211" s="15" t="s">
        <v>143</v>
      </c>
      <c r="AW211" s="15" t="s">
        <v>29</v>
      </c>
      <c r="AX211" s="15" t="s">
        <v>80</v>
      </c>
      <c r="AY211" s="193" t="s">
        <v>136</v>
      </c>
    </row>
    <row r="212" spans="1:65" s="2" customFormat="1" ht="16.5" customHeight="1">
      <c r="A212" s="32"/>
      <c r="B212" s="161"/>
      <c r="C212" s="162" t="s">
        <v>263</v>
      </c>
      <c r="D212" s="162" t="s">
        <v>139</v>
      </c>
      <c r="E212" s="163" t="s">
        <v>264</v>
      </c>
      <c r="F212" s="164" t="s">
        <v>265</v>
      </c>
      <c r="G212" s="165" t="s">
        <v>260</v>
      </c>
      <c r="H212" s="166">
        <v>20</v>
      </c>
      <c r="I212" s="167"/>
      <c r="J212" s="168">
        <f>ROUND(I212*H212,2)</f>
        <v>0</v>
      </c>
      <c r="K212" s="169"/>
      <c r="L212" s="33"/>
      <c r="M212" s="170" t="s">
        <v>1</v>
      </c>
      <c r="N212" s="171" t="s">
        <v>38</v>
      </c>
      <c r="O212" s="58"/>
      <c r="P212" s="172">
        <f>O212*H212</f>
        <v>0</v>
      </c>
      <c r="Q212" s="172">
        <v>0</v>
      </c>
      <c r="R212" s="172">
        <f>Q212*H212</f>
        <v>0</v>
      </c>
      <c r="S212" s="172">
        <v>0</v>
      </c>
      <c r="T212" s="173">
        <f>S212*H212</f>
        <v>0</v>
      </c>
      <c r="U212" s="32"/>
      <c r="V212" s="32"/>
      <c r="W212" s="32"/>
      <c r="X212" s="32"/>
      <c r="Y212" s="32"/>
      <c r="Z212" s="32"/>
      <c r="AA212" s="32"/>
      <c r="AB212" s="32"/>
      <c r="AC212" s="32"/>
      <c r="AD212" s="32"/>
      <c r="AE212" s="32"/>
      <c r="AR212" s="174" t="s">
        <v>143</v>
      </c>
      <c r="AT212" s="174" t="s">
        <v>139</v>
      </c>
      <c r="AU212" s="174" t="s">
        <v>144</v>
      </c>
      <c r="AY212" s="17" t="s">
        <v>136</v>
      </c>
      <c r="BE212" s="175">
        <f>IF(N212="základní",J212,0)</f>
        <v>0</v>
      </c>
      <c r="BF212" s="175">
        <f>IF(N212="snížená",J212,0)</f>
        <v>0</v>
      </c>
      <c r="BG212" s="175">
        <f>IF(N212="zákl. přenesená",J212,0)</f>
        <v>0</v>
      </c>
      <c r="BH212" s="175">
        <f>IF(N212="sníž. přenesená",J212,0)</f>
        <v>0</v>
      </c>
      <c r="BI212" s="175">
        <f>IF(N212="nulová",J212,0)</f>
        <v>0</v>
      </c>
      <c r="BJ212" s="17" t="s">
        <v>144</v>
      </c>
      <c r="BK212" s="175">
        <f>ROUND(I212*H212,2)</f>
        <v>0</v>
      </c>
      <c r="BL212" s="17" t="s">
        <v>143</v>
      </c>
      <c r="BM212" s="174" t="s">
        <v>266</v>
      </c>
    </row>
    <row r="213" spans="1:65" s="14" customFormat="1" ht="11.25">
      <c r="B213" s="184"/>
      <c r="D213" s="177" t="s">
        <v>146</v>
      </c>
      <c r="E213" s="185" t="s">
        <v>1</v>
      </c>
      <c r="F213" s="186" t="s">
        <v>238</v>
      </c>
      <c r="H213" s="187">
        <v>20</v>
      </c>
      <c r="I213" s="188"/>
      <c r="L213" s="184"/>
      <c r="M213" s="189"/>
      <c r="N213" s="190"/>
      <c r="O213" s="190"/>
      <c r="P213" s="190"/>
      <c r="Q213" s="190"/>
      <c r="R213" s="190"/>
      <c r="S213" s="190"/>
      <c r="T213" s="191"/>
      <c r="AT213" s="185" t="s">
        <v>146</v>
      </c>
      <c r="AU213" s="185" t="s">
        <v>144</v>
      </c>
      <c r="AV213" s="14" t="s">
        <v>144</v>
      </c>
      <c r="AW213" s="14" t="s">
        <v>29</v>
      </c>
      <c r="AX213" s="14" t="s">
        <v>72</v>
      </c>
      <c r="AY213" s="185" t="s">
        <v>136</v>
      </c>
    </row>
    <row r="214" spans="1:65" s="15" customFormat="1" ht="11.25">
      <c r="B214" s="192"/>
      <c r="D214" s="177" t="s">
        <v>146</v>
      </c>
      <c r="E214" s="193" t="s">
        <v>1</v>
      </c>
      <c r="F214" s="194" t="s">
        <v>149</v>
      </c>
      <c r="H214" s="195">
        <v>20</v>
      </c>
      <c r="I214" s="196"/>
      <c r="L214" s="192"/>
      <c r="M214" s="197"/>
      <c r="N214" s="198"/>
      <c r="O214" s="198"/>
      <c r="P214" s="198"/>
      <c r="Q214" s="198"/>
      <c r="R214" s="198"/>
      <c r="S214" s="198"/>
      <c r="T214" s="199"/>
      <c r="AT214" s="193" t="s">
        <v>146</v>
      </c>
      <c r="AU214" s="193" t="s">
        <v>144</v>
      </c>
      <c r="AV214" s="15" t="s">
        <v>143</v>
      </c>
      <c r="AW214" s="15" t="s">
        <v>29</v>
      </c>
      <c r="AX214" s="15" t="s">
        <v>80</v>
      </c>
      <c r="AY214" s="193" t="s">
        <v>136</v>
      </c>
    </row>
    <row r="215" spans="1:65" s="2" customFormat="1" ht="16.5" customHeight="1">
      <c r="A215" s="32"/>
      <c r="B215" s="161"/>
      <c r="C215" s="162" t="s">
        <v>267</v>
      </c>
      <c r="D215" s="162" t="s">
        <v>139</v>
      </c>
      <c r="E215" s="163" t="s">
        <v>268</v>
      </c>
      <c r="F215" s="164" t="s">
        <v>269</v>
      </c>
      <c r="G215" s="165" t="s">
        <v>207</v>
      </c>
      <c r="H215" s="166">
        <v>1</v>
      </c>
      <c r="I215" s="167"/>
      <c r="J215" s="168">
        <f>ROUND(I215*H215,2)</f>
        <v>0</v>
      </c>
      <c r="K215" s="169"/>
      <c r="L215" s="33"/>
      <c r="M215" s="170" t="s">
        <v>1</v>
      </c>
      <c r="N215" s="171" t="s">
        <v>38</v>
      </c>
      <c r="O215" s="58"/>
      <c r="P215" s="172">
        <f>O215*H215</f>
        <v>0</v>
      </c>
      <c r="Q215" s="172">
        <v>0</v>
      </c>
      <c r="R215" s="172">
        <f>Q215*H215</f>
        <v>0</v>
      </c>
      <c r="S215" s="172">
        <v>0</v>
      </c>
      <c r="T215" s="173">
        <f>S215*H215</f>
        <v>0</v>
      </c>
      <c r="U215" s="32"/>
      <c r="V215" s="32"/>
      <c r="W215" s="32"/>
      <c r="X215" s="32"/>
      <c r="Y215" s="32"/>
      <c r="Z215" s="32"/>
      <c r="AA215" s="32"/>
      <c r="AB215" s="32"/>
      <c r="AC215" s="32"/>
      <c r="AD215" s="32"/>
      <c r="AE215" s="32"/>
      <c r="AR215" s="174" t="s">
        <v>143</v>
      </c>
      <c r="AT215" s="174" t="s">
        <v>139</v>
      </c>
      <c r="AU215" s="174" t="s">
        <v>144</v>
      </c>
      <c r="AY215" s="17" t="s">
        <v>136</v>
      </c>
      <c r="BE215" s="175">
        <f>IF(N215="základní",J215,0)</f>
        <v>0</v>
      </c>
      <c r="BF215" s="175">
        <f>IF(N215="snížená",J215,0)</f>
        <v>0</v>
      </c>
      <c r="BG215" s="175">
        <f>IF(N215="zákl. přenesená",J215,0)</f>
        <v>0</v>
      </c>
      <c r="BH215" s="175">
        <f>IF(N215="sníž. přenesená",J215,0)</f>
        <v>0</v>
      </c>
      <c r="BI215" s="175">
        <f>IF(N215="nulová",J215,0)</f>
        <v>0</v>
      </c>
      <c r="BJ215" s="17" t="s">
        <v>144</v>
      </c>
      <c r="BK215" s="175">
        <f>ROUND(I215*H215,2)</f>
        <v>0</v>
      </c>
      <c r="BL215" s="17" t="s">
        <v>143</v>
      </c>
      <c r="BM215" s="174" t="s">
        <v>270</v>
      </c>
    </row>
    <row r="216" spans="1:65" s="14" customFormat="1" ht="11.25">
      <c r="B216" s="184"/>
      <c r="D216" s="177" t="s">
        <v>146</v>
      </c>
      <c r="E216" s="185" t="s">
        <v>1</v>
      </c>
      <c r="F216" s="186" t="s">
        <v>80</v>
      </c>
      <c r="H216" s="187">
        <v>1</v>
      </c>
      <c r="I216" s="188"/>
      <c r="L216" s="184"/>
      <c r="M216" s="189"/>
      <c r="N216" s="190"/>
      <c r="O216" s="190"/>
      <c r="P216" s="190"/>
      <c r="Q216" s="190"/>
      <c r="R216" s="190"/>
      <c r="S216" s="190"/>
      <c r="T216" s="191"/>
      <c r="AT216" s="185" t="s">
        <v>146</v>
      </c>
      <c r="AU216" s="185" t="s">
        <v>144</v>
      </c>
      <c r="AV216" s="14" t="s">
        <v>144</v>
      </c>
      <c r="AW216" s="14" t="s">
        <v>29</v>
      </c>
      <c r="AX216" s="14" t="s">
        <v>72</v>
      </c>
      <c r="AY216" s="185" t="s">
        <v>136</v>
      </c>
    </row>
    <row r="217" spans="1:65" s="15" customFormat="1" ht="11.25">
      <c r="B217" s="192"/>
      <c r="D217" s="177" t="s">
        <v>146</v>
      </c>
      <c r="E217" s="193" t="s">
        <v>1</v>
      </c>
      <c r="F217" s="194" t="s">
        <v>149</v>
      </c>
      <c r="H217" s="195">
        <v>1</v>
      </c>
      <c r="I217" s="196"/>
      <c r="L217" s="192"/>
      <c r="M217" s="197"/>
      <c r="N217" s="198"/>
      <c r="O217" s="198"/>
      <c r="P217" s="198"/>
      <c r="Q217" s="198"/>
      <c r="R217" s="198"/>
      <c r="S217" s="198"/>
      <c r="T217" s="199"/>
      <c r="AT217" s="193" t="s">
        <v>146</v>
      </c>
      <c r="AU217" s="193" t="s">
        <v>144</v>
      </c>
      <c r="AV217" s="15" t="s">
        <v>143</v>
      </c>
      <c r="AW217" s="15" t="s">
        <v>29</v>
      </c>
      <c r="AX217" s="15" t="s">
        <v>80</v>
      </c>
      <c r="AY217" s="193" t="s">
        <v>136</v>
      </c>
    </row>
    <row r="218" spans="1:65" s="2" customFormat="1" ht="21.75" customHeight="1">
      <c r="A218" s="32"/>
      <c r="B218" s="161"/>
      <c r="C218" s="162" t="s">
        <v>271</v>
      </c>
      <c r="D218" s="162" t="s">
        <v>139</v>
      </c>
      <c r="E218" s="163" t="s">
        <v>272</v>
      </c>
      <c r="F218" s="164" t="s">
        <v>273</v>
      </c>
      <c r="G218" s="165" t="s">
        <v>142</v>
      </c>
      <c r="H218" s="166">
        <v>48</v>
      </c>
      <c r="I218" s="167"/>
      <c r="J218" s="168">
        <f>ROUND(I218*H218,2)</f>
        <v>0</v>
      </c>
      <c r="K218" s="169"/>
      <c r="L218" s="33"/>
      <c r="M218" s="170" t="s">
        <v>1</v>
      </c>
      <c r="N218" s="171" t="s">
        <v>38</v>
      </c>
      <c r="O218" s="58"/>
      <c r="P218" s="172">
        <f>O218*H218</f>
        <v>0</v>
      </c>
      <c r="Q218" s="172">
        <v>0</v>
      </c>
      <c r="R218" s="172">
        <f>Q218*H218</f>
        <v>0</v>
      </c>
      <c r="S218" s="172">
        <v>4.0000000000000001E-3</v>
      </c>
      <c r="T218" s="173">
        <f>S218*H218</f>
        <v>0.192</v>
      </c>
      <c r="U218" s="32"/>
      <c r="V218" s="32"/>
      <c r="W218" s="32"/>
      <c r="X218" s="32"/>
      <c r="Y218" s="32"/>
      <c r="Z218" s="32"/>
      <c r="AA218" s="32"/>
      <c r="AB218" s="32"/>
      <c r="AC218" s="32"/>
      <c r="AD218" s="32"/>
      <c r="AE218" s="32"/>
      <c r="AR218" s="174" t="s">
        <v>143</v>
      </c>
      <c r="AT218" s="174" t="s">
        <v>139</v>
      </c>
      <c r="AU218" s="174" t="s">
        <v>144</v>
      </c>
      <c r="AY218" s="17" t="s">
        <v>136</v>
      </c>
      <c r="BE218" s="175">
        <f>IF(N218="základní",J218,0)</f>
        <v>0</v>
      </c>
      <c r="BF218" s="175">
        <f>IF(N218="snížená",J218,0)</f>
        <v>0</v>
      </c>
      <c r="BG218" s="175">
        <f>IF(N218="zákl. přenesená",J218,0)</f>
        <v>0</v>
      </c>
      <c r="BH218" s="175">
        <f>IF(N218="sníž. přenesená",J218,0)</f>
        <v>0</v>
      </c>
      <c r="BI218" s="175">
        <f>IF(N218="nulová",J218,0)</f>
        <v>0</v>
      </c>
      <c r="BJ218" s="17" t="s">
        <v>144</v>
      </c>
      <c r="BK218" s="175">
        <f>ROUND(I218*H218,2)</f>
        <v>0</v>
      </c>
      <c r="BL218" s="17" t="s">
        <v>143</v>
      </c>
      <c r="BM218" s="174" t="s">
        <v>274</v>
      </c>
    </row>
    <row r="219" spans="1:65" s="13" customFormat="1" ht="11.25">
      <c r="B219" s="176"/>
      <c r="D219" s="177" t="s">
        <v>146</v>
      </c>
      <c r="E219" s="178" t="s">
        <v>1</v>
      </c>
      <c r="F219" s="179" t="s">
        <v>147</v>
      </c>
      <c r="H219" s="178" t="s">
        <v>1</v>
      </c>
      <c r="I219" s="180"/>
      <c r="L219" s="176"/>
      <c r="M219" s="181"/>
      <c r="N219" s="182"/>
      <c r="O219" s="182"/>
      <c r="P219" s="182"/>
      <c r="Q219" s="182"/>
      <c r="R219" s="182"/>
      <c r="S219" s="182"/>
      <c r="T219" s="183"/>
      <c r="AT219" s="178" t="s">
        <v>146</v>
      </c>
      <c r="AU219" s="178" t="s">
        <v>144</v>
      </c>
      <c r="AV219" s="13" t="s">
        <v>80</v>
      </c>
      <c r="AW219" s="13" t="s">
        <v>29</v>
      </c>
      <c r="AX219" s="13" t="s">
        <v>72</v>
      </c>
      <c r="AY219" s="178" t="s">
        <v>136</v>
      </c>
    </row>
    <row r="220" spans="1:65" s="14" customFormat="1" ht="11.25">
      <c r="B220" s="184"/>
      <c r="D220" s="177" t="s">
        <v>146</v>
      </c>
      <c r="E220" s="185" t="s">
        <v>1</v>
      </c>
      <c r="F220" s="186" t="s">
        <v>148</v>
      </c>
      <c r="H220" s="187">
        <v>48</v>
      </c>
      <c r="I220" s="188"/>
      <c r="L220" s="184"/>
      <c r="M220" s="189"/>
      <c r="N220" s="190"/>
      <c r="O220" s="190"/>
      <c r="P220" s="190"/>
      <c r="Q220" s="190"/>
      <c r="R220" s="190"/>
      <c r="S220" s="190"/>
      <c r="T220" s="191"/>
      <c r="AT220" s="185" t="s">
        <v>146</v>
      </c>
      <c r="AU220" s="185" t="s">
        <v>144</v>
      </c>
      <c r="AV220" s="14" t="s">
        <v>144</v>
      </c>
      <c r="AW220" s="14" t="s">
        <v>29</v>
      </c>
      <c r="AX220" s="14" t="s">
        <v>72</v>
      </c>
      <c r="AY220" s="185" t="s">
        <v>136</v>
      </c>
    </row>
    <row r="221" spans="1:65" s="15" customFormat="1" ht="11.25">
      <c r="B221" s="192"/>
      <c r="D221" s="177" t="s">
        <v>146</v>
      </c>
      <c r="E221" s="193" t="s">
        <v>1</v>
      </c>
      <c r="F221" s="194" t="s">
        <v>149</v>
      </c>
      <c r="H221" s="195">
        <v>48</v>
      </c>
      <c r="I221" s="196"/>
      <c r="L221" s="192"/>
      <c r="M221" s="197"/>
      <c r="N221" s="198"/>
      <c r="O221" s="198"/>
      <c r="P221" s="198"/>
      <c r="Q221" s="198"/>
      <c r="R221" s="198"/>
      <c r="S221" s="198"/>
      <c r="T221" s="199"/>
      <c r="AT221" s="193" t="s">
        <v>146</v>
      </c>
      <c r="AU221" s="193" t="s">
        <v>144</v>
      </c>
      <c r="AV221" s="15" t="s">
        <v>143</v>
      </c>
      <c r="AW221" s="15" t="s">
        <v>29</v>
      </c>
      <c r="AX221" s="15" t="s">
        <v>80</v>
      </c>
      <c r="AY221" s="193" t="s">
        <v>136</v>
      </c>
    </row>
    <row r="222" spans="1:65" s="2" customFormat="1" ht="21.75" customHeight="1">
      <c r="A222" s="32"/>
      <c r="B222" s="161"/>
      <c r="C222" s="162" t="s">
        <v>275</v>
      </c>
      <c r="D222" s="162" t="s">
        <v>139</v>
      </c>
      <c r="E222" s="163" t="s">
        <v>276</v>
      </c>
      <c r="F222" s="164" t="s">
        <v>277</v>
      </c>
      <c r="G222" s="165" t="s">
        <v>195</v>
      </c>
      <c r="H222" s="166">
        <v>6</v>
      </c>
      <c r="I222" s="167"/>
      <c r="J222" s="168">
        <f>ROUND(I222*H222,2)</f>
        <v>0</v>
      </c>
      <c r="K222" s="169"/>
      <c r="L222" s="33"/>
      <c r="M222" s="170" t="s">
        <v>1</v>
      </c>
      <c r="N222" s="171" t="s">
        <v>38</v>
      </c>
      <c r="O222" s="58"/>
      <c r="P222" s="172">
        <f>O222*H222</f>
        <v>0</v>
      </c>
      <c r="Q222" s="172">
        <v>0</v>
      </c>
      <c r="R222" s="172">
        <f>Q222*H222</f>
        <v>0</v>
      </c>
      <c r="S222" s="172">
        <v>0.36499999999999999</v>
      </c>
      <c r="T222" s="173">
        <f>S222*H222</f>
        <v>2.19</v>
      </c>
      <c r="U222" s="32"/>
      <c r="V222" s="32"/>
      <c r="W222" s="32"/>
      <c r="X222" s="32"/>
      <c r="Y222" s="32"/>
      <c r="Z222" s="32"/>
      <c r="AA222" s="32"/>
      <c r="AB222" s="32"/>
      <c r="AC222" s="32"/>
      <c r="AD222" s="32"/>
      <c r="AE222" s="32"/>
      <c r="AR222" s="174" t="s">
        <v>143</v>
      </c>
      <c r="AT222" s="174" t="s">
        <v>139</v>
      </c>
      <c r="AU222" s="174" t="s">
        <v>144</v>
      </c>
      <c r="AY222" s="17" t="s">
        <v>136</v>
      </c>
      <c r="BE222" s="175">
        <f>IF(N222="základní",J222,0)</f>
        <v>0</v>
      </c>
      <c r="BF222" s="175">
        <f>IF(N222="snížená",J222,0)</f>
        <v>0</v>
      </c>
      <c r="BG222" s="175">
        <f>IF(N222="zákl. přenesená",J222,0)</f>
        <v>0</v>
      </c>
      <c r="BH222" s="175">
        <f>IF(N222="sníž. přenesená",J222,0)</f>
        <v>0</v>
      </c>
      <c r="BI222" s="175">
        <f>IF(N222="nulová",J222,0)</f>
        <v>0</v>
      </c>
      <c r="BJ222" s="17" t="s">
        <v>144</v>
      </c>
      <c r="BK222" s="175">
        <f>ROUND(I222*H222,2)</f>
        <v>0</v>
      </c>
      <c r="BL222" s="17" t="s">
        <v>143</v>
      </c>
      <c r="BM222" s="174" t="s">
        <v>278</v>
      </c>
    </row>
    <row r="223" spans="1:65" s="13" customFormat="1" ht="11.25">
      <c r="B223" s="176"/>
      <c r="D223" s="177" t="s">
        <v>146</v>
      </c>
      <c r="E223" s="178" t="s">
        <v>1</v>
      </c>
      <c r="F223" s="179" t="s">
        <v>153</v>
      </c>
      <c r="H223" s="178" t="s">
        <v>1</v>
      </c>
      <c r="I223" s="180"/>
      <c r="L223" s="176"/>
      <c r="M223" s="181"/>
      <c r="N223" s="182"/>
      <c r="O223" s="182"/>
      <c r="P223" s="182"/>
      <c r="Q223" s="182"/>
      <c r="R223" s="182"/>
      <c r="S223" s="182"/>
      <c r="T223" s="183"/>
      <c r="AT223" s="178" t="s">
        <v>146</v>
      </c>
      <c r="AU223" s="178" t="s">
        <v>144</v>
      </c>
      <c r="AV223" s="13" t="s">
        <v>80</v>
      </c>
      <c r="AW223" s="13" t="s">
        <v>29</v>
      </c>
      <c r="AX223" s="13" t="s">
        <v>72</v>
      </c>
      <c r="AY223" s="178" t="s">
        <v>136</v>
      </c>
    </row>
    <row r="224" spans="1:65" s="14" customFormat="1" ht="11.25">
      <c r="B224" s="184"/>
      <c r="D224" s="177" t="s">
        <v>146</v>
      </c>
      <c r="E224" s="185" t="s">
        <v>1</v>
      </c>
      <c r="F224" s="186" t="s">
        <v>154</v>
      </c>
      <c r="H224" s="187">
        <v>6</v>
      </c>
      <c r="I224" s="188"/>
      <c r="L224" s="184"/>
      <c r="M224" s="189"/>
      <c r="N224" s="190"/>
      <c r="O224" s="190"/>
      <c r="P224" s="190"/>
      <c r="Q224" s="190"/>
      <c r="R224" s="190"/>
      <c r="S224" s="190"/>
      <c r="T224" s="191"/>
      <c r="AT224" s="185" t="s">
        <v>146</v>
      </c>
      <c r="AU224" s="185" t="s">
        <v>144</v>
      </c>
      <c r="AV224" s="14" t="s">
        <v>144</v>
      </c>
      <c r="AW224" s="14" t="s">
        <v>29</v>
      </c>
      <c r="AX224" s="14" t="s">
        <v>72</v>
      </c>
      <c r="AY224" s="185" t="s">
        <v>136</v>
      </c>
    </row>
    <row r="225" spans="1:65" s="15" customFormat="1" ht="11.25">
      <c r="B225" s="192"/>
      <c r="D225" s="177" t="s">
        <v>146</v>
      </c>
      <c r="E225" s="193" t="s">
        <v>1</v>
      </c>
      <c r="F225" s="194" t="s">
        <v>149</v>
      </c>
      <c r="H225" s="195">
        <v>6</v>
      </c>
      <c r="I225" s="196"/>
      <c r="L225" s="192"/>
      <c r="M225" s="197"/>
      <c r="N225" s="198"/>
      <c r="O225" s="198"/>
      <c r="P225" s="198"/>
      <c r="Q225" s="198"/>
      <c r="R225" s="198"/>
      <c r="S225" s="198"/>
      <c r="T225" s="199"/>
      <c r="AT225" s="193" t="s">
        <v>146</v>
      </c>
      <c r="AU225" s="193" t="s">
        <v>144</v>
      </c>
      <c r="AV225" s="15" t="s">
        <v>143</v>
      </c>
      <c r="AW225" s="15" t="s">
        <v>29</v>
      </c>
      <c r="AX225" s="15" t="s">
        <v>80</v>
      </c>
      <c r="AY225" s="193" t="s">
        <v>136</v>
      </c>
    </row>
    <row r="226" spans="1:65" s="2" customFormat="1" ht="21.75" customHeight="1">
      <c r="A226" s="32"/>
      <c r="B226" s="161"/>
      <c r="C226" s="162" t="s">
        <v>279</v>
      </c>
      <c r="D226" s="162" t="s">
        <v>139</v>
      </c>
      <c r="E226" s="163" t="s">
        <v>280</v>
      </c>
      <c r="F226" s="164" t="s">
        <v>281</v>
      </c>
      <c r="G226" s="165" t="s">
        <v>142</v>
      </c>
      <c r="H226" s="166">
        <v>96</v>
      </c>
      <c r="I226" s="167"/>
      <c r="J226" s="168">
        <f>ROUND(I226*H226,2)</f>
        <v>0</v>
      </c>
      <c r="K226" s="169"/>
      <c r="L226" s="33"/>
      <c r="M226" s="170" t="s">
        <v>1</v>
      </c>
      <c r="N226" s="171" t="s">
        <v>38</v>
      </c>
      <c r="O226" s="58"/>
      <c r="P226" s="172">
        <f>O226*H226</f>
        <v>0</v>
      </c>
      <c r="Q226" s="172">
        <v>0</v>
      </c>
      <c r="R226" s="172">
        <f>Q226*H226</f>
        <v>0</v>
      </c>
      <c r="S226" s="172">
        <v>1.4999999999999999E-2</v>
      </c>
      <c r="T226" s="173">
        <f>S226*H226</f>
        <v>1.44</v>
      </c>
      <c r="U226" s="32"/>
      <c r="V226" s="32"/>
      <c r="W226" s="32"/>
      <c r="X226" s="32"/>
      <c r="Y226" s="32"/>
      <c r="Z226" s="32"/>
      <c r="AA226" s="32"/>
      <c r="AB226" s="32"/>
      <c r="AC226" s="32"/>
      <c r="AD226" s="32"/>
      <c r="AE226" s="32"/>
      <c r="AR226" s="174" t="s">
        <v>143</v>
      </c>
      <c r="AT226" s="174" t="s">
        <v>139</v>
      </c>
      <c r="AU226" s="174" t="s">
        <v>144</v>
      </c>
      <c r="AY226" s="17" t="s">
        <v>136</v>
      </c>
      <c r="BE226" s="175">
        <f>IF(N226="základní",J226,0)</f>
        <v>0</v>
      </c>
      <c r="BF226" s="175">
        <f>IF(N226="snížená",J226,0)</f>
        <v>0</v>
      </c>
      <c r="BG226" s="175">
        <f>IF(N226="zákl. přenesená",J226,0)</f>
        <v>0</v>
      </c>
      <c r="BH226" s="175">
        <f>IF(N226="sníž. přenesená",J226,0)</f>
        <v>0</v>
      </c>
      <c r="BI226" s="175">
        <f>IF(N226="nulová",J226,0)</f>
        <v>0</v>
      </c>
      <c r="BJ226" s="17" t="s">
        <v>144</v>
      </c>
      <c r="BK226" s="175">
        <f>ROUND(I226*H226,2)</f>
        <v>0</v>
      </c>
      <c r="BL226" s="17" t="s">
        <v>143</v>
      </c>
      <c r="BM226" s="174" t="s">
        <v>282</v>
      </c>
    </row>
    <row r="227" spans="1:65" s="14" customFormat="1" ht="11.25">
      <c r="B227" s="184"/>
      <c r="D227" s="177" t="s">
        <v>146</v>
      </c>
      <c r="E227" s="185" t="s">
        <v>1</v>
      </c>
      <c r="F227" s="186" t="s">
        <v>175</v>
      </c>
      <c r="H227" s="187">
        <v>96</v>
      </c>
      <c r="I227" s="188"/>
      <c r="L227" s="184"/>
      <c r="M227" s="189"/>
      <c r="N227" s="190"/>
      <c r="O227" s="190"/>
      <c r="P227" s="190"/>
      <c r="Q227" s="190"/>
      <c r="R227" s="190"/>
      <c r="S227" s="190"/>
      <c r="T227" s="191"/>
      <c r="AT227" s="185" t="s">
        <v>146</v>
      </c>
      <c r="AU227" s="185" t="s">
        <v>144</v>
      </c>
      <c r="AV227" s="14" t="s">
        <v>144</v>
      </c>
      <c r="AW227" s="14" t="s">
        <v>29</v>
      </c>
      <c r="AX227" s="14" t="s">
        <v>72</v>
      </c>
      <c r="AY227" s="185" t="s">
        <v>136</v>
      </c>
    </row>
    <row r="228" spans="1:65" s="15" customFormat="1" ht="11.25">
      <c r="B228" s="192"/>
      <c r="D228" s="177" t="s">
        <v>146</v>
      </c>
      <c r="E228" s="193" t="s">
        <v>1</v>
      </c>
      <c r="F228" s="194" t="s">
        <v>149</v>
      </c>
      <c r="H228" s="195">
        <v>96</v>
      </c>
      <c r="I228" s="196"/>
      <c r="L228" s="192"/>
      <c r="M228" s="197"/>
      <c r="N228" s="198"/>
      <c r="O228" s="198"/>
      <c r="P228" s="198"/>
      <c r="Q228" s="198"/>
      <c r="R228" s="198"/>
      <c r="S228" s="198"/>
      <c r="T228" s="199"/>
      <c r="AT228" s="193" t="s">
        <v>146</v>
      </c>
      <c r="AU228" s="193" t="s">
        <v>144</v>
      </c>
      <c r="AV228" s="15" t="s">
        <v>143</v>
      </c>
      <c r="AW228" s="15" t="s">
        <v>29</v>
      </c>
      <c r="AX228" s="15" t="s">
        <v>80</v>
      </c>
      <c r="AY228" s="193" t="s">
        <v>136</v>
      </c>
    </row>
    <row r="229" spans="1:65" s="12" customFormat="1" ht="22.9" customHeight="1">
      <c r="B229" s="148"/>
      <c r="D229" s="149" t="s">
        <v>71</v>
      </c>
      <c r="E229" s="159" t="s">
        <v>283</v>
      </c>
      <c r="F229" s="159" t="s">
        <v>284</v>
      </c>
      <c r="I229" s="151"/>
      <c r="J229" s="160">
        <f>BK229</f>
        <v>0</v>
      </c>
      <c r="L229" s="148"/>
      <c r="M229" s="153"/>
      <c r="N229" s="154"/>
      <c r="O229" s="154"/>
      <c r="P229" s="155">
        <f>SUM(P230:P242)</f>
        <v>0</v>
      </c>
      <c r="Q229" s="154"/>
      <c r="R229" s="155">
        <f>SUM(R230:R242)</f>
        <v>0</v>
      </c>
      <c r="S229" s="154"/>
      <c r="T229" s="156">
        <f>SUM(T230:T242)</f>
        <v>0</v>
      </c>
      <c r="AR229" s="149" t="s">
        <v>80</v>
      </c>
      <c r="AT229" s="157" t="s">
        <v>71</v>
      </c>
      <c r="AU229" s="157" t="s">
        <v>80</v>
      </c>
      <c r="AY229" s="149" t="s">
        <v>136</v>
      </c>
      <c r="BK229" s="158">
        <f>SUM(BK230:BK242)</f>
        <v>0</v>
      </c>
    </row>
    <row r="230" spans="1:65" s="2" customFormat="1" ht="21.75" customHeight="1">
      <c r="A230" s="32"/>
      <c r="B230" s="161"/>
      <c r="C230" s="162" t="s">
        <v>285</v>
      </c>
      <c r="D230" s="162" t="s">
        <v>139</v>
      </c>
      <c r="E230" s="163" t="s">
        <v>286</v>
      </c>
      <c r="F230" s="164" t="s">
        <v>287</v>
      </c>
      <c r="G230" s="165" t="s">
        <v>188</v>
      </c>
      <c r="H230" s="166">
        <v>27.806000000000001</v>
      </c>
      <c r="I230" s="167"/>
      <c r="J230" s="168">
        <f>ROUND(I230*H230,2)</f>
        <v>0</v>
      </c>
      <c r="K230" s="169"/>
      <c r="L230" s="33"/>
      <c r="M230" s="170" t="s">
        <v>1</v>
      </c>
      <c r="N230" s="171" t="s">
        <v>38</v>
      </c>
      <c r="O230" s="58"/>
      <c r="P230" s="172">
        <f>O230*H230</f>
        <v>0</v>
      </c>
      <c r="Q230" s="172">
        <v>0</v>
      </c>
      <c r="R230" s="172">
        <f>Q230*H230</f>
        <v>0</v>
      </c>
      <c r="S230" s="172">
        <v>0</v>
      </c>
      <c r="T230" s="173">
        <f>S230*H230</f>
        <v>0</v>
      </c>
      <c r="U230" s="32"/>
      <c r="V230" s="32"/>
      <c r="W230" s="32"/>
      <c r="X230" s="32"/>
      <c r="Y230" s="32"/>
      <c r="Z230" s="32"/>
      <c r="AA230" s="32"/>
      <c r="AB230" s="32"/>
      <c r="AC230" s="32"/>
      <c r="AD230" s="32"/>
      <c r="AE230" s="32"/>
      <c r="AR230" s="174" t="s">
        <v>143</v>
      </c>
      <c r="AT230" s="174" t="s">
        <v>139</v>
      </c>
      <c r="AU230" s="174" t="s">
        <v>144</v>
      </c>
      <c r="AY230" s="17" t="s">
        <v>136</v>
      </c>
      <c r="BE230" s="175">
        <f>IF(N230="základní",J230,0)</f>
        <v>0</v>
      </c>
      <c r="BF230" s="175">
        <f>IF(N230="snížená",J230,0)</f>
        <v>0</v>
      </c>
      <c r="BG230" s="175">
        <f>IF(N230="zákl. přenesená",J230,0)</f>
        <v>0</v>
      </c>
      <c r="BH230" s="175">
        <f>IF(N230="sníž. přenesená",J230,0)</f>
        <v>0</v>
      </c>
      <c r="BI230" s="175">
        <f>IF(N230="nulová",J230,0)</f>
        <v>0</v>
      </c>
      <c r="BJ230" s="17" t="s">
        <v>144</v>
      </c>
      <c r="BK230" s="175">
        <f>ROUND(I230*H230,2)</f>
        <v>0</v>
      </c>
      <c r="BL230" s="17" t="s">
        <v>143</v>
      </c>
      <c r="BM230" s="174" t="s">
        <v>288</v>
      </c>
    </row>
    <row r="231" spans="1:65" s="2" customFormat="1" ht="21.75" customHeight="1">
      <c r="A231" s="32"/>
      <c r="B231" s="161"/>
      <c r="C231" s="162" t="s">
        <v>289</v>
      </c>
      <c r="D231" s="162" t="s">
        <v>139</v>
      </c>
      <c r="E231" s="163" t="s">
        <v>290</v>
      </c>
      <c r="F231" s="164" t="s">
        <v>291</v>
      </c>
      <c r="G231" s="165" t="s">
        <v>188</v>
      </c>
      <c r="H231" s="166">
        <v>27.806000000000001</v>
      </c>
      <c r="I231" s="167"/>
      <c r="J231" s="168">
        <f>ROUND(I231*H231,2)</f>
        <v>0</v>
      </c>
      <c r="K231" s="169"/>
      <c r="L231" s="33"/>
      <c r="M231" s="170" t="s">
        <v>1</v>
      </c>
      <c r="N231" s="171" t="s">
        <v>38</v>
      </c>
      <c r="O231" s="58"/>
      <c r="P231" s="172">
        <f>O231*H231</f>
        <v>0</v>
      </c>
      <c r="Q231" s="172">
        <v>0</v>
      </c>
      <c r="R231" s="172">
        <f>Q231*H231</f>
        <v>0</v>
      </c>
      <c r="S231" s="172">
        <v>0</v>
      </c>
      <c r="T231" s="173">
        <f>S231*H231</f>
        <v>0</v>
      </c>
      <c r="U231" s="32"/>
      <c r="V231" s="32"/>
      <c r="W231" s="32"/>
      <c r="X231" s="32"/>
      <c r="Y231" s="32"/>
      <c r="Z231" s="32"/>
      <c r="AA231" s="32"/>
      <c r="AB231" s="32"/>
      <c r="AC231" s="32"/>
      <c r="AD231" s="32"/>
      <c r="AE231" s="32"/>
      <c r="AR231" s="174" t="s">
        <v>143</v>
      </c>
      <c r="AT231" s="174" t="s">
        <v>139</v>
      </c>
      <c r="AU231" s="174" t="s">
        <v>144</v>
      </c>
      <c r="AY231" s="17" t="s">
        <v>136</v>
      </c>
      <c r="BE231" s="175">
        <f>IF(N231="základní",J231,0)</f>
        <v>0</v>
      </c>
      <c r="BF231" s="175">
        <f>IF(N231="snížená",J231,0)</f>
        <v>0</v>
      </c>
      <c r="BG231" s="175">
        <f>IF(N231="zákl. přenesená",J231,0)</f>
        <v>0</v>
      </c>
      <c r="BH231" s="175">
        <f>IF(N231="sníž. přenesená",J231,0)</f>
        <v>0</v>
      </c>
      <c r="BI231" s="175">
        <f>IF(N231="nulová",J231,0)</f>
        <v>0</v>
      </c>
      <c r="BJ231" s="17" t="s">
        <v>144</v>
      </c>
      <c r="BK231" s="175">
        <f>ROUND(I231*H231,2)</f>
        <v>0</v>
      </c>
      <c r="BL231" s="17" t="s">
        <v>143</v>
      </c>
      <c r="BM231" s="174" t="s">
        <v>292</v>
      </c>
    </row>
    <row r="232" spans="1:65" s="2" customFormat="1" ht="21.75" customHeight="1">
      <c r="A232" s="32"/>
      <c r="B232" s="161"/>
      <c r="C232" s="162" t="s">
        <v>293</v>
      </c>
      <c r="D232" s="162" t="s">
        <v>139</v>
      </c>
      <c r="E232" s="163" t="s">
        <v>294</v>
      </c>
      <c r="F232" s="164" t="s">
        <v>295</v>
      </c>
      <c r="G232" s="165" t="s">
        <v>188</v>
      </c>
      <c r="H232" s="166">
        <v>528.31399999999996</v>
      </c>
      <c r="I232" s="167"/>
      <c r="J232" s="168">
        <f>ROUND(I232*H232,2)</f>
        <v>0</v>
      </c>
      <c r="K232" s="169"/>
      <c r="L232" s="33"/>
      <c r="M232" s="170" t="s">
        <v>1</v>
      </c>
      <c r="N232" s="171" t="s">
        <v>38</v>
      </c>
      <c r="O232" s="58"/>
      <c r="P232" s="172">
        <f>O232*H232</f>
        <v>0</v>
      </c>
      <c r="Q232" s="172">
        <v>0</v>
      </c>
      <c r="R232" s="172">
        <f>Q232*H232</f>
        <v>0</v>
      </c>
      <c r="S232" s="172">
        <v>0</v>
      </c>
      <c r="T232" s="173">
        <f>S232*H232</f>
        <v>0</v>
      </c>
      <c r="U232" s="32"/>
      <c r="V232" s="32"/>
      <c r="W232" s="32"/>
      <c r="X232" s="32"/>
      <c r="Y232" s="32"/>
      <c r="Z232" s="32"/>
      <c r="AA232" s="32"/>
      <c r="AB232" s="32"/>
      <c r="AC232" s="32"/>
      <c r="AD232" s="32"/>
      <c r="AE232" s="32"/>
      <c r="AR232" s="174" t="s">
        <v>143</v>
      </c>
      <c r="AT232" s="174" t="s">
        <v>139</v>
      </c>
      <c r="AU232" s="174" t="s">
        <v>144</v>
      </c>
      <c r="AY232" s="17" t="s">
        <v>136</v>
      </c>
      <c r="BE232" s="175">
        <f>IF(N232="základní",J232,0)</f>
        <v>0</v>
      </c>
      <c r="BF232" s="175">
        <f>IF(N232="snížená",J232,0)</f>
        <v>0</v>
      </c>
      <c r="BG232" s="175">
        <f>IF(N232="zákl. přenesená",J232,0)</f>
        <v>0</v>
      </c>
      <c r="BH232" s="175">
        <f>IF(N232="sníž. přenesená",J232,0)</f>
        <v>0</v>
      </c>
      <c r="BI232" s="175">
        <f>IF(N232="nulová",J232,0)</f>
        <v>0</v>
      </c>
      <c r="BJ232" s="17" t="s">
        <v>144</v>
      </c>
      <c r="BK232" s="175">
        <f>ROUND(I232*H232,2)</f>
        <v>0</v>
      </c>
      <c r="BL232" s="17" t="s">
        <v>143</v>
      </c>
      <c r="BM232" s="174" t="s">
        <v>296</v>
      </c>
    </row>
    <row r="233" spans="1:65" s="14" customFormat="1" ht="11.25">
      <c r="B233" s="184"/>
      <c r="D233" s="177" t="s">
        <v>146</v>
      </c>
      <c r="F233" s="186" t="s">
        <v>297</v>
      </c>
      <c r="H233" s="187">
        <v>528.31399999999996</v>
      </c>
      <c r="I233" s="188"/>
      <c r="L233" s="184"/>
      <c r="M233" s="189"/>
      <c r="N233" s="190"/>
      <c r="O233" s="190"/>
      <c r="P233" s="190"/>
      <c r="Q233" s="190"/>
      <c r="R233" s="190"/>
      <c r="S233" s="190"/>
      <c r="T233" s="191"/>
      <c r="AT233" s="185" t="s">
        <v>146</v>
      </c>
      <c r="AU233" s="185" t="s">
        <v>144</v>
      </c>
      <c r="AV233" s="14" t="s">
        <v>144</v>
      </c>
      <c r="AW233" s="14" t="s">
        <v>3</v>
      </c>
      <c r="AX233" s="14" t="s">
        <v>80</v>
      </c>
      <c r="AY233" s="185" t="s">
        <v>136</v>
      </c>
    </row>
    <row r="234" spans="1:65" s="2" customFormat="1" ht="21.75" customHeight="1">
      <c r="A234" s="32"/>
      <c r="B234" s="161"/>
      <c r="C234" s="162" t="s">
        <v>298</v>
      </c>
      <c r="D234" s="162" t="s">
        <v>139</v>
      </c>
      <c r="E234" s="163" t="s">
        <v>299</v>
      </c>
      <c r="F234" s="164" t="s">
        <v>300</v>
      </c>
      <c r="G234" s="165" t="s">
        <v>188</v>
      </c>
      <c r="H234" s="166">
        <v>5.85</v>
      </c>
      <c r="I234" s="167"/>
      <c r="J234" s="168">
        <f>ROUND(I234*H234,2)</f>
        <v>0</v>
      </c>
      <c r="K234" s="169"/>
      <c r="L234" s="33"/>
      <c r="M234" s="170" t="s">
        <v>1</v>
      </c>
      <c r="N234" s="171" t="s">
        <v>38</v>
      </c>
      <c r="O234" s="58"/>
      <c r="P234" s="172">
        <f>O234*H234</f>
        <v>0</v>
      </c>
      <c r="Q234" s="172">
        <v>0</v>
      </c>
      <c r="R234" s="172">
        <f>Q234*H234</f>
        <v>0</v>
      </c>
      <c r="S234" s="172">
        <v>0</v>
      </c>
      <c r="T234" s="173">
        <f>S234*H234</f>
        <v>0</v>
      </c>
      <c r="U234" s="32"/>
      <c r="V234" s="32"/>
      <c r="W234" s="32"/>
      <c r="X234" s="32"/>
      <c r="Y234" s="32"/>
      <c r="Z234" s="32"/>
      <c r="AA234" s="32"/>
      <c r="AB234" s="32"/>
      <c r="AC234" s="32"/>
      <c r="AD234" s="32"/>
      <c r="AE234" s="32"/>
      <c r="AR234" s="174" t="s">
        <v>143</v>
      </c>
      <c r="AT234" s="174" t="s">
        <v>139</v>
      </c>
      <c r="AU234" s="174" t="s">
        <v>144</v>
      </c>
      <c r="AY234" s="17" t="s">
        <v>136</v>
      </c>
      <c r="BE234" s="175">
        <f>IF(N234="základní",J234,0)</f>
        <v>0</v>
      </c>
      <c r="BF234" s="175">
        <f>IF(N234="snížená",J234,0)</f>
        <v>0</v>
      </c>
      <c r="BG234" s="175">
        <f>IF(N234="zákl. přenesená",J234,0)</f>
        <v>0</v>
      </c>
      <c r="BH234" s="175">
        <f>IF(N234="sníž. přenesená",J234,0)</f>
        <v>0</v>
      </c>
      <c r="BI234" s="175">
        <f>IF(N234="nulová",J234,0)</f>
        <v>0</v>
      </c>
      <c r="BJ234" s="17" t="s">
        <v>144</v>
      </c>
      <c r="BK234" s="175">
        <f>ROUND(I234*H234,2)</f>
        <v>0</v>
      </c>
      <c r="BL234" s="17" t="s">
        <v>143</v>
      </c>
      <c r="BM234" s="174" t="s">
        <v>301</v>
      </c>
    </row>
    <row r="235" spans="1:65" s="14" customFormat="1" ht="11.25">
      <c r="B235" s="184"/>
      <c r="D235" s="177" t="s">
        <v>146</v>
      </c>
      <c r="E235" s="185" t="s">
        <v>1</v>
      </c>
      <c r="F235" s="186" t="s">
        <v>302</v>
      </c>
      <c r="H235" s="187">
        <v>5.85</v>
      </c>
      <c r="I235" s="188"/>
      <c r="L235" s="184"/>
      <c r="M235" s="189"/>
      <c r="N235" s="190"/>
      <c r="O235" s="190"/>
      <c r="P235" s="190"/>
      <c r="Q235" s="190"/>
      <c r="R235" s="190"/>
      <c r="S235" s="190"/>
      <c r="T235" s="191"/>
      <c r="AT235" s="185" t="s">
        <v>146</v>
      </c>
      <c r="AU235" s="185" t="s">
        <v>144</v>
      </c>
      <c r="AV235" s="14" t="s">
        <v>144</v>
      </c>
      <c r="AW235" s="14" t="s">
        <v>29</v>
      </c>
      <c r="AX235" s="14" t="s">
        <v>72</v>
      </c>
      <c r="AY235" s="185" t="s">
        <v>136</v>
      </c>
    </row>
    <row r="236" spans="1:65" s="15" customFormat="1" ht="11.25">
      <c r="B236" s="192"/>
      <c r="D236" s="177" t="s">
        <v>146</v>
      </c>
      <c r="E236" s="193" t="s">
        <v>1</v>
      </c>
      <c r="F236" s="194" t="s">
        <v>149</v>
      </c>
      <c r="H236" s="195">
        <v>5.85</v>
      </c>
      <c r="I236" s="196"/>
      <c r="L236" s="192"/>
      <c r="M236" s="197"/>
      <c r="N236" s="198"/>
      <c r="O236" s="198"/>
      <c r="P236" s="198"/>
      <c r="Q236" s="198"/>
      <c r="R236" s="198"/>
      <c r="S236" s="198"/>
      <c r="T236" s="199"/>
      <c r="AT236" s="193" t="s">
        <v>146</v>
      </c>
      <c r="AU236" s="193" t="s">
        <v>144</v>
      </c>
      <c r="AV236" s="15" t="s">
        <v>143</v>
      </c>
      <c r="AW236" s="15" t="s">
        <v>29</v>
      </c>
      <c r="AX236" s="15" t="s">
        <v>80</v>
      </c>
      <c r="AY236" s="193" t="s">
        <v>136</v>
      </c>
    </row>
    <row r="237" spans="1:65" s="2" customFormat="1" ht="21.75" customHeight="1">
      <c r="A237" s="32"/>
      <c r="B237" s="161"/>
      <c r="C237" s="162" t="s">
        <v>303</v>
      </c>
      <c r="D237" s="162" t="s">
        <v>139</v>
      </c>
      <c r="E237" s="163" t="s">
        <v>304</v>
      </c>
      <c r="F237" s="164" t="s">
        <v>305</v>
      </c>
      <c r="G237" s="165" t="s">
        <v>188</v>
      </c>
      <c r="H237" s="166">
        <v>3.181</v>
      </c>
      <c r="I237" s="167"/>
      <c r="J237" s="168">
        <f>ROUND(I237*H237,2)</f>
        <v>0</v>
      </c>
      <c r="K237" s="169"/>
      <c r="L237" s="33"/>
      <c r="M237" s="170" t="s">
        <v>1</v>
      </c>
      <c r="N237" s="171" t="s">
        <v>38</v>
      </c>
      <c r="O237" s="58"/>
      <c r="P237" s="172">
        <f>O237*H237</f>
        <v>0</v>
      </c>
      <c r="Q237" s="172">
        <v>0</v>
      </c>
      <c r="R237" s="172">
        <f>Q237*H237</f>
        <v>0</v>
      </c>
      <c r="S237" s="172">
        <v>0</v>
      </c>
      <c r="T237" s="173">
        <f>S237*H237</f>
        <v>0</v>
      </c>
      <c r="U237" s="32"/>
      <c r="V237" s="32"/>
      <c r="W237" s="32"/>
      <c r="X237" s="32"/>
      <c r="Y237" s="32"/>
      <c r="Z237" s="32"/>
      <c r="AA237" s="32"/>
      <c r="AB237" s="32"/>
      <c r="AC237" s="32"/>
      <c r="AD237" s="32"/>
      <c r="AE237" s="32"/>
      <c r="AR237" s="174" t="s">
        <v>143</v>
      </c>
      <c r="AT237" s="174" t="s">
        <v>139</v>
      </c>
      <c r="AU237" s="174" t="s">
        <v>144</v>
      </c>
      <c r="AY237" s="17" t="s">
        <v>136</v>
      </c>
      <c r="BE237" s="175">
        <f>IF(N237="základní",J237,0)</f>
        <v>0</v>
      </c>
      <c r="BF237" s="175">
        <f>IF(N237="snížená",J237,0)</f>
        <v>0</v>
      </c>
      <c r="BG237" s="175">
        <f>IF(N237="zákl. přenesená",J237,0)</f>
        <v>0</v>
      </c>
      <c r="BH237" s="175">
        <f>IF(N237="sníž. přenesená",J237,0)</f>
        <v>0</v>
      </c>
      <c r="BI237" s="175">
        <f>IF(N237="nulová",J237,0)</f>
        <v>0</v>
      </c>
      <c r="BJ237" s="17" t="s">
        <v>144</v>
      </c>
      <c r="BK237" s="175">
        <f>ROUND(I237*H237,2)</f>
        <v>0</v>
      </c>
      <c r="BL237" s="17" t="s">
        <v>143</v>
      </c>
      <c r="BM237" s="174" t="s">
        <v>306</v>
      </c>
    </row>
    <row r="238" spans="1:65" s="14" customFormat="1" ht="11.25">
      <c r="B238" s="184"/>
      <c r="D238" s="177" t="s">
        <v>146</v>
      </c>
      <c r="E238" s="185" t="s">
        <v>1</v>
      </c>
      <c r="F238" s="186" t="s">
        <v>307</v>
      </c>
      <c r="H238" s="187">
        <v>3.181</v>
      </c>
      <c r="I238" s="188"/>
      <c r="L238" s="184"/>
      <c r="M238" s="189"/>
      <c r="N238" s="190"/>
      <c r="O238" s="190"/>
      <c r="P238" s="190"/>
      <c r="Q238" s="190"/>
      <c r="R238" s="190"/>
      <c r="S238" s="190"/>
      <c r="T238" s="191"/>
      <c r="AT238" s="185" t="s">
        <v>146</v>
      </c>
      <c r="AU238" s="185" t="s">
        <v>144</v>
      </c>
      <c r="AV238" s="14" t="s">
        <v>144</v>
      </c>
      <c r="AW238" s="14" t="s">
        <v>29</v>
      </c>
      <c r="AX238" s="14" t="s">
        <v>72</v>
      </c>
      <c r="AY238" s="185" t="s">
        <v>136</v>
      </c>
    </row>
    <row r="239" spans="1:65" s="15" customFormat="1" ht="11.25">
      <c r="B239" s="192"/>
      <c r="D239" s="177" t="s">
        <v>146</v>
      </c>
      <c r="E239" s="193" t="s">
        <v>1</v>
      </c>
      <c r="F239" s="194" t="s">
        <v>149</v>
      </c>
      <c r="H239" s="195">
        <v>3.181</v>
      </c>
      <c r="I239" s="196"/>
      <c r="L239" s="192"/>
      <c r="M239" s="197"/>
      <c r="N239" s="198"/>
      <c r="O239" s="198"/>
      <c r="P239" s="198"/>
      <c r="Q239" s="198"/>
      <c r="R239" s="198"/>
      <c r="S239" s="198"/>
      <c r="T239" s="199"/>
      <c r="AT239" s="193" t="s">
        <v>146</v>
      </c>
      <c r="AU239" s="193" t="s">
        <v>144</v>
      </c>
      <c r="AV239" s="15" t="s">
        <v>143</v>
      </c>
      <c r="AW239" s="15" t="s">
        <v>29</v>
      </c>
      <c r="AX239" s="15" t="s">
        <v>80</v>
      </c>
      <c r="AY239" s="193" t="s">
        <v>136</v>
      </c>
    </row>
    <row r="240" spans="1:65" s="2" customFormat="1" ht="21.75" customHeight="1">
      <c r="A240" s="32"/>
      <c r="B240" s="161"/>
      <c r="C240" s="162" t="s">
        <v>308</v>
      </c>
      <c r="D240" s="162" t="s">
        <v>139</v>
      </c>
      <c r="E240" s="163" t="s">
        <v>309</v>
      </c>
      <c r="F240" s="164" t="s">
        <v>310</v>
      </c>
      <c r="G240" s="165" t="s">
        <v>188</v>
      </c>
      <c r="H240" s="166">
        <v>18.677</v>
      </c>
      <c r="I240" s="167"/>
      <c r="J240" s="168">
        <f>ROUND(I240*H240,2)</f>
        <v>0</v>
      </c>
      <c r="K240" s="169"/>
      <c r="L240" s="33"/>
      <c r="M240" s="170" t="s">
        <v>1</v>
      </c>
      <c r="N240" s="171" t="s">
        <v>38</v>
      </c>
      <c r="O240" s="58"/>
      <c r="P240" s="172">
        <f>O240*H240</f>
        <v>0</v>
      </c>
      <c r="Q240" s="172">
        <v>0</v>
      </c>
      <c r="R240" s="172">
        <f>Q240*H240</f>
        <v>0</v>
      </c>
      <c r="S240" s="172">
        <v>0</v>
      </c>
      <c r="T240" s="173">
        <f>S240*H240</f>
        <v>0</v>
      </c>
      <c r="U240" s="32"/>
      <c r="V240" s="32"/>
      <c r="W240" s="32"/>
      <c r="X240" s="32"/>
      <c r="Y240" s="32"/>
      <c r="Z240" s="32"/>
      <c r="AA240" s="32"/>
      <c r="AB240" s="32"/>
      <c r="AC240" s="32"/>
      <c r="AD240" s="32"/>
      <c r="AE240" s="32"/>
      <c r="AR240" s="174" t="s">
        <v>143</v>
      </c>
      <c r="AT240" s="174" t="s">
        <v>139</v>
      </c>
      <c r="AU240" s="174" t="s">
        <v>144</v>
      </c>
      <c r="AY240" s="17" t="s">
        <v>136</v>
      </c>
      <c r="BE240" s="175">
        <f>IF(N240="základní",J240,0)</f>
        <v>0</v>
      </c>
      <c r="BF240" s="175">
        <f>IF(N240="snížená",J240,0)</f>
        <v>0</v>
      </c>
      <c r="BG240" s="175">
        <f>IF(N240="zákl. přenesená",J240,0)</f>
        <v>0</v>
      </c>
      <c r="BH240" s="175">
        <f>IF(N240="sníž. přenesená",J240,0)</f>
        <v>0</v>
      </c>
      <c r="BI240" s="175">
        <f>IF(N240="nulová",J240,0)</f>
        <v>0</v>
      </c>
      <c r="BJ240" s="17" t="s">
        <v>144</v>
      </c>
      <c r="BK240" s="175">
        <f>ROUND(I240*H240,2)</f>
        <v>0</v>
      </c>
      <c r="BL240" s="17" t="s">
        <v>143</v>
      </c>
      <c r="BM240" s="174" t="s">
        <v>311</v>
      </c>
    </row>
    <row r="241" spans="1:65" s="14" customFormat="1" ht="11.25">
      <c r="B241" s="184"/>
      <c r="D241" s="177" t="s">
        <v>146</v>
      </c>
      <c r="E241" s="185" t="s">
        <v>1</v>
      </c>
      <c r="F241" s="186" t="s">
        <v>312</v>
      </c>
      <c r="H241" s="187">
        <v>18.677</v>
      </c>
      <c r="I241" s="188"/>
      <c r="L241" s="184"/>
      <c r="M241" s="189"/>
      <c r="N241" s="190"/>
      <c r="O241" s="190"/>
      <c r="P241" s="190"/>
      <c r="Q241" s="190"/>
      <c r="R241" s="190"/>
      <c r="S241" s="190"/>
      <c r="T241" s="191"/>
      <c r="AT241" s="185" t="s">
        <v>146</v>
      </c>
      <c r="AU241" s="185" t="s">
        <v>144</v>
      </c>
      <c r="AV241" s="14" t="s">
        <v>144</v>
      </c>
      <c r="AW241" s="14" t="s">
        <v>29</v>
      </c>
      <c r="AX241" s="14" t="s">
        <v>72</v>
      </c>
      <c r="AY241" s="185" t="s">
        <v>136</v>
      </c>
    </row>
    <row r="242" spans="1:65" s="15" customFormat="1" ht="11.25">
      <c r="B242" s="192"/>
      <c r="D242" s="177" t="s">
        <v>146</v>
      </c>
      <c r="E242" s="193" t="s">
        <v>1</v>
      </c>
      <c r="F242" s="194" t="s">
        <v>149</v>
      </c>
      <c r="H242" s="195">
        <v>18.677</v>
      </c>
      <c r="I242" s="196"/>
      <c r="L242" s="192"/>
      <c r="M242" s="197"/>
      <c r="N242" s="198"/>
      <c r="O242" s="198"/>
      <c r="P242" s="198"/>
      <c r="Q242" s="198"/>
      <c r="R242" s="198"/>
      <c r="S242" s="198"/>
      <c r="T242" s="199"/>
      <c r="AT242" s="193" t="s">
        <v>146</v>
      </c>
      <c r="AU242" s="193" t="s">
        <v>144</v>
      </c>
      <c r="AV242" s="15" t="s">
        <v>143</v>
      </c>
      <c r="AW242" s="15" t="s">
        <v>29</v>
      </c>
      <c r="AX242" s="15" t="s">
        <v>80</v>
      </c>
      <c r="AY242" s="193" t="s">
        <v>136</v>
      </c>
    </row>
    <row r="243" spans="1:65" s="12" customFormat="1" ht="22.9" customHeight="1">
      <c r="B243" s="148"/>
      <c r="D243" s="149" t="s">
        <v>71</v>
      </c>
      <c r="E243" s="159" t="s">
        <v>313</v>
      </c>
      <c r="F243" s="159" t="s">
        <v>314</v>
      </c>
      <c r="I243" s="151"/>
      <c r="J243" s="160">
        <f>BK243</f>
        <v>0</v>
      </c>
      <c r="L243" s="148"/>
      <c r="M243" s="153"/>
      <c r="N243" s="154"/>
      <c r="O243" s="154"/>
      <c r="P243" s="155">
        <f>P244</f>
        <v>0</v>
      </c>
      <c r="Q243" s="154"/>
      <c r="R243" s="155">
        <f>R244</f>
        <v>0</v>
      </c>
      <c r="S243" s="154"/>
      <c r="T243" s="156">
        <f>T244</f>
        <v>0</v>
      </c>
      <c r="AR243" s="149" t="s">
        <v>80</v>
      </c>
      <c r="AT243" s="157" t="s">
        <v>71</v>
      </c>
      <c r="AU243" s="157" t="s">
        <v>80</v>
      </c>
      <c r="AY243" s="149" t="s">
        <v>136</v>
      </c>
      <c r="BK243" s="158">
        <f>BK244</f>
        <v>0</v>
      </c>
    </row>
    <row r="244" spans="1:65" s="2" customFormat="1" ht="16.5" customHeight="1">
      <c r="A244" s="32"/>
      <c r="B244" s="161"/>
      <c r="C244" s="162" t="s">
        <v>315</v>
      </c>
      <c r="D244" s="162" t="s">
        <v>139</v>
      </c>
      <c r="E244" s="163" t="s">
        <v>316</v>
      </c>
      <c r="F244" s="164" t="s">
        <v>317</v>
      </c>
      <c r="G244" s="165" t="s">
        <v>188</v>
      </c>
      <c r="H244" s="166">
        <v>7.694</v>
      </c>
      <c r="I244" s="167"/>
      <c r="J244" s="168">
        <f>ROUND(I244*H244,2)</f>
        <v>0</v>
      </c>
      <c r="K244" s="169"/>
      <c r="L244" s="33"/>
      <c r="M244" s="170" t="s">
        <v>1</v>
      </c>
      <c r="N244" s="171" t="s">
        <v>38</v>
      </c>
      <c r="O244" s="58"/>
      <c r="P244" s="172">
        <f>O244*H244</f>
        <v>0</v>
      </c>
      <c r="Q244" s="172">
        <v>0</v>
      </c>
      <c r="R244" s="172">
        <f>Q244*H244</f>
        <v>0</v>
      </c>
      <c r="S244" s="172">
        <v>0</v>
      </c>
      <c r="T244" s="173">
        <f>S244*H244</f>
        <v>0</v>
      </c>
      <c r="U244" s="32"/>
      <c r="V244" s="32"/>
      <c r="W244" s="32"/>
      <c r="X244" s="32"/>
      <c r="Y244" s="32"/>
      <c r="Z244" s="32"/>
      <c r="AA244" s="32"/>
      <c r="AB244" s="32"/>
      <c r="AC244" s="32"/>
      <c r="AD244" s="32"/>
      <c r="AE244" s="32"/>
      <c r="AR244" s="174" t="s">
        <v>143</v>
      </c>
      <c r="AT244" s="174" t="s">
        <v>139</v>
      </c>
      <c r="AU244" s="174" t="s">
        <v>144</v>
      </c>
      <c r="AY244" s="17" t="s">
        <v>136</v>
      </c>
      <c r="BE244" s="175">
        <f>IF(N244="základní",J244,0)</f>
        <v>0</v>
      </c>
      <c r="BF244" s="175">
        <f>IF(N244="snížená",J244,0)</f>
        <v>0</v>
      </c>
      <c r="BG244" s="175">
        <f>IF(N244="zákl. přenesená",J244,0)</f>
        <v>0</v>
      </c>
      <c r="BH244" s="175">
        <f>IF(N244="sníž. přenesená",J244,0)</f>
        <v>0</v>
      </c>
      <c r="BI244" s="175">
        <f>IF(N244="nulová",J244,0)</f>
        <v>0</v>
      </c>
      <c r="BJ244" s="17" t="s">
        <v>144</v>
      </c>
      <c r="BK244" s="175">
        <f>ROUND(I244*H244,2)</f>
        <v>0</v>
      </c>
      <c r="BL244" s="17" t="s">
        <v>143</v>
      </c>
      <c r="BM244" s="174" t="s">
        <v>318</v>
      </c>
    </row>
    <row r="245" spans="1:65" s="12" customFormat="1" ht="25.9" customHeight="1">
      <c r="B245" s="148"/>
      <c r="D245" s="149" t="s">
        <v>71</v>
      </c>
      <c r="E245" s="150" t="s">
        <v>319</v>
      </c>
      <c r="F245" s="150" t="s">
        <v>320</v>
      </c>
      <c r="I245" s="151"/>
      <c r="J245" s="152">
        <f>BK245</f>
        <v>0</v>
      </c>
      <c r="L245" s="148"/>
      <c r="M245" s="153"/>
      <c r="N245" s="154"/>
      <c r="O245" s="154"/>
      <c r="P245" s="155">
        <f>P246+P255+P285+P298+P320+P324+P343+P349</f>
        <v>0</v>
      </c>
      <c r="Q245" s="154"/>
      <c r="R245" s="155">
        <f>R246+R255+R285+R298+R320+R324+R343+R349</f>
        <v>13.344859919999998</v>
      </c>
      <c r="S245" s="154"/>
      <c r="T245" s="156">
        <f>T246+T255+T285+T298+T320+T324+T343+T349</f>
        <v>1.4537249999999999</v>
      </c>
      <c r="AR245" s="149" t="s">
        <v>144</v>
      </c>
      <c r="AT245" s="157" t="s">
        <v>71</v>
      </c>
      <c r="AU245" s="157" t="s">
        <v>72</v>
      </c>
      <c r="AY245" s="149" t="s">
        <v>136</v>
      </c>
      <c r="BK245" s="158">
        <f>BK246+BK255+BK285+BK298+BK320+BK324+BK343+BK349</f>
        <v>0</v>
      </c>
    </row>
    <row r="246" spans="1:65" s="12" customFormat="1" ht="22.9" customHeight="1">
      <c r="B246" s="148"/>
      <c r="D246" s="149" t="s">
        <v>71</v>
      </c>
      <c r="E246" s="159" t="s">
        <v>321</v>
      </c>
      <c r="F246" s="159" t="s">
        <v>322</v>
      </c>
      <c r="I246" s="151"/>
      <c r="J246" s="160">
        <f>BK246</f>
        <v>0</v>
      </c>
      <c r="L246" s="148"/>
      <c r="M246" s="153"/>
      <c r="N246" s="154"/>
      <c r="O246" s="154"/>
      <c r="P246" s="155">
        <f>SUM(P247:P254)</f>
        <v>0</v>
      </c>
      <c r="Q246" s="154"/>
      <c r="R246" s="155">
        <f>SUM(R247:R254)</f>
        <v>0</v>
      </c>
      <c r="S246" s="154"/>
      <c r="T246" s="156">
        <f>SUM(T247:T254)</f>
        <v>0.72</v>
      </c>
      <c r="AR246" s="149" t="s">
        <v>144</v>
      </c>
      <c r="AT246" s="157" t="s">
        <v>71</v>
      </c>
      <c r="AU246" s="157" t="s">
        <v>80</v>
      </c>
      <c r="AY246" s="149" t="s">
        <v>136</v>
      </c>
      <c r="BK246" s="158">
        <f>SUM(BK247:BK254)</f>
        <v>0</v>
      </c>
    </row>
    <row r="247" spans="1:65" s="2" customFormat="1" ht="16.5" customHeight="1">
      <c r="A247" s="32"/>
      <c r="B247" s="161"/>
      <c r="C247" s="162" t="s">
        <v>323</v>
      </c>
      <c r="D247" s="162" t="s">
        <v>139</v>
      </c>
      <c r="E247" s="163" t="s">
        <v>324</v>
      </c>
      <c r="F247" s="164" t="s">
        <v>325</v>
      </c>
      <c r="G247" s="165" t="s">
        <v>326</v>
      </c>
      <c r="H247" s="166">
        <v>72</v>
      </c>
      <c r="I247" s="167"/>
      <c r="J247" s="168">
        <f>ROUND(I247*H247,2)</f>
        <v>0</v>
      </c>
      <c r="K247" s="169"/>
      <c r="L247" s="33"/>
      <c r="M247" s="170" t="s">
        <v>1</v>
      </c>
      <c r="N247" s="171" t="s">
        <v>38</v>
      </c>
      <c r="O247" s="58"/>
      <c r="P247" s="172">
        <f>O247*H247</f>
        <v>0</v>
      </c>
      <c r="Q247" s="172">
        <v>0</v>
      </c>
      <c r="R247" s="172">
        <f>Q247*H247</f>
        <v>0</v>
      </c>
      <c r="S247" s="172">
        <v>0</v>
      </c>
      <c r="T247" s="173">
        <f>S247*H247</f>
        <v>0</v>
      </c>
      <c r="U247" s="32"/>
      <c r="V247" s="32"/>
      <c r="W247" s="32"/>
      <c r="X247" s="32"/>
      <c r="Y247" s="32"/>
      <c r="Z247" s="32"/>
      <c r="AA247" s="32"/>
      <c r="AB247" s="32"/>
      <c r="AC247" s="32"/>
      <c r="AD247" s="32"/>
      <c r="AE247" s="32"/>
      <c r="AR247" s="174" t="s">
        <v>222</v>
      </c>
      <c r="AT247" s="174" t="s">
        <v>139</v>
      </c>
      <c r="AU247" s="174" t="s">
        <v>144</v>
      </c>
      <c r="AY247" s="17" t="s">
        <v>136</v>
      </c>
      <c r="BE247" s="175">
        <f>IF(N247="základní",J247,0)</f>
        <v>0</v>
      </c>
      <c r="BF247" s="175">
        <f>IF(N247="snížená",J247,0)</f>
        <v>0</v>
      </c>
      <c r="BG247" s="175">
        <f>IF(N247="zákl. přenesená",J247,0)</f>
        <v>0</v>
      </c>
      <c r="BH247" s="175">
        <f>IF(N247="sníž. přenesená",J247,0)</f>
        <v>0</v>
      </c>
      <c r="BI247" s="175">
        <f>IF(N247="nulová",J247,0)</f>
        <v>0</v>
      </c>
      <c r="BJ247" s="17" t="s">
        <v>144</v>
      </c>
      <c r="BK247" s="175">
        <f>ROUND(I247*H247,2)</f>
        <v>0</v>
      </c>
      <c r="BL247" s="17" t="s">
        <v>222</v>
      </c>
      <c r="BM247" s="174" t="s">
        <v>327</v>
      </c>
    </row>
    <row r="248" spans="1:65" s="13" customFormat="1" ht="11.25">
      <c r="B248" s="176"/>
      <c r="D248" s="177" t="s">
        <v>146</v>
      </c>
      <c r="E248" s="178" t="s">
        <v>1</v>
      </c>
      <c r="F248" s="179" t="s">
        <v>147</v>
      </c>
      <c r="H248" s="178" t="s">
        <v>1</v>
      </c>
      <c r="I248" s="180"/>
      <c r="L248" s="176"/>
      <c r="M248" s="181"/>
      <c r="N248" s="182"/>
      <c r="O248" s="182"/>
      <c r="P248" s="182"/>
      <c r="Q248" s="182"/>
      <c r="R248" s="182"/>
      <c r="S248" s="182"/>
      <c r="T248" s="183"/>
      <c r="AT248" s="178" t="s">
        <v>146</v>
      </c>
      <c r="AU248" s="178" t="s">
        <v>144</v>
      </c>
      <c r="AV248" s="13" t="s">
        <v>80</v>
      </c>
      <c r="AW248" s="13" t="s">
        <v>29</v>
      </c>
      <c r="AX248" s="13" t="s">
        <v>72</v>
      </c>
      <c r="AY248" s="178" t="s">
        <v>136</v>
      </c>
    </row>
    <row r="249" spans="1:65" s="14" customFormat="1" ht="11.25">
      <c r="B249" s="184"/>
      <c r="D249" s="177" t="s">
        <v>146</v>
      </c>
      <c r="E249" s="185" t="s">
        <v>1</v>
      </c>
      <c r="F249" s="186" t="s">
        <v>328</v>
      </c>
      <c r="H249" s="187">
        <v>72</v>
      </c>
      <c r="I249" s="188"/>
      <c r="L249" s="184"/>
      <c r="M249" s="189"/>
      <c r="N249" s="190"/>
      <c r="O249" s="190"/>
      <c r="P249" s="190"/>
      <c r="Q249" s="190"/>
      <c r="R249" s="190"/>
      <c r="S249" s="190"/>
      <c r="T249" s="191"/>
      <c r="AT249" s="185" t="s">
        <v>146</v>
      </c>
      <c r="AU249" s="185" t="s">
        <v>144</v>
      </c>
      <c r="AV249" s="14" t="s">
        <v>144</v>
      </c>
      <c r="AW249" s="14" t="s">
        <v>29</v>
      </c>
      <c r="AX249" s="14" t="s">
        <v>72</v>
      </c>
      <c r="AY249" s="185" t="s">
        <v>136</v>
      </c>
    </row>
    <row r="250" spans="1:65" s="15" customFormat="1" ht="11.25">
      <c r="B250" s="192"/>
      <c r="D250" s="177" t="s">
        <v>146</v>
      </c>
      <c r="E250" s="193" t="s">
        <v>1</v>
      </c>
      <c r="F250" s="194" t="s">
        <v>149</v>
      </c>
      <c r="H250" s="195">
        <v>72</v>
      </c>
      <c r="I250" s="196"/>
      <c r="L250" s="192"/>
      <c r="M250" s="197"/>
      <c r="N250" s="198"/>
      <c r="O250" s="198"/>
      <c r="P250" s="198"/>
      <c r="Q250" s="198"/>
      <c r="R250" s="198"/>
      <c r="S250" s="198"/>
      <c r="T250" s="199"/>
      <c r="AT250" s="193" t="s">
        <v>146</v>
      </c>
      <c r="AU250" s="193" t="s">
        <v>144</v>
      </c>
      <c r="AV250" s="15" t="s">
        <v>143</v>
      </c>
      <c r="AW250" s="15" t="s">
        <v>29</v>
      </c>
      <c r="AX250" s="15" t="s">
        <v>80</v>
      </c>
      <c r="AY250" s="193" t="s">
        <v>136</v>
      </c>
    </row>
    <row r="251" spans="1:65" s="2" customFormat="1" ht="16.5" customHeight="1">
      <c r="A251" s="32"/>
      <c r="B251" s="161"/>
      <c r="C251" s="162" t="s">
        <v>329</v>
      </c>
      <c r="D251" s="162" t="s">
        <v>139</v>
      </c>
      <c r="E251" s="163" t="s">
        <v>330</v>
      </c>
      <c r="F251" s="164" t="s">
        <v>331</v>
      </c>
      <c r="G251" s="165" t="s">
        <v>326</v>
      </c>
      <c r="H251" s="166">
        <v>24</v>
      </c>
      <c r="I251" s="167"/>
      <c r="J251" s="168">
        <f>ROUND(I251*H251,2)</f>
        <v>0</v>
      </c>
      <c r="K251" s="169"/>
      <c r="L251" s="33"/>
      <c r="M251" s="170" t="s">
        <v>1</v>
      </c>
      <c r="N251" s="171" t="s">
        <v>38</v>
      </c>
      <c r="O251" s="58"/>
      <c r="P251" s="172">
        <f>O251*H251</f>
        <v>0</v>
      </c>
      <c r="Q251" s="172">
        <v>0</v>
      </c>
      <c r="R251" s="172">
        <f>Q251*H251</f>
        <v>0</v>
      </c>
      <c r="S251" s="172">
        <v>0.03</v>
      </c>
      <c r="T251" s="173">
        <f>S251*H251</f>
        <v>0.72</v>
      </c>
      <c r="U251" s="32"/>
      <c r="V251" s="32"/>
      <c r="W251" s="32"/>
      <c r="X251" s="32"/>
      <c r="Y251" s="32"/>
      <c r="Z251" s="32"/>
      <c r="AA251" s="32"/>
      <c r="AB251" s="32"/>
      <c r="AC251" s="32"/>
      <c r="AD251" s="32"/>
      <c r="AE251" s="32"/>
      <c r="AR251" s="174" t="s">
        <v>222</v>
      </c>
      <c r="AT251" s="174" t="s">
        <v>139</v>
      </c>
      <c r="AU251" s="174" t="s">
        <v>144</v>
      </c>
      <c r="AY251" s="17" t="s">
        <v>136</v>
      </c>
      <c r="BE251" s="175">
        <f>IF(N251="základní",J251,0)</f>
        <v>0</v>
      </c>
      <c r="BF251" s="175">
        <f>IF(N251="snížená",J251,0)</f>
        <v>0</v>
      </c>
      <c r="BG251" s="175">
        <f>IF(N251="zákl. přenesená",J251,0)</f>
        <v>0</v>
      </c>
      <c r="BH251" s="175">
        <f>IF(N251="sníž. přenesená",J251,0)</f>
        <v>0</v>
      </c>
      <c r="BI251" s="175">
        <f>IF(N251="nulová",J251,0)</f>
        <v>0</v>
      </c>
      <c r="BJ251" s="17" t="s">
        <v>144</v>
      </c>
      <c r="BK251" s="175">
        <f>ROUND(I251*H251,2)</f>
        <v>0</v>
      </c>
      <c r="BL251" s="17" t="s">
        <v>222</v>
      </c>
      <c r="BM251" s="174" t="s">
        <v>332</v>
      </c>
    </row>
    <row r="252" spans="1:65" s="13" customFormat="1" ht="11.25">
      <c r="B252" s="176"/>
      <c r="D252" s="177" t="s">
        <v>146</v>
      </c>
      <c r="E252" s="178" t="s">
        <v>1</v>
      </c>
      <c r="F252" s="179" t="s">
        <v>147</v>
      </c>
      <c r="H252" s="178" t="s">
        <v>1</v>
      </c>
      <c r="I252" s="180"/>
      <c r="L252" s="176"/>
      <c r="M252" s="181"/>
      <c r="N252" s="182"/>
      <c r="O252" s="182"/>
      <c r="P252" s="182"/>
      <c r="Q252" s="182"/>
      <c r="R252" s="182"/>
      <c r="S252" s="182"/>
      <c r="T252" s="183"/>
      <c r="AT252" s="178" t="s">
        <v>146</v>
      </c>
      <c r="AU252" s="178" t="s">
        <v>144</v>
      </c>
      <c r="AV252" s="13" t="s">
        <v>80</v>
      </c>
      <c r="AW252" s="13" t="s">
        <v>29</v>
      </c>
      <c r="AX252" s="13" t="s">
        <v>72</v>
      </c>
      <c r="AY252" s="178" t="s">
        <v>136</v>
      </c>
    </row>
    <row r="253" spans="1:65" s="14" customFormat="1" ht="11.25">
      <c r="B253" s="184"/>
      <c r="D253" s="177" t="s">
        <v>146</v>
      </c>
      <c r="E253" s="185" t="s">
        <v>1</v>
      </c>
      <c r="F253" s="186" t="s">
        <v>257</v>
      </c>
      <c r="H253" s="187">
        <v>24</v>
      </c>
      <c r="I253" s="188"/>
      <c r="L253" s="184"/>
      <c r="M253" s="189"/>
      <c r="N253" s="190"/>
      <c r="O253" s="190"/>
      <c r="P253" s="190"/>
      <c r="Q253" s="190"/>
      <c r="R253" s="190"/>
      <c r="S253" s="190"/>
      <c r="T253" s="191"/>
      <c r="AT253" s="185" t="s">
        <v>146</v>
      </c>
      <c r="AU253" s="185" t="s">
        <v>144</v>
      </c>
      <c r="AV253" s="14" t="s">
        <v>144</v>
      </c>
      <c r="AW253" s="14" t="s">
        <v>29</v>
      </c>
      <c r="AX253" s="14" t="s">
        <v>72</v>
      </c>
      <c r="AY253" s="185" t="s">
        <v>136</v>
      </c>
    </row>
    <row r="254" spans="1:65" s="15" customFormat="1" ht="11.25">
      <c r="B254" s="192"/>
      <c r="D254" s="177" t="s">
        <v>146</v>
      </c>
      <c r="E254" s="193" t="s">
        <v>1</v>
      </c>
      <c r="F254" s="194" t="s">
        <v>149</v>
      </c>
      <c r="H254" s="195">
        <v>24</v>
      </c>
      <c r="I254" s="196"/>
      <c r="L254" s="192"/>
      <c r="M254" s="197"/>
      <c r="N254" s="198"/>
      <c r="O254" s="198"/>
      <c r="P254" s="198"/>
      <c r="Q254" s="198"/>
      <c r="R254" s="198"/>
      <c r="S254" s="198"/>
      <c r="T254" s="199"/>
      <c r="AT254" s="193" t="s">
        <v>146</v>
      </c>
      <c r="AU254" s="193" t="s">
        <v>144</v>
      </c>
      <c r="AV254" s="15" t="s">
        <v>143</v>
      </c>
      <c r="AW254" s="15" t="s">
        <v>29</v>
      </c>
      <c r="AX254" s="15" t="s">
        <v>80</v>
      </c>
      <c r="AY254" s="193" t="s">
        <v>136</v>
      </c>
    </row>
    <row r="255" spans="1:65" s="12" customFormat="1" ht="22.9" customHeight="1">
      <c r="B255" s="148"/>
      <c r="D255" s="149" t="s">
        <v>71</v>
      </c>
      <c r="E255" s="159" t="s">
        <v>333</v>
      </c>
      <c r="F255" s="159" t="s">
        <v>334</v>
      </c>
      <c r="I255" s="151"/>
      <c r="J255" s="160">
        <f>BK255</f>
        <v>0</v>
      </c>
      <c r="L255" s="148"/>
      <c r="M255" s="153"/>
      <c r="N255" s="154"/>
      <c r="O255" s="154"/>
      <c r="P255" s="155">
        <f>SUM(P256:P284)</f>
        <v>0</v>
      </c>
      <c r="Q255" s="154"/>
      <c r="R255" s="155">
        <f>SUM(R256:R284)</f>
        <v>4.8552847999999988</v>
      </c>
      <c r="S255" s="154"/>
      <c r="T255" s="156">
        <f>SUM(T256:T284)</f>
        <v>0.14400000000000002</v>
      </c>
      <c r="AR255" s="149" t="s">
        <v>144</v>
      </c>
      <c r="AT255" s="157" t="s">
        <v>71</v>
      </c>
      <c r="AU255" s="157" t="s">
        <v>80</v>
      </c>
      <c r="AY255" s="149" t="s">
        <v>136</v>
      </c>
      <c r="BK255" s="158">
        <f>SUM(BK256:BK284)</f>
        <v>0</v>
      </c>
    </row>
    <row r="256" spans="1:65" s="2" customFormat="1" ht="21.75" customHeight="1">
      <c r="A256" s="32"/>
      <c r="B256" s="161"/>
      <c r="C256" s="162" t="s">
        <v>335</v>
      </c>
      <c r="D256" s="162" t="s">
        <v>139</v>
      </c>
      <c r="E256" s="163" t="s">
        <v>336</v>
      </c>
      <c r="F256" s="164" t="s">
        <v>337</v>
      </c>
      <c r="G256" s="165" t="s">
        <v>195</v>
      </c>
      <c r="H256" s="166">
        <v>10.78</v>
      </c>
      <c r="I256" s="167"/>
      <c r="J256" s="168">
        <f>ROUND(I256*H256,2)</f>
        <v>0</v>
      </c>
      <c r="K256" s="169"/>
      <c r="L256" s="33"/>
      <c r="M256" s="170" t="s">
        <v>1</v>
      </c>
      <c r="N256" s="171" t="s">
        <v>38</v>
      </c>
      <c r="O256" s="58"/>
      <c r="P256" s="172">
        <f>O256*H256</f>
        <v>0</v>
      </c>
      <c r="Q256" s="172">
        <v>4.752E-2</v>
      </c>
      <c r="R256" s="172">
        <f>Q256*H256</f>
        <v>0.51226559999999999</v>
      </c>
      <c r="S256" s="172">
        <v>0</v>
      </c>
      <c r="T256" s="173">
        <f>S256*H256</f>
        <v>0</v>
      </c>
      <c r="U256" s="32"/>
      <c r="V256" s="32"/>
      <c r="W256" s="32"/>
      <c r="X256" s="32"/>
      <c r="Y256" s="32"/>
      <c r="Z256" s="32"/>
      <c r="AA256" s="32"/>
      <c r="AB256" s="32"/>
      <c r="AC256" s="32"/>
      <c r="AD256" s="32"/>
      <c r="AE256" s="32"/>
      <c r="AR256" s="174" t="s">
        <v>222</v>
      </c>
      <c r="AT256" s="174" t="s">
        <v>139</v>
      </c>
      <c r="AU256" s="174" t="s">
        <v>144</v>
      </c>
      <c r="AY256" s="17" t="s">
        <v>136</v>
      </c>
      <c r="BE256" s="175">
        <f>IF(N256="základní",J256,0)</f>
        <v>0</v>
      </c>
      <c r="BF256" s="175">
        <f>IF(N256="snížená",J256,0)</f>
        <v>0</v>
      </c>
      <c r="BG256" s="175">
        <f>IF(N256="zákl. přenesená",J256,0)</f>
        <v>0</v>
      </c>
      <c r="BH256" s="175">
        <f>IF(N256="sníž. přenesená",J256,0)</f>
        <v>0</v>
      </c>
      <c r="BI256" s="175">
        <f>IF(N256="nulová",J256,0)</f>
        <v>0</v>
      </c>
      <c r="BJ256" s="17" t="s">
        <v>144</v>
      </c>
      <c r="BK256" s="175">
        <f>ROUND(I256*H256,2)</f>
        <v>0</v>
      </c>
      <c r="BL256" s="17" t="s">
        <v>222</v>
      </c>
      <c r="BM256" s="174" t="s">
        <v>338</v>
      </c>
    </row>
    <row r="257" spans="1:65" s="14" customFormat="1" ht="11.25">
      <c r="B257" s="184"/>
      <c r="D257" s="177" t="s">
        <v>146</v>
      </c>
      <c r="E257" s="185" t="s">
        <v>1</v>
      </c>
      <c r="F257" s="186" t="s">
        <v>339</v>
      </c>
      <c r="H257" s="187">
        <v>10.78</v>
      </c>
      <c r="I257" s="188"/>
      <c r="L257" s="184"/>
      <c r="M257" s="189"/>
      <c r="N257" s="190"/>
      <c r="O257" s="190"/>
      <c r="P257" s="190"/>
      <c r="Q257" s="190"/>
      <c r="R257" s="190"/>
      <c r="S257" s="190"/>
      <c r="T257" s="191"/>
      <c r="AT257" s="185" t="s">
        <v>146</v>
      </c>
      <c r="AU257" s="185" t="s">
        <v>144</v>
      </c>
      <c r="AV257" s="14" t="s">
        <v>144</v>
      </c>
      <c r="AW257" s="14" t="s">
        <v>29</v>
      </c>
      <c r="AX257" s="14" t="s">
        <v>72</v>
      </c>
      <c r="AY257" s="185" t="s">
        <v>136</v>
      </c>
    </row>
    <row r="258" spans="1:65" s="15" customFormat="1" ht="11.25">
      <c r="B258" s="192"/>
      <c r="D258" s="177" t="s">
        <v>146</v>
      </c>
      <c r="E258" s="193" t="s">
        <v>1</v>
      </c>
      <c r="F258" s="194" t="s">
        <v>149</v>
      </c>
      <c r="H258" s="195">
        <v>10.78</v>
      </c>
      <c r="I258" s="196"/>
      <c r="L258" s="192"/>
      <c r="M258" s="197"/>
      <c r="N258" s="198"/>
      <c r="O258" s="198"/>
      <c r="P258" s="198"/>
      <c r="Q258" s="198"/>
      <c r="R258" s="198"/>
      <c r="S258" s="198"/>
      <c r="T258" s="199"/>
      <c r="AT258" s="193" t="s">
        <v>146</v>
      </c>
      <c r="AU258" s="193" t="s">
        <v>144</v>
      </c>
      <c r="AV258" s="15" t="s">
        <v>143</v>
      </c>
      <c r="AW258" s="15" t="s">
        <v>29</v>
      </c>
      <c r="AX258" s="15" t="s">
        <v>80</v>
      </c>
      <c r="AY258" s="193" t="s">
        <v>136</v>
      </c>
    </row>
    <row r="259" spans="1:65" s="2" customFormat="1" ht="21.75" customHeight="1">
      <c r="A259" s="32"/>
      <c r="B259" s="161"/>
      <c r="C259" s="162" t="s">
        <v>340</v>
      </c>
      <c r="D259" s="162" t="s">
        <v>139</v>
      </c>
      <c r="E259" s="163" t="s">
        <v>341</v>
      </c>
      <c r="F259" s="164" t="s">
        <v>342</v>
      </c>
      <c r="G259" s="165" t="s">
        <v>195</v>
      </c>
      <c r="H259" s="166">
        <v>28.08</v>
      </c>
      <c r="I259" s="167"/>
      <c r="J259" s="168">
        <f>ROUND(I259*H259,2)</f>
        <v>0</v>
      </c>
      <c r="K259" s="169"/>
      <c r="L259" s="33"/>
      <c r="M259" s="170" t="s">
        <v>1</v>
      </c>
      <c r="N259" s="171" t="s">
        <v>38</v>
      </c>
      <c r="O259" s="58"/>
      <c r="P259" s="172">
        <f>O259*H259</f>
        <v>0</v>
      </c>
      <c r="Q259" s="172">
        <v>5.2319999999999998E-2</v>
      </c>
      <c r="R259" s="172">
        <f>Q259*H259</f>
        <v>1.4691455999999998</v>
      </c>
      <c r="S259" s="172">
        <v>0</v>
      </c>
      <c r="T259" s="173">
        <f>S259*H259</f>
        <v>0</v>
      </c>
      <c r="U259" s="32"/>
      <c r="V259" s="32"/>
      <c r="W259" s="32"/>
      <c r="X259" s="32"/>
      <c r="Y259" s="32"/>
      <c r="Z259" s="32"/>
      <c r="AA259" s="32"/>
      <c r="AB259" s="32"/>
      <c r="AC259" s="32"/>
      <c r="AD259" s="32"/>
      <c r="AE259" s="32"/>
      <c r="AR259" s="174" t="s">
        <v>222</v>
      </c>
      <c r="AT259" s="174" t="s">
        <v>139</v>
      </c>
      <c r="AU259" s="174" t="s">
        <v>144</v>
      </c>
      <c r="AY259" s="17" t="s">
        <v>136</v>
      </c>
      <c r="BE259" s="175">
        <f>IF(N259="základní",J259,0)</f>
        <v>0</v>
      </c>
      <c r="BF259" s="175">
        <f>IF(N259="snížená",J259,0)</f>
        <v>0</v>
      </c>
      <c r="BG259" s="175">
        <f>IF(N259="zákl. přenesená",J259,0)</f>
        <v>0</v>
      </c>
      <c r="BH259" s="175">
        <f>IF(N259="sníž. přenesená",J259,0)</f>
        <v>0</v>
      </c>
      <c r="BI259" s="175">
        <f>IF(N259="nulová",J259,0)</f>
        <v>0</v>
      </c>
      <c r="BJ259" s="17" t="s">
        <v>144</v>
      </c>
      <c r="BK259" s="175">
        <f>ROUND(I259*H259,2)</f>
        <v>0</v>
      </c>
      <c r="BL259" s="17" t="s">
        <v>222</v>
      </c>
      <c r="BM259" s="174" t="s">
        <v>343</v>
      </c>
    </row>
    <row r="260" spans="1:65" s="14" customFormat="1" ht="11.25">
      <c r="B260" s="184"/>
      <c r="D260" s="177" t="s">
        <v>146</v>
      </c>
      <c r="E260" s="185" t="s">
        <v>1</v>
      </c>
      <c r="F260" s="186" t="s">
        <v>344</v>
      </c>
      <c r="H260" s="187">
        <v>28.08</v>
      </c>
      <c r="I260" s="188"/>
      <c r="L260" s="184"/>
      <c r="M260" s="189"/>
      <c r="N260" s="190"/>
      <c r="O260" s="190"/>
      <c r="P260" s="190"/>
      <c r="Q260" s="190"/>
      <c r="R260" s="190"/>
      <c r="S260" s="190"/>
      <c r="T260" s="191"/>
      <c r="AT260" s="185" t="s">
        <v>146</v>
      </c>
      <c r="AU260" s="185" t="s">
        <v>144</v>
      </c>
      <c r="AV260" s="14" t="s">
        <v>144</v>
      </c>
      <c r="AW260" s="14" t="s">
        <v>29</v>
      </c>
      <c r="AX260" s="14" t="s">
        <v>72</v>
      </c>
      <c r="AY260" s="185" t="s">
        <v>136</v>
      </c>
    </row>
    <row r="261" spans="1:65" s="15" customFormat="1" ht="11.25">
      <c r="B261" s="192"/>
      <c r="D261" s="177" t="s">
        <v>146</v>
      </c>
      <c r="E261" s="193" t="s">
        <v>1</v>
      </c>
      <c r="F261" s="194" t="s">
        <v>149</v>
      </c>
      <c r="H261" s="195">
        <v>28.08</v>
      </c>
      <c r="I261" s="196"/>
      <c r="L261" s="192"/>
      <c r="M261" s="197"/>
      <c r="N261" s="198"/>
      <c r="O261" s="198"/>
      <c r="P261" s="198"/>
      <c r="Q261" s="198"/>
      <c r="R261" s="198"/>
      <c r="S261" s="198"/>
      <c r="T261" s="199"/>
      <c r="AT261" s="193" t="s">
        <v>146</v>
      </c>
      <c r="AU261" s="193" t="s">
        <v>144</v>
      </c>
      <c r="AV261" s="15" t="s">
        <v>143</v>
      </c>
      <c r="AW261" s="15" t="s">
        <v>29</v>
      </c>
      <c r="AX261" s="15" t="s">
        <v>80</v>
      </c>
      <c r="AY261" s="193" t="s">
        <v>136</v>
      </c>
    </row>
    <row r="262" spans="1:65" s="2" customFormat="1" ht="21.75" customHeight="1">
      <c r="A262" s="32"/>
      <c r="B262" s="161"/>
      <c r="C262" s="162" t="s">
        <v>345</v>
      </c>
      <c r="D262" s="162" t="s">
        <v>139</v>
      </c>
      <c r="E262" s="163" t="s">
        <v>346</v>
      </c>
      <c r="F262" s="164" t="s">
        <v>347</v>
      </c>
      <c r="G262" s="165" t="s">
        <v>195</v>
      </c>
      <c r="H262" s="166">
        <v>28.08</v>
      </c>
      <c r="I262" s="167"/>
      <c r="J262" s="168">
        <f>ROUND(I262*H262,2)</f>
        <v>0</v>
      </c>
      <c r="K262" s="169"/>
      <c r="L262" s="33"/>
      <c r="M262" s="170" t="s">
        <v>1</v>
      </c>
      <c r="N262" s="171" t="s">
        <v>38</v>
      </c>
      <c r="O262" s="58"/>
      <c r="P262" s="172">
        <f>O262*H262</f>
        <v>0</v>
      </c>
      <c r="Q262" s="172">
        <v>5.2319999999999998E-2</v>
      </c>
      <c r="R262" s="172">
        <f>Q262*H262</f>
        <v>1.4691455999999998</v>
      </c>
      <c r="S262" s="172">
        <v>0</v>
      </c>
      <c r="T262" s="173">
        <f>S262*H262</f>
        <v>0</v>
      </c>
      <c r="U262" s="32"/>
      <c r="V262" s="32"/>
      <c r="W262" s="32"/>
      <c r="X262" s="32"/>
      <c r="Y262" s="32"/>
      <c r="Z262" s="32"/>
      <c r="AA262" s="32"/>
      <c r="AB262" s="32"/>
      <c r="AC262" s="32"/>
      <c r="AD262" s="32"/>
      <c r="AE262" s="32"/>
      <c r="AR262" s="174" t="s">
        <v>222</v>
      </c>
      <c r="AT262" s="174" t="s">
        <v>139</v>
      </c>
      <c r="AU262" s="174" t="s">
        <v>144</v>
      </c>
      <c r="AY262" s="17" t="s">
        <v>136</v>
      </c>
      <c r="BE262" s="175">
        <f>IF(N262="základní",J262,0)</f>
        <v>0</v>
      </c>
      <c r="BF262" s="175">
        <f>IF(N262="snížená",J262,0)</f>
        <v>0</v>
      </c>
      <c r="BG262" s="175">
        <f>IF(N262="zákl. přenesená",J262,0)</f>
        <v>0</v>
      </c>
      <c r="BH262" s="175">
        <f>IF(N262="sníž. přenesená",J262,0)</f>
        <v>0</v>
      </c>
      <c r="BI262" s="175">
        <f>IF(N262="nulová",J262,0)</f>
        <v>0</v>
      </c>
      <c r="BJ262" s="17" t="s">
        <v>144</v>
      </c>
      <c r="BK262" s="175">
        <f>ROUND(I262*H262,2)</f>
        <v>0</v>
      </c>
      <c r="BL262" s="17" t="s">
        <v>222</v>
      </c>
      <c r="BM262" s="174" t="s">
        <v>348</v>
      </c>
    </row>
    <row r="263" spans="1:65" s="14" customFormat="1" ht="11.25">
      <c r="B263" s="184"/>
      <c r="D263" s="177" t="s">
        <v>146</v>
      </c>
      <c r="E263" s="185" t="s">
        <v>1</v>
      </c>
      <c r="F263" s="186" t="s">
        <v>344</v>
      </c>
      <c r="H263" s="187">
        <v>28.08</v>
      </c>
      <c r="I263" s="188"/>
      <c r="L263" s="184"/>
      <c r="M263" s="189"/>
      <c r="N263" s="190"/>
      <c r="O263" s="190"/>
      <c r="P263" s="190"/>
      <c r="Q263" s="190"/>
      <c r="R263" s="190"/>
      <c r="S263" s="190"/>
      <c r="T263" s="191"/>
      <c r="AT263" s="185" t="s">
        <v>146</v>
      </c>
      <c r="AU263" s="185" t="s">
        <v>144</v>
      </c>
      <c r="AV263" s="14" t="s">
        <v>144</v>
      </c>
      <c r="AW263" s="14" t="s">
        <v>29</v>
      </c>
      <c r="AX263" s="14" t="s">
        <v>72</v>
      </c>
      <c r="AY263" s="185" t="s">
        <v>136</v>
      </c>
    </row>
    <row r="264" spans="1:65" s="15" customFormat="1" ht="11.25">
      <c r="B264" s="192"/>
      <c r="D264" s="177" t="s">
        <v>146</v>
      </c>
      <c r="E264" s="193" t="s">
        <v>1</v>
      </c>
      <c r="F264" s="194" t="s">
        <v>149</v>
      </c>
      <c r="H264" s="195">
        <v>28.08</v>
      </c>
      <c r="I264" s="196"/>
      <c r="L264" s="192"/>
      <c r="M264" s="197"/>
      <c r="N264" s="198"/>
      <c r="O264" s="198"/>
      <c r="P264" s="198"/>
      <c r="Q264" s="198"/>
      <c r="R264" s="198"/>
      <c r="S264" s="198"/>
      <c r="T264" s="199"/>
      <c r="AT264" s="193" t="s">
        <v>146</v>
      </c>
      <c r="AU264" s="193" t="s">
        <v>144</v>
      </c>
      <c r="AV264" s="15" t="s">
        <v>143</v>
      </c>
      <c r="AW264" s="15" t="s">
        <v>29</v>
      </c>
      <c r="AX264" s="15" t="s">
        <v>80</v>
      </c>
      <c r="AY264" s="193" t="s">
        <v>136</v>
      </c>
    </row>
    <row r="265" spans="1:65" s="2" customFormat="1" ht="21.75" customHeight="1">
      <c r="A265" s="32"/>
      <c r="B265" s="161"/>
      <c r="C265" s="162" t="s">
        <v>349</v>
      </c>
      <c r="D265" s="162" t="s">
        <v>139</v>
      </c>
      <c r="E265" s="163" t="s">
        <v>350</v>
      </c>
      <c r="F265" s="164" t="s">
        <v>351</v>
      </c>
      <c r="G265" s="165" t="s">
        <v>195</v>
      </c>
      <c r="H265" s="166">
        <v>38.700000000000003</v>
      </c>
      <c r="I265" s="167"/>
      <c r="J265" s="168">
        <f>ROUND(I265*H265,2)</f>
        <v>0</v>
      </c>
      <c r="K265" s="169"/>
      <c r="L265" s="33"/>
      <c r="M265" s="170" t="s">
        <v>1</v>
      </c>
      <c r="N265" s="171" t="s">
        <v>38</v>
      </c>
      <c r="O265" s="58"/>
      <c r="P265" s="172">
        <f>O265*H265</f>
        <v>0</v>
      </c>
      <c r="Q265" s="172">
        <v>1.694E-2</v>
      </c>
      <c r="R265" s="172">
        <f>Q265*H265</f>
        <v>0.65557800000000011</v>
      </c>
      <c r="S265" s="172">
        <v>0</v>
      </c>
      <c r="T265" s="173">
        <f>S265*H265</f>
        <v>0</v>
      </c>
      <c r="U265" s="32"/>
      <c r="V265" s="32"/>
      <c r="W265" s="32"/>
      <c r="X265" s="32"/>
      <c r="Y265" s="32"/>
      <c r="Z265" s="32"/>
      <c r="AA265" s="32"/>
      <c r="AB265" s="32"/>
      <c r="AC265" s="32"/>
      <c r="AD265" s="32"/>
      <c r="AE265" s="32"/>
      <c r="AR265" s="174" t="s">
        <v>222</v>
      </c>
      <c r="AT265" s="174" t="s">
        <v>139</v>
      </c>
      <c r="AU265" s="174" t="s">
        <v>144</v>
      </c>
      <c r="AY265" s="17" t="s">
        <v>136</v>
      </c>
      <c r="BE265" s="175">
        <f>IF(N265="základní",J265,0)</f>
        <v>0</v>
      </c>
      <c r="BF265" s="175">
        <f>IF(N265="snížená",J265,0)</f>
        <v>0</v>
      </c>
      <c r="BG265" s="175">
        <f>IF(N265="zákl. přenesená",J265,0)</f>
        <v>0</v>
      </c>
      <c r="BH265" s="175">
        <f>IF(N265="sníž. přenesená",J265,0)</f>
        <v>0</v>
      </c>
      <c r="BI265" s="175">
        <f>IF(N265="nulová",J265,0)</f>
        <v>0</v>
      </c>
      <c r="BJ265" s="17" t="s">
        <v>144</v>
      </c>
      <c r="BK265" s="175">
        <f>ROUND(I265*H265,2)</f>
        <v>0</v>
      </c>
      <c r="BL265" s="17" t="s">
        <v>222</v>
      </c>
      <c r="BM265" s="174" t="s">
        <v>352</v>
      </c>
    </row>
    <row r="266" spans="1:65" s="14" customFormat="1" ht="11.25">
      <c r="B266" s="184"/>
      <c r="D266" s="177" t="s">
        <v>146</v>
      </c>
      <c r="E266" s="185" t="s">
        <v>1</v>
      </c>
      <c r="F266" s="186" t="s">
        <v>353</v>
      </c>
      <c r="H266" s="187">
        <v>27</v>
      </c>
      <c r="I266" s="188"/>
      <c r="L266" s="184"/>
      <c r="M266" s="189"/>
      <c r="N266" s="190"/>
      <c r="O266" s="190"/>
      <c r="P266" s="190"/>
      <c r="Q266" s="190"/>
      <c r="R266" s="190"/>
      <c r="S266" s="190"/>
      <c r="T266" s="191"/>
      <c r="AT266" s="185" t="s">
        <v>146</v>
      </c>
      <c r="AU266" s="185" t="s">
        <v>144</v>
      </c>
      <c r="AV266" s="14" t="s">
        <v>144</v>
      </c>
      <c r="AW266" s="14" t="s">
        <v>29</v>
      </c>
      <c r="AX266" s="14" t="s">
        <v>72</v>
      </c>
      <c r="AY266" s="185" t="s">
        <v>136</v>
      </c>
    </row>
    <row r="267" spans="1:65" s="14" customFormat="1" ht="11.25">
      <c r="B267" s="184"/>
      <c r="D267" s="177" t="s">
        <v>146</v>
      </c>
      <c r="E267" s="185" t="s">
        <v>1</v>
      </c>
      <c r="F267" s="186" t="s">
        <v>354</v>
      </c>
      <c r="H267" s="187">
        <v>11.7</v>
      </c>
      <c r="I267" s="188"/>
      <c r="L267" s="184"/>
      <c r="M267" s="189"/>
      <c r="N267" s="190"/>
      <c r="O267" s="190"/>
      <c r="P267" s="190"/>
      <c r="Q267" s="190"/>
      <c r="R267" s="190"/>
      <c r="S267" s="190"/>
      <c r="T267" s="191"/>
      <c r="AT267" s="185" t="s">
        <v>146</v>
      </c>
      <c r="AU267" s="185" t="s">
        <v>144</v>
      </c>
      <c r="AV267" s="14" t="s">
        <v>144</v>
      </c>
      <c r="AW267" s="14" t="s">
        <v>29</v>
      </c>
      <c r="AX267" s="14" t="s">
        <v>72</v>
      </c>
      <c r="AY267" s="185" t="s">
        <v>136</v>
      </c>
    </row>
    <row r="268" spans="1:65" s="15" customFormat="1" ht="11.25">
      <c r="B268" s="192"/>
      <c r="D268" s="177" t="s">
        <v>146</v>
      </c>
      <c r="E268" s="193" t="s">
        <v>1</v>
      </c>
      <c r="F268" s="194" t="s">
        <v>149</v>
      </c>
      <c r="H268" s="195">
        <v>38.700000000000003</v>
      </c>
      <c r="I268" s="196"/>
      <c r="L268" s="192"/>
      <c r="M268" s="197"/>
      <c r="N268" s="198"/>
      <c r="O268" s="198"/>
      <c r="P268" s="198"/>
      <c r="Q268" s="198"/>
      <c r="R268" s="198"/>
      <c r="S268" s="198"/>
      <c r="T268" s="199"/>
      <c r="AT268" s="193" t="s">
        <v>146</v>
      </c>
      <c r="AU268" s="193" t="s">
        <v>144</v>
      </c>
      <c r="AV268" s="15" t="s">
        <v>143</v>
      </c>
      <c r="AW268" s="15" t="s">
        <v>29</v>
      </c>
      <c r="AX268" s="15" t="s">
        <v>80</v>
      </c>
      <c r="AY268" s="193" t="s">
        <v>136</v>
      </c>
    </row>
    <row r="269" spans="1:65" s="2" customFormat="1" ht="21.75" customHeight="1">
      <c r="A269" s="32"/>
      <c r="B269" s="161"/>
      <c r="C269" s="162" t="s">
        <v>355</v>
      </c>
      <c r="D269" s="162" t="s">
        <v>139</v>
      </c>
      <c r="E269" s="163" t="s">
        <v>356</v>
      </c>
      <c r="F269" s="164" t="s">
        <v>357</v>
      </c>
      <c r="G269" s="165" t="s">
        <v>260</v>
      </c>
      <c r="H269" s="166">
        <v>115.2</v>
      </c>
      <c r="I269" s="167"/>
      <c r="J269" s="168">
        <f>ROUND(I269*H269,2)</f>
        <v>0</v>
      </c>
      <c r="K269" s="169"/>
      <c r="L269" s="33"/>
      <c r="M269" s="170" t="s">
        <v>1</v>
      </c>
      <c r="N269" s="171" t="s">
        <v>38</v>
      </c>
      <c r="O269" s="58"/>
      <c r="P269" s="172">
        <f>O269*H269</f>
        <v>0</v>
      </c>
      <c r="Q269" s="172">
        <v>6.1000000000000004E-3</v>
      </c>
      <c r="R269" s="172">
        <f>Q269*H269</f>
        <v>0.70272000000000001</v>
      </c>
      <c r="S269" s="172">
        <v>0</v>
      </c>
      <c r="T269" s="173">
        <f>S269*H269</f>
        <v>0</v>
      </c>
      <c r="U269" s="32"/>
      <c r="V269" s="32"/>
      <c r="W269" s="32"/>
      <c r="X269" s="32"/>
      <c r="Y269" s="32"/>
      <c r="Z269" s="32"/>
      <c r="AA269" s="32"/>
      <c r="AB269" s="32"/>
      <c r="AC269" s="32"/>
      <c r="AD269" s="32"/>
      <c r="AE269" s="32"/>
      <c r="AR269" s="174" t="s">
        <v>222</v>
      </c>
      <c r="AT269" s="174" t="s">
        <v>139</v>
      </c>
      <c r="AU269" s="174" t="s">
        <v>144</v>
      </c>
      <c r="AY269" s="17" t="s">
        <v>136</v>
      </c>
      <c r="BE269" s="175">
        <f>IF(N269="základní",J269,0)</f>
        <v>0</v>
      </c>
      <c r="BF269" s="175">
        <f>IF(N269="snížená",J269,0)</f>
        <v>0</v>
      </c>
      <c r="BG269" s="175">
        <f>IF(N269="zákl. přenesená",J269,0)</f>
        <v>0</v>
      </c>
      <c r="BH269" s="175">
        <f>IF(N269="sníž. přenesená",J269,0)</f>
        <v>0</v>
      </c>
      <c r="BI269" s="175">
        <f>IF(N269="nulová",J269,0)</f>
        <v>0</v>
      </c>
      <c r="BJ269" s="17" t="s">
        <v>144</v>
      </c>
      <c r="BK269" s="175">
        <f>ROUND(I269*H269,2)</f>
        <v>0</v>
      </c>
      <c r="BL269" s="17" t="s">
        <v>222</v>
      </c>
      <c r="BM269" s="174" t="s">
        <v>358</v>
      </c>
    </row>
    <row r="270" spans="1:65" s="14" customFormat="1" ht="11.25">
      <c r="B270" s="184"/>
      <c r="D270" s="177" t="s">
        <v>146</v>
      </c>
      <c r="E270" s="185" t="s">
        <v>1</v>
      </c>
      <c r="F270" s="186" t="s">
        <v>359</v>
      </c>
      <c r="H270" s="187">
        <v>115.2</v>
      </c>
      <c r="I270" s="188"/>
      <c r="L270" s="184"/>
      <c r="M270" s="189"/>
      <c r="N270" s="190"/>
      <c r="O270" s="190"/>
      <c r="P270" s="190"/>
      <c r="Q270" s="190"/>
      <c r="R270" s="190"/>
      <c r="S270" s="190"/>
      <c r="T270" s="191"/>
      <c r="AT270" s="185" t="s">
        <v>146</v>
      </c>
      <c r="AU270" s="185" t="s">
        <v>144</v>
      </c>
      <c r="AV270" s="14" t="s">
        <v>144</v>
      </c>
      <c r="AW270" s="14" t="s">
        <v>29</v>
      </c>
      <c r="AX270" s="14" t="s">
        <v>72</v>
      </c>
      <c r="AY270" s="185" t="s">
        <v>136</v>
      </c>
    </row>
    <row r="271" spans="1:65" s="15" customFormat="1" ht="11.25">
      <c r="B271" s="192"/>
      <c r="D271" s="177" t="s">
        <v>146</v>
      </c>
      <c r="E271" s="193" t="s">
        <v>1</v>
      </c>
      <c r="F271" s="194" t="s">
        <v>149</v>
      </c>
      <c r="H271" s="195">
        <v>115.2</v>
      </c>
      <c r="I271" s="196"/>
      <c r="L271" s="192"/>
      <c r="M271" s="197"/>
      <c r="N271" s="198"/>
      <c r="O271" s="198"/>
      <c r="P271" s="198"/>
      <c r="Q271" s="198"/>
      <c r="R271" s="198"/>
      <c r="S271" s="198"/>
      <c r="T271" s="199"/>
      <c r="AT271" s="193" t="s">
        <v>146</v>
      </c>
      <c r="AU271" s="193" t="s">
        <v>144</v>
      </c>
      <c r="AV271" s="15" t="s">
        <v>143</v>
      </c>
      <c r="AW271" s="15" t="s">
        <v>29</v>
      </c>
      <c r="AX271" s="15" t="s">
        <v>80</v>
      </c>
      <c r="AY271" s="193" t="s">
        <v>136</v>
      </c>
    </row>
    <row r="272" spans="1:65" s="2" customFormat="1" ht="21.75" customHeight="1">
      <c r="A272" s="32"/>
      <c r="B272" s="161"/>
      <c r="C272" s="162" t="s">
        <v>360</v>
      </c>
      <c r="D272" s="162" t="s">
        <v>139</v>
      </c>
      <c r="E272" s="163" t="s">
        <v>361</v>
      </c>
      <c r="F272" s="164" t="s">
        <v>362</v>
      </c>
      <c r="G272" s="165" t="s">
        <v>142</v>
      </c>
      <c r="H272" s="166">
        <v>2</v>
      </c>
      <c r="I272" s="167"/>
      <c r="J272" s="168">
        <f>ROUND(I272*H272,2)</f>
        <v>0</v>
      </c>
      <c r="K272" s="169"/>
      <c r="L272" s="33"/>
      <c r="M272" s="170" t="s">
        <v>1</v>
      </c>
      <c r="N272" s="171" t="s">
        <v>38</v>
      </c>
      <c r="O272" s="58"/>
      <c r="P272" s="172">
        <f>O272*H272</f>
        <v>0</v>
      </c>
      <c r="Q272" s="172">
        <v>4.0000000000000003E-5</v>
      </c>
      <c r="R272" s="172">
        <f>Q272*H272</f>
        <v>8.0000000000000007E-5</v>
      </c>
      <c r="S272" s="172">
        <v>0</v>
      </c>
      <c r="T272" s="173">
        <f>S272*H272</f>
        <v>0</v>
      </c>
      <c r="U272" s="32"/>
      <c r="V272" s="32"/>
      <c r="W272" s="32"/>
      <c r="X272" s="32"/>
      <c r="Y272" s="32"/>
      <c r="Z272" s="32"/>
      <c r="AA272" s="32"/>
      <c r="AB272" s="32"/>
      <c r="AC272" s="32"/>
      <c r="AD272" s="32"/>
      <c r="AE272" s="32"/>
      <c r="AR272" s="174" t="s">
        <v>222</v>
      </c>
      <c r="AT272" s="174" t="s">
        <v>139</v>
      </c>
      <c r="AU272" s="174" t="s">
        <v>144</v>
      </c>
      <c r="AY272" s="17" t="s">
        <v>136</v>
      </c>
      <c r="BE272" s="175">
        <f>IF(N272="základní",J272,0)</f>
        <v>0</v>
      </c>
      <c r="BF272" s="175">
        <f>IF(N272="snížená",J272,0)</f>
        <v>0</v>
      </c>
      <c r="BG272" s="175">
        <f>IF(N272="zákl. přenesená",J272,0)</f>
        <v>0</v>
      </c>
      <c r="BH272" s="175">
        <f>IF(N272="sníž. přenesená",J272,0)</f>
        <v>0</v>
      </c>
      <c r="BI272" s="175">
        <f>IF(N272="nulová",J272,0)</f>
        <v>0</v>
      </c>
      <c r="BJ272" s="17" t="s">
        <v>144</v>
      </c>
      <c r="BK272" s="175">
        <f>ROUND(I272*H272,2)</f>
        <v>0</v>
      </c>
      <c r="BL272" s="17" t="s">
        <v>222</v>
      </c>
      <c r="BM272" s="174" t="s">
        <v>363</v>
      </c>
    </row>
    <row r="273" spans="1:65" s="14" customFormat="1" ht="11.25">
      <c r="B273" s="184"/>
      <c r="D273" s="177" t="s">
        <v>146</v>
      </c>
      <c r="E273" s="185" t="s">
        <v>1</v>
      </c>
      <c r="F273" s="186" t="s">
        <v>364</v>
      </c>
      <c r="H273" s="187">
        <v>2</v>
      </c>
      <c r="I273" s="188"/>
      <c r="L273" s="184"/>
      <c r="M273" s="189"/>
      <c r="N273" s="190"/>
      <c r="O273" s="190"/>
      <c r="P273" s="190"/>
      <c r="Q273" s="190"/>
      <c r="R273" s="190"/>
      <c r="S273" s="190"/>
      <c r="T273" s="191"/>
      <c r="AT273" s="185" t="s">
        <v>146</v>
      </c>
      <c r="AU273" s="185" t="s">
        <v>144</v>
      </c>
      <c r="AV273" s="14" t="s">
        <v>144</v>
      </c>
      <c r="AW273" s="14" t="s">
        <v>29</v>
      </c>
      <c r="AX273" s="14" t="s">
        <v>72</v>
      </c>
      <c r="AY273" s="185" t="s">
        <v>136</v>
      </c>
    </row>
    <row r="274" spans="1:65" s="15" customFormat="1" ht="11.25">
      <c r="B274" s="192"/>
      <c r="D274" s="177" t="s">
        <v>146</v>
      </c>
      <c r="E274" s="193" t="s">
        <v>1</v>
      </c>
      <c r="F274" s="194" t="s">
        <v>149</v>
      </c>
      <c r="H274" s="195">
        <v>2</v>
      </c>
      <c r="I274" s="196"/>
      <c r="L274" s="192"/>
      <c r="M274" s="197"/>
      <c r="N274" s="198"/>
      <c r="O274" s="198"/>
      <c r="P274" s="198"/>
      <c r="Q274" s="198"/>
      <c r="R274" s="198"/>
      <c r="S274" s="198"/>
      <c r="T274" s="199"/>
      <c r="AT274" s="193" t="s">
        <v>146</v>
      </c>
      <c r="AU274" s="193" t="s">
        <v>144</v>
      </c>
      <c r="AV274" s="15" t="s">
        <v>143</v>
      </c>
      <c r="AW274" s="15" t="s">
        <v>29</v>
      </c>
      <c r="AX274" s="15" t="s">
        <v>80</v>
      </c>
      <c r="AY274" s="193" t="s">
        <v>136</v>
      </c>
    </row>
    <row r="275" spans="1:65" s="2" customFormat="1" ht="21.75" customHeight="1">
      <c r="A275" s="32"/>
      <c r="B275" s="161"/>
      <c r="C275" s="200" t="s">
        <v>365</v>
      </c>
      <c r="D275" s="200" t="s">
        <v>366</v>
      </c>
      <c r="E275" s="201" t="s">
        <v>367</v>
      </c>
      <c r="F275" s="202" t="s">
        <v>368</v>
      </c>
      <c r="G275" s="203" t="s">
        <v>142</v>
      </c>
      <c r="H275" s="204">
        <v>2</v>
      </c>
      <c r="I275" s="205"/>
      <c r="J275" s="206">
        <f>ROUND(I275*H275,2)</f>
        <v>0</v>
      </c>
      <c r="K275" s="207"/>
      <c r="L275" s="208"/>
      <c r="M275" s="209" t="s">
        <v>1</v>
      </c>
      <c r="N275" s="210" t="s">
        <v>38</v>
      </c>
      <c r="O275" s="58"/>
      <c r="P275" s="172">
        <f>O275*H275</f>
        <v>0</v>
      </c>
      <c r="Q275" s="172">
        <v>8.9999999999999993E-3</v>
      </c>
      <c r="R275" s="172">
        <f>Q275*H275</f>
        <v>1.7999999999999999E-2</v>
      </c>
      <c r="S275" s="172">
        <v>0</v>
      </c>
      <c r="T275" s="173">
        <f>S275*H275</f>
        <v>0</v>
      </c>
      <c r="U275" s="32"/>
      <c r="V275" s="32"/>
      <c r="W275" s="32"/>
      <c r="X275" s="32"/>
      <c r="Y275" s="32"/>
      <c r="Z275" s="32"/>
      <c r="AA275" s="32"/>
      <c r="AB275" s="32"/>
      <c r="AC275" s="32"/>
      <c r="AD275" s="32"/>
      <c r="AE275" s="32"/>
      <c r="AR275" s="174" t="s">
        <v>293</v>
      </c>
      <c r="AT275" s="174" t="s">
        <v>366</v>
      </c>
      <c r="AU275" s="174" t="s">
        <v>144</v>
      </c>
      <c r="AY275" s="17" t="s">
        <v>136</v>
      </c>
      <c r="BE275" s="175">
        <f>IF(N275="základní",J275,0)</f>
        <v>0</v>
      </c>
      <c r="BF275" s="175">
        <f>IF(N275="snížená",J275,0)</f>
        <v>0</v>
      </c>
      <c r="BG275" s="175">
        <f>IF(N275="zákl. přenesená",J275,0)</f>
        <v>0</v>
      </c>
      <c r="BH275" s="175">
        <f>IF(N275="sníž. přenesená",J275,0)</f>
        <v>0</v>
      </c>
      <c r="BI275" s="175">
        <f>IF(N275="nulová",J275,0)</f>
        <v>0</v>
      </c>
      <c r="BJ275" s="17" t="s">
        <v>144</v>
      </c>
      <c r="BK275" s="175">
        <f>ROUND(I275*H275,2)</f>
        <v>0</v>
      </c>
      <c r="BL275" s="17" t="s">
        <v>222</v>
      </c>
      <c r="BM275" s="174" t="s">
        <v>369</v>
      </c>
    </row>
    <row r="276" spans="1:65" s="2" customFormat="1" ht="21.75" customHeight="1">
      <c r="A276" s="32"/>
      <c r="B276" s="161"/>
      <c r="C276" s="162" t="s">
        <v>370</v>
      </c>
      <c r="D276" s="162" t="s">
        <v>139</v>
      </c>
      <c r="E276" s="163" t="s">
        <v>371</v>
      </c>
      <c r="F276" s="164" t="s">
        <v>372</v>
      </c>
      <c r="G276" s="165" t="s">
        <v>142</v>
      </c>
      <c r="H276" s="166">
        <v>24</v>
      </c>
      <c r="I276" s="167"/>
      <c r="J276" s="168">
        <f>ROUND(I276*H276,2)</f>
        <v>0</v>
      </c>
      <c r="K276" s="169"/>
      <c r="L276" s="33"/>
      <c r="M276" s="170" t="s">
        <v>1</v>
      </c>
      <c r="N276" s="171" t="s">
        <v>38</v>
      </c>
      <c r="O276" s="58"/>
      <c r="P276" s="172">
        <f>O276*H276</f>
        <v>0</v>
      </c>
      <c r="Q276" s="172">
        <v>0</v>
      </c>
      <c r="R276" s="172">
        <f>Q276*H276</f>
        <v>0</v>
      </c>
      <c r="S276" s="172">
        <v>6.0000000000000001E-3</v>
      </c>
      <c r="T276" s="173">
        <f>S276*H276</f>
        <v>0.14400000000000002</v>
      </c>
      <c r="U276" s="32"/>
      <c r="V276" s="32"/>
      <c r="W276" s="32"/>
      <c r="X276" s="32"/>
      <c r="Y276" s="32"/>
      <c r="Z276" s="32"/>
      <c r="AA276" s="32"/>
      <c r="AB276" s="32"/>
      <c r="AC276" s="32"/>
      <c r="AD276" s="32"/>
      <c r="AE276" s="32"/>
      <c r="AR276" s="174" t="s">
        <v>222</v>
      </c>
      <c r="AT276" s="174" t="s">
        <v>139</v>
      </c>
      <c r="AU276" s="174" t="s">
        <v>144</v>
      </c>
      <c r="AY276" s="17" t="s">
        <v>136</v>
      </c>
      <c r="BE276" s="175">
        <f>IF(N276="základní",J276,0)</f>
        <v>0</v>
      </c>
      <c r="BF276" s="175">
        <f>IF(N276="snížená",J276,0)</f>
        <v>0</v>
      </c>
      <c r="BG276" s="175">
        <f>IF(N276="zákl. přenesená",J276,0)</f>
        <v>0</v>
      </c>
      <c r="BH276" s="175">
        <f>IF(N276="sníž. přenesená",J276,0)</f>
        <v>0</v>
      </c>
      <c r="BI276" s="175">
        <f>IF(N276="nulová",J276,0)</f>
        <v>0</v>
      </c>
      <c r="BJ276" s="17" t="s">
        <v>144</v>
      </c>
      <c r="BK276" s="175">
        <f>ROUND(I276*H276,2)</f>
        <v>0</v>
      </c>
      <c r="BL276" s="17" t="s">
        <v>222</v>
      </c>
      <c r="BM276" s="174" t="s">
        <v>373</v>
      </c>
    </row>
    <row r="277" spans="1:65" s="14" customFormat="1" ht="11.25">
      <c r="B277" s="184"/>
      <c r="D277" s="177" t="s">
        <v>146</v>
      </c>
      <c r="E277" s="185" t="s">
        <v>1</v>
      </c>
      <c r="F277" s="186" t="s">
        <v>374</v>
      </c>
      <c r="H277" s="187">
        <v>24</v>
      </c>
      <c r="I277" s="188"/>
      <c r="L277" s="184"/>
      <c r="M277" s="189"/>
      <c r="N277" s="190"/>
      <c r="O277" s="190"/>
      <c r="P277" s="190"/>
      <c r="Q277" s="190"/>
      <c r="R277" s="190"/>
      <c r="S277" s="190"/>
      <c r="T277" s="191"/>
      <c r="AT277" s="185" t="s">
        <v>146</v>
      </c>
      <c r="AU277" s="185" t="s">
        <v>144</v>
      </c>
      <c r="AV277" s="14" t="s">
        <v>144</v>
      </c>
      <c r="AW277" s="14" t="s">
        <v>29</v>
      </c>
      <c r="AX277" s="14" t="s">
        <v>72</v>
      </c>
      <c r="AY277" s="185" t="s">
        <v>136</v>
      </c>
    </row>
    <row r="278" spans="1:65" s="15" customFormat="1" ht="11.25">
      <c r="B278" s="192"/>
      <c r="D278" s="177" t="s">
        <v>146</v>
      </c>
      <c r="E278" s="193" t="s">
        <v>1</v>
      </c>
      <c r="F278" s="194" t="s">
        <v>149</v>
      </c>
      <c r="H278" s="195">
        <v>24</v>
      </c>
      <c r="I278" s="196"/>
      <c r="L278" s="192"/>
      <c r="M278" s="197"/>
      <c r="N278" s="198"/>
      <c r="O278" s="198"/>
      <c r="P278" s="198"/>
      <c r="Q278" s="198"/>
      <c r="R278" s="198"/>
      <c r="S278" s="198"/>
      <c r="T278" s="199"/>
      <c r="AT278" s="193" t="s">
        <v>146</v>
      </c>
      <c r="AU278" s="193" t="s">
        <v>144</v>
      </c>
      <c r="AV278" s="15" t="s">
        <v>143</v>
      </c>
      <c r="AW278" s="15" t="s">
        <v>29</v>
      </c>
      <c r="AX278" s="15" t="s">
        <v>80</v>
      </c>
      <c r="AY278" s="193" t="s">
        <v>136</v>
      </c>
    </row>
    <row r="279" spans="1:65" s="2" customFormat="1" ht="21.75" customHeight="1">
      <c r="A279" s="32"/>
      <c r="B279" s="161"/>
      <c r="C279" s="162" t="s">
        <v>375</v>
      </c>
      <c r="D279" s="162" t="s">
        <v>139</v>
      </c>
      <c r="E279" s="163" t="s">
        <v>376</v>
      </c>
      <c r="F279" s="164" t="s">
        <v>377</v>
      </c>
      <c r="G279" s="165" t="s">
        <v>142</v>
      </c>
      <c r="H279" s="166">
        <v>1</v>
      </c>
      <c r="I279" s="167"/>
      <c r="J279" s="168">
        <f>ROUND(I279*H279,2)</f>
        <v>0</v>
      </c>
      <c r="K279" s="169"/>
      <c r="L279" s="33"/>
      <c r="M279" s="170" t="s">
        <v>1</v>
      </c>
      <c r="N279" s="171" t="s">
        <v>38</v>
      </c>
      <c r="O279" s="58"/>
      <c r="P279" s="172">
        <f>O279*H279</f>
        <v>0</v>
      </c>
      <c r="Q279" s="172">
        <v>3.0000000000000001E-5</v>
      </c>
      <c r="R279" s="172">
        <f>Q279*H279</f>
        <v>3.0000000000000001E-5</v>
      </c>
      <c r="S279" s="172">
        <v>0</v>
      </c>
      <c r="T279" s="173">
        <f>S279*H279</f>
        <v>0</v>
      </c>
      <c r="U279" s="32"/>
      <c r="V279" s="32"/>
      <c r="W279" s="32"/>
      <c r="X279" s="32"/>
      <c r="Y279" s="32"/>
      <c r="Z279" s="32"/>
      <c r="AA279" s="32"/>
      <c r="AB279" s="32"/>
      <c r="AC279" s="32"/>
      <c r="AD279" s="32"/>
      <c r="AE279" s="32"/>
      <c r="AR279" s="174" t="s">
        <v>222</v>
      </c>
      <c r="AT279" s="174" t="s">
        <v>139</v>
      </c>
      <c r="AU279" s="174" t="s">
        <v>144</v>
      </c>
      <c r="AY279" s="17" t="s">
        <v>136</v>
      </c>
      <c r="BE279" s="175">
        <f>IF(N279="základní",J279,0)</f>
        <v>0</v>
      </c>
      <c r="BF279" s="175">
        <f>IF(N279="snížená",J279,0)</f>
        <v>0</v>
      </c>
      <c r="BG279" s="175">
        <f>IF(N279="zákl. přenesená",J279,0)</f>
        <v>0</v>
      </c>
      <c r="BH279" s="175">
        <f>IF(N279="sníž. přenesená",J279,0)</f>
        <v>0</v>
      </c>
      <c r="BI279" s="175">
        <f>IF(N279="nulová",J279,0)</f>
        <v>0</v>
      </c>
      <c r="BJ279" s="17" t="s">
        <v>144</v>
      </c>
      <c r="BK279" s="175">
        <f>ROUND(I279*H279,2)</f>
        <v>0</v>
      </c>
      <c r="BL279" s="17" t="s">
        <v>222</v>
      </c>
      <c r="BM279" s="174" t="s">
        <v>378</v>
      </c>
    </row>
    <row r="280" spans="1:65" s="2" customFormat="1" ht="16.5" customHeight="1">
      <c r="A280" s="32"/>
      <c r="B280" s="161"/>
      <c r="C280" s="162" t="s">
        <v>379</v>
      </c>
      <c r="D280" s="162" t="s">
        <v>139</v>
      </c>
      <c r="E280" s="163" t="s">
        <v>380</v>
      </c>
      <c r="F280" s="164" t="s">
        <v>381</v>
      </c>
      <c r="G280" s="165" t="s">
        <v>142</v>
      </c>
      <c r="H280" s="166">
        <v>24</v>
      </c>
      <c r="I280" s="167"/>
      <c r="J280" s="168">
        <f>ROUND(I280*H280,2)</f>
        <v>0</v>
      </c>
      <c r="K280" s="169"/>
      <c r="L280" s="33"/>
      <c r="M280" s="170" t="s">
        <v>1</v>
      </c>
      <c r="N280" s="171" t="s">
        <v>38</v>
      </c>
      <c r="O280" s="58"/>
      <c r="P280" s="172">
        <f>O280*H280</f>
        <v>0</v>
      </c>
      <c r="Q280" s="172">
        <v>8.0000000000000007E-5</v>
      </c>
      <c r="R280" s="172">
        <f>Q280*H280</f>
        <v>1.9200000000000003E-3</v>
      </c>
      <c r="S280" s="172">
        <v>0</v>
      </c>
      <c r="T280" s="173">
        <f>S280*H280</f>
        <v>0</v>
      </c>
      <c r="U280" s="32"/>
      <c r="V280" s="32"/>
      <c r="W280" s="32"/>
      <c r="X280" s="32"/>
      <c r="Y280" s="32"/>
      <c r="Z280" s="32"/>
      <c r="AA280" s="32"/>
      <c r="AB280" s="32"/>
      <c r="AC280" s="32"/>
      <c r="AD280" s="32"/>
      <c r="AE280" s="32"/>
      <c r="AR280" s="174" t="s">
        <v>222</v>
      </c>
      <c r="AT280" s="174" t="s">
        <v>139</v>
      </c>
      <c r="AU280" s="174" t="s">
        <v>144</v>
      </c>
      <c r="AY280" s="17" t="s">
        <v>136</v>
      </c>
      <c r="BE280" s="175">
        <f>IF(N280="základní",J280,0)</f>
        <v>0</v>
      </c>
      <c r="BF280" s="175">
        <f>IF(N280="snížená",J280,0)</f>
        <v>0</v>
      </c>
      <c r="BG280" s="175">
        <f>IF(N280="zákl. přenesená",J280,0)</f>
        <v>0</v>
      </c>
      <c r="BH280" s="175">
        <f>IF(N280="sníž. přenesená",J280,0)</f>
        <v>0</v>
      </c>
      <c r="BI280" s="175">
        <f>IF(N280="nulová",J280,0)</f>
        <v>0</v>
      </c>
      <c r="BJ280" s="17" t="s">
        <v>144</v>
      </c>
      <c r="BK280" s="175">
        <f>ROUND(I280*H280,2)</f>
        <v>0</v>
      </c>
      <c r="BL280" s="17" t="s">
        <v>222</v>
      </c>
      <c r="BM280" s="174" t="s">
        <v>382</v>
      </c>
    </row>
    <row r="281" spans="1:65" s="14" customFormat="1" ht="11.25">
      <c r="B281" s="184"/>
      <c r="D281" s="177" t="s">
        <v>146</v>
      </c>
      <c r="E281" s="185" t="s">
        <v>1</v>
      </c>
      <c r="F281" s="186" t="s">
        <v>374</v>
      </c>
      <c r="H281" s="187">
        <v>24</v>
      </c>
      <c r="I281" s="188"/>
      <c r="L281" s="184"/>
      <c r="M281" s="189"/>
      <c r="N281" s="190"/>
      <c r="O281" s="190"/>
      <c r="P281" s="190"/>
      <c r="Q281" s="190"/>
      <c r="R281" s="190"/>
      <c r="S281" s="190"/>
      <c r="T281" s="191"/>
      <c r="AT281" s="185" t="s">
        <v>146</v>
      </c>
      <c r="AU281" s="185" t="s">
        <v>144</v>
      </c>
      <c r="AV281" s="14" t="s">
        <v>144</v>
      </c>
      <c r="AW281" s="14" t="s">
        <v>29</v>
      </c>
      <c r="AX281" s="14" t="s">
        <v>72</v>
      </c>
      <c r="AY281" s="185" t="s">
        <v>136</v>
      </c>
    </row>
    <row r="282" spans="1:65" s="15" customFormat="1" ht="11.25">
      <c r="B282" s="192"/>
      <c r="D282" s="177" t="s">
        <v>146</v>
      </c>
      <c r="E282" s="193" t="s">
        <v>1</v>
      </c>
      <c r="F282" s="194" t="s">
        <v>149</v>
      </c>
      <c r="H282" s="195">
        <v>24</v>
      </c>
      <c r="I282" s="196"/>
      <c r="L282" s="192"/>
      <c r="M282" s="197"/>
      <c r="N282" s="198"/>
      <c r="O282" s="198"/>
      <c r="P282" s="198"/>
      <c r="Q282" s="198"/>
      <c r="R282" s="198"/>
      <c r="S282" s="198"/>
      <c r="T282" s="199"/>
      <c r="AT282" s="193" t="s">
        <v>146</v>
      </c>
      <c r="AU282" s="193" t="s">
        <v>144</v>
      </c>
      <c r="AV282" s="15" t="s">
        <v>143</v>
      </c>
      <c r="AW282" s="15" t="s">
        <v>29</v>
      </c>
      <c r="AX282" s="15" t="s">
        <v>80</v>
      </c>
      <c r="AY282" s="193" t="s">
        <v>136</v>
      </c>
    </row>
    <row r="283" spans="1:65" s="2" customFormat="1" ht="21.75" customHeight="1">
      <c r="A283" s="32"/>
      <c r="B283" s="161"/>
      <c r="C283" s="200" t="s">
        <v>383</v>
      </c>
      <c r="D283" s="200" t="s">
        <v>366</v>
      </c>
      <c r="E283" s="201" t="s">
        <v>384</v>
      </c>
      <c r="F283" s="202" t="s">
        <v>385</v>
      </c>
      <c r="G283" s="203" t="s">
        <v>142</v>
      </c>
      <c r="H283" s="204">
        <v>24</v>
      </c>
      <c r="I283" s="205"/>
      <c r="J283" s="206">
        <f>ROUND(I283*H283,2)</f>
        <v>0</v>
      </c>
      <c r="K283" s="207"/>
      <c r="L283" s="208"/>
      <c r="M283" s="209" t="s">
        <v>1</v>
      </c>
      <c r="N283" s="210" t="s">
        <v>38</v>
      </c>
      <c r="O283" s="58"/>
      <c r="P283" s="172">
        <f>O283*H283</f>
        <v>0</v>
      </c>
      <c r="Q283" s="172">
        <v>1.1000000000000001E-3</v>
      </c>
      <c r="R283" s="172">
        <f>Q283*H283</f>
        <v>2.64E-2</v>
      </c>
      <c r="S283" s="172">
        <v>0</v>
      </c>
      <c r="T283" s="173">
        <f>S283*H283</f>
        <v>0</v>
      </c>
      <c r="U283" s="32"/>
      <c r="V283" s="32"/>
      <c r="W283" s="32"/>
      <c r="X283" s="32"/>
      <c r="Y283" s="32"/>
      <c r="Z283" s="32"/>
      <c r="AA283" s="32"/>
      <c r="AB283" s="32"/>
      <c r="AC283" s="32"/>
      <c r="AD283" s="32"/>
      <c r="AE283" s="32"/>
      <c r="AR283" s="174" t="s">
        <v>293</v>
      </c>
      <c r="AT283" s="174" t="s">
        <v>366</v>
      </c>
      <c r="AU283" s="174" t="s">
        <v>144</v>
      </c>
      <c r="AY283" s="17" t="s">
        <v>136</v>
      </c>
      <c r="BE283" s="175">
        <f>IF(N283="základní",J283,0)</f>
        <v>0</v>
      </c>
      <c r="BF283" s="175">
        <f>IF(N283="snížená",J283,0)</f>
        <v>0</v>
      </c>
      <c r="BG283" s="175">
        <f>IF(N283="zákl. přenesená",J283,0)</f>
        <v>0</v>
      </c>
      <c r="BH283" s="175">
        <f>IF(N283="sníž. přenesená",J283,0)</f>
        <v>0</v>
      </c>
      <c r="BI283" s="175">
        <f>IF(N283="nulová",J283,0)</f>
        <v>0</v>
      </c>
      <c r="BJ283" s="17" t="s">
        <v>144</v>
      </c>
      <c r="BK283" s="175">
        <f>ROUND(I283*H283,2)</f>
        <v>0</v>
      </c>
      <c r="BL283" s="17" t="s">
        <v>222</v>
      </c>
      <c r="BM283" s="174" t="s">
        <v>386</v>
      </c>
    </row>
    <row r="284" spans="1:65" s="2" customFormat="1" ht="21.75" customHeight="1">
      <c r="A284" s="32"/>
      <c r="B284" s="161"/>
      <c r="C284" s="162" t="s">
        <v>387</v>
      </c>
      <c r="D284" s="162" t="s">
        <v>139</v>
      </c>
      <c r="E284" s="163" t="s">
        <v>388</v>
      </c>
      <c r="F284" s="164" t="s">
        <v>389</v>
      </c>
      <c r="G284" s="165" t="s">
        <v>390</v>
      </c>
      <c r="H284" s="211"/>
      <c r="I284" s="167"/>
      <c r="J284" s="168">
        <f>ROUND(I284*H284,2)</f>
        <v>0</v>
      </c>
      <c r="K284" s="169"/>
      <c r="L284" s="33"/>
      <c r="M284" s="170" t="s">
        <v>1</v>
      </c>
      <c r="N284" s="171" t="s">
        <v>38</v>
      </c>
      <c r="O284" s="58"/>
      <c r="P284" s="172">
        <f>O284*H284</f>
        <v>0</v>
      </c>
      <c r="Q284" s="172">
        <v>0</v>
      </c>
      <c r="R284" s="172">
        <f>Q284*H284</f>
        <v>0</v>
      </c>
      <c r="S284" s="172">
        <v>0</v>
      </c>
      <c r="T284" s="173">
        <f>S284*H284</f>
        <v>0</v>
      </c>
      <c r="U284" s="32"/>
      <c r="V284" s="32"/>
      <c r="W284" s="32"/>
      <c r="X284" s="32"/>
      <c r="Y284" s="32"/>
      <c r="Z284" s="32"/>
      <c r="AA284" s="32"/>
      <c r="AB284" s="32"/>
      <c r="AC284" s="32"/>
      <c r="AD284" s="32"/>
      <c r="AE284" s="32"/>
      <c r="AR284" s="174" t="s">
        <v>222</v>
      </c>
      <c r="AT284" s="174" t="s">
        <v>139</v>
      </c>
      <c r="AU284" s="174" t="s">
        <v>144</v>
      </c>
      <c r="AY284" s="17" t="s">
        <v>136</v>
      </c>
      <c r="BE284" s="175">
        <f>IF(N284="základní",J284,0)</f>
        <v>0</v>
      </c>
      <c r="BF284" s="175">
        <f>IF(N284="snížená",J284,0)</f>
        <v>0</v>
      </c>
      <c r="BG284" s="175">
        <f>IF(N284="zákl. přenesená",J284,0)</f>
        <v>0</v>
      </c>
      <c r="BH284" s="175">
        <f>IF(N284="sníž. přenesená",J284,0)</f>
        <v>0</v>
      </c>
      <c r="BI284" s="175">
        <f>IF(N284="nulová",J284,0)</f>
        <v>0</v>
      </c>
      <c r="BJ284" s="17" t="s">
        <v>144</v>
      </c>
      <c r="BK284" s="175">
        <f>ROUND(I284*H284,2)</f>
        <v>0</v>
      </c>
      <c r="BL284" s="17" t="s">
        <v>222</v>
      </c>
      <c r="BM284" s="174" t="s">
        <v>391</v>
      </c>
    </row>
    <row r="285" spans="1:65" s="12" customFormat="1" ht="22.9" customHeight="1">
      <c r="B285" s="148"/>
      <c r="D285" s="149" t="s">
        <v>71</v>
      </c>
      <c r="E285" s="159" t="s">
        <v>392</v>
      </c>
      <c r="F285" s="159" t="s">
        <v>393</v>
      </c>
      <c r="I285" s="151"/>
      <c r="J285" s="160">
        <f>BK285</f>
        <v>0</v>
      </c>
      <c r="L285" s="148"/>
      <c r="M285" s="153"/>
      <c r="N285" s="154"/>
      <c r="O285" s="154"/>
      <c r="P285" s="155">
        <f>SUM(P286:P297)</f>
        <v>0</v>
      </c>
      <c r="Q285" s="154"/>
      <c r="R285" s="155">
        <f>SUM(R286:R297)</f>
        <v>2.5058399999999996</v>
      </c>
      <c r="S285" s="154"/>
      <c r="T285" s="156">
        <f>SUM(T286:T297)</f>
        <v>0</v>
      </c>
      <c r="AR285" s="149" t="s">
        <v>144</v>
      </c>
      <c r="AT285" s="157" t="s">
        <v>71</v>
      </c>
      <c r="AU285" s="157" t="s">
        <v>80</v>
      </c>
      <c r="AY285" s="149" t="s">
        <v>136</v>
      </c>
      <c r="BK285" s="158">
        <f>SUM(BK286:BK297)</f>
        <v>0</v>
      </c>
    </row>
    <row r="286" spans="1:65" s="2" customFormat="1" ht="16.5" customHeight="1">
      <c r="A286" s="32"/>
      <c r="B286" s="161"/>
      <c r="C286" s="162" t="s">
        <v>394</v>
      </c>
      <c r="D286" s="162" t="s">
        <v>139</v>
      </c>
      <c r="E286" s="163" t="s">
        <v>395</v>
      </c>
      <c r="F286" s="164" t="s">
        <v>396</v>
      </c>
      <c r="G286" s="165" t="s">
        <v>207</v>
      </c>
      <c r="H286" s="166">
        <v>4</v>
      </c>
      <c r="I286" s="167"/>
      <c r="J286" s="168">
        <f>ROUND(I286*H286,2)</f>
        <v>0</v>
      </c>
      <c r="K286" s="169"/>
      <c r="L286" s="33"/>
      <c r="M286" s="170" t="s">
        <v>1</v>
      </c>
      <c r="N286" s="171" t="s">
        <v>38</v>
      </c>
      <c r="O286" s="58"/>
      <c r="P286" s="172">
        <f>O286*H286</f>
        <v>0</v>
      </c>
      <c r="Q286" s="172">
        <v>6.0000000000000002E-5</v>
      </c>
      <c r="R286" s="172">
        <f>Q286*H286</f>
        <v>2.4000000000000001E-4</v>
      </c>
      <c r="S286" s="172">
        <v>0</v>
      </c>
      <c r="T286" s="173">
        <f>S286*H286</f>
        <v>0</v>
      </c>
      <c r="U286" s="32"/>
      <c r="V286" s="32"/>
      <c r="W286" s="32"/>
      <c r="X286" s="32"/>
      <c r="Y286" s="32"/>
      <c r="Z286" s="32"/>
      <c r="AA286" s="32"/>
      <c r="AB286" s="32"/>
      <c r="AC286" s="32"/>
      <c r="AD286" s="32"/>
      <c r="AE286" s="32"/>
      <c r="AR286" s="174" t="s">
        <v>222</v>
      </c>
      <c r="AT286" s="174" t="s">
        <v>139</v>
      </c>
      <c r="AU286" s="174" t="s">
        <v>144</v>
      </c>
      <c r="AY286" s="17" t="s">
        <v>136</v>
      </c>
      <c r="BE286" s="175">
        <f>IF(N286="základní",J286,0)</f>
        <v>0</v>
      </c>
      <c r="BF286" s="175">
        <f>IF(N286="snížená",J286,0)</f>
        <v>0</v>
      </c>
      <c r="BG286" s="175">
        <f>IF(N286="zákl. přenesená",J286,0)</f>
        <v>0</v>
      </c>
      <c r="BH286" s="175">
        <f>IF(N286="sníž. přenesená",J286,0)</f>
        <v>0</v>
      </c>
      <c r="BI286" s="175">
        <f>IF(N286="nulová",J286,0)</f>
        <v>0</v>
      </c>
      <c r="BJ286" s="17" t="s">
        <v>144</v>
      </c>
      <c r="BK286" s="175">
        <f>ROUND(I286*H286,2)</f>
        <v>0</v>
      </c>
      <c r="BL286" s="17" t="s">
        <v>222</v>
      </c>
      <c r="BM286" s="174" t="s">
        <v>397</v>
      </c>
    </row>
    <row r="287" spans="1:65" s="2" customFormat="1" ht="16.5" customHeight="1">
      <c r="A287" s="32"/>
      <c r="B287" s="161"/>
      <c r="C287" s="162" t="s">
        <v>398</v>
      </c>
      <c r="D287" s="162" t="s">
        <v>139</v>
      </c>
      <c r="E287" s="163" t="s">
        <v>399</v>
      </c>
      <c r="F287" s="164" t="s">
        <v>400</v>
      </c>
      <c r="G287" s="165" t="s">
        <v>401</v>
      </c>
      <c r="H287" s="166">
        <v>2481.6</v>
      </c>
      <c r="I287" s="167"/>
      <c r="J287" s="168">
        <f>ROUND(I287*H287,2)</f>
        <v>0</v>
      </c>
      <c r="K287" s="169"/>
      <c r="L287" s="33"/>
      <c r="M287" s="170" t="s">
        <v>1</v>
      </c>
      <c r="N287" s="171" t="s">
        <v>38</v>
      </c>
      <c r="O287" s="58"/>
      <c r="P287" s="172">
        <f>O287*H287</f>
        <v>0</v>
      </c>
      <c r="Q287" s="172">
        <v>1E-3</v>
      </c>
      <c r="R287" s="172">
        <f>Q287*H287</f>
        <v>2.4815999999999998</v>
      </c>
      <c r="S287" s="172">
        <v>0</v>
      </c>
      <c r="T287" s="173">
        <f>S287*H287</f>
        <v>0</v>
      </c>
      <c r="U287" s="32"/>
      <c r="V287" s="32"/>
      <c r="W287" s="32"/>
      <c r="X287" s="32"/>
      <c r="Y287" s="32"/>
      <c r="Z287" s="32"/>
      <c r="AA287" s="32"/>
      <c r="AB287" s="32"/>
      <c r="AC287" s="32"/>
      <c r="AD287" s="32"/>
      <c r="AE287" s="32"/>
      <c r="AR287" s="174" t="s">
        <v>222</v>
      </c>
      <c r="AT287" s="174" t="s">
        <v>139</v>
      </c>
      <c r="AU287" s="174" t="s">
        <v>144</v>
      </c>
      <c r="AY287" s="17" t="s">
        <v>136</v>
      </c>
      <c r="BE287" s="175">
        <f>IF(N287="základní",J287,0)</f>
        <v>0</v>
      </c>
      <c r="BF287" s="175">
        <f>IF(N287="snížená",J287,0)</f>
        <v>0</v>
      </c>
      <c r="BG287" s="175">
        <f>IF(N287="zákl. přenesená",J287,0)</f>
        <v>0</v>
      </c>
      <c r="BH287" s="175">
        <f>IF(N287="sníž. přenesená",J287,0)</f>
        <v>0</v>
      </c>
      <c r="BI287" s="175">
        <f>IF(N287="nulová",J287,0)</f>
        <v>0</v>
      </c>
      <c r="BJ287" s="17" t="s">
        <v>144</v>
      </c>
      <c r="BK287" s="175">
        <f>ROUND(I287*H287,2)</f>
        <v>0</v>
      </c>
      <c r="BL287" s="17" t="s">
        <v>222</v>
      </c>
      <c r="BM287" s="174" t="s">
        <v>402</v>
      </c>
    </row>
    <row r="288" spans="1:65" s="13" customFormat="1" ht="11.25">
      <c r="B288" s="176"/>
      <c r="D288" s="177" t="s">
        <v>146</v>
      </c>
      <c r="E288" s="178" t="s">
        <v>1</v>
      </c>
      <c r="F288" s="179" t="s">
        <v>147</v>
      </c>
      <c r="H288" s="178" t="s">
        <v>1</v>
      </c>
      <c r="I288" s="180"/>
      <c r="L288" s="176"/>
      <c r="M288" s="181"/>
      <c r="N288" s="182"/>
      <c r="O288" s="182"/>
      <c r="P288" s="182"/>
      <c r="Q288" s="182"/>
      <c r="R288" s="182"/>
      <c r="S288" s="182"/>
      <c r="T288" s="183"/>
      <c r="AT288" s="178" t="s">
        <v>146</v>
      </c>
      <c r="AU288" s="178" t="s">
        <v>144</v>
      </c>
      <c r="AV288" s="13" t="s">
        <v>80</v>
      </c>
      <c r="AW288" s="13" t="s">
        <v>29</v>
      </c>
      <c r="AX288" s="13" t="s">
        <v>72</v>
      </c>
      <c r="AY288" s="178" t="s">
        <v>136</v>
      </c>
    </row>
    <row r="289" spans="1:65" s="13" customFormat="1" ht="33.75">
      <c r="B289" s="176"/>
      <c r="D289" s="177" t="s">
        <v>146</v>
      </c>
      <c r="E289" s="178" t="s">
        <v>1</v>
      </c>
      <c r="F289" s="179" t="s">
        <v>403</v>
      </c>
      <c r="H289" s="178" t="s">
        <v>1</v>
      </c>
      <c r="I289" s="180"/>
      <c r="L289" s="176"/>
      <c r="M289" s="181"/>
      <c r="N289" s="182"/>
      <c r="O289" s="182"/>
      <c r="P289" s="182"/>
      <c r="Q289" s="182"/>
      <c r="R289" s="182"/>
      <c r="S289" s="182"/>
      <c r="T289" s="183"/>
      <c r="AT289" s="178" t="s">
        <v>146</v>
      </c>
      <c r="AU289" s="178" t="s">
        <v>144</v>
      </c>
      <c r="AV289" s="13" t="s">
        <v>80</v>
      </c>
      <c r="AW289" s="13" t="s">
        <v>29</v>
      </c>
      <c r="AX289" s="13" t="s">
        <v>72</v>
      </c>
      <c r="AY289" s="178" t="s">
        <v>136</v>
      </c>
    </row>
    <row r="290" spans="1:65" s="14" customFormat="1" ht="11.25">
      <c r="B290" s="184"/>
      <c r="D290" s="177" t="s">
        <v>146</v>
      </c>
      <c r="E290" s="185" t="s">
        <v>1</v>
      </c>
      <c r="F290" s="186" t="s">
        <v>404</v>
      </c>
      <c r="H290" s="187">
        <v>2256</v>
      </c>
      <c r="I290" s="188"/>
      <c r="L290" s="184"/>
      <c r="M290" s="189"/>
      <c r="N290" s="190"/>
      <c r="O290" s="190"/>
      <c r="P290" s="190"/>
      <c r="Q290" s="190"/>
      <c r="R290" s="190"/>
      <c r="S290" s="190"/>
      <c r="T290" s="191"/>
      <c r="AT290" s="185" t="s">
        <v>146</v>
      </c>
      <c r="AU290" s="185" t="s">
        <v>144</v>
      </c>
      <c r="AV290" s="14" t="s">
        <v>144</v>
      </c>
      <c r="AW290" s="14" t="s">
        <v>29</v>
      </c>
      <c r="AX290" s="14" t="s">
        <v>72</v>
      </c>
      <c r="AY290" s="185" t="s">
        <v>136</v>
      </c>
    </row>
    <row r="291" spans="1:65" s="15" customFormat="1" ht="11.25">
      <c r="B291" s="192"/>
      <c r="D291" s="177" t="s">
        <v>146</v>
      </c>
      <c r="E291" s="193" t="s">
        <v>1</v>
      </c>
      <c r="F291" s="194" t="s">
        <v>149</v>
      </c>
      <c r="H291" s="195">
        <v>2256</v>
      </c>
      <c r="I291" s="196"/>
      <c r="L291" s="192"/>
      <c r="M291" s="197"/>
      <c r="N291" s="198"/>
      <c r="O291" s="198"/>
      <c r="P291" s="198"/>
      <c r="Q291" s="198"/>
      <c r="R291" s="198"/>
      <c r="S291" s="198"/>
      <c r="T291" s="199"/>
      <c r="AT291" s="193" t="s">
        <v>146</v>
      </c>
      <c r="AU291" s="193" t="s">
        <v>144</v>
      </c>
      <c r="AV291" s="15" t="s">
        <v>143</v>
      </c>
      <c r="AW291" s="15" t="s">
        <v>29</v>
      </c>
      <c r="AX291" s="15" t="s">
        <v>80</v>
      </c>
      <c r="AY291" s="193" t="s">
        <v>136</v>
      </c>
    </row>
    <row r="292" spans="1:65" s="14" customFormat="1" ht="11.25">
      <c r="B292" s="184"/>
      <c r="D292" s="177" t="s">
        <v>146</v>
      </c>
      <c r="F292" s="186" t="s">
        <v>405</v>
      </c>
      <c r="H292" s="187">
        <v>2481.6</v>
      </c>
      <c r="I292" s="188"/>
      <c r="L292" s="184"/>
      <c r="M292" s="189"/>
      <c r="N292" s="190"/>
      <c r="O292" s="190"/>
      <c r="P292" s="190"/>
      <c r="Q292" s="190"/>
      <c r="R292" s="190"/>
      <c r="S292" s="190"/>
      <c r="T292" s="191"/>
      <c r="AT292" s="185" t="s">
        <v>146</v>
      </c>
      <c r="AU292" s="185" t="s">
        <v>144</v>
      </c>
      <c r="AV292" s="14" t="s">
        <v>144</v>
      </c>
      <c r="AW292" s="14" t="s">
        <v>3</v>
      </c>
      <c r="AX292" s="14" t="s">
        <v>80</v>
      </c>
      <c r="AY292" s="185" t="s">
        <v>136</v>
      </c>
    </row>
    <row r="293" spans="1:65" s="2" customFormat="1" ht="21.75" customHeight="1">
      <c r="A293" s="32"/>
      <c r="B293" s="161"/>
      <c r="C293" s="162" t="s">
        <v>406</v>
      </c>
      <c r="D293" s="162" t="s">
        <v>139</v>
      </c>
      <c r="E293" s="163" t="s">
        <v>407</v>
      </c>
      <c r="F293" s="164" t="s">
        <v>408</v>
      </c>
      <c r="G293" s="165" t="s">
        <v>207</v>
      </c>
      <c r="H293" s="166">
        <v>24</v>
      </c>
      <c r="I293" s="167"/>
      <c r="J293" s="168">
        <f>ROUND(I293*H293,2)</f>
        <v>0</v>
      </c>
      <c r="K293" s="169"/>
      <c r="L293" s="33"/>
      <c r="M293" s="170" t="s">
        <v>1</v>
      </c>
      <c r="N293" s="171" t="s">
        <v>38</v>
      </c>
      <c r="O293" s="58"/>
      <c r="P293" s="172">
        <f>O293*H293</f>
        <v>0</v>
      </c>
      <c r="Q293" s="172">
        <v>1E-3</v>
      </c>
      <c r="R293" s="172">
        <f>Q293*H293</f>
        <v>2.4E-2</v>
      </c>
      <c r="S293" s="172">
        <v>0</v>
      </c>
      <c r="T293" s="173">
        <f>S293*H293</f>
        <v>0</v>
      </c>
      <c r="U293" s="32"/>
      <c r="V293" s="32"/>
      <c r="W293" s="32"/>
      <c r="X293" s="32"/>
      <c r="Y293" s="32"/>
      <c r="Z293" s="32"/>
      <c r="AA293" s="32"/>
      <c r="AB293" s="32"/>
      <c r="AC293" s="32"/>
      <c r="AD293" s="32"/>
      <c r="AE293" s="32"/>
      <c r="AR293" s="174" t="s">
        <v>222</v>
      </c>
      <c r="AT293" s="174" t="s">
        <v>139</v>
      </c>
      <c r="AU293" s="174" t="s">
        <v>144</v>
      </c>
      <c r="AY293" s="17" t="s">
        <v>136</v>
      </c>
      <c r="BE293" s="175">
        <f>IF(N293="základní",J293,0)</f>
        <v>0</v>
      </c>
      <c r="BF293" s="175">
        <f>IF(N293="snížená",J293,0)</f>
        <v>0</v>
      </c>
      <c r="BG293" s="175">
        <f>IF(N293="zákl. přenesená",J293,0)</f>
        <v>0</v>
      </c>
      <c r="BH293" s="175">
        <f>IF(N293="sníž. přenesená",J293,0)</f>
        <v>0</v>
      </c>
      <c r="BI293" s="175">
        <f>IF(N293="nulová",J293,0)</f>
        <v>0</v>
      </c>
      <c r="BJ293" s="17" t="s">
        <v>144</v>
      </c>
      <c r="BK293" s="175">
        <f>ROUND(I293*H293,2)</f>
        <v>0</v>
      </c>
      <c r="BL293" s="17" t="s">
        <v>222</v>
      </c>
      <c r="BM293" s="174" t="s">
        <v>409</v>
      </c>
    </row>
    <row r="294" spans="1:65" s="13" customFormat="1" ht="11.25">
      <c r="B294" s="176"/>
      <c r="D294" s="177" t="s">
        <v>146</v>
      </c>
      <c r="E294" s="178" t="s">
        <v>1</v>
      </c>
      <c r="F294" s="179" t="s">
        <v>147</v>
      </c>
      <c r="H294" s="178" t="s">
        <v>1</v>
      </c>
      <c r="I294" s="180"/>
      <c r="L294" s="176"/>
      <c r="M294" s="181"/>
      <c r="N294" s="182"/>
      <c r="O294" s="182"/>
      <c r="P294" s="182"/>
      <c r="Q294" s="182"/>
      <c r="R294" s="182"/>
      <c r="S294" s="182"/>
      <c r="T294" s="183"/>
      <c r="AT294" s="178" t="s">
        <v>146</v>
      </c>
      <c r="AU294" s="178" t="s">
        <v>144</v>
      </c>
      <c r="AV294" s="13" t="s">
        <v>80</v>
      </c>
      <c r="AW294" s="13" t="s">
        <v>29</v>
      </c>
      <c r="AX294" s="13" t="s">
        <v>72</v>
      </c>
      <c r="AY294" s="178" t="s">
        <v>136</v>
      </c>
    </row>
    <row r="295" spans="1:65" s="14" customFormat="1" ht="11.25">
      <c r="B295" s="184"/>
      <c r="D295" s="177" t="s">
        <v>146</v>
      </c>
      <c r="E295" s="185" t="s">
        <v>1</v>
      </c>
      <c r="F295" s="186" t="s">
        <v>257</v>
      </c>
      <c r="H295" s="187">
        <v>24</v>
      </c>
      <c r="I295" s="188"/>
      <c r="L295" s="184"/>
      <c r="M295" s="189"/>
      <c r="N295" s="190"/>
      <c r="O295" s="190"/>
      <c r="P295" s="190"/>
      <c r="Q295" s="190"/>
      <c r="R295" s="190"/>
      <c r="S295" s="190"/>
      <c r="T295" s="191"/>
      <c r="AT295" s="185" t="s">
        <v>146</v>
      </c>
      <c r="AU295" s="185" t="s">
        <v>144</v>
      </c>
      <c r="AV295" s="14" t="s">
        <v>144</v>
      </c>
      <c r="AW295" s="14" t="s">
        <v>29</v>
      </c>
      <c r="AX295" s="14" t="s">
        <v>72</v>
      </c>
      <c r="AY295" s="185" t="s">
        <v>136</v>
      </c>
    </row>
    <row r="296" spans="1:65" s="15" customFormat="1" ht="11.25">
      <c r="B296" s="192"/>
      <c r="D296" s="177" t="s">
        <v>146</v>
      </c>
      <c r="E296" s="193" t="s">
        <v>1</v>
      </c>
      <c r="F296" s="194" t="s">
        <v>149</v>
      </c>
      <c r="H296" s="195">
        <v>24</v>
      </c>
      <c r="I296" s="196"/>
      <c r="L296" s="192"/>
      <c r="M296" s="197"/>
      <c r="N296" s="198"/>
      <c r="O296" s="198"/>
      <c r="P296" s="198"/>
      <c r="Q296" s="198"/>
      <c r="R296" s="198"/>
      <c r="S296" s="198"/>
      <c r="T296" s="199"/>
      <c r="AT296" s="193" t="s">
        <v>146</v>
      </c>
      <c r="AU296" s="193" t="s">
        <v>144</v>
      </c>
      <c r="AV296" s="15" t="s">
        <v>143</v>
      </c>
      <c r="AW296" s="15" t="s">
        <v>29</v>
      </c>
      <c r="AX296" s="15" t="s">
        <v>80</v>
      </c>
      <c r="AY296" s="193" t="s">
        <v>136</v>
      </c>
    </row>
    <row r="297" spans="1:65" s="2" customFormat="1" ht="21.75" customHeight="1">
      <c r="A297" s="32"/>
      <c r="B297" s="161"/>
      <c r="C297" s="162" t="s">
        <v>410</v>
      </c>
      <c r="D297" s="162" t="s">
        <v>139</v>
      </c>
      <c r="E297" s="163" t="s">
        <v>411</v>
      </c>
      <c r="F297" s="164" t="s">
        <v>412</v>
      </c>
      <c r="G297" s="165" t="s">
        <v>390</v>
      </c>
      <c r="H297" s="211"/>
      <c r="I297" s="167"/>
      <c r="J297" s="168">
        <f>ROUND(I297*H297,2)</f>
        <v>0</v>
      </c>
      <c r="K297" s="169"/>
      <c r="L297" s="33"/>
      <c r="M297" s="170" t="s">
        <v>1</v>
      </c>
      <c r="N297" s="171" t="s">
        <v>38</v>
      </c>
      <c r="O297" s="58"/>
      <c r="P297" s="172">
        <f>O297*H297</f>
        <v>0</v>
      </c>
      <c r="Q297" s="172">
        <v>0</v>
      </c>
      <c r="R297" s="172">
        <f>Q297*H297</f>
        <v>0</v>
      </c>
      <c r="S297" s="172">
        <v>0</v>
      </c>
      <c r="T297" s="173">
        <f>S297*H297</f>
        <v>0</v>
      </c>
      <c r="U297" s="32"/>
      <c r="V297" s="32"/>
      <c r="W297" s="32"/>
      <c r="X297" s="32"/>
      <c r="Y297" s="32"/>
      <c r="Z297" s="32"/>
      <c r="AA297" s="32"/>
      <c r="AB297" s="32"/>
      <c r="AC297" s="32"/>
      <c r="AD297" s="32"/>
      <c r="AE297" s="32"/>
      <c r="AR297" s="174" t="s">
        <v>222</v>
      </c>
      <c r="AT297" s="174" t="s">
        <v>139</v>
      </c>
      <c r="AU297" s="174" t="s">
        <v>144</v>
      </c>
      <c r="AY297" s="17" t="s">
        <v>136</v>
      </c>
      <c r="BE297" s="175">
        <f>IF(N297="základní",J297,0)</f>
        <v>0</v>
      </c>
      <c r="BF297" s="175">
        <f>IF(N297="snížená",J297,0)</f>
        <v>0</v>
      </c>
      <c r="BG297" s="175">
        <f>IF(N297="zákl. přenesená",J297,0)</f>
        <v>0</v>
      </c>
      <c r="BH297" s="175">
        <f>IF(N297="sníž. přenesená",J297,0)</f>
        <v>0</v>
      </c>
      <c r="BI297" s="175">
        <f>IF(N297="nulová",J297,0)</f>
        <v>0</v>
      </c>
      <c r="BJ297" s="17" t="s">
        <v>144</v>
      </c>
      <c r="BK297" s="175">
        <f>ROUND(I297*H297,2)</f>
        <v>0</v>
      </c>
      <c r="BL297" s="17" t="s">
        <v>222</v>
      </c>
      <c r="BM297" s="174" t="s">
        <v>413</v>
      </c>
    </row>
    <row r="298" spans="1:65" s="12" customFormat="1" ht="22.9" customHeight="1">
      <c r="B298" s="148"/>
      <c r="D298" s="149" t="s">
        <v>71</v>
      </c>
      <c r="E298" s="159" t="s">
        <v>414</v>
      </c>
      <c r="F298" s="159" t="s">
        <v>415</v>
      </c>
      <c r="I298" s="151"/>
      <c r="J298" s="160">
        <f>BK298</f>
        <v>0</v>
      </c>
      <c r="L298" s="148"/>
      <c r="M298" s="153"/>
      <c r="N298" s="154"/>
      <c r="O298" s="154"/>
      <c r="P298" s="155">
        <f>SUM(P299:P319)</f>
        <v>0</v>
      </c>
      <c r="Q298" s="154"/>
      <c r="R298" s="155">
        <f>SUM(R299:R319)</f>
        <v>1.1245499999999999</v>
      </c>
      <c r="S298" s="154"/>
      <c r="T298" s="156">
        <f>SUM(T299:T319)</f>
        <v>0.555975</v>
      </c>
      <c r="AR298" s="149" t="s">
        <v>144</v>
      </c>
      <c r="AT298" s="157" t="s">
        <v>71</v>
      </c>
      <c r="AU298" s="157" t="s">
        <v>80</v>
      </c>
      <c r="AY298" s="149" t="s">
        <v>136</v>
      </c>
      <c r="BK298" s="158">
        <f>SUM(BK299:BK319)</f>
        <v>0</v>
      </c>
    </row>
    <row r="299" spans="1:65" s="2" customFormat="1" ht="16.5" customHeight="1">
      <c r="A299" s="32"/>
      <c r="B299" s="161"/>
      <c r="C299" s="162" t="s">
        <v>416</v>
      </c>
      <c r="D299" s="162" t="s">
        <v>139</v>
      </c>
      <c r="E299" s="163" t="s">
        <v>417</v>
      </c>
      <c r="F299" s="164" t="s">
        <v>418</v>
      </c>
      <c r="G299" s="165" t="s">
        <v>195</v>
      </c>
      <c r="H299" s="166">
        <v>27</v>
      </c>
      <c r="I299" s="167"/>
      <c r="J299" s="168">
        <f>ROUND(I299*H299,2)</f>
        <v>0</v>
      </c>
      <c r="K299" s="169"/>
      <c r="L299" s="33"/>
      <c r="M299" s="170" t="s">
        <v>1</v>
      </c>
      <c r="N299" s="171" t="s">
        <v>38</v>
      </c>
      <c r="O299" s="58"/>
      <c r="P299" s="172">
        <f>O299*H299</f>
        <v>0</v>
      </c>
      <c r="Q299" s="172">
        <v>4.5500000000000002E-3</v>
      </c>
      <c r="R299" s="172">
        <f>Q299*H299</f>
        <v>0.12285</v>
      </c>
      <c r="S299" s="172">
        <v>0</v>
      </c>
      <c r="T299" s="173">
        <f>S299*H299</f>
        <v>0</v>
      </c>
      <c r="U299" s="32"/>
      <c r="V299" s="32"/>
      <c r="W299" s="32"/>
      <c r="X299" s="32"/>
      <c r="Y299" s="32"/>
      <c r="Z299" s="32"/>
      <c r="AA299" s="32"/>
      <c r="AB299" s="32"/>
      <c r="AC299" s="32"/>
      <c r="AD299" s="32"/>
      <c r="AE299" s="32"/>
      <c r="AR299" s="174" t="s">
        <v>222</v>
      </c>
      <c r="AT299" s="174" t="s">
        <v>139</v>
      </c>
      <c r="AU299" s="174" t="s">
        <v>144</v>
      </c>
      <c r="AY299" s="17" t="s">
        <v>136</v>
      </c>
      <c r="BE299" s="175">
        <f>IF(N299="základní",J299,0)</f>
        <v>0</v>
      </c>
      <c r="BF299" s="175">
        <f>IF(N299="snížená",J299,0)</f>
        <v>0</v>
      </c>
      <c r="BG299" s="175">
        <f>IF(N299="zákl. přenesená",J299,0)</f>
        <v>0</v>
      </c>
      <c r="BH299" s="175">
        <f>IF(N299="sníž. přenesená",J299,0)</f>
        <v>0</v>
      </c>
      <c r="BI299" s="175">
        <f>IF(N299="nulová",J299,0)</f>
        <v>0</v>
      </c>
      <c r="BJ299" s="17" t="s">
        <v>144</v>
      </c>
      <c r="BK299" s="175">
        <f>ROUND(I299*H299,2)</f>
        <v>0</v>
      </c>
      <c r="BL299" s="17" t="s">
        <v>222</v>
      </c>
      <c r="BM299" s="174" t="s">
        <v>419</v>
      </c>
    </row>
    <row r="300" spans="1:65" s="14" customFormat="1" ht="11.25">
      <c r="B300" s="184"/>
      <c r="D300" s="177" t="s">
        <v>146</v>
      </c>
      <c r="E300" s="185" t="s">
        <v>1</v>
      </c>
      <c r="F300" s="186" t="s">
        <v>353</v>
      </c>
      <c r="H300" s="187">
        <v>27</v>
      </c>
      <c r="I300" s="188"/>
      <c r="L300" s="184"/>
      <c r="M300" s="189"/>
      <c r="N300" s="190"/>
      <c r="O300" s="190"/>
      <c r="P300" s="190"/>
      <c r="Q300" s="190"/>
      <c r="R300" s="190"/>
      <c r="S300" s="190"/>
      <c r="T300" s="191"/>
      <c r="AT300" s="185" t="s">
        <v>146</v>
      </c>
      <c r="AU300" s="185" t="s">
        <v>144</v>
      </c>
      <c r="AV300" s="14" t="s">
        <v>144</v>
      </c>
      <c r="AW300" s="14" t="s">
        <v>29</v>
      </c>
      <c r="AX300" s="14" t="s">
        <v>72</v>
      </c>
      <c r="AY300" s="185" t="s">
        <v>136</v>
      </c>
    </row>
    <row r="301" spans="1:65" s="15" customFormat="1" ht="11.25">
      <c r="B301" s="192"/>
      <c r="D301" s="177" t="s">
        <v>146</v>
      </c>
      <c r="E301" s="193" t="s">
        <v>1</v>
      </c>
      <c r="F301" s="194" t="s">
        <v>149</v>
      </c>
      <c r="H301" s="195">
        <v>27</v>
      </c>
      <c r="I301" s="196"/>
      <c r="L301" s="192"/>
      <c r="M301" s="197"/>
      <c r="N301" s="198"/>
      <c r="O301" s="198"/>
      <c r="P301" s="198"/>
      <c r="Q301" s="198"/>
      <c r="R301" s="198"/>
      <c r="S301" s="198"/>
      <c r="T301" s="199"/>
      <c r="AT301" s="193" t="s">
        <v>146</v>
      </c>
      <c r="AU301" s="193" t="s">
        <v>144</v>
      </c>
      <c r="AV301" s="15" t="s">
        <v>143</v>
      </c>
      <c r="AW301" s="15" t="s">
        <v>29</v>
      </c>
      <c r="AX301" s="15" t="s">
        <v>80</v>
      </c>
      <c r="AY301" s="193" t="s">
        <v>136</v>
      </c>
    </row>
    <row r="302" spans="1:65" s="2" customFormat="1" ht="16.5" customHeight="1">
      <c r="A302" s="32"/>
      <c r="B302" s="161"/>
      <c r="C302" s="162" t="s">
        <v>420</v>
      </c>
      <c r="D302" s="162" t="s">
        <v>139</v>
      </c>
      <c r="E302" s="163" t="s">
        <v>421</v>
      </c>
      <c r="F302" s="164" t="s">
        <v>422</v>
      </c>
      <c r="G302" s="165" t="s">
        <v>195</v>
      </c>
      <c r="H302" s="166">
        <v>15.75</v>
      </c>
      <c r="I302" s="167"/>
      <c r="J302" s="168">
        <f>ROUND(I302*H302,2)</f>
        <v>0</v>
      </c>
      <c r="K302" s="169"/>
      <c r="L302" s="33"/>
      <c r="M302" s="170" t="s">
        <v>1</v>
      </c>
      <c r="N302" s="171" t="s">
        <v>38</v>
      </c>
      <c r="O302" s="58"/>
      <c r="P302" s="172">
        <f>O302*H302</f>
        <v>0</v>
      </c>
      <c r="Q302" s="172">
        <v>0</v>
      </c>
      <c r="R302" s="172">
        <f>Q302*H302</f>
        <v>0</v>
      </c>
      <c r="S302" s="172">
        <v>3.5299999999999998E-2</v>
      </c>
      <c r="T302" s="173">
        <f>S302*H302</f>
        <v>0.555975</v>
      </c>
      <c r="U302" s="32"/>
      <c r="V302" s="32"/>
      <c r="W302" s="32"/>
      <c r="X302" s="32"/>
      <c r="Y302" s="32"/>
      <c r="Z302" s="32"/>
      <c r="AA302" s="32"/>
      <c r="AB302" s="32"/>
      <c r="AC302" s="32"/>
      <c r="AD302" s="32"/>
      <c r="AE302" s="32"/>
      <c r="AR302" s="174" t="s">
        <v>222</v>
      </c>
      <c r="AT302" s="174" t="s">
        <v>139</v>
      </c>
      <c r="AU302" s="174" t="s">
        <v>144</v>
      </c>
      <c r="AY302" s="17" t="s">
        <v>136</v>
      </c>
      <c r="BE302" s="175">
        <f>IF(N302="základní",J302,0)</f>
        <v>0</v>
      </c>
      <c r="BF302" s="175">
        <f>IF(N302="snížená",J302,0)</f>
        <v>0</v>
      </c>
      <c r="BG302" s="175">
        <f>IF(N302="zákl. přenesená",J302,0)</f>
        <v>0</v>
      </c>
      <c r="BH302" s="175">
        <f>IF(N302="sníž. přenesená",J302,0)</f>
        <v>0</v>
      </c>
      <c r="BI302" s="175">
        <f>IF(N302="nulová",J302,0)</f>
        <v>0</v>
      </c>
      <c r="BJ302" s="17" t="s">
        <v>144</v>
      </c>
      <c r="BK302" s="175">
        <f>ROUND(I302*H302,2)</f>
        <v>0</v>
      </c>
      <c r="BL302" s="17" t="s">
        <v>222</v>
      </c>
      <c r="BM302" s="174" t="s">
        <v>423</v>
      </c>
    </row>
    <row r="303" spans="1:65" s="14" customFormat="1" ht="11.25">
      <c r="B303" s="184"/>
      <c r="D303" s="177" t="s">
        <v>146</v>
      </c>
      <c r="E303" s="185" t="s">
        <v>1</v>
      </c>
      <c r="F303" s="186" t="s">
        <v>424</v>
      </c>
      <c r="H303" s="187">
        <v>15.75</v>
      </c>
      <c r="I303" s="188"/>
      <c r="L303" s="184"/>
      <c r="M303" s="189"/>
      <c r="N303" s="190"/>
      <c r="O303" s="190"/>
      <c r="P303" s="190"/>
      <c r="Q303" s="190"/>
      <c r="R303" s="190"/>
      <c r="S303" s="190"/>
      <c r="T303" s="191"/>
      <c r="AT303" s="185" t="s">
        <v>146</v>
      </c>
      <c r="AU303" s="185" t="s">
        <v>144</v>
      </c>
      <c r="AV303" s="14" t="s">
        <v>144</v>
      </c>
      <c r="AW303" s="14" t="s">
        <v>29</v>
      </c>
      <c r="AX303" s="14" t="s">
        <v>72</v>
      </c>
      <c r="AY303" s="185" t="s">
        <v>136</v>
      </c>
    </row>
    <row r="304" spans="1:65" s="15" customFormat="1" ht="11.25">
      <c r="B304" s="192"/>
      <c r="D304" s="177" t="s">
        <v>146</v>
      </c>
      <c r="E304" s="193" t="s">
        <v>1</v>
      </c>
      <c r="F304" s="194" t="s">
        <v>149</v>
      </c>
      <c r="H304" s="195">
        <v>15.75</v>
      </c>
      <c r="I304" s="196"/>
      <c r="L304" s="192"/>
      <c r="M304" s="197"/>
      <c r="N304" s="198"/>
      <c r="O304" s="198"/>
      <c r="P304" s="198"/>
      <c r="Q304" s="198"/>
      <c r="R304" s="198"/>
      <c r="S304" s="198"/>
      <c r="T304" s="199"/>
      <c r="AT304" s="193" t="s">
        <v>146</v>
      </c>
      <c r="AU304" s="193" t="s">
        <v>144</v>
      </c>
      <c r="AV304" s="15" t="s">
        <v>143</v>
      </c>
      <c r="AW304" s="15" t="s">
        <v>29</v>
      </c>
      <c r="AX304" s="15" t="s">
        <v>80</v>
      </c>
      <c r="AY304" s="193" t="s">
        <v>136</v>
      </c>
    </row>
    <row r="305" spans="1:65" s="2" customFormat="1" ht="21.75" customHeight="1">
      <c r="A305" s="32"/>
      <c r="B305" s="161"/>
      <c r="C305" s="162" t="s">
        <v>425</v>
      </c>
      <c r="D305" s="162" t="s">
        <v>139</v>
      </c>
      <c r="E305" s="163" t="s">
        <v>426</v>
      </c>
      <c r="F305" s="164" t="s">
        <v>427</v>
      </c>
      <c r="G305" s="165" t="s">
        <v>195</v>
      </c>
      <c r="H305" s="166">
        <v>27</v>
      </c>
      <c r="I305" s="167"/>
      <c r="J305" s="168">
        <f>ROUND(I305*H305,2)</f>
        <v>0</v>
      </c>
      <c r="K305" s="169"/>
      <c r="L305" s="33"/>
      <c r="M305" s="170" t="s">
        <v>1</v>
      </c>
      <c r="N305" s="171" t="s">
        <v>38</v>
      </c>
      <c r="O305" s="58"/>
      <c r="P305" s="172">
        <f>O305*H305</f>
        <v>0</v>
      </c>
      <c r="Q305" s="172">
        <v>9.1500000000000001E-3</v>
      </c>
      <c r="R305" s="172">
        <f>Q305*H305</f>
        <v>0.24704999999999999</v>
      </c>
      <c r="S305" s="172">
        <v>0</v>
      </c>
      <c r="T305" s="173">
        <f>S305*H305</f>
        <v>0</v>
      </c>
      <c r="U305" s="32"/>
      <c r="V305" s="32"/>
      <c r="W305" s="32"/>
      <c r="X305" s="32"/>
      <c r="Y305" s="32"/>
      <c r="Z305" s="32"/>
      <c r="AA305" s="32"/>
      <c r="AB305" s="32"/>
      <c r="AC305" s="32"/>
      <c r="AD305" s="32"/>
      <c r="AE305" s="32"/>
      <c r="AR305" s="174" t="s">
        <v>222</v>
      </c>
      <c r="AT305" s="174" t="s">
        <v>139</v>
      </c>
      <c r="AU305" s="174" t="s">
        <v>144</v>
      </c>
      <c r="AY305" s="17" t="s">
        <v>136</v>
      </c>
      <c r="BE305" s="175">
        <f>IF(N305="základní",J305,0)</f>
        <v>0</v>
      </c>
      <c r="BF305" s="175">
        <f>IF(N305="snížená",J305,0)</f>
        <v>0</v>
      </c>
      <c r="BG305" s="175">
        <f>IF(N305="zákl. přenesená",J305,0)</f>
        <v>0</v>
      </c>
      <c r="BH305" s="175">
        <f>IF(N305="sníž. přenesená",J305,0)</f>
        <v>0</v>
      </c>
      <c r="BI305" s="175">
        <f>IF(N305="nulová",J305,0)</f>
        <v>0</v>
      </c>
      <c r="BJ305" s="17" t="s">
        <v>144</v>
      </c>
      <c r="BK305" s="175">
        <f>ROUND(I305*H305,2)</f>
        <v>0</v>
      </c>
      <c r="BL305" s="17" t="s">
        <v>222</v>
      </c>
      <c r="BM305" s="174" t="s">
        <v>428</v>
      </c>
    </row>
    <row r="306" spans="1:65" s="14" customFormat="1" ht="11.25">
      <c r="B306" s="184"/>
      <c r="D306" s="177" t="s">
        <v>146</v>
      </c>
      <c r="E306" s="185" t="s">
        <v>1</v>
      </c>
      <c r="F306" s="186" t="s">
        <v>353</v>
      </c>
      <c r="H306" s="187">
        <v>27</v>
      </c>
      <c r="I306" s="188"/>
      <c r="L306" s="184"/>
      <c r="M306" s="189"/>
      <c r="N306" s="190"/>
      <c r="O306" s="190"/>
      <c r="P306" s="190"/>
      <c r="Q306" s="190"/>
      <c r="R306" s="190"/>
      <c r="S306" s="190"/>
      <c r="T306" s="191"/>
      <c r="AT306" s="185" t="s">
        <v>146</v>
      </c>
      <c r="AU306" s="185" t="s">
        <v>144</v>
      </c>
      <c r="AV306" s="14" t="s">
        <v>144</v>
      </c>
      <c r="AW306" s="14" t="s">
        <v>29</v>
      </c>
      <c r="AX306" s="14" t="s">
        <v>72</v>
      </c>
      <c r="AY306" s="185" t="s">
        <v>136</v>
      </c>
    </row>
    <row r="307" spans="1:65" s="15" customFormat="1" ht="11.25">
      <c r="B307" s="192"/>
      <c r="D307" s="177" t="s">
        <v>146</v>
      </c>
      <c r="E307" s="193" t="s">
        <v>1</v>
      </c>
      <c r="F307" s="194" t="s">
        <v>149</v>
      </c>
      <c r="H307" s="195">
        <v>27</v>
      </c>
      <c r="I307" s="196"/>
      <c r="L307" s="192"/>
      <c r="M307" s="197"/>
      <c r="N307" s="198"/>
      <c r="O307" s="198"/>
      <c r="P307" s="198"/>
      <c r="Q307" s="198"/>
      <c r="R307" s="198"/>
      <c r="S307" s="198"/>
      <c r="T307" s="199"/>
      <c r="AT307" s="193" t="s">
        <v>146</v>
      </c>
      <c r="AU307" s="193" t="s">
        <v>144</v>
      </c>
      <c r="AV307" s="15" t="s">
        <v>143</v>
      </c>
      <c r="AW307" s="15" t="s">
        <v>29</v>
      </c>
      <c r="AX307" s="15" t="s">
        <v>80</v>
      </c>
      <c r="AY307" s="193" t="s">
        <v>136</v>
      </c>
    </row>
    <row r="308" spans="1:65" s="2" customFormat="1" ht="16.5" customHeight="1">
      <c r="A308" s="32"/>
      <c r="B308" s="161"/>
      <c r="C308" s="200" t="s">
        <v>429</v>
      </c>
      <c r="D308" s="200" t="s">
        <v>366</v>
      </c>
      <c r="E308" s="201" t="s">
        <v>430</v>
      </c>
      <c r="F308" s="202" t="s">
        <v>431</v>
      </c>
      <c r="G308" s="203" t="s">
        <v>195</v>
      </c>
      <c r="H308" s="204">
        <v>27.27</v>
      </c>
      <c r="I308" s="205"/>
      <c r="J308" s="206">
        <f>ROUND(I308*H308,2)</f>
        <v>0</v>
      </c>
      <c r="K308" s="207"/>
      <c r="L308" s="208"/>
      <c r="M308" s="209" t="s">
        <v>1</v>
      </c>
      <c r="N308" s="210" t="s">
        <v>38</v>
      </c>
      <c r="O308" s="58"/>
      <c r="P308" s="172">
        <f>O308*H308</f>
        <v>0</v>
      </c>
      <c r="Q308" s="172">
        <v>2.3E-2</v>
      </c>
      <c r="R308" s="172">
        <f>Q308*H308</f>
        <v>0.62720999999999993</v>
      </c>
      <c r="S308" s="172">
        <v>0</v>
      </c>
      <c r="T308" s="173">
        <f>S308*H308</f>
        <v>0</v>
      </c>
      <c r="U308" s="32"/>
      <c r="V308" s="32"/>
      <c r="W308" s="32"/>
      <c r="X308" s="32"/>
      <c r="Y308" s="32"/>
      <c r="Z308" s="32"/>
      <c r="AA308" s="32"/>
      <c r="AB308" s="32"/>
      <c r="AC308" s="32"/>
      <c r="AD308" s="32"/>
      <c r="AE308" s="32"/>
      <c r="AR308" s="174" t="s">
        <v>293</v>
      </c>
      <c r="AT308" s="174" t="s">
        <v>366</v>
      </c>
      <c r="AU308" s="174" t="s">
        <v>144</v>
      </c>
      <c r="AY308" s="17" t="s">
        <v>136</v>
      </c>
      <c r="BE308" s="175">
        <f>IF(N308="základní",J308,0)</f>
        <v>0</v>
      </c>
      <c r="BF308" s="175">
        <f>IF(N308="snížená",J308,0)</f>
        <v>0</v>
      </c>
      <c r="BG308" s="175">
        <f>IF(N308="zákl. přenesená",J308,0)</f>
        <v>0</v>
      </c>
      <c r="BH308" s="175">
        <f>IF(N308="sníž. přenesená",J308,0)</f>
        <v>0</v>
      </c>
      <c r="BI308" s="175">
        <f>IF(N308="nulová",J308,0)</f>
        <v>0</v>
      </c>
      <c r="BJ308" s="17" t="s">
        <v>144</v>
      </c>
      <c r="BK308" s="175">
        <f>ROUND(I308*H308,2)</f>
        <v>0</v>
      </c>
      <c r="BL308" s="17" t="s">
        <v>222</v>
      </c>
      <c r="BM308" s="174" t="s">
        <v>432</v>
      </c>
    </row>
    <row r="309" spans="1:65" s="14" customFormat="1" ht="11.25">
      <c r="B309" s="184"/>
      <c r="D309" s="177" t="s">
        <v>146</v>
      </c>
      <c r="F309" s="186" t="s">
        <v>433</v>
      </c>
      <c r="H309" s="187">
        <v>27.27</v>
      </c>
      <c r="I309" s="188"/>
      <c r="L309" s="184"/>
      <c r="M309" s="189"/>
      <c r="N309" s="190"/>
      <c r="O309" s="190"/>
      <c r="P309" s="190"/>
      <c r="Q309" s="190"/>
      <c r="R309" s="190"/>
      <c r="S309" s="190"/>
      <c r="T309" s="191"/>
      <c r="AT309" s="185" t="s">
        <v>146</v>
      </c>
      <c r="AU309" s="185" t="s">
        <v>144</v>
      </c>
      <c r="AV309" s="14" t="s">
        <v>144</v>
      </c>
      <c r="AW309" s="14" t="s">
        <v>3</v>
      </c>
      <c r="AX309" s="14" t="s">
        <v>80</v>
      </c>
      <c r="AY309" s="185" t="s">
        <v>136</v>
      </c>
    </row>
    <row r="310" spans="1:65" s="2" customFormat="1" ht="33" customHeight="1">
      <c r="A310" s="32"/>
      <c r="B310" s="161"/>
      <c r="C310" s="162" t="s">
        <v>434</v>
      </c>
      <c r="D310" s="162" t="s">
        <v>139</v>
      </c>
      <c r="E310" s="163" t="s">
        <v>435</v>
      </c>
      <c r="F310" s="164" t="s">
        <v>436</v>
      </c>
      <c r="G310" s="165" t="s">
        <v>195</v>
      </c>
      <c r="H310" s="166">
        <v>27</v>
      </c>
      <c r="I310" s="167"/>
      <c r="J310" s="168">
        <f>ROUND(I310*H310,2)</f>
        <v>0</v>
      </c>
      <c r="K310" s="169"/>
      <c r="L310" s="33"/>
      <c r="M310" s="170" t="s">
        <v>1</v>
      </c>
      <c r="N310" s="171" t="s">
        <v>38</v>
      </c>
      <c r="O310" s="58"/>
      <c r="P310" s="172">
        <f>O310*H310</f>
        <v>0</v>
      </c>
      <c r="Q310" s="172">
        <v>0</v>
      </c>
      <c r="R310" s="172">
        <f>Q310*H310</f>
        <v>0</v>
      </c>
      <c r="S310" s="172">
        <v>0</v>
      </c>
      <c r="T310" s="173">
        <f>S310*H310</f>
        <v>0</v>
      </c>
      <c r="U310" s="32"/>
      <c r="V310" s="32"/>
      <c r="W310" s="32"/>
      <c r="X310" s="32"/>
      <c r="Y310" s="32"/>
      <c r="Z310" s="32"/>
      <c r="AA310" s="32"/>
      <c r="AB310" s="32"/>
      <c r="AC310" s="32"/>
      <c r="AD310" s="32"/>
      <c r="AE310" s="32"/>
      <c r="AR310" s="174" t="s">
        <v>222</v>
      </c>
      <c r="AT310" s="174" t="s">
        <v>139</v>
      </c>
      <c r="AU310" s="174" t="s">
        <v>144</v>
      </c>
      <c r="AY310" s="17" t="s">
        <v>136</v>
      </c>
      <c r="BE310" s="175">
        <f>IF(N310="základní",J310,0)</f>
        <v>0</v>
      </c>
      <c r="BF310" s="175">
        <f>IF(N310="snížená",J310,0)</f>
        <v>0</v>
      </c>
      <c r="BG310" s="175">
        <f>IF(N310="zákl. přenesená",J310,0)</f>
        <v>0</v>
      </c>
      <c r="BH310" s="175">
        <f>IF(N310="sníž. přenesená",J310,0)</f>
        <v>0</v>
      </c>
      <c r="BI310" s="175">
        <f>IF(N310="nulová",J310,0)</f>
        <v>0</v>
      </c>
      <c r="BJ310" s="17" t="s">
        <v>144</v>
      </c>
      <c r="BK310" s="175">
        <f>ROUND(I310*H310,2)</f>
        <v>0</v>
      </c>
      <c r="BL310" s="17" t="s">
        <v>222</v>
      </c>
      <c r="BM310" s="174" t="s">
        <v>437</v>
      </c>
    </row>
    <row r="311" spans="1:65" s="14" customFormat="1" ht="11.25">
      <c r="B311" s="184"/>
      <c r="D311" s="177" t="s">
        <v>146</v>
      </c>
      <c r="E311" s="185" t="s">
        <v>1</v>
      </c>
      <c r="F311" s="186" t="s">
        <v>353</v>
      </c>
      <c r="H311" s="187">
        <v>27</v>
      </c>
      <c r="I311" s="188"/>
      <c r="L311" s="184"/>
      <c r="M311" s="189"/>
      <c r="N311" s="190"/>
      <c r="O311" s="190"/>
      <c r="P311" s="190"/>
      <c r="Q311" s="190"/>
      <c r="R311" s="190"/>
      <c r="S311" s="190"/>
      <c r="T311" s="191"/>
      <c r="AT311" s="185" t="s">
        <v>146</v>
      </c>
      <c r="AU311" s="185" t="s">
        <v>144</v>
      </c>
      <c r="AV311" s="14" t="s">
        <v>144</v>
      </c>
      <c r="AW311" s="14" t="s">
        <v>29</v>
      </c>
      <c r="AX311" s="14" t="s">
        <v>72</v>
      </c>
      <c r="AY311" s="185" t="s">
        <v>136</v>
      </c>
    </row>
    <row r="312" spans="1:65" s="15" customFormat="1" ht="11.25">
      <c r="B312" s="192"/>
      <c r="D312" s="177" t="s">
        <v>146</v>
      </c>
      <c r="E312" s="193" t="s">
        <v>1</v>
      </c>
      <c r="F312" s="194" t="s">
        <v>149</v>
      </c>
      <c r="H312" s="195">
        <v>27</v>
      </c>
      <c r="I312" s="196"/>
      <c r="L312" s="192"/>
      <c r="M312" s="197"/>
      <c r="N312" s="198"/>
      <c r="O312" s="198"/>
      <c r="P312" s="198"/>
      <c r="Q312" s="198"/>
      <c r="R312" s="198"/>
      <c r="S312" s="198"/>
      <c r="T312" s="199"/>
      <c r="AT312" s="193" t="s">
        <v>146</v>
      </c>
      <c r="AU312" s="193" t="s">
        <v>144</v>
      </c>
      <c r="AV312" s="15" t="s">
        <v>143</v>
      </c>
      <c r="AW312" s="15" t="s">
        <v>29</v>
      </c>
      <c r="AX312" s="15" t="s">
        <v>80</v>
      </c>
      <c r="AY312" s="193" t="s">
        <v>136</v>
      </c>
    </row>
    <row r="313" spans="1:65" s="2" customFormat="1" ht="33" customHeight="1">
      <c r="A313" s="32"/>
      <c r="B313" s="161"/>
      <c r="C313" s="162" t="s">
        <v>438</v>
      </c>
      <c r="D313" s="162" t="s">
        <v>139</v>
      </c>
      <c r="E313" s="163" t="s">
        <v>439</v>
      </c>
      <c r="F313" s="164" t="s">
        <v>440</v>
      </c>
      <c r="G313" s="165" t="s">
        <v>195</v>
      </c>
      <c r="H313" s="166">
        <v>27</v>
      </c>
      <c r="I313" s="167"/>
      <c r="J313" s="168">
        <f>ROUND(I313*H313,2)</f>
        <v>0</v>
      </c>
      <c r="K313" s="169"/>
      <c r="L313" s="33"/>
      <c r="M313" s="170" t="s">
        <v>1</v>
      </c>
      <c r="N313" s="171" t="s">
        <v>38</v>
      </c>
      <c r="O313" s="58"/>
      <c r="P313" s="172">
        <f>O313*H313</f>
        <v>0</v>
      </c>
      <c r="Q313" s="172">
        <v>6.2E-4</v>
      </c>
      <c r="R313" s="172">
        <f>Q313*H313</f>
        <v>1.6740000000000001E-2</v>
      </c>
      <c r="S313" s="172">
        <v>0</v>
      </c>
      <c r="T313" s="173">
        <f>S313*H313</f>
        <v>0</v>
      </c>
      <c r="U313" s="32"/>
      <c r="V313" s="32"/>
      <c r="W313" s="32"/>
      <c r="X313" s="32"/>
      <c r="Y313" s="32"/>
      <c r="Z313" s="32"/>
      <c r="AA313" s="32"/>
      <c r="AB313" s="32"/>
      <c r="AC313" s="32"/>
      <c r="AD313" s="32"/>
      <c r="AE313" s="32"/>
      <c r="AR313" s="174" t="s">
        <v>222</v>
      </c>
      <c r="AT313" s="174" t="s">
        <v>139</v>
      </c>
      <c r="AU313" s="174" t="s">
        <v>144</v>
      </c>
      <c r="AY313" s="17" t="s">
        <v>136</v>
      </c>
      <c r="BE313" s="175">
        <f>IF(N313="základní",J313,0)</f>
        <v>0</v>
      </c>
      <c r="BF313" s="175">
        <f>IF(N313="snížená",J313,0)</f>
        <v>0</v>
      </c>
      <c r="BG313" s="175">
        <f>IF(N313="zákl. přenesená",J313,0)</f>
        <v>0</v>
      </c>
      <c r="BH313" s="175">
        <f>IF(N313="sníž. přenesená",J313,0)</f>
        <v>0</v>
      </c>
      <c r="BI313" s="175">
        <f>IF(N313="nulová",J313,0)</f>
        <v>0</v>
      </c>
      <c r="BJ313" s="17" t="s">
        <v>144</v>
      </c>
      <c r="BK313" s="175">
        <f>ROUND(I313*H313,2)</f>
        <v>0</v>
      </c>
      <c r="BL313" s="17" t="s">
        <v>222</v>
      </c>
      <c r="BM313" s="174" t="s">
        <v>441</v>
      </c>
    </row>
    <row r="314" spans="1:65" s="14" customFormat="1" ht="11.25">
      <c r="B314" s="184"/>
      <c r="D314" s="177" t="s">
        <v>146</v>
      </c>
      <c r="E314" s="185" t="s">
        <v>1</v>
      </c>
      <c r="F314" s="186" t="s">
        <v>353</v>
      </c>
      <c r="H314" s="187">
        <v>27</v>
      </c>
      <c r="I314" s="188"/>
      <c r="L314" s="184"/>
      <c r="M314" s="189"/>
      <c r="N314" s="190"/>
      <c r="O314" s="190"/>
      <c r="P314" s="190"/>
      <c r="Q314" s="190"/>
      <c r="R314" s="190"/>
      <c r="S314" s="190"/>
      <c r="T314" s="191"/>
      <c r="AT314" s="185" t="s">
        <v>146</v>
      </c>
      <c r="AU314" s="185" t="s">
        <v>144</v>
      </c>
      <c r="AV314" s="14" t="s">
        <v>144</v>
      </c>
      <c r="AW314" s="14" t="s">
        <v>29</v>
      </c>
      <c r="AX314" s="14" t="s">
        <v>72</v>
      </c>
      <c r="AY314" s="185" t="s">
        <v>136</v>
      </c>
    </row>
    <row r="315" spans="1:65" s="15" customFormat="1" ht="11.25">
      <c r="B315" s="192"/>
      <c r="D315" s="177" t="s">
        <v>146</v>
      </c>
      <c r="E315" s="193" t="s">
        <v>1</v>
      </c>
      <c r="F315" s="194" t="s">
        <v>149</v>
      </c>
      <c r="H315" s="195">
        <v>27</v>
      </c>
      <c r="I315" s="196"/>
      <c r="L315" s="192"/>
      <c r="M315" s="197"/>
      <c r="N315" s="198"/>
      <c r="O315" s="198"/>
      <c r="P315" s="198"/>
      <c r="Q315" s="198"/>
      <c r="R315" s="198"/>
      <c r="S315" s="198"/>
      <c r="T315" s="199"/>
      <c r="AT315" s="193" t="s">
        <v>146</v>
      </c>
      <c r="AU315" s="193" t="s">
        <v>144</v>
      </c>
      <c r="AV315" s="15" t="s">
        <v>143</v>
      </c>
      <c r="AW315" s="15" t="s">
        <v>29</v>
      </c>
      <c r="AX315" s="15" t="s">
        <v>80</v>
      </c>
      <c r="AY315" s="193" t="s">
        <v>136</v>
      </c>
    </row>
    <row r="316" spans="1:65" s="2" customFormat="1" ht="16.5" customHeight="1">
      <c r="A316" s="32"/>
      <c r="B316" s="161"/>
      <c r="C316" s="162" t="s">
        <v>442</v>
      </c>
      <c r="D316" s="162" t="s">
        <v>139</v>
      </c>
      <c r="E316" s="163" t="s">
        <v>443</v>
      </c>
      <c r="F316" s="164" t="s">
        <v>444</v>
      </c>
      <c r="G316" s="165" t="s">
        <v>195</v>
      </c>
      <c r="H316" s="166">
        <v>27</v>
      </c>
      <c r="I316" s="167"/>
      <c r="J316" s="168">
        <f>ROUND(I316*H316,2)</f>
        <v>0</v>
      </c>
      <c r="K316" s="169"/>
      <c r="L316" s="33"/>
      <c r="M316" s="170" t="s">
        <v>1</v>
      </c>
      <c r="N316" s="171" t="s">
        <v>38</v>
      </c>
      <c r="O316" s="58"/>
      <c r="P316" s="172">
        <f>O316*H316</f>
        <v>0</v>
      </c>
      <c r="Q316" s="172">
        <v>4.1000000000000003E-3</v>
      </c>
      <c r="R316" s="172">
        <f>Q316*H316</f>
        <v>0.11070000000000001</v>
      </c>
      <c r="S316" s="172">
        <v>0</v>
      </c>
      <c r="T316" s="173">
        <f>S316*H316</f>
        <v>0</v>
      </c>
      <c r="U316" s="32"/>
      <c r="V316" s="32"/>
      <c r="W316" s="32"/>
      <c r="X316" s="32"/>
      <c r="Y316" s="32"/>
      <c r="Z316" s="32"/>
      <c r="AA316" s="32"/>
      <c r="AB316" s="32"/>
      <c r="AC316" s="32"/>
      <c r="AD316" s="32"/>
      <c r="AE316" s="32"/>
      <c r="AR316" s="174" t="s">
        <v>222</v>
      </c>
      <c r="AT316" s="174" t="s">
        <v>139</v>
      </c>
      <c r="AU316" s="174" t="s">
        <v>144</v>
      </c>
      <c r="AY316" s="17" t="s">
        <v>136</v>
      </c>
      <c r="BE316" s="175">
        <f>IF(N316="základní",J316,0)</f>
        <v>0</v>
      </c>
      <c r="BF316" s="175">
        <f>IF(N316="snížená",J316,0)</f>
        <v>0</v>
      </c>
      <c r="BG316" s="175">
        <f>IF(N316="zákl. přenesená",J316,0)</f>
        <v>0</v>
      </c>
      <c r="BH316" s="175">
        <f>IF(N316="sníž. přenesená",J316,0)</f>
        <v>0</v>
      </c>
      <c r="BI316" s="175">
        <f>IF(N316="nulová",J316,0)</f>
        <v>0</v>
      </c>
      <c r="BJ316" s="17" t="s">
        <v>144</v>
      </c>
      <c r="BK316" s="175">
        <f>ROUND(I316*H316,2)</f>
        <v>0</v>
      </c>
      <c r="BL316" s="17" t="s">
        <v>222</v>
      </c>
      <c r="BM316" s="174" t="s">
        <v>445</v>
      </c>
    </row>
    <row r="317" spans="1:65" s="14" customFormat="1" ht="11.25">
      <c r="B317" s="184"/>
      <c r="D317" s="177" t="s">
        <v>146</v>
      </c>
      <c r="E317" s="185" t="s">
        <v>1</v>
      </c>
      <c r="F317" s="186" t="s">
        <v>353</v>
      </c>
      <c r="H317" s="187">
        <v>27</v>
      </c>
      <c r="I317" s="188"/>
      <c r="L317" s="184"/>
      <c r="M317" s="189"/>
      <c r="N317" s="190"/>
      <c r="O317" s="190"/>
      <c r="P317" s="190"/>
      <c r="Q317" s="190"/>
      <c r="R317" s="190"/>
      <c r="S317" s="190"/>
      <c r="T317" s="191"/>
      <c r="AT317" s="185" t="s">
        <v>146</v>
      </c>
      <c r="AU317" s="185" t="s">
        <v>144</v>
      </c>
      <c r="AV317" s="14" t="s">
        <v>144</v>
      </c>
      <c r="AW317" s="14" t="s">
        <v>29</v>
      </c>
      <c r="AX317" s="14" t="s">
        <v>72</v>
      </c>
      <c r="AY317" s="185" t="s">
        <v>136</v>
      </c>
    </row>
    <row r="318" spans="1:65" s="15" customFormat="1" ht="11.25">
      <c r="B318" s="192"/>
      <c r="D318" s="177" t="s">
        <v>146</v>
      </c>
      <c r="E318" s="193" t="s">
        <v>1</v>
      </c>
      <c r="F318" s="194" t="s">
        <v>149</v>
      </c>
      <c r="H318" s="195">
        <v>27</v>
      </c>
      <c r="I318" s="196"/>
      <c r="L318" s="192"/>
      <c r="M318" s="197"/>
      <c r="N318" s="198"/>
      <c r="O318" s="198"/>
      <c r="P318" s="198"/>
      <c r="Q318" s="198"/>
      <c r="R318" s="198"/>
      <c r="S318" s="198"/>
      <c r="T318" s="199"/>
      <c r="AT318" s="193" t="s">
        <v>146</v>
      </c>
      <c r="AU318" s="193" t="s">
        <v>144</v>
      </c>
      <c r="AV318" s="15" t="s">
        <v>143</v>
      </c>
      <c r="AW318" s="15" t="s">
        <v>29</v>
      </c>
      <c r="AX318" s="15" t="s">
        <v>80</v>
      </c>
      <c r="AY318" s="193" t="s">
        <v>136</v>
      </c>
    </row>
    <row r="319" spans="1:65" s="2" customFormat="1" ht="21.75" customHeight="1">
      <c r="A319" s="32"/>
      <c r="B319" s="161"/>
      <c r="C319" s="162" t="s">
        <v>446</v>
      </c>
      <c r="D319" s="162" t="s">
        <v>139</v>
      </c>
      <c r="E319" s="163" t="s">
        <v>447</v>
      </c>
      <c r="F319" s="164" t="s">
        <v>448</v>
      </c>
      <c r="G319" s="165" t="s">
        <v>390</v>
      </c>
      <c r="H319" s="211"/>
      <c r="I319" s="167"/>
      <c r="J319" s="168">
        <f>ROUND(I319*H319,2)</f>
        <v>0</v>
      </c>
      <c r="K319" s="169"/>
      <c r="L319" s="33"/>
      <c r="M319" s="170" t="s">
        <v>1</v>
      </c>
      <c r="N319" s="171" t="s">
        <v>38</v>
      </c>
      <c r="O319" s="58"/>
      <c r="P319" s="172">
        <f>O319*H319</f>
        <v>0</v>
      </c>
      <c r="Q319" s="172">
        <v>0</v>
      </c>
      <c r="R319" s="172">
        <f>Q319*H319</f>
        <v>0</v>
      </c>
      <c r="S319" s="172">
        <v>0</v>
      </c>
      <c r="T319" s="173">
        <f>S319*H319</f>
        <v>0</v>
      </c>
      <c r="U319" s="32"/>
      <c r="V319" s="32"/>
      <c r="W319" s="32"/>
      <c r="X319" s="32"/>
      <c r="Y319" s="32"/>
      <c r="Z319" s="32"/>
      <c r="AA319" s="32"/>
      <c r="AB319" s="32"/>
      <c r="AC319" s="32"/>
      <c r="AD319" s="32"/>
      <c r="AE319" s="32"/>
      <c r="AR319" s="174" t="s">
        <v>222</v>
      </c>
      <c r="AT319" s="174" t="s">
        <v>139</v>
      </c>
      <c r="AU319" s="174" t="s">
        <v>144</v>
      </c>
      <c r="AY319" s="17" t="s">
        <v>136</v>
      </c>
      <c r="BE319" s="175">
        <f>IF(N319="základní",J319,0)</f>
        <v>0</v>
      </c>
      <c r="BF319" s="175">
        <f>IF(N319="snížená",J319,0)</f>
        <v>0</v>
      </c>
      <c r="BG319" s="175">
        <f>IF(N319="zákl. přenesená",J319,0)</f>
        <v>0</v>
      </c>
      <c r="BH319" s="175">
        <f>IF(N319="sníž. přenesená",J319,0)</f>
        <v>0</v>
      </c>
      <c r="BI319" s="175">
        <f>IF(N319="nulová",J319,0)</f>
        <v>0</v>
      </c>
      <c r="BJ319" s="17" t="s">
        <v>144</v>
      </c>
      <c r="BK319" s="175">
        <f>ROUND(I319*H319,2)</f>
        <v>0</v>
      </c>
      <c r="BL319" s="17" t="s">
        <v>222</v>
      </c>
      <c r="BM319" s="174" t="s">
        <v>449</v>
      </c>
    </row>
    <row r="320" spans="1:65" s="12" customFormat="1" ht="22.9" customHeight="1">
      <c r="B320" s="148"/>
      <c r="D320" s="149" t="s">
        <v>71</v>
      </c>
      <c r="E320" s="159" t="s">
        <v>450</v>
      </c>
      <c r="F320" s="159" t="s">
        <v>451</v>
      </c>
      <c r="I320" s="151"/>
      <c r="J320" s="160">
        <f>BK320</f>
        <v>0</v>
      </c>
      <c r="L320" s="148"/>
      <c r="M320" s="153"/>
      <c r="N320" s="154"/>
      <c r="O320" s="154"/>
      <c r="P320" s="155">
        <f>SUM(P321:P323)</f>
        <v>0</v>
      </c>
      <c r="Q320" s="154"/>
      <c r="R320" s="155">
        <f>SUM(R321:R323)</f>
        <v>0</v>
      </c>
      <c r="S320" s="154"/>
      <c r="T320" s="156">
        <f>SUM(T321:T323)</f>
        <v>3.3750000000000002E-2</v>
      </c>
      <c r="AR320" s="149" t="s">
        <v>144</v>
      </c>
      <c r="AT320" s="157" t="s">
        <v>71</v>
      </c>
      <c r="AU320" s="157" t="s">
        <v>80</v>
      </c>
      <c r="AY320" s="149" t="s">
        <v>136</v>
      </c>
      <c r="BK320" s="158">
        <f>SUM(BK321:BK323)</f>
        <v>0</v>
      </c>
    </row>
    <row r="321" spans="1:65" s="2" customFormat="1" ht="21.75" customHeight="1">
      <c r="A321" s="32"/>
      <c r="B321" s="161"/>
      <c r="C321" s="162" t="s">
        <v>452</v>
      </c>
      <c r="D321" s="162" t="s">
        <v>139</v>
      </c>
      <c r="E321" s="163" t="s">
        <v>453</v>
      </c>
      <c r="F321" s="164" t="s">
        <v>454</v>
      </c>
      <c r="G321" s="165" t="s">
        <v>195</v>
      </c>
      <c r="H321" s="166">
        <v>11.25</v>
      </c>
      <c r="I321" s="167"/>
      <c r="J321" s="168">
        <f>ROUND(I321*H321,2)</f>
        <v>0</v>
      </c>
      <c r="K321" s="169"/>
      <c r="L321" s="33"/>
      <c r="M321" s="170" t="s">
        <v>1</v>
      </c>
      <c r="N321" s="171" t="s">
        <v>38</v>
      </c>
      <c r="O321" s="58"/>
      <c r="P321" s="172">
        <f>O321*H321</f>
        <v>0</v>
      </c>
      <c r="Q321" s="172">
        <v>0</v>
      </c>
      <c r="R321" s="172">
        <f>Q321*H321</f>
        <v>0</v>
      </c>
      <c r="S321" s="172">
        <v>3.0000000000000001E-3</v>
      </c>
      <c r="T321" s="173">
        <f>S321*H321</f>
        <v>3.3750000000000002E-2</v>
      </c>
      <c r="U321" s="32"/>
      <c r="V321" s="32"/>
      <c r="W321" s="32"/>
      <c r="X321" s="32"/>
      <c r="Y321" s="32"/>
      <c r="Z321" s="32"/>
      <c r="AA321" s="32"/>
      <c r="AB321" s="32"/>
      <c r="AC321" s="32"/>
      <c r="AD321" s="32"/>
      <c r="AE321" s="32"/>
      <c r="AR321" s="174" t="s">
        <v>222</v>
      </c>
      <c r="AT321" s="174" t="s">
        <v>139</v>
      </c>
      <c r="AU321" s="174" t="s">
        <v>144</v>
      </c>
      <c r="AY321" s="17" t="s">
        <v>136</v>
      </c>
      <c r="BE321" s="175">
        <f>IF(N321="základní",J321,0)</f>
        <v>0</v>
      </c>
      <c r="BF321" s="175">
        <f>IF(N321="snížená",J321,0)</f>
        <v>0</v>
      </c>
      <c r="BG321" s="175">
        <f>IF(N321="zákl. přenesená",J321,0)</f>
        <v>0</v>
      </c>
      <c r="BH321" s="175">
        <f>IF(N321="sníž. přenesená",J321,0)</f>
        <v>0</v>
      </c>
      <c r="BI321" s="175">
        <f>IF(N321="nulová",J321,0)</f>
        <v>0</v>
      </c>
      <c r="BJ321" s="17" t="s">
        <v>144</v>
      </c>
      <c r="BK321" s="175">
        <f>ROUND(I321*H321,2)</f>
        <v>0</v>
      </c>
      <c r="BL321" s="17" t="s">
        <v>222</v>
      </c>
      <c r="BM321" s="174" t="s">
        <v>455</v>
      </c>
    </row>
    <row r="322" spans="1:65" s="14" customFormat="1" ht="11.25">
      <c r="B322" s="184"/>
      <c r="D322" s="177" t="s">
        <v>146</v>
      </c>
      <c r="E322" s="185" t="s">
        <v>1</v>
      </c>
      <c r="F322" s="186" t="s">
        <v>456</v>
      </c>
      <c r="H322" s="187">
        <v>11.25</v>
      </c>
      <c r="I322" s="188"/>
      <c r="L322" s="184"/>
      <c r="M322" s="189"/>
      <c r="N322" s="190"/>
      <c r="O322" s="190"/>
      <c r="P322" s="190"/>
      <c r="Q322" s="190"/>
      <c r="R322" s="190"/>
      <c r="S322" s="190"/>
      <c r="T322" s="191"/>
      <c r="AT322" s="185" t="s">
        <v>146</v>
      </c>
      <c r="AU322" s="185" t="s">
        <v>144</v>
      </c>
      <c r="AV322" s="14" t="s">
        <v>144</v>
      </c>
      <c r="AW322" s="14" t="s">
        <v>29</v>
      </c>
      <c r="AX322" s="14" t="s">
        <v>72</v>
      </c>
      <c r="AY322" s="185" t="s">
        <v>136</v>
      </c>
    </row>
    <row r="323" spans="1:65" s="15" customFormat="1" ht="11.25">
      <c r="B323" s="192"/>
      <c r="D323" s="177" t="s">
        <v>146</v>
      </c>
      <c r="E323" s="193" t="s">
        <v>1</v>
      </c>
      <c r="F323" s="194" t="s">
        <v>149</v>
      </c>
      <c r="H323" s="195">
        <v>11.25</v>
      </c>
      <c r="I323" s="196"/>
      <c r="L323" s="192"/>
      <c r="M323" s="197"/>
      <c r="N323" s="198"/>
      <c r="O323" s="198"/>
      <c r="P323" s="198"/>
      <c r="Q323" s="198"/>
      <c r="R323" s="198"/>
      <c r="S323" s="198"/>
      <c r="T323" s="199"/>
      <c r="AT323" s="193" t="s">
        <v>146</v>
      </c>
      <c r="AU323" s="193" t="s">
        <v>144</v>
      </c>
      <c r="AV323" s="15" t="s">
        <v>143</v>
      </c>
      <c r="AW323" s="15" t="s">
        <v>29</v>
      </c>
      <c r="AX323" s="15" t="s">
        <v>80</v>
      </c>
      <c r="AY323" s="193" t="s">
        <v>136</v>
      </c>
    </row>
    <row r="324" spans="1:65" s="12" customFormat="1" ht="22.9" customHeight="1">
      <c r="B324" s="148"/>
      <c r="D324" s="149" t="s">
        <v>71</v>
      </c>
      <c r="E324" s="159" t="s">
        <v>457</v>
      </c>
      <c r="F324" s="159" t="s">
        <v>458</v>
      </c>
      <c r="I324" s="151"/>
      <c r="J324" s="160">
        <f>BK324</f>
        <v>0</v>
      </c>
      <c r="L324" s="148"/>
      <c r="M324" s="153"/>
      <c r="N324" s="154"/>
      <c r="O324" s="154"/>
      <c r="P324" s="155">
        <f>SUM(P325:P342)</f>
        <v>0</v>
      </c>
      <c r="Q324" s="154"/>
      <c r="R324" s="155">
        <f>SUM(R325:R342)</f>
        <v>4.8201960000000001</v>
      </c>
      <c r="S324" s="154"/>
      <c r="T324" s="156">
        <f>SUM(T325:T342)</f>
        <v>0</v>
      </c>
      <c r="AR324" s="149" t="s">
        <v>144</v>
      </c>
      <c r="AT324" s="157" t="s">
        <v>71</v>
      </c>
      <c r="AU324" s="157" t="s">
        <v>80</v>
      </c>
      <c r="AY324" s="149" t="s">
        <v>136</v>
      </c>
      <c r="BK324" s="158">
        <f>SUM(BK325:BK342)</f>
        <v>0</v>
      </c>
    </row>
    <row r="325" spans="1:65" s="2" customFormat="1" ht="16.5" customHeight="1">
      <c r="A325" s="32"/>
      <c r="B325" s="161"/>
      <c r="C325" s="162" t="s">
        <v>459</v>
      </c>
      <c r="D325" s="162" t="s">
        <v>139</v>
      </c>
      <c r="E325" s="163" t="s">
        <v>460</v>
      </c>
      <c r="F325" s="164" t="s">
        <v>461</v>
      </c>
      <c r="G325" s="165" t="s">
        <v>195</v>
      </c>
      <c r="H325" s="166">
        <v>236.4</v>
      </c>
      <c r="I325" s="167"/>
      <c r="J325" s="168">
        <f>ROUND(I325*H325,2)</f>
        <v>0</v>
      </c>
      <c r="K325" s="169"/>
      <c r="L325" s="33"/>
      <c r="M325" s="170" t="s">
        <v>1</v>
      </c>
      <c r="N325" s="171" t="s">
        <v>38</v>
      </c>
      <c r="O325" s="58"/>
      <c r="P325" s="172">
        <f>O325*H325</f>
        <v>0</v>
      </c>
      <c r="Q325" s="172">
        <v>2.9999999999999997E-4</v>
      </c>
      <c r="R325" s="172">
        <f>Q325*H325</f>
        <v>7.0919999999999997E-2</v>
      </c>
      <c r="S325" s="172">
        <v>0</v>
      </c>
      <c r="T325" s="173">
        <f>S325*H325</f>
        <v>0</v>
      </c>
      <c r="U325" s="32"/>
      <c r="V325" s="32"/>
      <c r="W325" s="32"/>
      <c r="X325" s="32"/>
      <c r="Y325" s="32"/>
      <c r="Z325" s="32"/>
      <c r="AA325" s="32"/>
      <c r="AB325" s="32"/>
      <c r="AC325" s="32"/>
      <c r="AD325" s="32"/>
      <c r="AE325" s="32"/>
      <c r="AR325" s="174" t="s">
        <v>222</v>
      </c>
      <c r="AT325" s="174" t="s">
        <v>139</v>
      </c>
      <c r="AU325" s="174" t="s">
        <v>144</v>
      </c>
      <c r="AY325" s="17" t="s">
        <v>136</v>
      </c>
      <c r="BE325" s="175">
        <f>IF(N325="základní",J325,0)</f>
        <v>0</v>
      </c>
      <c r="BF325" s="175">
        <f>IF(N325="snížená",J325,0)</f>
        <v>0</v>
      </c>
      <c r="BG325" s="175">
        <f>IF(N325="zákl. přenesená",J325,0)</f>
        <v>0</v>
      </c>
      <c r="BH325" s="175">
        <f>IF(N325="sníž. přenesená",J325,0)</f>
        <v>0</v>
      </c>
      <c r="BI325" s="175">
        <f>IF(N325="nulová",J325,0)</f>
        <v>0</v>
      </c>
      <c r="BJ325" s="17" t="s">
        <v>144</v>
      </c>
      <c r="BK325" s="175">
        <f>ROUND(I325*H325,2)</f>
        <v>0</v>
      </c>
      <c r="BL325" s="17" t="s">
        <v>222</v>
      </c>
      <c r="BM325" s="174" t="s">
        <v>462</v>
      </c>
    </row>
    <row r="326" spans="1:65" s="14" customFormat="1" ht="11.25">
      <c r="B326" s="184"/>
      <c r="D326" s="177" t="s">
        <v>146</v>
      </c>
      <c r="E326" s="185" t="s">
        <v>1</v>
      </c>
      <c r="F326" s="186" t="s">
        <v>463</v>
      </c>
      <c r="H326" s="187">
        <v>236.4</v>
      </c>
      <c r="I326" s="188"/>
      <c r="L326" s="184"/>
      <c r="M326" s="189"/>
      <c r="N326" s="190"/>
      <c r="O326" s="190"/>
      <c r="P326" s="190"/>
      <c r="Q326" s="190"/>
      <c r="R326" s="190"/>
      <c r="S326" s="190"/>
      <c r="T326" s="191"/>
      <c r="AT326" s="185" t="s">
        <v>146</v>
      </c>
      <c r="AU326" s="185" t="s">
        <v>144</v>
      </c>
      <c r="AV326" s="14" t="s">
        <v>144</v>
      </c>
      <c r="AW326" s="14" t="s">
        <v>29</v>
      </c>
      <c r="AX326" s="14" t="s">
        <v>72</v>
      </c>
      <c r="AY326" s="185" t="s">
        <v>136</v>
      </c>
    </row>
    <row r="327" spans="1:65" s="15" customFormat="1" ht="11.25">
      <c r="B327" s="192"/>
      <c r="D327" s="177" t="s">
        <v>146</v>
      </c>
      <c r="E327" s="193" t="s">
        <v>1</v>
      </c>
      <c r="F327" s="194" t="s">
        <v>149</v>
      </c>
      <c r="H327" s="195">
        <v>236.4</v>
      </c>
      <c r="I327" s="196"/>
      <c r="L327" s="192"/>
      <c r="M327" s="197"/>
      <c r="N327" s="198"/>
      <c r="O327" s="198"/>
      <c r="P327" s="198"/>
      <c r="Q327" s="198"/>
      <c r="R327" s="198"/>
      <c r="S327" s="198"/>
      <c r="T327" s="199"/>
      <c r="AT327" s="193" t="s">
        <v>146</v>
      </c>
      <c r="AU327" s="193" t="s">
        <v>144</v>
      </c>
      <c r="AV327" s="15" t="s">
        <v>143</v>
      </c>
      <c r="AW327" s="15" t="s">
        <v>29</v>
      </c>
      <c r="AX327" s="15" t="s">
        <v>80</v>
      </c>
      <c r="AY327" s="193" t="s">
        <v>136</v>
      </c>
    </row>
    <row r="328" spans="1:65" s="2" customFormat="1" ht="21.75" customHeight="1">
      <c r="A328" s="32"/>
      <c r="B328" s="161"/>
      <c r="C328" s="162" t="s">
        <v>464</v>
      </c>
      <c r="D328" s="162" t="s">
        <v>139</v>
      </c>
      <c r="E328" s="163" t="s">
        <v>465</v>
      </c>
      <c r="F328" s="164" t="s">
        <v>466</v>
      </c>
      <c r="G328" s="165" t="s">
        <v>195</v>
      </c>
      <c r="H328" s="166">
        <v>236.4</v>
      </c>
      <c r="I328" s="167"/>
      <c r="J328" s="168">
        <f>ROUND(I328*H328,2)</f>
        <v>0</v>
      </c>
      <c r="K328" s="169"/>
      <c r="L328" s="33"/>
      <c r="M328" s="170" t="s">
        <v>1</v>
      </c>
      <c r="N328" s="171" t="s">
        <v>38</v>
      </c>
      <c r="O328" s="58"/>
      <c r="P328" s="172">
        <f>O328*H328</f>
        <v>0</v>
      </c>
      <c r="Q328" s="172">
        <v>5.3E-3</v>
      </c>
      <c r="R328" s="172">
        <f>Q328*H328</f>
        <v>1.25292</v>
      </c>
      <c r="S328" s="172">
        <v>0</v>
      </c>
      <c r="T328" s="173">
        <f>S328*H328</f>
        <v>0</v>
      </c>
      <c r="U328" s="32"/>
      <c r="V328" s="32"/>
      <c r="W328" s="32"/>
      <c r="X328" s="32"/>
      <c r="Y328" s="32"/>
      <c r="Z328" s="32"/>
      <c r="AA328" s="32"/>
      <c r="AB328" s="32"/>
      <c r="AC328" s="32"/>
      <c r="AD328" s="32"/>
      <c r="AE328" s="32"/>
      <c r="AR328" s="174" t="s">
        <v>222</v>
      </c>
      <c r="AT328" s="174" t="s">
        <v>139</v>
      </c>
      <c r="AU328" s="174" t="s">
        <v>144</v>
      </c>
      <c r="AY328" s="17" t="s">
        <v>136</v>
      </c>
      <c r="BE328" s="175">
        <f>IF(N328="základní",J328,0)</f>
        <v>0</v>
      </c>
      <c r="BF328" s="175">
        <f>IF(N328="snížená",J328,0)</f>
        <v>0</v>
      </c>
      <c r="BG328" s="175">
        <f>IF(N328="zákl. přenesená",J328,0)</f>
        <v>0</v>
      </c>
      <c r="BH328" s="175">
        <f>IF(N328="sníž. přenesená",J328,0)</f>
        <v>0</v>
      </c>
      <c r="BI328" s="175">
        <f>IF(N328="nulová",J328,0)</f>
        <v>0</v>
      </c>
      <c r="BJ328" s="17" t="s">
        <v>144</v>
      </c>
      <c r="BK328" s="175">
        <f>ROUND(I328*H328,2)</f>
        <v>0</v>
      </c>
      <c r="BL328" s="17" t="s">
        <v>222</v>
      </c>
      <c r="BM328" s="174" t="s">
        <v>467</v>
      </c>
    </row>
    <row r="329" spans="1:65" s="14" customFormat="1" ht="11.25">
      <c r="B329" s="184"/>
      <c r="D329" s="177" t="s">
        <v>146</v>
      </c>
      <c r="E329" s="185" t="s">
        <v>1</v>
      </c>
      <c r="F329" s="186" t="s">
        <v>463</v>
      </c>
      <c r="H329" s="187">
        <v>236.4</v>
      </c>
      <c r="I329" s="188"/>
      <c r="L329" s="184"/>
      <c r="M329" s="189"/>
      <c r="N329" s="190"/>
      <c r="O329" s="190"/>
      <c r="P329" s="190"/>
      <c r="Q329" s="190"/>
      <c r="R329" s="190"/>
      <c r="S329" s="190"/>
      <c r="T329" s="191"/>
      <c r="AT329" s="185" t="s">
        <v>146</v>
      </c>
      <c r="AU329" s="185" t="s">
        <v>144</v>
      </c>
      <c r="AV329" s="14" t="s">
        <v>144</v>
      </c>
      <c r="AW329" s="14" t="s">
        <v>29</v>
      </c>
      <c r="AX329" s="14" t="s">
        <v>72</v>
      </c>
      <c r="AY329" s="185" t="s">
        <v>136</v>
      </c>
    </row>
    <row r="330" spans="1:65" s="15" customFormat="1" ht="11.25">
      <c r="B330" s="192"/>
      <c r="D330" s="177" t="s">
        <v>146</v>
      </c>
      <c r="E330" s="193" t="s">
        <v>1</v>
      </c>
      <c r="F330" s="194" t="s">
        <v>149</v>
      </c>
      <c r="H330" s="195">
        <v>236.4</v>
      </c>
      <c r="I330" s="196"/>
      <c r="L330" s="192"/>
      <c r="M330" s="197"/>
      <c r="N330" s="198"/>
      <c r="O330" s="198"/>
      <c r="P330" s="198"/>
      <c r="Q330" s="198"/>
      <c r="R330" s="198"/>
      <c r="S330" s="198"/>
      <c r="T330" s="199"/>
      <c r="AT330" s="193" t="s">
        <v>146</v>
      </c>
      <c r="AU330" s="193" t="s">
        <v>144</v>
      </c>
      <c r="AV330" s="15" t="s">
        <v>143</v>
      </c>
      <c r="AW330" s="15" t="s">
        <v>29</v>
      </c>
      <c r="AX330" s="15" t="s">
        <v>80</v>
      </c>
      <c r="AY330" s="193" t="s">
        <v>136</v>
      </c>
    </row>
    <row r="331" spans="1:65" s="2" customFormat="1" ht="16.5" customHeight="1">
      <c r="A331" s="32"/>
      <c r="B331" s="161"/>
      <c r="C331" s="200" t="s">
        <v>468</v>
      </c>
      <c r="D331" s="200" t="s">
        <v>366</v>
      </c>
      <c r="E331" s="201" t="s">
        <v>469</v>
      </c>
      <c r="F331" s="202" t="s">
        <v>470</v>
      </c>
      <c r="G331" s="203" t="s">
        <v>195</v>
      </c>
      <c r="H331" s="204">
        <v>260.04000000000002</v>
      </c>
      <c r="I331" s="205"/>
      <c r="J331" s="206">
        <f>ROUND(I331*H331,2)</f>
        <v>0</v>
      </c>
      <c r="K331" s="207"/>
      <c r="L331" s="208"/>
      <c r="M331" s="209" t="s">
        <v>1</v>
      </c>
      <c r="N331" s="210" t="s">
        <v>38</v>
      </c>
      <c r="O331" s="58"/>
      <c r="P331" s="172">
        <f>O331*H331</f>
        <v>0</v>
      </c>
      <c r="Q331" s="172">
        <v>1.26E-2</v>
      </c>
      <c r="R331" s="172">
        <f>Q331*H331</f>
        <v>3.2765040000000001</v>
      </c>
      <c r="S331" s="172">
        <v>0</v>
      </c>
      <c r="T331" s="173">
        <f>S331*H331</f>
        <v>0</v>
      </c>
      <c r="U331" s="32"/>
      <c r="V331" s="32"/>
      <c r="W331" s="32"/>
      <c r="X331" s="32"/>
      <c r="Y331" s="32"/>
      <c r="Z331" s="32"/>
      <c r="AA331" s="32"/>
      <c r="AB331" s="32"/>
      <c r="AC331" s="32"/>
      <c r="AD331" s="32"/>
      <c r="AE331" s="32"/>
      <c r="AR331" s="174" t="s">
        <v>293</v>
      </c>
      <c r="AT331" s="174" t="s">
        <v>366</v>
      </c>
      <c r="AU331" s="174" t="s">
        <v>144</v>
      </c>
      <c r="AY331" s="17" t="s">
        <v>136</v>
      </c>
      <c r="BE331" s="175">
        <f>IF(N331="základní",J331,0)</f>
        <v>0</v>
      </c>
      <c r="BF331" s="175">
        <f>IF(N331="snížená",J331,0)</f>
        <v>0</v>
      </c>
      <c r="BG331" s="175">
        <f>IF(N331="zákl. přenesená",J331,0)</f>
        <v>0</v>
      </c>
      <c r="BH331" s="175">
        <f>IF(N331="sníž. přenesená",J331,0)</f>
        <v>0</v>
      </c>
      <c r="BI331" s="175">
        <f>IF(N331="nulová",J331,0)</f>
        <v>0</v>
      </c>
      <c r="BJ331" s="17" t="s">
        <v>144</v>
      </c>
      <c r="BK331" s="175">
        <f>ROUND(I331*H331,2)</f>
        <v>0</v>
      </c>
      <c r="BL331" s="17" t="s">
        <v>222</v>
      </c>
      <c r="BM331" s="174" t="s">
        <v>471</v>
      </c>
    </row>
    <row r="332" spans="1:65" s="14" customFormat="1" ht="11.25">
      <c r="B332" s="184"/>
      <c r="D332" s="177" t="s">
        <v>146</v>
      </c>
      <c r="F332" s="186" t="s">
        <v>472</v>
      </c>
      <c r="H332" s="187">
        <v>260.04000000000002</v>
      </c>
      <c r="I332" s="188"/>
      <c r="L332" s="184"/>
      <c r="M332" s="189"/>
      <c r="N332" s="190"/>
      <c r="O332" s="190"/>
      <c r="P332" s="190"/>
      <c r="Q332" s="190"/>
      <c r="R332" s="190"/>
      <c r="S332" s="190"/>
      <c r="T332" s="191"/>
      <c r="AT332" s="185" t="s">
        <v>146</v>
      </c>
      <c r="AU332" s="185" t="s">
        <v>144</v>
      </c>
      <c r="AV332" s="14" t="s">
        <v>144</v>
      </c>
      <c r="AW332" s="14" t="s">
        <v>3</v>
      </c>
      <c r="AX332" s="14" t="s">
        <v>80</v>
      </c>
      <c r="AY332" s="185" t="s">
        <v>136</v>
      </c>
    </row>
    <row r="333" spans="1:65" s="2" customFormat="1" ht="21.75" customHeight="1">
      <c r="A333" s="32"/>
      <c r="B333" s="161"/>
      <c r="C333" s="162" t="s">
        <v>473</v>
      </c>
      <c r="D333" s="162" t="s">
        <v>139</v>
      </c>
      <c r="E333" s="163" t="s">
        <v>474</v>
      </c>
      <c r="F333" s="164" t="s">
        <v>475</v>
      </c>
      <c r="G333" s="165" t="s">
        <v>195</v>
      </c>
      <c r="H333" s="166">
        <v>236.4</v>
      </c>
      <c r="I333" s="167"/>
      <c r="J333" s="168">
        <f>ROUND(I333*H333,2)</f>
        <v>0</v>
      </c>
      <c r="K333" s="169"/>
      <c r="L333" s="33"/>
      <c r="M333" s="170" t="s">
        <v>1</v>
      </c>
      <c r="N333" s="171" t="s">
        <v>38</v>
      </c>
      <c r="O333" s="58"/>
      <c r="P333" s="172">
        <f>O333*H333</f>
        <v>0</v>
      </c>
      <c r="Q333" s="172">
        <v>0</v>
      </c>
      <c r="R333" s="172">
        <f>Q333*H333</f>
        <v>0</v>
      </c>
      <c r="S333" s="172">
        <v>0</v>
      </c>
      <c r="T333" s="173">
        <f>S333*H333</f>
        <v>0</v>
      </c>
      <c r="U333" s="32"/>
      <c r="V333" s="32"/>
      <c r="W333" s="32"/>
      <c r="X333" s="32"/>
      <c r="Y333" s="32"/>
      <c r="Z333" s="32"/>
      <c r="AA333" s="32"/>
      <c r="AB333" s="32"/>
      <c r="AC333" s="32"/>
      <c r="AD333" s="32"/>
      <c r="AE333" s="32"/>
      <c r="AR333" s="174" t="s">
        <v>222</v>
      </c>
      <c r="AT333" s="174" t="s">
        <v>139</v>
      </c>
      <c r="AU333" s="174" t="s">
        <v>144</v>
      </c>
      <c r="AY333" s="17" t="s">
        <v>136</v>
      </c>
      <c r="BE333" s="175">
        <f>IF(N333="základní",J333,0)</f>
        <v>0</v>
      </c>
      <c r="BF333" s="175">
        <f>IF(N333="snížená",J333,0)</f>
        <v>0</v>
      </c>
      <c r="BG333" s="175">
        <f>IF(N333="zákl. přenesená",J333,0)</f>
        <v>0</v>
      </c>
      <c r="BH333" s="175">
        <f>IF(N333="sníž. přenesená",J333,0)</f>
        <v>0</v>
      </c>
      <c r="BI333" s="175">
        <f>IF(N333="nulová",J333,0)</f>
        <v>0</v>
      </c>
      <c r="BJ333" s="17" t="s">
        <v>144</v>
      </c>
      <c r="BK333" s="175">
        <f>ROUND(I333*H333,2)</f>
        <v>0</v>
      </c>
      <c r="BL333" s="17" t="s">
        <v>222</v>
      </c>
      <c r="BM333" s="174" t="s">
        <v>476</v>
      </c>
    </row>
    <row r="334" spans="1:65" s="14" customFormat="1" ht="11.25">
      <c r="B334" s="184"/>
      <c r="D334" s="177" t="s">
        <v>146</v>
      </c>
      <c r="E334" s="185" t="s">
        <v>1</v>
      </c>
      <c r="F334" s="186" t="s">
        <v>463</v>
      </c>
      <c r="H334" s="187">
        <v>236.4</v>
      </c>
      <c r="I334" s="188"/>
      <c r="L334" s="184"/>
      <c r="M334" s="189"/>
      <c r="N334" s="190"/>
      <c r="O334" s="190"/>
      <c r="P334" s="190"/>
      <c r="Q334" s="190"/>
      <c r="R334" s="190"/>
      <c r="S334" s="190"/>
      <c r="T334" s="191"/>
      <c r="AT334" s="185" t="s">
        <v>146</v>
      </c>
      <c r="AU334" s="185" t="s">
        <v>144</v>
      </c>
      <c r="AV334" s="14" t="s">
        <v>144</v>
      </c>
      <c r="AW334" s="14" t="s">
        <v>29</v>
      </c>
      <c r="AX334" s="14" t="s">
        <v>72</v>
      </c>
      <c r="AY334" s="185" t="s">
        <v>136</v>
      </c>
    </row>
    <row r="335" spans="1:65" s="15" customFormat="1" ht="11.25">
      <c r="B335" s="192"/>
      <c r="D335" s="177" t="s">
        <v>146</v>
      </c>
      <c r="E335" s="193" t="s">
        <v>1</v>
      </c>
      <c r="F335" s="194" t="s">
        <v>149</v>
      </c>
      <c r="H335" s="195">
        <v>236.4</v>
      </c>
      <c r="I335" s="196"/>
      <c r="L335" s="192"/>
      <c r="M335" s="197"/>
      <c r="N335" s="198"/>
      <c r="O335" s="198"/>
      <c r="P335" s="198"/>
      <c r="Q335" s="198"/>
      <c r="R335" s="198"/>
      <c r="S335" s="198"/>
      <c r="T335" s="199"/>
      <c r="AT335" s="193" t="s">
        <v>146</v>
      </c>
      <c r="AU335" s="193" t="s">
        <v>144</v>
      </c>
      <c r="AV335" s="15" t="s">
        <v>143</v>
      </c>
      <c r="AW335" s="15" t="s">
        <v>29</v>
      </c>
      <c r="AX335" s="15" t="s">
        <v>80</v>
      </c>
      <c r="AY335" s="193" t="s">
        <v>136</v>
      </c>
    </row>
    <row r="336" spans="1:65" s="2" customFormat="1" ht="21.75" customHeight="1">
      <c r="A336" s="32"/>
      <c r="B336" s="161"/>
      <c r="C336" s="162" t="s">
        <v>477</v>
      </c>
      <c r="D336" s="162" t="s">
        <v>139</v>
      </c>
      <c r="E336" s="163" t="s">
        <v>478</v>
      </c>
      <c r="F336" s="164" t="s">
        <v>479</v>
      </c>
      <c r="G336" s="165" t="s">
        <v>195</v>
      </c>
      <c r="H336" s="166">
        <v>236.4</v>
      </c>
      <c r="I336" s="167"/>
      <c r="J336" s="168">
        <f>ROUND(I336*H336,2)</f>
        <v>0</v>
      </c>
      <c r="K336" s="169"/>
      <c r="L336" s="33"/>
      <c r="M336" s="170" t="s">
        <v>1</v>
      </c>
      <c r="N336" s="171" t="s">
        <v>38</v>
      </c>
      <c r="O336" s="58"/>
      <c r="P336" s="172">
        <f>O336*H336</f>
        <v>0</v>
      </c>
      <c r="Q336" s="172">
        <v>0</v>
      </c>
      <c r="R336" s="172">
        <f>Q336*H336</f>
        <v>0</v>
      </c>
      <c r="S336" s="172">
        <v>0</v>
      </c>
      <c r="T336" s="173">
        <f>S336*H336</f>
        <v>0</v>
      </c>
      <c r="U336" s="32"/>
      <c r="V336" s="32"/>
      <c r="W336" s="32"/>
      <c r="X336" s="32"/>
      <c r="Y336" s="32"/>
      <c r="Z336" s="32"/>
      <c r="AA336" s="32"/>
      <c r="AB336" s="32"/>
      <c r="AC336" s="32"/>
      <c r="AD336" s="32"/>
      <c r="AE336" s="32"/>
      <c r="AR336" s="174" t="s">
        <v>222</v>
      </c>
      <c r="AT336" s="174" t="s">
        <v>139</v>
      </c>
      <c r="AU336" s="174" t="s">
        <v>144</v>
      </c>
      <c r="AY336" s="17" t="s">
        <v>136</v>
      </c>
      <c r="BE336" s="175">
        <f>IF(N336="základní",J336,0)</f>
        <v>0</v>
      </c>
      <c r="BF336" s="175">
        <f>IF(N336="snížená",J336,0)</f>
        <v>0</v>
      </c>
      <c r="BG336" s="175">
        <f>IF(N336="zákl. přenesená",J336,0)</f>
        <v>0</v>
      </c>
      <c r="BH336" s="175">
        <f>IF(N336="sníž. přenesená",J336,0)</f>
        <v>0</v>
      </c>
      <c r="BI336" s="175">
        <f>IF(N336="nulová",J336,0)</f>
        <v>0</v>
      </c>
      <c r="BJ336" s="17" t="s">
        <v>144</v>
      </c>
      <c r="BK336" s="175">
        <f>ROUND(I336*H336,2)</f>
        <v>0</v>
      </c>
      <c r="BL336" s="17" t="s">
        <v>222</v>
      </c>
      <c r="BM336" s="174" t="s">
        <v>480</v>
      </c>
    </row>
    <row r="337" spans="1:65" s="14" customFormat="1" ht="11.25">
      <c r="B337" s="184"/>
      <c r="D337" s="177" t="s">
        <v>146</v>
      </c>
      <c r="E337" s="185" t="s">
        <v>1</v>
      </c>
      <c r="F337" s="186" t="s">
        <v>463</v>
      </c>
      <c r="H337" s="187">
        <v>236.4</v>
      </c>
      <c r="I337" s="188"/>
      <c r="L337" s="184"/>
      <c r="M337" s="189"/>
      <c r="N337" s="190"/>
      <c r="O337" s="190"/>
      <c r="P337" s="190"/>
      <c r="Q337" s="190"/>
      <c r="R337" s="190"/>
      <c r="S337" s="190"/>
      <c r="T337" s="191"/>
      <c r="AT337" s="185" t="s">
        <v>146</v>
      </c>
      <c r="AU337" s="185" t="s">
        <v>144</v>
      </c>
      <c r="AV337" s="14" t="s">
        <v>144</v>
      </c>
      <c r="AW337" s="14" t="s">
        <v>29</v>
      </c>
      <c r="AX337" s="14" t="s">
        <v>72</v>
      </c>
      <c r="AY337" s="185" t="s">
        <v>136</v>
      </c>
    </row>
    <row r="338" spans="1:65" s="15" customFormat="1" ht="11.25">
      <c r="B338" s="192"/>
      <c r="D338" s="177" t="s">
        <v>146</v>
      </c>
      <c r="E338" s="193" t="s">
        <v>1</v>
      </c>
      <c r="F338" s="194" t="s">
        <v>149</v>
      </c>
      <c r="H338" s="195">
        <v>236.4</v>
      </c>
      <c r="I338" s="196"/>
      <c r="L338" s="192"/>
      <c r="M338" s="197"/>
      <c r="N338" s="198"/>
      <c r="O338" s="198"/>
      <c r="P338" s="198"/>
      <c r="Q338" s="198"/>
      <c r="R338" s="198"/>
      <c r="S338" s="198"/>
      <c r="T338" s="199"/>
      <c r="AT338" s="193" t="s">
        <v>146</v>
      </c>
      <c r="AU338" s="193" t="s">
        <v>144</v>
      </c>
      <c r="AV338" s="15" t="s">
        <v>143</v>
      </c>
      <c r="AW338" s="15" t="s">
        <v>29</v>
      </c>
      <c r="AX338" s="15" t="s">
        <v>80</v>
      </c>
      <c r="AY338" s="193" t="s">
        <v>136</v>
      </c>
    </row>
    <row r="339" spans="1:65" s="2" customFormat="1" ht="21.75" customHeight="1">
      <c r="A339" s="32"/>
      <c r="B339" s="161"/>
      <c r="C339" s="162" t="s">
        <v>481</v>
      </c>
      <c r="D339" s="162" t="s">
        <v>139</v>
      </c>
      <c r="E339" s="163" t="s">
        <v>482</v>
      </c>
      <c r="F339" s="164" t="s">
        <v>483</v>
      </c>
      <c r="G339" s="165" t="s">
        <v>195</v>
      </c>
      <c r="H339" s="166">
        <v>236.4</v>
      </c>
      <c r="I339" s="167"/>
      <c r="J339" s="168">
        <f>ROUND(I339*H339,2)</f>
        <v>0</v>
      </c>
      <c r="K339" s="169"/>
      <c r="L339" s="33"/>
      <c r="M339" s="170" t="s">
        <v>1</v>
      </c>
      <c r="N339" s="171" t="s">
        <v>38</v>
      </c>
      <c r="O339" s="58"/>
      <c r="P339" s="172">
        <f>O339*H339</f>
        <v>0</v>
      </c>
      <c r="Q339" s="172">
        <v>9.3000000000000005E-4</v>
      </c>
      <c r="R339" s="172">
        <f>Q339*H339</f>
        <v>0.21985200000000002</v>
      </c>
      <c r="S339" s="172">
        <v>0</v>
      </c>
      <c r="T339" s="173">
        <f>S339*H339</f>
        <v>0</v>
      </c>
      <c r="U339" s="32"/>
      <c r="V339" s="32"/>
      <c r="W339" s="32"/>
      <c r="X339" s="32"/>
      <c r="Y339" s="32"/>
      <c r="Z339" s="32"/>
      <c r="AA339" s="32"/>
      <c r="AB339" s="32"/>
      <c r="AC339" s="32"/>
      <c r="AD339" s="32"/>
      <c r="AE339" s="32"/>
      <c r="AR339" s="174" t="s">
        <v>222</v>
      </c>
      <c r="AT339" s="174" t="s">
        <v>139</v>
      </c>
      <c r="AU339" s="174" t="s">
        <v>144</v>
      </c>
      <c r="AY339" s="17" t="s">
        <v>136</v>
      </c>
      <c r="BE339" s="175">
        <f>IF(N339="základní",J339,0)</f>
        <v>0</v>
      </c>
      <c r="BF339" s="175">
        <f>IF(N339="snížená",J339,0)</f>
        <v>0</v>
      </c>
      <c r="BG339" s="175">
        <f>IF(N339="zákl. přenesená",J339,0)</f>
        <v>0</v>
      </c>
      <c r="BH339" s="175">
        <f>IF(N339="sníž. přenesená",J339,0)</f>
        <v>0</v>
      </c>
      <c r="BI339" s="175">
        <f>IF(N339="nulová",J339,0)</f>
        <v>0</v>
      </c>
      <c r="BJ339" s="17" t="s">
        <v>144</v>
      </c>
      <c r="BK339" s="175">
        <f>ROUND(I339*H339,2)</f>
        <v>0</v>
      </c>
      <c r="BL339" s="17" t="s">
        <v>222</v>
      </c>
      <c r="BM339" s="174" t="s">
        <v>484</v>
      </c>
    </row>
    <row r="340" spans="1:65" s="14" customFormat="1" ht="11.25">
      <c r="B340" s="184"/>
      <c r="D340" s="177" t="s">
        <v>146</v>
      </c>
      <c r="E340" s="185" t="s">
        <v>1</v>
      </c>
      <c r="F340" s="186" t="s">
        <v>463</v>
      </c>
      <c r="H340" s="187">
        <v>236.4</v>
      </c>
      <c r="I340" s="188"/>
      <c r="L340" s="184"/>
      <c r="M340" s="189"/>
      <c r="N340" s="190"/>
      <c r="O340" s="190"/>
      <c r="P340" s="190"/>
      <c r="Q340" s="190"/>
      <c r="R340" s="190"/>
      <c r="S340" s="190"/>
      <c r="T340" s="191"/>
      <c r="AT340" s="185" t="s">
        <v>146</v>
      </c>
      <c r="AU340" s="185" t="s">
        <v>144</v>
      </c>
      <c r="AV340" s="14" t="s">
        <v>144</v>
      </c>
      <c r="AW340" s="14" t="s">
        <v>29</v>
      </c>
      <c r="AX340" s="14" t="s">
        <v>72</v>
      </c>
      <c r="AY340" s="185" t="s">
        <v>136</v>
      </c>
    </row>
    <row r="341" spans="1:65" s="15" customFormat="1" ht="11.25">
      <c r="B341" s="192"/>
      <c r="D341" s="177" t="s">
        <v>146</v>
      </c>
      <c r="E341" s="193" t="s">
        <v>1</v>
      </c>
      <c r="F341" s="194" t="s">
        <v>149</v>
      </c>
      <c r="H341" s="195">
        <v>236.4</v>
      </c>
      <c r="I341" s="196"/>
      <c r="L341" s="192"/>
      <c r="M341" s="197"/>
      <c r="N341" s="198"/>
      <c r="O341" s="198"/>
      <c r="P341" s="198"/>
      <c r="Q341" s="198"/>
      <c r="R341" s="198"/>
      <c r="S341" s="198"/>
      <c r="T341" s="199"/>
      <c r="AT341" s="193" t="s">
        <v>146</v>
      </c>
      <c r="AU341" s="193" t="s">
        <v>144</v>
      </c>
      <c r="AV341" s="15" t="s">
        <v>143</v>
      </c>
      <c r="AW341" s="15" t="s">
        <v>29</v>
      </c>
      <c r="AX341" s="15" t="s">
        <v>80</v>
      </c>
      <c r="AY341" s="193" t="s">
        <v>136</v>
      </c>
    </row>
    <row r="342" spans="1:65" s="2" customFormat="1" ht="21.75" customHeight="1">
      <c r="A342" s="32"/>
      <c r="B342" s="161"/>
      <c r="C342" s="162" t="s">
        <v>485</v>
      </c>
      <c r="D342" s="162" t="s">
        <v>139</v>
      </c>
      <c r="E342" s="163" t="s">
        <v>486</v>
      </c>
      <c r="F342" s="164" t="s">
        <v>487</v>
      </c>
      <c r="G342" s="165" t="s">
        <v>390</v>
      </c>
      <c r="H342" s="211"/>
      <c r="I342" s="167"/>
      <c r="J342" s="168">
        <f>ROUND(I342*H342,2)</f>
        <v>0</v>
      </c>
      <c r="K342" s="169"/>
      <c r="L342" s="33"/>
      <c r="M342" s="170" t="s">
        <v>1</v>
      </c>
      <c r="N342" s="171" t="s">
        <v>38</v>
      </c>
      <c r="O342" s="58"/>
      <c r="P342" s="172">
        <f>O342*H342</f>
        <v>0</v>
      </c>
      <c r="Q342" s="172">
        <v>0</v>
      </c>
      <c r="R342" s="172">
        <f>Q342*H342</f>
        <v>0</v>
      </c>
      <c r="S342" s="172">
        <v>0</v>
      </c>
      <c r="T342" s="173">
        <f>S342*H342</f>
        <v>0</v>
      </c>
      <c r="U342" s="32"/>
      <c r="V342" s="32"/>
      <c r="W342" s="32"/>
      <c r="X342" s="32"/>
      <c r="Y342" s="32"/>
      <c r="Z342" s="32"/>
      <c r="AA342" s="32"/>
      <c r="AB342" s="32"/>
      <c r="AC342" s="32"/>
      <c r="AD342" s="32"/>
      <c r="AE342" s="32"/>
      <c r="AR342" s="174" t="s">
        <v>222</v>
      </c>
      <c r="AT342" s="174" t="s">
        <v>139</v>
      </c>
      <c r="AU342" s="174" t="s">
        <v>144</v>
      </c>
      <c r="AY342" s="17" t="s">
        <v>136</v>
      </c>
      <c r="BE342" s="175">
        <f>IF(N342="základní",J342,0)</f>
        <v>0</v>
      </c>
      <c r="BF342" s="175">
        <f>IF(N342="snížená",J342,0)</f>
        <v>0</v>
      </c>
      <c r="BG342" s="175">
        <f>IF(N342="zákl. přenesená",J342,0)</f>
        <v>0</v>
      </c>
      <c r="BH342" s="175">
        <f>IF(N342="sníž. přenesená",J342,0)</f>
        <v>0</v>
      </c>
      <c r="BI342" s="175">
        <f>IF(N342="nulová",J342,0)</f>
        <v>0</v>
      </c>
      <c r="BJ342" s="17" t="s">
        <v>144</v>
      </c>
      <c r="BK342" s="175">
        <f>ROUND(I342*H342,2)</f>
        <v>0</v>
      </c>
      <c r="BL342" s="17" t="s">
        <v>222</v>
      </c>
      <c r="BM342" s="174" t="s">
        <v>488</v>
      </c>
    </row>
    <row r="343" spans="1:65" s="12" customFormat="1" ht="22.9" customHeight="1">
      <c r="B343" s="148"/>
      <c r="D343" s="149" t="s">
        <v>71</v>
      </c>
      <c r="E343" s="159" t="s">
        <v>489</v>
      </c>
      <c r="F343" s="159" t="s">
        <v>490</v>
      </c>
      <c r="I343" s="151"/>
      <c r="J343" s="160">
        <f>BK343</f>
        <v>0</v>
      </c>
      <c r="L343" s="148"/>
      <c r="M343" s="153"/>
      <c r="N343" s="154"/>
      <c r="O343" s="154"/>
      <c r="P343" s="155">
        <f>SUM(P344:P348)</f>
        <v>0</v>
      </c>
      <c r="Q343" s="154"/>
      <c r="R343" s="155">
        <f>SUM(R344:R348)</f>
        <v>2.5989119999999998E-2</v>
      </c>
      <c r="S343" s="154"/>
      <c r="T343" s="156">
        <f>SUM(T344:T348)</f>
        <v>0</v>
      </c>
      <c r="AR343" s="149" t="s">
        <v>144</v>
      </c>
      <c r="AT343" s="157" t="s">
        <v>71</v>
      </c>
      <c r="AU343" s="157" t="s">
        <v>80</v>
      </c>
      <c r="AY343" s="149" t="s">
        <v>136</v>
      </c>
      <c r="BK343" s="158">
        <f>SUM(BK344:BK348)</f>
        <v>0</v>
      </c>
    </row>
    <row r="344" spans="1:65" s="2" customFormat="1" ht="16.5" customHeight="1">
      <c r="A344" s="32"/>
      <c r="B344" s="161"/>
      <c r="C344" s="162" t="s">
        <v>491</v>
      </c>
      <c r="D344" s="162" t="s">
        <v>139</v>
      </c>
      <c r="E344" s="163" t="s">
        <v>492</v>
      </c>
      <c r="F344" s="164" t="s">
        <v>493</v>
      </c>
      <c r="G344" s="165" t="s">
        <v>195</v>
      </c>
      <c r="H344" s="166">
        <v>72.191999999999993</v>
      </c>
      <c r="I344" s="167"/>
      <c r="J344" s="168">
        <f>ROUND(I344*H344,2)</f>
        <v>0</v>
      </c>
      <c r="K344" s="169"/>
      <c r="L344" s="33"/>
      <c r="M344" s="170" t="s">
        <v>1</v>
      </c>
      <c r="N344" s="171" t="s">
        <v>38</v>
      </c>
      <c r="O344" s="58"/>
      <c r="P344" s="172">
        <f>O344*H344</f>
        <v>0</v>
      </c>
      <c r="Q344" s="172">
        <v>1.2999999999999999E-4</v>
      </c>
      <c r="R344" s="172">
        <f>Q344*H344</f>
        <v>9.3849599999999977E-3</v>
      </c>
      <c r="S344" s="172">
        <v>0</v>
      </c>
      <c r="T344" s="173">
        <f>S344*H344</f>
        <v>0</v>
      </c>
      <c r="U344" s="32"/>
      <c r="V344" s="32"/>
      <c r="W344" s="32"/>
      <c r="X344" s="32"/>
      <c r="Y344" s="32"/>
      <c r="Z344" s="32"/>
      <c r="AA344" s="32"/>
      <c r="AB344" s="32"/>
      <c r="AC344" s="32"/>
      <c r="AD344" s="32"/>
      <c r="AE344" s="32"/>
      <c r="AR344" s="174" t="s">
        <v>222</v>
      </c>
      <c r="AT344" s="174" t="s">
        <v>139</v>
      </c>
      <c r="AU344" s="174" t="s">
        <v>144</v>
      </c>
      <c r="AY344" s="17" t="s">
        <v>136</v>
      </c>
      <c r="BE344" s="175">
        <f>IF(N344="základní",J344,0)</f>
        <v>0</v>
      </c>
      <c r="BF344" s="175">
        <f>IF(N344="snížená",J344,0)</f>
        <v>0</v>
      </c>
      <c r="BG344" s="175">
        <f>IF(N344="zákl. přenesená",J344,0)</f>
        <v>0</v>
      </c>
      <c r="BH344" s="175">
        <f>IF(N344="sníž. přenesená",J344,0)</f>
        <v>0</v>
      </c>
      <c r="BI344" s="175">
        <f>IF(N344="nulová",J344,0)</f>
        <v>0</v>
      </c>
      <c r="BJ344" s="17" t="s">
        <v>144</v>
      </c>
      <c r="BK344" s="175">
        <f>ROUND(I344*H344,2)</f>
        <v>0</v>
      </c>
      <c r="BL344" s="17" t="s">
        <v>222</v>
      </c>
      <c r="BM344" s="174" t="s">
        <v>494</v>
      </c>
    </row>
    <row r="345" spans="1:65" s="13" customFormat="1" ht="11.25">
      <c r="B345" s="176"/>
      <c r="D345" s="177" t="s">
        <v>146</v>
      </c>
      <c r="E345" s="178" t="s">
        <v>1</v>
      </c>
      <c r="F345" s="179" t="s">
        <v>495</v>
      </c>
      <c r="H345" s="178" t="s">
        <v>1</v>
      </c>
      <c r="I345" s="180"/>
      <c r="L345" s="176"/>
      <c r="M345" s="181"/>
      <c r="N345" s="182"/>
      <c r="O345" s="182"/>
      <c r="P345" s="182"/>
      <c r="Q345" s="182"/>
      <c r="R345" s="182"/>
      <c r="S345" s="182"/>
      <c r="T345" s="183"/>
      <c r="AT345" s="178" t="s">
        <v>146</v>
      </c>
      <c r="AU345" s="178" t="s">
        <v>144</v>
      </c>
      <c r="AV345" s="13" t="s">
        <v>80</v>
      </c>
      <c r="AW345" s="13" t="s">
        <v>29</v>
      </c>
      <c r="AX345" s="13" t="s">
        <v>72</v>
      </c>
      <c r="AY345" s="178" t="s">
        <v>136</v>
      </c>
    </row>
    <row r="346" spans="1:65" s="14" customFormat="1" ht="11.25">
      <c r="B346" s="184"/>
      <c r="D346" s="177" t="s">
        <v>146</v>
      </c>
      <c r="E346" s="185" t="s">
        <v>1</v>
      </c>
      <c r="F346" s="186" t="s">
        <v>496</v>
      </c>
      <c r="H346" s="187">
        <v>72.191999999999993</v>
      </c>
      <c r="I346" s="188"/>
      <c r="L346" s="184"/>
      <c r="M346" s="189"/>
      <c r="N346" s="190"/>
      <c r="O346" s="190"/>
      <c r="P346" s="190"/>
      <c r="Q346" s="190"/>
      <c r="R346" s="190"/>
      <c r="S346" s="190"/>
      <c r="T346" s="191"/>
      <c r="AT346" s="185" t="s">
        <v>146</v>
      </c>
      <c r="AU346" s="185" t="s">
        <v>144</v>
      </c>
      <c r="AV346" s="14" t="s">
        <v>144</v>
      </c>
      <c r="AW346" s="14" t="s">
        <v>29</v>
      </c>
      <c r="AX346" s="14" t="s">
        <v>72</v>
      </c>
      <c r="AY346" s="185" t="s">
        <v>136</v>
      </c>
    </row>
    <row r="347" spans="1:65" s="15" customFormat="1" ht="11.25">
      <c r="B347" s="192"/>
      <c r="D347" s="177" t="s">
        <v>146</v>
      </c>
      <c r="E347" s="193" t="s">
        <v>1</v>
      </c>
      <c r="F347" s="194" t="s">
        <v>149</v>
      </c>
      <c r="H347" s="195">
        <v>72.191999999999993</v>
      </c>
      <c r="I347" s="196"/>
      <c r="L347" s="192"/>
      <c r="M347" s="197"/>
      <c r="N347" s="198"/>
      <c r="O347" s="198"/>
      <c r="P347" s="198"/>
      <c r="Q347" s="198"/>
      <c r="R347" s="198"/>
      <c r="S347" s="198"/>
      <c r="T347" s="199"/>
      <c r="AT347" s="193" t="s">
        <v>146</v>
      </c>
      <c r="AU347" s="193" t="s">
        <v>144</v>
      </c>
      <c r="AV347" s="15" t="s">
        <v>143</v>
      </c>
      <c r="AW347" s="15" t="s">
        <v>29</v>
      </c>
      <c r="AX347" s="15" t="s">
        <v>80</v>
      </c>
      <c r="AY347" s="193" t="s">
        <v>136</v>
      </c>
    </row>
    <row r="348" spans="1:65" s="2" customFormat="1" ht="16.5" customHeight="1">
      <c r="A348" s="32"/>
      <c r="B348" s="161"/>
      <c r="C348" s="162" t="s">
        <v>497</v>
      </c>
      <c r="D348" s="162" t="s">
        <v>139</v>
      </c>
      <c r="E348" s="163" t="s">
        <v>498</v>
      </c>
      <c r="F348" s="164" t="s">
        <v>499</v>
      </c>
      <c r="G348" s="165" t="s">
        <v>195</v>
      </c>
      <c r="H348" s="166">
        <v>72.191999999999993</v>
      </c>
      <c r="I348" s="167"/>
      <c r="J348" s="168">
        <f>ROUND(I348*H348,2)</f>
        <v>0</v>
      </c>
      <c r="K348" s="169"/>
      <c r="L348" s="33"/>
      <c r="M348" s="170" t="s">
        <v>1</v>
      </c>
      <c r="N348" s="171" t="s">
        <v>38</v>
      </c>
      <c r="O348" s="58"/>
      <c r="P348" s="172">
        <f>O348*H348</f>
        <v>0</v>
      </c>
      <c r="Q348" s="172">
        <v>2.3000000000000001E-4</v>
      </c>
      <c r="R348" s="172">
        <f>Q348*H348</f>
        <v>1.660416E-2</v>
      </c>
      <c r="S348" s="172">
        <v>0</v>
      </c>
      <c r="T348" s="173">
        <f>S348*H348</f>
        <v>0</v>
      </c>
      <c r="U348" s="32"/>
      <c r="V348" s="32"/>
      <c r="W348" s="32"/>
      <c r="X348" s="32"/>
      <c r="Y348" s="32"/>
      <c r="Z348" s="32"/>
      <c r="AA348" s="32"/>
      <c r="AB348" s="32"/>
      <c r="AC348" s="32"/>
      <c r="AD348" s="32"/>
      <c r="AE348" s="32"/>
      <c r="AR348" s="174" t="s">
        <v>222</v>
      </c>
      <c r="AT348" s="174" t="s">
        <v>139</v>
      </c>
      <c r="AU348" s="174" t="s">
        <v>144</v>
      </c>
      <c r="AY348" s="17" t="s">
        <v>136</v>
      </c>
      <c r="BE348" s="175">
        <f>IF(N348="základní",J348,0)</f>
        <v>0</v>
      </c>
      <c r="BF348" s="175">
        <f>IF(N348="snížená",J348,0)</f>
        <v>0</v>
      </c>
      <c r="BG348" s="175">
        <f>IF(N348="zákl. přenesená",J348,0)</f>
        <v>0</v>
      </c>
      <c r="BH348" s="175">
        <f>IF(N348="sníž. přenesená",J348,0)</f>
        <v>0</v>
      </c>
      <c r="BI348" s="175">
        <f>IF(N348="nulová",J348,0)</f>
        <v>0</v>
      </c>
      <c r="BJ348" s="17" t="s">
        <v>144</v>
      </c>
      <c r="BK348" s="175">
        <f>ROUND(I348*H348,2)</f>
        <v>0</v>
      </c>
      <c r="BL348" s="17" t="s">
        <v>222</v>
      </c>
      <c r="BM348" s="174" t="s">
        <v>500</v>
      </c>
    </row>
    <row r="349" spans="1:65" s="12" customFormat="1" ht="22.9" customHeight="1">
      <c r="B349" s="148"/>
      <c r="D349" s="149" t="s">
        <v>71</v>
      </c>
      <c r="E349" s="159" t="s">
        <v>501</v>
      </c>
      <c r="F349" s="159" t="s">
        <v>502</v>
      </c>
      <c r="I349" s="151"/>
      <c r="J349" s="160">
        <f>BK349</f>
        <v>0</v>
      </c>
      <c r="L349" s="148"/>
      <c r="M349" s="153"/>
      <c r="N349" s="154"/>
      <c r="O349" s="154"/>
      <c r="P349" s="155">
        <f>SUM(P350:P354)</f>
        <v>0</v>
      </c>
      <c r="Q349" s="154"/>
      <c r="R349" s="155">
        <f>SUM(R350:R354)</f>
        <v>1.2999999999999999E-2</v>
      </c>
      <c r="S349" s="154"/>
      <c r="T349" s="156">
        <f>SUM(T350:T354)</f>
        <v>0</v>
      </c>
      <c r="AR349" s="149" t="s">
        <v>144</v>
      </c>
      <c r="AT349" s="157" t="s">
        <v>71</v>
      </c>
      <c r="AU349" s="157" t="s">
        <v>80</v>
      </c>
      <c r="AY349" s="149" t="s">
        <v>136</v>
      </c>
      <c r="BK349" s="158">
        <f>SUM(BK350:BK354)</f>
        <v>0</v>
      </c>
    </row>
    <row r="350" spans="1:65" s="2" customFormat="1" ht="16.5" customHeight="1">
      <c r="A350" s="32"/>
      <c r="B350" s="161"/>
      <c r="C350" s="162" t="s">
        <v>503</v>
      </c>
      <c r="D350" s="162" t="s">
        <v>139</v>
      </c>
      <c r="E350" s="163" t="s">
        <v>504</v>
      </c>
      <c r="F350" s="164" t="s">
        <v>505</v>
      </c>
      <c r="G350" s="165" t="s">
        <v>195</v>
      </c>
      <c r="H350" s="166">
        <v>100</v>
      </c>
      <c r="I350" s="167"/>
      <c r="J350" s="168">
        <f>ROUND(I350*H350,2)</f>
        <v>0</v>
      </c>
      <c r="K350" s="169"/>
      <c r="L350" s="33"/>
      <c r="M350" s="170" t="s">
        <v>1</v>
      </c>
      <c r="N350" s="171" t="s">
        <v>38</v>
      </c>
      <c r="O350" s="58"/>
      <c r="P350" s="172">
        <f>O350*H350</f>
        <v>0</v>
      </c>
      <c r="Q350" s="172">
        <v>1.2999999999999999E-4</v>
      </c>
      <c r="R350" s="172">
        <f>Q350*H350</f>
        <v>1.2999999999999999E-2</v>
      </c>
      <c r="S350" s="172">
        <v>0</v>
      </c>
      <c r="T350" s="173">
        <f>S350*H350</f>
        <v>0</v>
      </c>
      <c r="U350" s="32"/>
      <c r="V350" s="32"/>
      <c r="W350" s="32"/>
      <c r="X350" s="32"/>
      <c r="Y350" s="32"/>
      <c r="Z350" s="32"/>
      <c r="AA350" s="32"/>
      <c r="AB350" s="32"/>
      <c r="AC350" s="32"/>
      <c r="AD350" s="32"/>
      <c r="AE350" s="32"/>
      <c r="AR350" s="174" t="s">
        <v>222</v>
      </c>
      <c r="AT350" s="174" t="s">
        <v>139</v>
      </c>
      <c r="AU350" s="174" t="s">
        <v>144</v>
      </c>
      <c r="AY350" s="17" t="s">
        <v>136</v>
      </c>
      <c r="BE350" s="175">
        <f>IF(N350="základní",J350,0)</f>
        <v>0</v>
      </c>
      <c r="BF350" s="175">
        <f>IF(N350="snížená",J350,0)</f>
        <v>0</v>
      </c>
      <c r="BG350" s="175">
        <f>IF(N350="zákl. přenesená",J350,0)</f>
        <v>0</v>
      </c>
      <c r="BH350" s="175">
        <f>IF(N350="sníž. přenesená",J350,0)</f>
        <v>0</v>
      </c>
      <c r="BI350" s="175">
        <f>IF(N350="nulová",J350,0)</f>
        <v>0</v>
      </c>
      <c r="BJ350" s="17" t="s">
        <v>144</v>
      </c>
      <c r="BK350" s="175">
        <f>ROUND(I350*H350,2)</f>
        <v>0</v>
      </c>
      <c r="BL350" s="17" t="s">
        <v>222</v>
      </c>
      <c r="BM350" s="174" t="s">
        <v>506</v>
      </c>
    </row>
    <row r="351" spans="1:65" s="14" customFormat="1" ht="11.25">
      <c r="B351" s="184"/>
      <c r="D351" s="177" t="s">
        <v>146</v>
      </c>
      <c r="E351" s="185" t="s">
        <v>1</v>
      </c>
      <c r="F351" s="186" t="s">
        <v>507</v>
      </c>
      <c r="H351" s="187">
        <v>30</v>
      </c>
      <c r="I351" s="188"/>
      <c r="L351" s="184"/>
      <c r="M351" s="189"/>
      <c r="N351" s="190"/>
      <c r="O351" s="190"/>
      <c r="P351" s="190"/>
      <c r="Q351" s="190"/>
      <c r="R351" s="190"/>
      <c r="S351" s="190"/>
      <c r="T351" s="191"/>
      <c r="AT351" s="185" t="s">
        <v>146</v>
      </c>
      <c r="AU351" s="185" t="s">
        <v>144</v>
      </c>
      <c r="AV351" s="14" t="s">
        <v>144</v>
      </c>
      <c r="AW351" s="14" t="s">
        <v>29</v>
      </c>
      <c r="AX351" s="14" t="s">
        <v>72</v>
      </c>
      <c r="AY351" s="185" t="s">
        <v>136</v>
      </c>
    </row>
    <row r="352" spans="1:65" s="14" customFormat="1" ht="11.25">
      <c r="B352" s="184"/>
      <c r="D352" s="177" t="s">
        <v>146</v>
      </c>
      <c r="E352" s="185" t="s">
        <v>1</v>
      </c>
      <c r="F352" s="186" t="s">
        <v>508</v>
      </c>
      <c r="H352" s="187">
        <v>10</v>
      </c>
      <c r="I352" s="188"/>
      <c r="L352" s="184"/>
      <c r="M352" s="189"/>
      <c r="N352" s="190"/>
      <c r="O352" s="190"/>
      <c r="P352" s="190"/>
      <c r="Q352" s="190"/>
      <c r="R352" s="190"/>
      <c r="S352" s="190"/>
      <c r="T352" s="191"/>
      <c r="AT352" s="185" t="s">
        <v>146</v>
      </c>
      <c r="AU352" s="185" t="s">
        <v>144</v>
      </c>
      <c r="AV352" s="14" t="s">
        <v>144</v>
      </c>
      <c r="AW352" s="14" t="s">
        <v>29</v>
      </c>
      <c r="AX352" s="14" t="s">
        <v>72</v>
      </c>
      <c r="AY352" s="185" t="s">
        <v>136</v>
      </c>
    </row>
    <row r="353" spans="1:51" s="14" customFormat="1" ht="11.25">
      <c r="B353" s="184"/>
      <c r="D353" s="177" t="s">
        <v>146</v>
      </c>
      <c r="E353" s="185" t="s">
        <v>1</v>
      </c>
      <c r="F353" s="186" t="s">
        <v>509</v>
      </c>
      <c r="H353" s="187">
        <v>60</v>
      </c>
      <c r="I353" s="188"/>
      <c r="L353" s="184"/>
      <c r="M353" s="189"/>
      <c r="N353" s="190"/>
      <c r="O353" s="190"/>
      <c r="P353" s="190"/>
      <c r="Q353" s="190"/>
      <c r="R353" s="190"/>
      <c r="S353" s="190"/>
      <c r="T353" s="191"/>
      <c r="AT353" s="185" t="s">
        <v>146</v>
      </c>
      <c r="AU353" s="185" t="s">
        <v>144</v>
      </c>
      <c r="AV353" s="14" t="s">
        <v>144</v>
      </c>
      <c r="AW353" s="14" t="s">
        <v>29</v>
      </c>
      <c r="AX353" s="14" t="s">
        <v>72</v>
      </c>
      <c r="AY353" s="185" t="s">
        <v>136</v>
      </c>
    </row>
    <row r="354" spans="1:51" s="15" customFormat="1" ht="11.25">
      <c r="B354" s="192"/>
      <c r="D354" s="177" t="s">
        <v>146</v>
      </c>
      <c r="E354" s="193" t="s">
        <v>1</v>
      </c>
      <c r="F354" s="194" t="s">
        <v>149</v>
      </c>
      <c r="H354" s="195">
        <v>100</v>
      </c>
      <c r="I354" s="196"/>
      <c r="L354" s="192"/>
      <c r="M354" s="212"/>
      <c r="N354" s="213"/>
      <c r="O354" s="213"/>
      <c r="P354" s="213"/>
      <c r="Q354" s="213"/>
      <c r="R354" s="213"/>
      <c r="S354" s="213"/>
      <c r="T354" s="214"/>
      <c r="AT354" s="193" t="s">
        <v>146</v>
      </c>
      <c r="AU354" s="193" t="s">
        <v>144</v>
      </c>
      <c r="AV354" s="15" t="s">
        <v>143</v>
      </c>
      <c r="AW354" s="15" t="s">
        <v>29</v>
      </c>
      <c r="AX354" s="15" t="s">
        <v>80</v>
      </c>
      <c r="AY354" s="193" t="s">
        <v>136</v>
      </c>
    </row>
    <row r="355" spans="1:51" s="2" customFormat="1" ht="6.95" customHeight="1">
      <c r="A355" s="32"/>
      <c r="B355" s="47"/>
      <c r="C355" s="48"/>
      <c r="D355" s="48"/>
      <c r="E355" s="48"/>
      <c r="F355" s="48"/>
      <c r="G355" s="48"/>
      <c r="H355" s="48"/>
      <c r="I355" s="120"/>
      <c r="J355" s="48"/>
      <c r="K355" s="48"/>
      <c r="L355" s="33"/>
      <c r="M355" s="32"/>
      <c r="O355" s="32"/>
      <c r="P355" s="32"/>
      <c r="Q355" s="32"/>
      <c r="R355" s="32"/>
      <c r="S355" s="32"/>
      <c r="T355" s="32"/>
      <c r="U355" s="32"/>
      <c r="V355" s="32"/>
      <c r="W355" s="32"/>
      <c r="X355" s="32"/>
      <c r="Y355" s="32"/>
      <c r="Z355" s="32"/>
      <c r="AA355" s="32"/>
      <c r="AB355" s="32"/>
      <c r="AC355" s="32"/>
      <c r="AD355" s="32"/>
      <c r="AE355" s="32"/>
    </row>
  </sheetData>
  <autoFilter ref="C131:K354" xr:uid="{00000000-0009-0000-0000-000001000000}"/>
  <mergeCells count="9">
    <mergeCell ref="E87:H87"/>
    <mergeCell ref="E122:H122"/>
    <mergeCell ref="E124:H124"/>
    <mergeCell ref="L2:V2"/>
    <mergeCell ref="E7:H7"/>
    <mergeCell ref="E9:H9"/>
    <mergeCell ref="E18:H18"/>
    <mergeCell ref="E27:H27"/>
    <mergeCell ref="E85:H85"/>
  </mergeCells>
  <pageMargins left="0.39374999999999999" right="0.39374999999999999" top="0.39374999999999999" bottom="0.39374999999999999" header="0" footer="0"/>
  <pageSetup paperSize="9" fitToHeight="100" orientation="portrait" blackAndWhite="1"/>
  <headerFooter>
    <oddFooter>&amp;CStrana &amp;P z &amp;N</oddFooter>
  </headerFooter>
  <drawing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sheetPr>
    <pageSetUpPr fitToPage="1"/>
  </sheetPr>
  <dimension ref="A2:BM196"/>
  <sheetViews>
    <sheetView showGridLines="0" workbookViewId="0"/>
  </sheetViews>
  <sheetFormatPr defaultRowHeight="15"/>
  <cols>
    <col min="1" max="1" width="8.33203125" style="1" customWidth="1"/>
    <col min="2" max="2" width="1.6640625" style="1" customWidth="1"/>
    <col min="3" max="3" width="4.1640625" style="1" customWidth="1"/>
    <col min="4" max="4" width="4.33203125" style="1" customWidth="1"/>
    <col min="5" max="5" width="17.1640625" style="1" customWidth="1"/>
    <col min="6" max="6" width="50.83203125" style="1" customWidth="1"/>
    <col min="7" max="7" width="7" style="1" customWidth="1"/>
    <col min="8" max="8" width="11.5" style="1" customWidth="1"/>
    <col min="9" max="9" width="20.1640625" style="93" customWidth="1"/>
    <col min="10" max="10" width="20.1640625" style="1" customWidth="1"/>
    <col min="11" max="11" width="20.1640625" style="1" hidden="1" customWidth="1"/>
    <col min="12" max="12" width="9.33203125" style="1" customWidth="1"/>
    <col min="13" max="13" width="10.83203125" style="1" hidden="1" customWidth="1"/>
    <col min="14" max="14" width="9.33203125" style="1" hidden="1"/>
    <col min="15" max="20" width="14.1640625" style="1" hidden="1" customWidth="1"/>
    <col min="21" max="21" width="16.33203125" style="1" hidden="1" customWidth="1"/>
    <col min="22" max="22" width="12.33203125" style="1" customWidth="1"/>
    <col min="23" max="23" width="16.33203125" style="1" customWidth="1"/>
    <col min="24" max="24" width="12.33203125" style="1" customWidth="1"/>
    <col min="25" max="25" width="15" style="1" customWidth="1"/>
    <col min="26" max="26" width="11" style="1" customWidth="1"/>
    <col min="27" max="27" width="15" style="1" customWidth="1"/>
    <col min="28" max="28" width="16.33203125" style="1" customWidth="1"/>
    <col min="29" max="29" width="11" style="1" customWidth="1"/>
    <col min="30" max="30" width="15" style="1" customWidth="1"/>
    <col min="31" max="31" width="16.33203125" style="1" customWidth="1"/>
    <col min="44" max="65" width="9.33203125" style="1" hidden="1"/>
  </cols>
  <sheetData>
    <row r="2" spans="1:46" s="1" customFormat="1" ht="36.950000000000003" customHeight="1">
      <c r="I2" s="93"/>
      <c r="L2" s="258" t="s">
        <v>5</v>
      </c>
      <c r="M2" s="243"/>
      <c r="N2" s="243"/>
      <c r="O2" s="243"/>
      <c r="P2" s="243"/>
      <c r="Q2" s="243"/>
      <c r="R2" s="243"/>
      <c r="S2" s="243"/>
      <c r="T2" s="243"/>
      <c r="U2" s="243"/>
      <c r="V2" s="243"/>
      <c r="AT2" s="17" t="s">
        <v>84</v>
      </c>
    </row>
    <row r="3" spans="1:46" s="1" customFormat="1" ht="6.95" customHeight="1">
      <c r="B3" s="18"/>
      <c r="C3" s="19"/>
      <c r="D3" s="19"/>
      <c r="E3" s="19"/>
      <c r="F3" s="19"/>
      <c r="G3" s="19"/>
      <c r="H3" s="19"/>
      <c r="I3" s="94"/>
      <c r="J3" s="19"/>
      <c r="K3" s="19"/>
      <c r="L3" s="20"/>
      <c r="AT3" s="17" t="s">
        <v>80</v>
      </c>
    </row>
    <row r="4" spans="1:46" s="1" customFormat="1" ht="24.95" customHeight="1">
      <c r="B4" s="20"/>
      <c r="D4" s="21" t="s">
        <v>97</v>
      </c>
      <c r="I4" s="93"/>
      <c r="L4" s="20"/>
      <c r="M4" s="95" t="s">
        <v>10</v>
      </c>
      <c r="AT4" s="17" t="s">
        <v>3</v>
      </c>
    </row>
    <row r="5" spans="1:46" s="1" customFormat="1" ht="6.95" customHeight="1">
      <c r="B5" s="20"/>
      <c r="I5" s="93"/>
      <c r="L5" s="20"/>
    </row>
    <row r="6" spans="1:46" s="1" customFormat="1" ht="12" customHeight="1">
      <c r="B6" s="20"/>
      <c r="D6" s="27" t="s">
        <v>16</v>
      </c>
      <c r="I6" s="93"/>
      <c r="L6" s="20"/>
    </row>
    <row r="7" spans="1:46" s="1" customFormat="1" ht="16.5" customHeight="1">
      <c r="B7" s="20"/>
      <c r="E7" s="259" t="str">
        <f>'Rekapitulace stavby'!K6</f>
        <v>Bytový dům Mezilesí 2060 - Výměna stoupacího potrubí - I. etapa</v>
      </c>
      <c r="F7" s="260"/>
      <c r="G7" s="260"/>
      <c r="H7" s="260"/>
      <c r="I7" s="93"/>
      <c r="L7" s="20"/>
    </row>
    <row r="8" spans="1:46" s="2" customFormat="1" ht="12" customHeight="1">
      <c r="A8" s="32"/>
      <c r="B8" s="33"/>
      <c r="C8" s="32"/>
      <c r="D8" s="27" t="s">
        <v>98</v>
      </c>
      <c r="E8" s="32"/>
      <c r="F8" s="32"/>
      <c r="G8" s="32"/>
      <c r="H8" s="32"/>
      <c r="I8" s="96"/>
      <c r="J8" s="32"/>
      <c r="K8" s="32"/>
      <c r="L8" s="42"/>
      <c r="S8" s="32"/>
      <c r="T8" s="32"/>
      <c r="U8" s="32"/>
      <c r="V8" s="32"/>
      <c r="W8" s="32"/>
      <c r="X8" s="32"/>
      <c r="Y8" s="32"/>
      <c r="Z8" s="32"/>
      <c r="AA8" s="32"/>
      <c r="AB8" s="32"/>
      <c r="AC8" s="32"/>
      <c r="AD8" s="32"/>
      <c r="AE8" s="32"/>
    </row>
    <row r="9" spans="1:46" s="2" customFormat="1" ht="16.5" customHeight="1">
      <c r="A9" s="32"/>
      <c r="B9" s="33"/>
      <c r="C9" s="32"/>
      <c r="D9" s="32"/>
      <c r="E9" s="220" t="s">
        <v>510</v>
      </c>
      <c r="F9" s="261"/>
      <c r="G9" s="261"/>
      <c r="H9" s="261"/>
      <c r="I9" s="96"/>
      <c r="J9" s="32"/>
      <c r="K9" s="32"/>
      <c r="L9" s="42"/>
      <c r="S9" s="32"/>
      <c r="T9" s="32"/>
      <c r="U9" s="32"/>
      <c r="V9" s="32"/>
      <c r="W9" s="32"/>
      <c r="X9" s="32"/>
      <c r="Y9" s="32"/>
      <c r="Z9" s="32"/>
      <c r="AA9" s="32"/>
      <c r="AB9" s="32"/>
      <c r="AC9" s="32"/>
      <c r="AD9" s="32"/>
      <c r="AE9" s="32"/>
    </row>
    <row r="10" spans="1:46" s="2" customFormat="1" ht="11.25">
      <c r="A10" s="32"/>
      <c r="B10" s="33"/>
      <c r="C10" s="32"/>
      <c r="D10" s="32"/>
      <c r="E10" s="32"/>
      <c r="F10" s="32"/>
      <c r="G10" s="32"/>
      <c r="H10" s="32"/>
      <c r="I10" s="96"/>
      <c r="J10" s="32"/>
      <c r="K10" s="32"/>
      <c r="L10" s="42"/>
      <c r="S10" s="32"/>
      <c r="T10" s="32"/>
      <c r="U10" s="32"/>
      <c r="V10" s="32"/>
      <c r="W10" s="32"/>
      <c r="X10" s="32"/>
      <c r="Y10" s="32"/>
      <c r="Z10" s="32"/>
      <c r="AA10" s="32"/>
      <c r="AB10" s="32"/>
      <c r="AC10" s="32"/>
      <c r="AD10" s="32"/>
      <c r="AE10" s="32"/>
    </row>
    <row r="11" spans="1:46" s="2" customFormat="1" ht="12" customHeight="1">
      <c r="A11" s="32"/>
      <c r="B11" s="33"/>
      <c r="C11" s="32"/>
      <c r="D11" s="27" t="s">
        <v>18</v>
      </c>
      <c r="E11" s="32"/>
      <c r="F11" s="25" t="s">
        <v>1</v>
      </c>
      <c r="G11" s="32"/>
      <c r="H11" s="32"/>
      <c r="I11" s="97" t="s">
        <v>19</v>
      </c>
      <c r="J11" s="25" t="s">
        <v>1</v>
      </c>
      <c r="K11" s="32"/>
      <c r="L11" s="42"/>
      <c r="S11" s="32"/>
      <c r="T11" s="32"/>
      <c r="U11" s="32"/>
      <c r="V11" s="32"/>
      <c r="W11" s="32"/>
      <c r="X11" s="32"/>
      <c r="Y11" s="32"/>
      <c r="Z11" s="32"/>
      <c r="AA11" s="32"/>
      <c r="AB11" s="32"/>
      <c r="AC11" s="32"/>
      <c r="AD11" s="32"/>
      <c r="AE11" s="32"/>
    </row>
    <row r="12" spans="1:46" s="2" customFormat="1" ht="12" customHeight="1">
      <c r="A12" s="32"/>
      <c r="B12" s="33"/>
      <c r="C12" s="32"/>
      <c r="D12" s="27" t="s">
        <v>20</v>
      </c>
      <c r="E12" s="32"/>
      <c r="F12" s="25" t="s">
        <v>21</v>
      </c>
      <c r="G12" s="32"/>
      <c r="H12" s="32"/>
      <c r="I12" s="97" t="s">
        <v>22</v>
      </c>
      <c r="J12" s="55">
        <f>'Rekapitulace stavby'!AN8</f>
        <v>43734</v>
      </c>
      <c r="K12" s="32"/>
      <c r="L12" s="42"/>
      <c r="S12" s="32"/>
      <c r="T12" s="32"/>
      <c r="U12" s="32"/>
      <c r="V12" s="32"/>
      <c r="W12" s="32"/>
      <c r="X12" s="32"/>
      <c r="Y12" s="32"/>
      <c r="Z12" s="32"/>
      <c r="AA12" s="32"/>
      <c r="AB12" s="32"/>
      <c r="AC12" s="32"/>
      <c r="AD12" s="32"/>
      <c r="AE12" s="32"/>
    </row>
    <row r="13" spans="1:46" s="2" customFormat="1" ht="10.9" customHeight="1">
      <c r="A13" s="32"/>
      <c r="B13" s="33"/>
      <c r="C13" s="32"/>
      <c r="D13" s="32"/>
      <c r="E13" s="32"/>
      <c r="F13" s="32"/>
      <c r="G13" s="32"/>
      <c r="H13" s="32"/>
      <c r="I13" s="96"/>
      <c r="J13" s="32"/>
      <c r="K13" s="32"/>
      <c r="L13" s="42"/>
      <c r="S13" s="32"/>
      <c r="T13" s="32"/>
      <c r="U13" s="32"/>
      <c r="V13" s="32"/>
      <c r="W13" s="32"/>
      <c r="X13" s="32"/>
      <c r="Y13" s="32"/>
      <c r="Z13" s="32"/>
      <c r="AA13" s="32"/>
      <c r="AB13" s="32"/>
      <c r="AC13" s="32"/>
      <c r="AD13" s="32"/>
      <c r="AE13" s="32"/>
    </row>
    <row r="14" spans="1:46" s="2" customFormat="1" ht="12" customHeight="1">
      <c r="A14" s="32"/>
      <c r="B14" s="33"/>
      <c r="C14" s="32"/>
      <c r="D14" s="27" t="s">
        <v>23</v>
      </c>
      <c r="E14" s="32"/>
      <c r="F14" s="32"/>
      <c r="G14" s="32"/>
      <c r="H14" s="32"/>
      <c r="I14" s="97" t="s">
        <v>24</v>
      </c>
      <c r="J14" s="25" t="str">
        <f>IF('Rekapitulace stavby'!AN10="","",'Rekapitulace stavby'!AN10)</f>
        <v/>
      </c>
      <c r="K14" s="32"/>
      <c r="L14" s="42"/>
      <c r="S14" s="32"/>
      <c r="T14" s="32"/>
      <c r="U14" s="32"/>
      <c r="V14" s="32"/>
      <c r="W14" s="32"/>
      <c r="X14" s="32"/>
      <c r="Y14" s="32"/>
      <c r="Z14" s="32"/>
      <c r="AA14" s="32"/>
      <c r="AB14" s="32"/>
      <c r="AC14" s="32"/>
      <c r="AD14" s="32"/>
      <c r="AE14" s="32"/>
    </row>
    <row r="15" spans="1:46" s="2" customFormat="1" ht="18" customHeight="1">
      <c r="A15" s="32"/>
      <c r="B15" s="33"/>
      <c r="C15" s="32"/>
      <c r="D15" s="32"/>
      <c r="E15" s="25" t="str">
        <f>IF('Rekapitulace stavby'!E11="","",'Rekapitulace stavby'!E11)</f>
        <v xml:space="preserve"> </v>
      </c>
      <c r="F15" s="32"/>
      <c r="G15" s="32"/>
      <c r="H15" s="32"/>
      <c r="I15" s="97" t="s">
        <v>25</v>
      </c>
      <c r="J15" s="25" t="str">
        <f>IF('Rekapitulace stavby'!AN11="","",'Rekapitulace stavby'!AN11)</f>
        <v/>
      </c>
      <c r="K15" s="32"/>
      <c r="L15" s="42"/>
      <c r="S15" s="32"/>
      <c r="T15" s="32"/>
      <c r="U15" s="32"/>
      <c r="V15" s="32"/>
      <c r="W15" s="32"/>
      <c r="X15" s="32"/>
      <c r="Y15" s="32"/>
      <c r="Z15" s="32"/>
      <c r="AA15" s="32"/>
      <c r="AB15" s="32"/>
      <c r="AC15" s="32"/>
      <c r="AD15" s="32"/>
      <c r="AE15" s="32"/>
    </row>
    <row r="16" spans="1:46" s="2" customFormat="1" ht="6.95" customHeight="1">
      <c r="A16" s="32"/>
      <c r="B16" s="33"/>
      <c r="C16" s="32"/>
      <c r="D16" s="32"/>
      <c r="E16" s="32"/>
      <c r="F16" s="32"/>
      <c r="G16" s="32"/>
      <c r="H16" s="32"/>
      <c r="I16" s="96"/>
      <c r="J16" s="32"/>
      <c r="K16" s="32"/>
      <c r="L16" s="42"/>
      <c r="S16" s="32"/>
      <c r="T16" s="32"/>
      <c r="U16" s="32"/>
      <c r="V16" s="32"/>
      <c r="W16" s="32"/>
      <c r="X16" s="32"/>
      <c r="Y16" s="32"/>
      <c r="Z16" s="32"/>
      <c r="AA16" s="32"/>
      <c r="AB16" s="32"/>
      <c r="AC16" s="32"/>
      <c r="AD16" s="32"/>
      <c r="AE16" s="32"/>
    </row>
    <row r="17" spans="1:31" s="2" customFormat="1" ht="12" customHeight="1">
      <c r="A17" s="32"/>
      <c r="B17" s="33"/>
      <c r="C17" s="32"/>
      <c r="D17" s="27" t="s">
        <v>26</v>
      </c>
      <c r="E17" s="32"/>
      <c r="F17" s="32"/>
      <c r="G17" s="32"/>
      <c r="H17" s="32"/>
      <c r="I17" s="97" t="s">
        <v>24</v>
      </c>
      <c r="J17" s="28" t="str">
        <f>'Rekapitulace stavby'!AN13</f>
        <v>Vyplň údaj</v>
      </c>
      <c r="K17" s="32"/>
      <c r="L17" s="42"/>
      <c r="S17" s="32"/>
      <c r="T17" s="32"/>
      <c r="U17" s="32"/>
      <c r="V17" s="32"/>
      <c r="W17" s="32"/>
      <c r="X17" s="32"/>
      <c r="Y17" s="32"/>
      <c r="Z17" s="32"/>
      <c r="AA17" s="32"/>
      <c r="AB17" s="32"/>
      <c r="AC17" s="32"/>
      <c r="AD17" s="32"/>
      <c r="AE17" s="32"/>
    </row>
    <row r="18" spans="1:31" s="2" customFormat="1" ht="18" customHeight="1">
      <c r="A18" s="32"/>
      <c r="B18" s="33"/>
      <c r="C18" s="32"/>
      <c r="D18" s="32"/>
      <c r="E18" s="262" t="str">
        <f>'Rekapitulace stavby'!E14</f>
        <v>Vyplň údaj</v>
      </c>
      <c r="F18" s="242"/>
      <c r="G18" s="242"/>
      <c r="H18" s="242"/>
      <c r="I18" s="97" t="s">
        <v>25</v>
      </c>
      <c r="J18" s="28" t="str">
        <f>'Rekapitulace stavby'!AN14</f>
        <v>Vyplň údaj</v>
      </c>
      <c r="K18" s="32"/>
      <c r="L18" s="42"/>
      <c r="S18" s="32"/>
      <c r="T18" s="32"/>
      <c r="U18" s="32"/>
      <c r="V18" s="32"/>
      <c r="W18" s="32"/>
      <c r="X18" s="32"/>
      <c r="Y18" s="32"/>
      <c r="Z18" s="32"/>
      <c r="AA18" s="32"/>
      <c r="AB18" s="32"/>
      <c r="AC18" s="32"/>
      <c r="AD18" s="32"/>
      <c r="AE18" s="32"/>
    </row>
    <row r="19" spans="1:31" s="2" customFormat="1" ht="6.95" customHeight="1">
      <c r="A19" s="32"/>
      <c r="B19" s="33"/>
      <c r="C19" s="32"/>
      <c r="D19" s="32"/>
      <c r="E19" s="32"/>
      <c r="F19" s="32"/>
      <c r="G19" s="32"/>
      <c r="H19" s="32"/>
      <c r="I19" s="96"/>
      <c r="J19" s="32"/>
      <c r="K19" s="32"/>
      <c r="L19" s="42"/>
      <c r="S19" s="32"/>
      <c r="T19" s="32"/>
      <c r="U19" s="32"/>
      <c r="V19" s="32"/>
      <c r="W19" s="32"/>
      <c r="X19" s="32"/>
      <c r="Y19" s="32"/>
      <c r="Z19" s="32"/>
      <c r="AA19" s="32"/>
      <c r="AB19" s="32"/>
      <c r="AC19" s="32"/>
      <c r="AD19" s="32"/>
      <c r="AE19" s="32"/>
    </row>
    <row r="20" spans="1:31" s="2" customFormat="1" ht="12" customHeight="1">
      <c r="A20" s="32"/>
      <c r="B20" s="33"/>
      <c r="C20" s="32"/>
      <c r="D20" s="27" t="s">
        <v>28</v>
      </c>
      <c r="E20" s="32"/>
      <c r="F20" s="32"/>
      <c r="G20" s="32"/>
      <c r="H20" s="32"/>
      <c r="I20" s="97" t="s">
        <v>24</v>
      </c>
      <c r="J20" s="25" t="str">
        <f>IF('Rekapitulace stavby'!AN16="","",'Rekapitulace stavby'!AN16)</f>
        <v/>
      </c>
      <c r="K20" s="32"/>
      <c r="L20" s="42"/>
      <c r="S20" s="32"/>
      <c r="T20" s="32"/>
      <c r="U20" s="32"/>
      <c r="V20" s="32"/>
      <c r="W20" s="32"/>
      <c r="X20" s="32"/>
      <c r="Y20" s="32"/>
      <c r="Z20" s="32"/>
      <c r="AA20" s="32"/>
      <c r="AB20" s="32"/>
      <c r="AC20" s="32"/>
      <c r="AD20" s="32"/>
      <c r="AE20" s="32"/>
    </row>
    <row r="21" spans="1:31" s="2" customFormat="1" ht="18" customHeight="1">
      <c r="A21" s="32"/>
      <c r="B21" s="33"/>
      <c r="C21" s="32"/>
      <c r="D21" s="32"/>
      <c r="E21" s="25" t="str">
        <f>IF('Rekapitulace stavby'!E17="","",'Rekapitulace stavby'!E17)</f>
        <v xml:space="preserve"> </v>
      </c>
      <c r="F21" s="32"/>
      <c r="G21" s="32"/>
      <c r="H21" s="32"/>
      <c r="I21" s="97" t="s">
        <v>25</v>
      </c>
      <c r="J21" s="25" t="str">
        <f>IF('Rekapitulace stavby'!AN17="","",'Rekapitulace stavby'!AN17)</f>
        <v/>
      </c>
      <c r="K21" s="32"/>
      <c r="L21" s="42"/>
      <c r="S21" s="32"/>
      <c r="T21" s="32"/>
      <c r="U21" s="32"/>
      <c r="V21" s="32"/>
      <c r="W21" s="32"/>
      <c r="X21" s="32"/>
      <c r="Y21" s="32"/>
      <c r="Z21" s="32"/>
      <c r="AA21" s="32"/>
      <c r="AB21" s="32"/>
      <c r="AC21" s="32"/>
      <c r="AD21" s="32"/>
      <c r="AE21" s="32"/>
    </row>
    <row r="22" spans="1:31" s="2" customFormat="1" ht="6.95" customHeight="1">
      <c r="A22" s="32"/>
      <c r="B22" s="33"/>
      <c r="C22" s="32"/>
      <c r="D22" s="32"/>
      <c r="E22" s="32"/>
      <c r="F22" s="32"/>
      <c r="G22" s="32"/>
      <c r="H22" s="32"/>
      <c r="I22" s="96"/>
      <c r="J22" s="32"/>
      <c r="K22" s="32"/>
      <c r="L22" s="42"/>
      <c r="S22" s="32"/>
      <c r="T22" s="32"/>
      <c r="U22" s="32"/>
      <c r="V22" s="32"/>
      <c r="W22" s="32"/>
      <c r="X22" s="32"/>
      <c r="Y22" s="32"/>
      <c r="Z22" s="32"/>
      <c r="AA22" s="32"/>
      <c r="AB22" s="32"/>
      <c r="AC22" s="32"/>
      <c r="AD22" s="32"/>
      <c r="AE22" s="32"/>
    </row>
    <row r="23" spans="1:31" s="2" customFormat="1" ht="12" customHeight="1">
      <c r="A23" s="32"/>
      <c r="B23" s="33"/>
      <c r="C23" s="32"/>
      <c r="D23" s="27" t="s">
        <v>30</v>
      </c>
      <c r="E23" s="32"/>
      <c r="F23" s="32"/>
      <c r="G23" s="32"/>
      <c r="H23" s="32"/>
      <c r="I23" s="97" t="s">
        <v>24</v>
      </c>
      <c r="J23" s="25" t="str">
        <f>IF('Rekapitulace stavby'!AN19="","",'Rekapitulace stavby'!AN19)</f>
        <v/>
      </c>
      <c r="K23" s="32"/>
      <c r="L23" s="42"/>
      <c r="S23" s="32"/>
      <c r="T23" s="32"/>
      <c r="U23" s="32"/>
      <c r="V23" s="32"/>
      <c r="W23" s="32"/>
      <c r="X23" s="32"/>
      <c r="Y23" s="32"/>
      <c r="Z23" s="32"/>
      <c r="AA23" s="32"/>
      <c r="AB23" s="32"/>
      <c r="AC23" s="32"/>
      <c r="AD23" s="32"/>
      <c r="AE23" s="32"/>
    </row>
    <row r="24" spans="1:31" s="2" customFormat="1" ht="18" customHeight="1">
      <c r="A24" s="32"/>
      <c r="B24" s="33"/>
      <c r="C24" s="32"/>
      <c r="D24" s="32"/>
      <c r="E24" s="25" t="str">
        <f>IF('Rekapitulace stavby'!E20="","",'Rekapitulace stavby'!E20)</f>
        <v xml:space="preserve"> </v>
      </c>
      <c r="F24" s="32"/>
      <c r="G24" s="32"/>
      <c r="H24" s="32"/>
      <c r="I24" s="97" t="s">
        <v>25</v>
      </c>
      <c r="J24" s="25" t="str">
        <f>IF('Rekapitulace stavby'!AN20="","",'Rekapitulace stavby'!AN20)</f>
        <v/>
      </c>
      <c r="K24" s="32"/>
      <c r="L24" s="42"/>
      <c r="S24" s="32"/>
      <c r="T24" s="32"/>
      <c r="U24" s="32"/>
      <c r="V24" s="32"/>
      <c r="W24" s="32"/>
      <c r="X24" s="32"/>
      <c r="Y24" s="32"/>
      <c r="Z24" s="32"/>
      <c r="AA24" s="32"/>
      <c r="AB24" s="32"/>
      <c r="AC24" s="32"/>
      <c r="AD24" s="32"/>
      <c r="AE24" s="32"/>
    </row>
    <row r="25" spans="1:31" s="2" customFormat="1" ht="6.95" customHeight="1">
      <c r="A25" s="32"/>
      <c r="B25" s="33"/>
      <c r="C25" s="32"/>
      <c r="D25" s="32"/>
      <c r="E25" s="32"/>
      <c r="F25" s="32"/>
      <c r="G25" s="32"/>
      <c r="H25" s="32"/>
      <c r="I25" s="96"/>
      <c r="J25" s="32"/>
      <c r="K25" s="32"/>
      <c r="L25" s="42"/>
      <c r="S25" s="32"/>
      <c r="T25" s="32"/>
      <c r="U25" s="32"/>
      <c r="V25" s="32"/>
      <c r="W25" s="32"/>
      <c r="X25" s="32"/>
      <c r="Y25" s="32"/>
      <c r="Z25" s="32"/>
      <c r="AA25" s="32"/>
      <c r="AB25" s="32"/>
      <c r="AC25" s="32"/>
      <c r="AD25" s="32"/>
      <c r="AE25" s="32"/>
    </row>
    <row r="26" spans="1:31" s="2" customFormat="1" ht="12" customHeight="1">
      <c r="A26" s="32"/>
      <c r="B26" s="33"/>
      <c r="C26" s="32"/>
      <c r="D26" s="27" t="s">
        <v>31</v>
      </c>
      <c r="E26" s="32"/>
      <c r="F26" s="32"/>
      <c r="G26" s="32"/>
      <c r="H26" s="32"/>
      <c r="I26" s="96"/>
      <c r="J26" s="32"/>
      <c r="K26" s="32"/>
      <c r="L26" s="42"/>
      <c r="S26" s="32"/>
      <c r="T26" s="32"/>
      <c r="U26" s="32"/>
      <c r="V26" s="32"/>
      <c r="W26" s="32"/>
      <c r="X26" s="32"/>
      <c r="Y26" s="32"/>
      <c r="Z26" s="32"/>
      <c r="AA26" s="32"/>
      <c r="AB26" s="32"/>
      <c r="AC26" s="32"/>
      <c r="AD26" s="32"/>
      <c r="AE26" s="32"/>
    </row>
    <row r="27" spans="1:31" s="8" customFormat="1" ht="16.5" customHeight="1">
      <c r="A27" s="98"/>
      <c r="B27" s="99"/>
      <c r="C27" s="98"/>
      <c r="D27" s="98"/>
      <c r="E27" s="247" t="s">
        <v>1</v>
      </c>
      <c r="F27" s="247"/>
      <c r="G27" s="247"/>
      <c r="H27" s="247"/>
      <c r="I27" s="100"/>
      <c r="J27" s="98"/>
      <c r="K27" s="98"/>
      <c r="L27" s="101"/>
      <c r="S27" s="98"/>
      <c r="T27" s="98"/>
      <c r="U27" s="98"/>
      <c r="V27" s="98"/>
      <c r="W27" s="98"/>
      <c r="X27" s="98"/>
      <c r="Y27" s="98"/>
      <c r="Z27" s="98"/>
      <c r="AA27" s="98"/>
      <c r="AB27" s="98"/>
      <c r="AC27" s="98"/>
      <c r="AD27" s="98"/>
      <c r="AE27" s="98"/>
    </row>
    <row r="28" spans="1:31" s="2" customFormat="1" ht="6.95" customHeight="1">
      <c r="A28" s="32"/>
      <c r="B28" s="33"/>
      <c r="C28" s="32"/>
      <c r="D28" s="32"/>
      <c r="E28" s="32"/>
      <c r="F28" s="32"/>
      <c r="G28" s="32"/>
      <c r="H28" s="32"/>
      <c r="I28" s="96"/>
      <c r="J28" s="32"/>
      <c r="K28" s="32"/>
      <c r="L28" s="42"/>
      <c r="S28" s="32"/>
      <c r="T28" s="32"/>
      <c r="U28" s="32"/>
      <c r="V28" s="32"/>
      <c r="W28" s="32"/>
      <c r="X28" s="32"/>
      <c r="Y28" s="32"/>
      <c r="Z28" s="32"/>
      <c r="AA28" s="32"/>
      <c r="AB28" s="32"/>
      <c r="AC28" s="32"/>
      <c r="AD28" s="32"/>
      <c r="AE28" s="32"/>
    </row>
    <row r="29" spans="1:31" s="2" customFormat="1" ht="6.95" customHeight="1">
      <c r="A29" s="32"/>
      <c r="B29" s="33"/>
      <c r="C29" s="32"/>
      <c r="D29" s="66"/>
      <c r="E29" s="66"/>
      <c r="F29" s="66"/>
      <c r="G29" s="66"/>
      <c r="H29" s="66"/>
      <c r="I29" s="102"/>
      <c r="J29" s="66"/>
      <c r="K29" s="66"/>
      <c r="L29" s="42"/>
      <c r="S29" s="32"/>
      <c r="T29" s="32"/>
      <c r="U29" s="32"/>
      <c r="V29" s="32"/>
      <c r="W29" s="32"/>
      <c r="X29" s="32"/>
      <c r="Y29" s="32"/>
      <c r="Z29" s="32"/>
      <c r="AA29" s="32"/>
      <c r="AB29" s="32"/>
      <c r="AC29" s="32"/>
      <c r="AD29" s="32"/>
      <c r="AE29" s="32"/>
    </row>
    <row r="30" spans="1:31" s="2" customFormat="1" ht="25.35" customHeight="1">
      <c r="A30" s="32"/>
      <c r="B30" s="33"/>
      <c r="C30" s="32"/>
      <c r="D30" s="103" t="s">
        <v>32</v>
      </c>
      <c r="E30" s="32"/>
      <c r="F30" s="32"/>
      <c r="G30" s="32"/>
      <c r="H30" s="32"/>
      <c r="I30" s="96"/>
      <c r="J30" s="71">
        <f>ROUND(J120, 2)</f>
        <v>0</v>
      </c>
      <c r="K30" s="32"/>
      <c r="L30" s="42"/>
      <c r="S30" s="32"/>
      <c r="T30" s="32"/>
      <c r="U30" s="32"/>
      <c r="V30" s="32"/>
      <c r="W30" s="32"/>
      <c r="X30" s="32"/>
      <c r="Y30" s="32"/>
      <c r="Z30" s="32"/>
      <c r="AA30" s="32"/>
      <c r="AB30" s="32"/>
      <c r="AC30" s="32"/>
      <c r="AD30" s="32"/>
      <c r="AE30" s="32"/>
    </row>
    <row r="31" spans="1:31" s="2" customFormat="1" ht="6.95" customHeight="1">
      <c r="A31" s="32"/>
      <c r="B31" s="33"/>
      <c r="C31" s="32"/>
      <c r="D31" s="66"/>
      <c r="E31" s="66"/>
      <c r="F31" s="66"/>
      <c r="G31" s="66"/>
      <c r="H31" s="66"/>
      <c r="I31" s="102"/>
      <c r="J31" s="66"/>
      <c r="K31" s="66"/>
      <c r="L31" s="42"/>
      <c r="S31" s="32"/>
      <c r="T31" s="32"/>
      <c r="U31" s="32"/>
      <c r="V31" s="32"/>
      <c r="W31" s="32"/>
      <c r="X31" s="32"/>
      <c r="Y31" s="32"/>
      <c r="Z31" s="32"/>
      <c r="AA31" s="32"/>
      <c r="AB31" s="32"/>
      <c r="AC31" s="32"/>
      <c r="AD31" s="32"/>
      <c r="AE31" s="32"/>
    </row>
    <row r="32" spans="1:31" s="2" customFormat="1" ht="14.45" customHeight="1">
      <c r="A32" s="32"/>
      <c r="B32" s="33"/>
      <c r="C32" s="32"/>
      <c r="D32" s="32"/>
      <c r="E32" s="32"/>
      <c r="F32" s="36" t="s">
        <v>34</v>
      </c>
      <c r="G32" s="32"/>
      <c r="H32" s="32"/>
      <c r="I32" s="104" t="s">
        <v>33</v>
      </c>
      <c r="J32" s="36" t="s">
        <v>35</v>
      </c>
      <c r="K32" s="32"/>
      <c r="L32" s="42"/>
      <c r="S32" s="32"/>
      <c r="T32" s="32"/>
      <c r="U32" s="32"/>
      <c r="V32" s="32"/>
      <c r="W32" s="32"/>
      <c r="X32" s="32"/>
      <c r="Y32" s="32"/>
      <c r="Z32" s="32"/>
      <c r="AA32" s="32"/>
      <c r="AB32" s="32"/>
      <c r="AC32" s="32"/>
      <c r="AD32" s="32"/>
      <c r="AE32" s="32"/>
    </row>
    <row r="33" spans="1:31" s="2" customFormat="1" ht="14.45" customHeight="1">
      <c r="A33" s="32"/>
      <c r="B33" s="33"/>
      <c r="C33" s="32"/>
      <c r="D33" s="105" t="s">
        <v>36</v>
      </c>
      <c r="E33" s="27" t="s">
        <v>37</v>
      </c>
      <c r="F33" s="106">
        <f>ROUND((SUM(BE120:BE195)),  2)</f>
        <v>0</v>
      </c>
      <c r="G33" s="32"/>
      <c r="H33" s="32"/>
      <c r="I33" s="107">
        <v>0.21</v>
      </c>
      <c r="J33" s="106">
        <f>ROUND(((SUM(BE120:BE195))*I33),  2)</f>
        <v>0</v>
      </c>
      <c r="K33" s="32"/>
      <c r="L33" s="42"/>
      <c r="S33" s="32"/>
      <c r="T33" s="32"/>
      <c r="U33" s="32"/>
      <c r="V33" s="32"/>
      <c r="W33" s="32"/>
      <c r="X33" s="32"/>
      <c r="Y33" s="32"/>
      <c r="Z33" s="32"/>
      <c r="AA33" s="32"/>
      <c r="AB33" s="32"/>
      <c r="AC33" s="32"/>
      <c r="AD33" s="32"/>
      <c r="AE33" s="32"/>
    </row>
    <row r="34" spans="1:31" s="2" customFormat="1" ht="14.45" customHeight="1">
      <c r="A34" s="32"/>
      <c r="B34" s="33"/>
      <c r="C34" s="32"/>
      <c r="D34" s="32"/>
      <c r="E34" s="27" t="s">
        <v>38</v>
      </c>
      <c r="F34" s="106">
        <f>ROUND((SUM(BF120:BF195)),  2)</f>
        <v>0</v>
      </c>
      <c r="G34" s="32"/>
      <c r="H34" s="32"/>
      <c r="I34" s="107">
        <v>0.15</v>
      </c>
      <c r="J34" s="106">
        <f>ROUND(((SUM(BF120:BF195))*I34),  2)</f>
        <v>0</v>
      </c>
      <c r="K34" s="32"/>
      <c r="L34" s="42"/>
      <c r="S34" s="32"/>
      <c r="T34" s="32"/>
      <c r="U34" s="32"/>
      <c r="V34" s="32"/>
      <c r="W34" s="32"/>
      <c r="X34" s="32"/>
      <c r="Y34" s="32"/>
      <c r="Z34" s="32"/>
      <c r="AA34" s="32"/>
      <c r="AB34" s="32"/>
      <c r="AC34" s="32"/>
      <c r="AD34" s="32"/>
      <c r="AE34" s="32"/>
    </row>
    <row r="35" spans="1:31" s="2" customFormat="1" ht="14.45" hidden="1" customHeight="1">
      <c r="A35" s="32"/>
      <c r="B35" s="33"/>
      <c r="C35" s="32"/>
      <c r="D35" s="32"/>
      <c r="E35" s="27" t="s">
        <v>39</v>
      </c>
      <c r="F35" s="106">
        <f>ROUND((SUM(BG120:BG195)),  2)</f>
        <v>0</v>
      </c>
      <c r="G35" s="32"/>
      <c r="H35" s="32"/>
      <c r="I35" s="107">
        <v>0.21</v>
      </c>
      <c r="J35" s="106">
        <f>0</f>
        <v>0</v>
      </c>
      <c r="K35" s="32"/>
      <c r="L35" s="42"/>
      <c r="S35" s="32"/>
      <c r="T35" s="32"/>
      <c r="U35" s="32"/>
      <c r="V35" s="32"/>
      <c r="W35" s="32"/>
      <c r="X35" s="32"/>
      <c r="Y35" s="32"/>
      <c r="Z35" s="32"/>
      <c r="AA35" s="32"/>
      <c r="AB35" s="32"/>
      <c r="AC35" s="32"/>
      <c r="AD35" s="32"/>
      <c r="AE35" s="32"/>
    </row>
    <row r="36" spans="1:31" s="2" customFormat="1" ht="14.45" hidden="1" customHeight="1">
      <c r="A36" s="32"/>
      <c r="B36" s="33"/>
      <c r="C36" s="32"/>
      <c r="D36" s="32"/>
      <c r="E36" s="27" t="s">
        <v>40</v>
      </c>
      <c r="F36" s="106">
        <f>ROUND((SUM(BH120:BH195)),  2)</f>
        <v>0</v>
      </c>
      <c r="G36" s="32"/>
      <c r="H36" s="32"/>
      <c r="I36" s="107">
        <v>0.15</v>
      </c>
      <c r="J36" s="106">
        <f>0</f>
        <v>0</v>
      </c>
      <c r="K36" s="32"/>
      <c r="L36" s="42"/>
      <c r="S36" s="32"/>
      <c r="T36" s="32"/>
      <c r="U36" s="32"/>
      <c r="V36" s="32"/>
      <c r="W36" s="32"/>
      <c r="X36" s="32"/>
      <c r="Y36" s="32"/>
      <c r="Z36" s="32"/>
      <c r="AA36" s="32"/>
      <c r="AB36" s="32"/>
      <c r="AC36" s="32"/>
      <c r="AD36" s="32"/>
      <c r="AE36" s="32"/>
    </row>
    <row r="37" spans="1:31" s="2" customFormat="1" ht="14.45" hidden="1" customHeight="1">
      <c r="A37" s="32"/>
      <c r="B37" s="33"/>
      <c r="C37" s="32"/>
      <c r="D37" s="32"/>
      <c r="E37" s="27" t="s">
        <v>41</v>
      </c>
      <c r="F37" s="106">
        <f>ROUND((SUM(BI120:BI195)),  2)</f>
        <v>0</v>
      </c>
      <c r="G37" s="32"/>
      <c r="H37" s="32"/>
      <c r="I37" s="107">
        <v>0</v>
      </c>
      <c r="J37" s="106">
        <f>0</f>
        <v>0</v>
      </c>
      <c r="K37" s="32"/>
      <c r="L37" s="42"/>
      <c r="S37" s="32"/>
      <c r="T37" s="32"/>
      <c r="U37" s="32"/>
      <c r="V37" s="32"/>
      <c r="W37" s="32"/>
      <c r="X37" s="32"/>
      <c r="Y37" s="32"/>
      <c r="Z37" s="32"/>
      <c r="AA37" s="32"/>
      <c r="AB37" s="32"/>
      <c r="AC37" s="32"/>
      <c r="AD37" s="32"/>
      <c r="AE37" s="32"/>
    </row>
    <row r="38" spans="1:31" s="2" customFormat="1" ht="6.95" customHeight="1">
      <c r="A38" s="32"/>
      <c r="B38" s="33"/>
      <c r="C38" s="32"/>
      <c r="D38" s="32"/>
      <c r="E38" s="32"/>
      <c r="F38" s="32"/>
      <c r="G38" s="32"/>
      <c r="H38" s="32"/>
      <c r="I38" s="96"/>
      <c r="J38" s="32"/>
      <c r="K38" s="32"/>
      <c r="L38" s="42"/>
      <c r="S38" s="32"/>
      <c r="T38" s="32"/>
      <c r="U38" s="32"/>
      <c r="V38" s="32"/>
      <c r="W38" s="32"/>
      <c r="X38" s="32"/>
      <c r="Y38" s="32"/>
      <c r="Z38" s="32"/>
      <c r="AA38" s="32"/>
      <c r="AB38" s="32"/>
      <c r="AC38" s="32"/>
      <c r="AD38" s="32"/>
      <c r="AE38" s="32"/>
    </row>
    <row r="39" spans="1:31" s="2" customFormat="1" ht="25.35" customHeight="1">
      <c r="A39" s="32"/>
      <c r="B39" s="33"/>
      <c r="C39" s="108"/>
      <c r="D39" s="109" t="s">
        <v>42</v>
      </c>
      <c r="E39" s="60"/>
      <c r="F39" s="60"/>
      <c r="G39" s="110" t="s">
        <v>43</v>
      </c>
      <c r="H39" s="111" t="s">
        <v>44</v>
      </c>
      <c r="I39" s="112"/>
      <c r="J39" s="113">
        <f>SUM(J30:J37)</f>
        <v>0</v>
      </c>
      <c r="K39" s="114"/>
      <c r="L39" s="42"/>
      <c r="S39" s="32"/>
      <c r="T39" s="32"/>
      <c r="U39" s="32"/>
      <c r="V39" s="32"/>
      <c r="W39" s="32"/>
      <c r="X39" s="32"/>
      <c r="Y39" s="32"/>
      <c r="Z39" s="32"/>
      <c r="AA39" s="32"/>
      <c r="AB39" s="32"/>
      <c r="AC39" s="32"/>
      <c r="AD39" s="32"/>
      <c r="AE39" s="32"/>
    </row>
    <row r="40" spans="1:31" s="2" customFormat="1" ht="14.45" customHeight="1">
      <c r="A40" s="32"/>
      <c r="B40" s="33"/>
      <c r="C40" s="32"/>
      <c r="D40" s="32"/>
      <c r="E40" s="32"/>
      <c r="F40" s="32"/>
      <c r="G40" s="32"/>
      <c r="H40" s="32"/>
      <c r="I40" s="96"/>
      <c r="J40" s="32"/>
      <c r="K40" s="32"/>
      <c r="L40" s="42"/>
      <c r="S40" s="32"/>
      <c r="T40" s="32"/>
      <c r="U40" s="32"/>
      <c r="V40" s="32"/>
      <c r="W40" s="32"/>
      <c r="X40" s="32"/>
      <c r="Y40" s="32"/>
      <c r="Z40" s="32"/>
      <c r="AA40" s="32"/>
      <c r="AB40" s="32"/>
      <c r="AC40" s="32"/>
      <c r="AD40" s="32"/>
      <c r="AE40" s="32"/>
    </row>
    <row r="41" spans="1:31" s="1" customFormat="1" ht="14.45" customHeight="1">
      <c r="B41" s="20"/>
      <c r="I41" s="93"/>
      <c r="L41" s="20"/>
    </row>
    <row r="42" spans="1:31" s="1" customFormat="1" ht="14.45" customHeight="1">
      <c r="B42" s="20"/>
      <c r="I42" s="93"/>
      <c r="L42" s="20"/>
    </row>
    <row r="43" spans="1:31" s="1" customFormat="1" ht="14.45" customHeight="1">
      <c r="B43" s="20"/>
      <c r="I43" s="93"/>
      <c r="L43" s="20"/>
    </row>
    <row r="44" spans="1:31" s="1" customFormat="1" ht="14.45" customHeight="1">
      <c r="B44" s="20"/>
      <c r="I44" s="93"/>
      <c r="L44" s="20"/>
    </row>
    <row r="45" spans="1:31" s="1" customFormat="1" ht="14.45" customHeight="1">
      <c r="B45" s="20"/>
      <c r="I45" s="93"/>
      <c r="L45" s="20"/>
    </row>
    <row r="46" spans="1:31" s="1" customFormat="1" ht="14.45" customHeight="1">
      <c r="B46" s="20"/>
      <c r="I46" s="93"/>
      <c r="L46" s="20"/>
    </row>
    <row r="47" spans="1:31" s="1" customFormat="1" ht="14.45" customHeight="1">
      <c r="B47" s="20"/>
      <c r="I47" s="93"/>
      <c r="L47" s="20"/>
    </row>
    <row r="48" spans="1:31" s="1" customFormat="1" ht="14.45" customHeight="1">
      <c r="B48" s="20"/>
      <c r="I48" s="93"/>
      <c r="L48" s="20"/>
    </row>
    <row r="49" spans="1:31" s="1" customFormat="1" ht="14.45" customHeight="1">
      <c r="B49" s="20"/>
      <c r="I49" s="93"/>
      <c r="L49" s="20"/>
    </row>
    <row r="50" spans="1:31" s="2" customFormat="1" ht="14.45" customHeight="1">
      <c r="B50" s="42"/>
      <c r="D50" s="43" t="s">
        <v>45</v>
      </c>
      <c r="E50" s="44"/>
      <c r="F50" s="44"/>
      <c r="G50" s="43" t="s">
        <v>46</v>
      </c>
      <c r="H50" s="44"/>
      <c r="I50" s="115"/>
      <c r="J50" s="44"/>
      <c r="K50" s="44"/>
      <c r="L50" s="42"/>
    </row>
    <row r="51" spans="1:31" ht="11.25">
      <c r="B51" s="20"/>
      <c r="L51" s="20"/>
    </row>
    <row r="52" spans="1:31" ht="11.25">
      <c r="B52" s="20"/>
      <c r="L52" s="20"/>
    </row>
    <row r="53" spans="1:31" ht="11.25">
      <c r="B53" s="20"/>
      <c r="L53" s="20"/>
    </row>
    <row r="54" spans="1:31" ht="11.25">
      <c r="B54" s="20"/>
      <c r="L54" s="20"/>
    </row>
    <row r="55" spans="1:31" ht="11.25">
      <c r="B55" s="20"/>
      <c r="L55" s="20"/>
    </row>
    <row r="56" spans="1:31" ht="11.25">
      <c r="B56" s="20"/>
      <c r="L56" s="20"/>
    </row>
    <row r="57" spans="1:31" ht="11.25">
      <c r="B57" s="20"/>
      <c r="L57" s="20"/>
    </row>
    <row r="58" spans="1:31" ht="11.25">
      <c r="B58" s="20"/>
      <c r="L58" s="20"/>
    </row>
    <row r="59" spans="1:31" ht="11.25">
      <c r="B59" s="20"/>
      <c r="L59" s="20"/>
    </row>
    <row r="60" spans="1:31" ht="11.25">
      <c r="B60" s="20"/>
      <c r="L60" s="20"/>
    </row>
    <row r="61" spans="1:31" s="2" customFormat="1" ht="12.75">
      <c r="A61" s="32"/>
      <c r="B61" s="33"/>
      <c r="C61" s="32"/>
      <c r="D61" s="45" t="s">
        <v>47</v>
      </c>
      <c r="E61" s="35"/>
      <c r="F61" s="116" t="s">
        <v>48</v>
      </c>
      <c r="G61" s="45" t="s">
        <v>47</v>
      </c>
      <c r="H61" s="35"/>
      <c r="I61" s="117"/>
      <c r="J61" s="118" t="s">
        <v>48</v>
      </c>
      <c r="K61" s="35"/>
      <c r="L61" s="42"/>
      <c r="S61" s="32"/>
      <c r="T61" s="32"/>
      <c r="U61" s="32"/>
      <c r="V61" s="32"/>
      <c r="W61" s="32"/>
      <c r="X61" s="32"/>
      <c r="Y61" s="32"/>
      <c r="Z61" s="32"/>
      <c r="AA61" s="32"/>
      <c r="AB61" s="32"/>
      <c r="AC61" s="32"/>
      <c r="AD61" s="32"/>
      <c r="AE61" s="32"/>
    </row>
    <row r="62" spans="1:31" ht="11.25">
      <c r="B62" s="20"/>
      <c r="L62" s="20"/>
    </row>
    <row r="63" spans="1:31" ht="11.25">
      <c r="B63" s="20"/>
      <c r="L63" s="20"/>
    </row>
    <row r="64" spans="1:31" ht="11.25">
      <c r="B64" s="20"/>
      <c r="L64" s="20"/>
    </row>
    <row r="65" spans="1:31" s="2" customFormat="1" ht="12.75">
      <c r="A65" s="32"/>
      <c r="B65" s="33"/>
      <c r="C65" s="32"/>
      <c r="D65" s="43" t="s">
        <v>49</v>
      </c>
      <c r="E65" s="46"/>
      <c r="F65" s="46"/>
      <c r="G65" s="43" t="s">
        <v>50</v>
      </c>
      <c r="H65" s="46"/>
      <c r="I65" s="119"/>
      <c r="J65" s="46"/>
      <c r="K65" s="46"/>
      <c r="L65" s="42"/>
      <c r="S65" s="32"/>
      <c r="T65" s="32"/>
      <c r="U65" s="32"/>
      <c r="V65" s="32"/>
      <c r="W65" s="32"/>
      <c r="X65" s="32"/>
      <c r="Y65" s="32"/>
      <c r="Z65" s="32"/>
      <c r="AA65" s="32"/>
      <c r="AB65" s="32"/>
      <c r="AC65" s="32"/>
      <c r="AD65" s="32"/>
      <c r="AE65" s="32"/>
    </row>
    <row r="66" spans="1:31" ht="11.25">
      <c r="B66" s="20"/>
      <c r="L66" s="20"/>
    </row>
    <row r="67" spans="1:31" ht="11.25">
      <c r="B67" s="20"/>
      <c r="L67" s="20"/>
    </row>
    <row r="68" spans="1:31" ht="11.25">
      <c r="B68" s="20"/>
      <c r="L68" s="20"/>
    </row>
    <row r="69" spans="1:31" ht="11.25">
      <c r="B69" s="20"/>
      <c r="L69" s="20"/>
    </row>
    <row r="70" spans="1:31" ht="11.25">
      <c r="B70" s="20"/>
      <c r="L70" s="20"/>
    </row>
    <row r="71" spans="1:31" ht="11.25">
      <c r="B71" s="20"/>
      <c r="L71" s="20"/>
    </row>
    <row r="72" spans="1:31" ht="11.25">
      <c r="B72" s="20"/>
      <c r="L72" s="20"/>
    </row>
    <row r="73" spans="1:31" ht="11.25">
      <c r="B73" s="20"/>
      <c r="L73" s="20"/>
    </row>
    <row r="74" spans="1:31" ht="11.25">
      <c r="B74" s="20"/>
      <c r="L74" s="20"/>
    </row>
    <row r="75" spans="1:31" ht="11.25">
      <c r="B75" s="20"/>
      <c r="L75" s="20"/>
    </row>
    <row r="76" spans="1:31" s="2" customFormat="1" ht="12.75">
      <c r="A76" s="32"/>
      <c r="B76" s="33"/>
      <c r="C76" s="32"/>
      <c r="D76" s="45" t="s">
        <v>47</v>
      </c>
      <c r="E76" s="35"/>
      <c r="F76" s="116" t="s">
        <v>48</v>
      </c>
      <c r="G76" s="45" t="s">
        <v>47</v>
      </c>
      <c r="H76" s="35"/>
      <c r="I76" s="117"/>
      <c r="J76" s="118" t="s">
        <v>48</v>
      </c>
      <c r="K76" s="35"/>
      <c r="L76" s="42"/>
      <c r="S76" s="32"/>
      <c r="T76" s="32"/>
      <c r="U76" s="32"/>
      <c r="V76" s="32"/>
      <c r="W76" s="32"/>
      <c r="X76" s="32"/>
      <c r="Y76" s="32"/>
      <c r="Z76" s="32"/>
      <c r="AA76" s="32"/>
      <c r="AB76" s="32"/>
      <c r="AC76" s="32"/>
      <c r="AD76" s="32"/>
      <c r="AE76" s="32"/>
    </row>
    <row r="77" spans="1:31" s="2" customFormat="1" ht="14.45" customHeight="1">
      <c r="A77" s="32"/>
      <c r="B77" s="47"/>
      <c r="C77" s="48"/>
      <c r="D77" s="48"/>
      <c r="E77" s="48"/>
      <c r="F77" s="48"/>
      <c r="G77" s="48"/>
      <c r="H77" s="48"/>
      <c r="I77" s="120"/>
      <c r="J77" s="48"/>
      <c r="K77" s="48"/>
      <c r="L77" s="42"/>
      <c r="S77" s="32"/>
      <c r="T77" s="32"/>
      <c r="U77" s="32"/>
      <c r="V77" s="32"/>
      <c r="W77" s="32"/>
      <c r="X77" s="32"/>
      <c r="Y77" s="32"/>
      <c r="Z77" s="32"/>
      <c r="AA77" s="32"/>
      <c r="AB77" s="32"/>
      <c r="AC77" s="32"/>
      <c r="AD77" s="32"/>
      <c r="AE77" s="32"/>
    </row>
    <row r="81" spans="1:47" s="2" customFormat="1" ht="6.95" customHeight="1">
      <c r="A81" s="32"/>
      <c r="B81" s="49"/>
      <c r="C81" s="50"/>
      <c r="D81" s="50"/>
      <c r="E81" s="50"/>
      <c r="F81" s="50"/>
      <c r="G81" s="50"/>
      <c r="H81" s="50"/>
      <c r="I81" s="121"/>
      <c r="J81" s="50"/>
      <c r="K81" s="50"/>
      <c r="L81" s="42"/>
      <c r="S81" s="32"/>
      <c r="T81" s="32"/>
      <c r="U81" s="32"/>
      <c r="V81" s="32"/>
      <c r="W81" s="32"/>
      <c r="X81" s="32"/>
      <c r="Y81" s="32"/>
      <c r="Z81" s="32"/>
      <c r="AA81" s="32"/>
      <c r="AB81" s="32"/>
      <c r="AC81" s="32"/>
      <c r="AD81" s="32"/>
      <c r="AE81" s="32"/>
    </row>
    <row r="82" spans="1:47" s="2" customFormat="1" ht="24.95" customHeight="1">
      <c r="A82" s="32"/>
      <c r="B82" s="33"/>
      <c r="C82" s="21" t="s">
        <v>100</v>
      </c>
      <c r="D82" s="32"/>
      <c r="E82" s="32"/>
      <c r="F82" s="32"/>
      <c r="G82" s="32"/>
      <c r="H82" s="32"/>
      <c r="I82" s="96"/>
      <c r="J82" s="32"/>
      <c r="K82" s="32"/>
      <c r="L82" s="42"/>
      <c r="S82" s="32"/>
      <c r="T82" s="32"/>
      <c r="U82" s="32"/>
      <c r="V82" s="32"/>
      <c r="W82" s="32"/>
      <c r="X82" s="32"/>
      <c r="Y82" s="32"/>
      <c r="Z82" s="32"/>
      <c r="AA82" s="32"/>
      <c r="AB82" s="32"/>
      <c r="AC82" s="32"/>
      <c r="AD82" s="32"/>
      <c r="AE82" s="32"/>
    </row>
    <row r="83" spans="1:47" s="2" customFormat="1" ht="6.95" customHeight="1">
      <c r="A83" s="32"/>
      <c r="B83" s="33"/>
      <c r="C83" s="32"/>
      <c r="D83" s="32"/>
      <c r="E83" s="32"/>
      <c r="F83" s="32"/>
      <c r="G83" s="32"/>
      <c r="H83" s="32"/>
      <c r="I83" s="96"/>
      <c r="J83" s="32"/>
      <c r="K83" s="32"/>
      <c r="L83" s="42"/>
      <c r="S83" s="32"/>
      <c r="T83" s="32"/>
      <c r="U83" s="32"/>
      <c r="V83" s="32"/>
      <c r="W83" s="32"/>
      <c r="X83" s="32"/>
      <c r="Y83" s="32"/>
      <c r="Z83" s="32"/>
      <c r="AA83" s="32"/>
      <c r="AB83" s="32"/>
      <c r="AC83" s="32"/>
      <c r="AD83" s="32"/>
      <c r="AE83" s="32"/>
    </row>
    <row r="84" spans="1:47" s="2" customFormat="1" ht="12" customHeight="1">
      <c r="A84" s="32"/>
      <c r="B84" s="33"/>
      <c r="C84" s="27" t="s">
        <v>16</v>
      </c>
      <c r="D84" s="32"/>
      <c r="E84" s="32"/>
      <c r="F84" s="32"/>
      <c r="G84" s="32"/>
      <c r="H84" s="32"/>
      <c r="I84" s="96"/>
      <c r="J84" s="32"/>
      <c r="K84" s="32"/>
      <c r="L84" s="42"/>
      <c r="S84" s="32"/>
      <c r="T84" s="32"/>
      <c r="U84" s="32"/>
      <c r="V84" s="32"/>
      <c r="W84" s="32"/>
      <c r="X84" s="32"/>
      <c r="Y84" s="32"/>
      <c r="Z84" s="32"/>
      <c r="AA84" s="32"/>
      <c r="AB84" s="32"/>
      <c r="AC84" s="32"/>
      <c r="AD84" s="32"/>
      <c r="AE84" s="32"/>
    </row>
    <row r="85" spans="1:47" s="2" customFormat="1" ht="16.5" customHeight="1">
      <c r="A85" s="32"/>
      <c r="B85" s="33"/>
      <c r="C85" s="32"/>
      <c r="D85" s="32"/>
      <c r="E85" s="259" t="str">
        <f>E7</f>
        <v>Bytový dům Mezilesí 2060 - Výměna stoupacího potrubí - I. etapa</v>
      </c>
      <c r="F85" s="260"/>
      <c r="G85" s="260"/>
      <c r="H85" s="260"/>
      <c r="I85" s="96"/>
      <c r="J85" s="32"/>
      <c r="K85" s="32"/>
      <c r="L85" s="42"/>
      <c r="S85" s="32"/>
      <c r="T85" s="32"/>
      <c r="U85" s="32"/>
      <c r="V85" s="32"/>
      <c r="W85" s="32"/>
      <c r="X85" s="32"/>
      <c r="Y85" s="32"/>
      <c r="Z85" s="32"/>
      <c r="AA85" s="32"/>
      <c r="AB85" s="32"/>
      <c r="AC85" s="32"/>
      <c r="AD85" s="32"/>
      <c r="AE85" s="32"/>
    </row>
    <row r="86" spans="1:47" s="2" customFormat="1" ht="12" customHeight="1">
      <c r="A86" s="32"/>
      <c r="B86" s="33"/>
      <c r="C86" s="27" t="s">
        <v>98</v>
      </c>
      <c r="D86" s="32"/>
      <c r="E86" s="32"/>
      <c r="F86" s="32"/>
      <c r="G86" s="32"/>
      <c r="H86" s="32"/>
      <c r="I86" s="96"/>
      <c r="J86" s="32"/>
      <c r="K86" s="32"/>
      <c r="L86" s="42"/>
      <c r="S86" s="32"/>
      <c r="T86" s="32"/>
      <c r="U86" s="32"/>
      <c r="V86" s="32"/>
      <c r="W86" s="32"/>
      <c r="X86" s="32"/>
      <c r="Y86" s="32"/>
      <c r="Z86" s="32"/>
      <c r="AA86" s="32"/>
      <c r="AB86" s="32"/>
      <c r="AC86" s="32"/>
      <c r="AD86" s="32"/>
      <c r="AE86" s="32"/>
    </row>
    <row r="87" spans="1:47" s="2" customFormat="1" ht="16.5" customHeight="1">
      <c r="A87" s="32"/>
      <c r="B87" s="33"/>
      <c r="C87" s="32"/>
      <c r="D87" s="32"/>
      <c r="E87" s="220" t="str">
        <f>E9</f>
        <v>01.2 - SO 01.2 ZTI</v>
      </c>
      <c r="F87" s="261"/>
      <c r="G87" s="261"/>
      <c r="H87" s="261"/>
      <c r="I87" s="96"/>
      <c r="J87" s="32"/>
      <c r="K87" s="32"/>
      <c r="L87" s="42"/>
      <c r="S87" s="32"/>
      <c r="T87" s="32"/>
      <c r="U87" s="32"/>
      <c r="V87" s="32"/>
      <c r="W87" s="32"/>
      <c r="X87" s="32"/>
      <c r="Y87" s="32"/>
      <c r="Z87" s="32"/>
      <c r="AA87" s="32"/>
      <c r="AB87" s="32"/>
      <c r="AC87" s="32"/>
      <c r="AD87" s="32"/>
      <c r="AE87" s="32"/>
    </row>
    <row r="88" spans="1:47" s="2" customFormat="1" ht="6.95" customHeight="1">
      <c r="A88" s="32"/>
      <c r="B88" s="33"/>
      <c r="C88" s="32"/>
      <c r="D88" s="32"/>
      <c r="E88" s="32"/>
      <c r="F88" s="32"/>
      <c r="G88" s="32"/>
      <c r="H88" s="32"/>
      <c r="I88" s="96"/>
      <c r="J88" s="32"/>
      <c r="K88" s="32"/>
      <c r="L88" s="42"/>
      <c r="S88" s="32"/>
      <c r="T88" s="32"/>
      <c r="U88" s="32"/>
      <c r="V88" s="32"/>
      <c r="W88" s="32"/>
      <c r="X88" s="32"/>
      <c r="Y88" s="32"/>
      <c r="Z88" s="32"/>
      <c r="AA88" s="32"/>
      <c r="AB88" s="32"/>
      <c r="AC88" s="32"/>
      <c r="AD88" s="32"/>
      <c r="AE88" s="32"/>
    </row>
    <row r="89" spans="1:47" s="2" customFormat="1" ht="12" customHeight="1">
      <c r="A89" s="32"/>
      <c r="B89" s="33"/>
      <c r="C89" s="27" t="s">
        <v>20</v>
      </c>
      <c r="D89" s="32"/>
      <c r="E89" s="32"/>
      <c r="F89" s="25" t="str">
        <f>F12</f>
        <v xml:space="preserve"> </v>
      </c>
      <c r="G89" s="32"/>
      <c r="H89" s="32"/>
      <c r="I89" s="97" t="s">
        <v>22</v>
      </c>
      <c r="J89" s="55">
        <f>IF(J12="","",J12)</f>
        <v>43734</v>
      </c>
      <c r="K89" s="32"/>
      <c r="L89" s="42"/>
      <c r="S89" s="32"/>
      <c r="T89" s="32"/>
      <c r="U89" s="32"/>
      <c r="V89" s="32"/>
      <c r="W89" s="32"/>
      <c r="X89" s="32"/>
      <c r="Y89" s="32"/>
      <c r="Z89" s="32"/>
      <c r="AA89" s="32"/>
      <c r="AB89" s="32"/>
      <c r="AC89" s="32"/>
      <c r="AD89" s="32"/>
      <c r="AE89" s="32"/>
    </row>
    <row r="90" spans="1:47" s="2" customFormat="1" ht="6.95" customHeight="1">
      <c r="A90" s="32"/>
      <c r="B90" s="33"/>
      <c r="C90" s="32"/>
      <c r="D90" s="32"/>
      <c r="E90" s="32"/>
      <c r="F90" s="32"/>
      <c r="G90" s="32"/>
      <c r="H90" s="32"/>
      <c r="I90" s="96"/>
      <c r="J90" s="32"/>
      <c r="K90" s="32"/>
      <c r="L90" s="42"/>
      <c r="S90" s="32"/>
      <c r="T90" s="32"/>
      <c r="U90" s="32"/>
      <c r="V90" s="32"/>
      <c r="W90" s="32"/>
      <c r="X90" s="32"/>
      <c r="Y90" s="32"/>
      <c r="Z90" s="32"/>
      <c r="AA90" s="32"/>
      <c r="AB90" s="32"/>
      <c r="AC90" s="32"/>
      <c r="AD90" s="32"/>
      <c r="AE90" s="32"/>
    </row>
    <row r="91" spans="1:47" s="2" customFormat="1" ht="15.2" customHeight="1">
      <c r="A91" s="32"/>
      <c r="B91" s="33"/>
      <c r="C91" s="27" t="s">
        <v>23</v>
      </c>
      <c r="D91" s="32"/>
      <c r="E91" s="32"/>
      <c r="F91" s="25" t="str">
        <f>E15</f>
        <v xml:space="preserve"> </v>
      </c>
      <c r="G91" s="32"/>
      <c r="H91" s="32"/>
      <c r="I91" s="97" t="s">
        <v>28</v>
      </c>
      <c r="J91" s="30" t="str">
        <f>E21</f>
        <v xml:space="preserve"> </v>
      </c>
      <c r="K91" s="32"/>
      <c r="L91" s="42"/>
      <c r="S91" s="32"/>
      <c r="T91" s="32"/>
      <c r="U91" s="32"/>
      <c r="V91" s="32"/>
      <c r="W91" s="32"/>
      <c r="X91" s="32"/>
      <c r="Y91" s="32"/>
      <c r="Z91" s="32"/>
      <c r="AA91" s="32"/>
      <c r="AB91" s="32"/>
      <c r="AC91" s="32"/>
      <c r="AD91" s="32"/>
      <c r="AE91" s="32"/>
    </row>
    <row r="92" spans="1:47" s="2" customFormat="1" ht="15.2" customHeight="1">
      <c r="A92" s="32"/>
      <c r="B92" s="33"/>
      <c r="C92" s="27" t="s">
        <v>26</v>
      </c>
      <c r="D92" s="32"/>
      <c r="E92" s="32"/>
      <c r="F92" s="25" t="str">
        <f>IF(E18="","",E18)</f>
        <v>Vyplň údaj</v>
      </c>
      <c r="G92" s="32"/>
      <c r="H92" s="32"/>
      <c r="I92" s="97" t="s">
        <v>30</v>
      </c>
      <c r="J92" s="30" t="str">
        <f>E24</f>
        <v xml:space="preserve"> </v>
      </c>
      <c r="K92" s="32"/>
      <c r="L92" s="42"/>
      <c r="S92" s="32"/>
      <c r="T92" s="32"/>
      <c r="U92" s="32"/>
      <c r="V92" s="32"/>
      <c r="W92" s="32"/>
      <c r="X92" s="32"/>
      <c r="Y92" s="32"/>
      <c r="Z92" s="32"/>
      <c r="AA92" s="32"/>
      <c r="AB92" s="32"/>
      <c r="AC92" s="32"/>
      <c r="AD92" s="32"/>
      <c r="AE92" s="32"/>
    </row>
    <row r="93" spans="1:47" s="2" customFormat="1" ht="10.35" customHeight="1">
      <c r="A93" s="32"/>
      <c r="B93" s="33"/>
      <c r="C93" s="32"/>
      <c r="D93" s="32"/>
      <c r="E93" s="32"/>
      <c r="F93" s="32"/>
      <c r="G93" s="32"/>
      <c r="H93" s="32"/>
      <c r="I93" s="96"/>
      <c r="J93" s="32"/>
      <c r="K93" s="32"/>
      <c r="L93" s="42"/>
      <c r="S93" s="32"/>
      <c r="T93" s="32"/>
      <c r="U93" s="32"/>
      <c r="V93" s="32"/>
      <c r="W93" s="32"/>
      <c r="X93" s="32"/>
      <c r="Y93" s="32"/>
      <c r="Z93" s="32"/>
      <c r="AA93" s="32"/>
      <c r="AB93" s="32"/>
      <c r="AC93" s="32"/>
      <c r="AD93" s="32"/>
      <c r="AE93" s="32"/>
    </row>
    <row r="94" spans="1:47" s="2" customFormat="1" ht="29.25" customHeight="1">
      <c r="A94" s="32"/>
      <c r="B94" s="33"/>
      <c r="C94" s="122" t="s">
        <v>101</v>
      </c>
      <c r="D94" s="108"/>
      <c r="E94" s="108"/>
      <c r="F94" s="108"/>
      <c r="G94" s="108"/>
      <c r="H94" s="108"/>
      <c r="I94" s="123"/>
      <c r="J94" s="124" t="s">
        <v>102</v>
      </c>
      <c r="K94" s="108"/>
      <c r="L94" s="42"/>
      <c r="S94" s="32"/>
      <c r="T94" s="32"/>
      <c r="U94" s="32"/>
      <c r="V94" s="32"/>
      <c r="W94" s="32"/>
      <c r="X94" s="32"/>
      <c r="Y94" s="32"/>
      <c r="Z94" s="32"/>
      <c r="AA94" s="32"/>
      <c r="AB94" s="32"/>
      <c r="AC94" s="32"/>
      <c r="AD94" s="32"/>
      <c r="AE94" s="32"/>
    </row>
    <row r="95" spans="1:47" s="2" customFormat="1" ht="10.35" customHeight="1">
      <c r="A95" s="32"/>
      <c r="B95" s="33"/>
      <c r="C95" s="32"/>
      <c r="D95" s="32"/>
      <c r="E95" s="32"/>
      <c r="F95" s="32"/>
      <c r="G95" s="32"/>
      <c r="H95" s="32"/>
      <c r="I95" s="96"/>
      <c r="J95" s="32"/>
      <c r="K95" s="32"/>
      <c r="L95" s="42"/>
      <c r="S95" s="32"/>
      <c r="T95" s="32"/>
      <c r="U95" s="32"/>
      <c r="V95" s="32"/>
      <c r="W95" s="32"/>
      <c r="X95" s="32"/>
      <c r="Y95" s="32"/>
      <c r="Z95" s="32"/>
      <c r="AA95" s="32"/>
      <c r="AB95" s="32"/>
      <c r="AC95" s="32"/>
      <c r="AD95" s="32"/>
      <c r="AE95" s="32"/>
    </row>
    <row r="96" spans="1:47" s="2" customFormat="1" ht="22.9" customHeight="1">
      <c r="A96" s="32"/>
      <c r="B96" s="33"/>
      <c r="C96" s="125" t="s">
        <v>103</v>
      </c>
      <c r="D96" s="32"/>
      <c r="E96" s="32"/>
      <c r="F96" s="32"/>
      <c r="G96" s="32"/>
      <c r="H96" s="32"/>
      <c r="I96" s="96"/>
      <c r="J96" s="71">
        <f>J120</f>
        <v>0</v>
      </c>
      <c r="K96" s="32"/>
      <c r="L96" s="42"/>
      <c r="S96" s="32"/>
      <c r="T96" s="32"/>
      <c r="U96" s="32"/>
      <c r="V96" s="32"/>
      <c r="W96" s="32"/>
      <c r="X96" s="32"/>
      <c r="Y96" s="32"/>
      <c r="Z96" s="32"/>
      <c r="AA96" s="32"/>
      <c r="AB96" s="32"/>
      <c r="AC96" s="32"/>
      <c r="AD96" s="32"/>
      <c r="AE96" s="32"/>
      <c r="AU96" s="17" t="s">
        <v>104</v>
      </c>
    </row>
    <row r="97" spans="1:31" s="9" customFormat="1" ht="24.95" customHeight="1">
      <c r="B97" s="126"/>
      <c r="D97" s="127" t="s">
        <v>511</v>
      </c>
      <c r="E97" s="128"/>
      <c r="F97" s="128"/>
      <c r="G97" s="128"/>
      <c r="H97" s="128"/>
      <c r="I97" s="129"/>
      <c r="J97" s="130">
        <f>J121</f>
        <v>0</v>
      </c>
      <c r="L97" s="126"/>
    </row>
    <row r="98" spans="1:31" s="9" customFormat="1" ht="24.95" customHeight="1">
      <c r="B98" s="126"/>
      <c r="D98" s="127" t="s">
        <v>512</v>
      </c>
      <c r="E98" s="128"/>
      <c r="F98" s="128"/>
      <c r="G98" s="128"/>
      <c r="H98" s="128"/>
      <c r="I98" s="129"/>
      <c r="J98" s="130">
        <f>J129</f>
        <v>0</v>
      </c>
      <c r="L98" s="126"/>
    </row>
    <row r="99" spans="1:31" s="9" customFormat="1" ht="24.95" customHeight="1">
      <c r="B99" s="126"/>
      <c r="D99" s="127" t="s">
        <v>513</v>
      </c>
      <c r="E99" s="128"/>
      <c r="F99" s="128"/>
      <c r="G99" s="128"/>
      <c r="H99" s="128"/>
      <c r="I99" s="129"/>
      <c r="J99" s="130">
        <f>J169</f>
        <v>0</v>
      </c>
      <c r="L99" s="126"/>
    </row>
    <row r="100" spans="1:31" s="9" customFormat="1" ht="24.95" customHeight="1">
      <c r="B100" s="126"/>
      <c r="D100" s="127" t="s">
        <v>514</v>
      </c>
      <c r="E100" s="128"/>
      <c r="F100" s="128"/>
      <c r="G100" s="128"/>
      <c r="H100" s="128"/>
      <c r="I100" s="129"/>
      <c r="J100" s="130">
        <f>J175</f>
        <v>0</v>
      </c>
      <c r="L100" s="126"/>
    </row>
    <row r="101" spans="1:31" s="2" customFormat="1" ht="21.75" customHeight="1">
      <c r="A101" s="32"/>
      <c r="B101" s="33"/>
      <c r="C101" s="32"/>
      <c r="D101" s="32"/>
      <c r="E101" s="32"/>
      <c r="F101" s="32"/>
      <c r="G101" s="32"/>
      <c r="H101" s="32"/>
      <c r="I101" s="96"/>
      <c r="J101" s="32"/>
      <c r="K101" s="32"/>
      <c r="L101" s="42"/>
      <c r="S101" s="32"/>
      <c r="T101" s="32"/>
      <c r="U101" s="32"/>
      <c r="V101" s="32"/>
      <c r="W101" s="32"/>
      <c r="X101" s="32"/>
      <c r="Y101" s="32"/>
      <c r="Z101" s="32"/>
      <c r="AA101" s="32"/>
      <c r="AB101" s="32"/>
      <c r="AC101" s="32"/>
      <c r="AD101" s="32"/>
      <c r="AE101" s="32"/>
    </row>
    <row r="102" spans="1:31" s="2" customFormat="1" ht="6.95" customHeight="1">
      <c r="A102" s="32"/>
      <c r="B102" s="47"/>
      <c r="C102" s="48"/>
      <c r="D102" s="48"/>
      <c r="E102" s="48"/>
      <c r="F102" s="48"/>
      <c r="G102" s="48"/>
      <c r="H102" s="48"/>
      <c r="I102" s="120"/>
      <c r="J102" s="48"/>
      <c r="K102" s="48"/>
      <c r="L102" s="42"/>
      <c r="S102" s="32"/>
      <c r="T102" s="32"/>
      <c r="U102" s="32"/>
      <c r="V102" s="32"/>
      <c r="W102" s="32"/>
      <c r="X102" s="32"/>
      <c r="Y102" s="32"/>
      <c r="Z102" s="32"/>
      <c r="AA102" s="32"/>
      <c r="AB102" s="32"/>
      <c r="AC102" s="32"/>
      <c r="AD102" s="32"/>
      <c r="AE102" s="32"/>
    </row>
    <row r="106" spans="1:31" s="2" customFormat="1" ht="6.95" customHeight="1">
      <c r="A106" s="32"/>
      <c r="B106" s="49"/>
      <c r="C106" s="50"/>
      <c r="D106" s="50"/>
      <c r="E106" s="50"/>
      <c r="F106" s="50"/>
      <c r="G106" s="50"/>
      <c r="H106" s="50"/>
      <c r="I106" s="121"/>
      <c r="J106" s="50"/>
      <c r="K106" s="50"/>
      <c r="L106" s="42"/>
      <c r="S106" s="32"/>
      <c r="T106" s="32"/>
      <c r="U106" s="32"/>
      <c r="V106" s="32"/>
      <c r="W106" s="32"/>
      <c r="X106" s="32"/>
      <c r="Y106" s="32"/>
      <c r="Z106" s="32"/>
      <c r="AA106" s="32"/>
      <c r="AB106" s="32"/>
      <c r="AC106" s="32"/>
      <c r="AD106" s="32"/>
      <c r="AE106" s="32"/>
    </row>
    <row r="107" spans="1:31" s="2" customFormat="1" ht="24.95" customHeight="1">
      <c r="A107" s="32"/>
      <c r="B107" s="33"/>
      <c r="C107" s="21" t="s">
        <v>121</v>
      </c>
      <c r="D107" s="32"/>
      <c r="E107" s="32"/>
      <c r="F107" s="32"/>
      <c r="G107" s="32"/>
      <c r="H107" s="32"/>
      <c r="I107" s="96"/>
      <c r="J107" s="32"/>
      <c r="K107" s="32"/>
      <c r="L107" s="42"/>
      <c r="S107" s="32"/>
      <c r="T107" s="32"/>
      <c r="U107" s="32"/>
      <c r="V107" s="32"/>
      <c r="W107" s="32"/>
      <c r="X107" s="32"/>
      <c r="Y107" s="32"/>
      <c r="Z107" s="32"/>
      <c r="AA107" s="32"/>
      <c r="AB107" s="32"/>
      <c r="AC107" s="32"/>
      <c r="AD107" s="32"/>
      <c r="AE107" s="32"/>
    </row>
    <row r="108" spans="1:31" s="2" customFormat="1" ht="6.95" customHeight="1">
      <c r="A108" s="32"/>
      <c r="B108" s="33"/>
      <c r="C108" s="32"/>
      <c r="D108" s="32"/>
      <c r="E108" s="32"/>
      <c r="F108" s="32"/>
      <c r="G108" s="32"/>
      <c r="H108" s="32"/>
      <c r="I108" s="96"/>
      <c r="J108" s="32"/>
      <c r="K108" s="32"/>
      <c r="L108" s="42"/>
      <c r="S108" s="32"/>
      <c r="T108" s="32"/>
      <c r="U108" s="32"/>
      <c r="V108" s="32"/>
      <c r="W108" s="32"/>
      <c r="X108" s="32"/>
      <c r="Y108" s="32"/>
      <c r="Z108" s="32"/>
      <c r="AA108" s="32"/>
      <c r="AB108" s="32"/>
      <c r="AC108" s="32"/>
      <c r="AD108" s="32"/>
      <c r="AE108" s="32"/>
    </row>
    <row r="109" spans="1:31" s="2" customFormat="1" ht="12" customHeight="1">
      <c r="A109" s="32"/>
      <c r="B109" s="33"/>
      <c r="C109" s="27" t="s">
        <v>16</v>
      </c>
      <c r="D109" s="32"/>
      <c r="E109" s="32"/>
      <c r="F109" s="32"/>
      <c r="G109" s="32"/>
      <c r="H109" s="32"/>
      <c r="I109" s="96"/>
      <c r="J109" s="32"/>
      <c r="K109" s="32"/>
      <c r="L109" s="42"/>
      <c r="S109" s="32"/>
      <c r="T109" s="32"/>
      <c r="U109" s="32"/>
      <c r="V109" s="32"/>
      <c r="W109" s="32"/>
      <c r="X109" s="32"/>
      <c r="Y109" s="32"/>
      <c r="Z109" s="32"/>
      <c r="AA109" s="32"/>
      <c r="AB109" s="32"/>
      <c r="AC109" s="32"/>
      <c r="AD109" s="32"/>
      <c r="AE109" s="32"/>
    </row>
    <row r="110" spans="1:31" s="2" customFormat="1" ht="16.5" customHeight="1">
      <c r="A110" s="32"/>
      <c r="B110" s="33"/>
      <c r="C110" s="32"/>
      <c r="D110" s="32"/>
      <c r="E110" s="259" t="str">
        <f>E7</f>
        <v>Bytový dům Mezilesí 2060 - Výměna stoupacího potrubí - I. etapa</v>
      </c>
      <c r="F110" s="260"/>
      <c r="G110" s="260"/>
      <c r="H110" s="260"/>
      <c r="I110" s="96"/>
      <c r="J110" s="32"/>
      <c r="K110" s="32"/>
      <c r="L110" s="42"/>
      <c r="S110" s="32"/>
      <c r="T110" s="32"/>
      <c r="U110" s="32"/>
      <c r="V110" s="32"/>
      <c r="W110" s="32"/>
      <c r="X110" s="32"/>
      <c r="Y110" s="32"/>
      <c r="Z110" s="32"/>
      <c r="AA110" s="32"/>
      <c r="AB110" s="32"/>
      <c r="AC110" s="32"/>
      <c r="AD110" s="32"/>
      <c r="AE110" s="32"/>
    </row>
    <row r="111" spans="1:31" s="2" customFormat="1" ht="12" customHeight="1">
      <c r="A111" s="32"/>
      <c r="B111" s="33"/>
      <c r="C111" s="27" t="s">
        <v>98</v>
      </c>
      <c r="D111" s="32"/>
      <c r="E111" s="32"/>
      <c r="F111" s="32"/>
      <c r="G111" s="32"/>
      <c r="H111" s="32"/>
      <c r="I111" s="96"/>
      <c r="J111" s="32"/>
      <c r="K111" s="32"/>
      <c r="L111" s="42"/>
      <c r="S111" s="32"/>
      <c r="T111" s="32"/>
      <c r="U111" s="32"/>
      <c r="V111" s="32"/>
      <c r="W111" s="32"/>
      <c r="X111" s="32"/>
      <c r="Y111" s="32"/>
      <c r="Z111" s="32"/>
      <c r="AA111" s="32"/>
      <c r="AB111" s="32"/>
      <c r="AC111" s="32"/>
      <c r="AD111" s="32"/>
      <c r="AE111" s="32"/>
    </row>
    <row r="112" spans="1:31" s="2" customFormat="1" ht="16.5" customHeight="1">
      <c r="A112" s="32"/>
      <c r="B112" s="33"/>
      <c r="C112" s="32"/>
      <c r="D112" s="32"/>
      <c r="E112" s="220" t="str">
        <f>E9</f>
        <v>01.2 - SO 01.2 ZTI</v>
      </c>
      <c r="F112" s="261"/>
      <c r="G112" s="261"/>
      <c r="H112" s="261"/>
      <c r="I112" s="96"/>
      <c r="J112" s="32"/>
      <c r="K112" s="32"/>
      <c r="L112" s="42"/>
      <c r="S112" s="32"/>
      <c r="T112" s="32"/>
      <c r="U112" s="32"/>
      <c r="V112" s="32"/>
      <c r="W112" s="32"/>
      <c r="X112" s="32"/>
      <c r="Y112" s="32"/>
      <c r="Z112" s="32"/>
      <c r="AA112" s="32"/>
      <c r="AB112" s="32"/>
      <c r="AC112" s="32"/>
      <c r="AD112" s="32"/>
      <c r="AE112" s="32"/>
    </row>
    <row r="113" spans="1:65" s="2" customFormat="1" ht="6.95" customHeight="1">
      <c r="A113" s="32"/>
      <c r="B113" s="33"/>
      <c r="C113" s="32"/>
      <c r="D113" s="32"/>
      <c r="E113" s="32"/>
      <c r="F113" s="32"/>
      <c r="G113" s="32"/>
      <c r="H113" s="32"/>
      <c r="I113" s="96"/>
      <c r="J113" s="32"/>
      <c r="K113" s="32"/>
      <c r="L113" s="42"/>
      <c r="S113" s="32"/>
      <c r="T113" s="32"/>
      <c r="U113" s="32"/>
      <c r="V113" s="32"/>
      <c r="W113" s="32"/>
      <c r="X113" s="32"/>
      <c r="Y113" s="32"/>
      <c r="Z113" s="32"/>
      <c r="AA113" s="32"/>
      <c r="AB113" s="32"/>
      <c r="AC113" s="32"/>
      <c r="AD113" s="32"/>
      <c r="AE113" s="32"/>
    </row>
    <row r="114" spans="1:65" s="2" customFormat="1" ht="12" customHeight="1">
      <c r="A114" s="32"/>
      <c r="B114" s="33"/>
      <c r="C114" s="27" t="s">
        <v>20</v>
      </c>
      <c r="D114" s="32"/>
      <c r="E114" s="32"/>
      <c r="F114" s="25" t="str">
        <f>F12</f>
        <v xml:space="preserve"> </v>
      </c>
      <c r="G114" s="32"/>
      <c r="H114" s="32"/>
      <c r="I114" s="97" t="s">
        <v>22</v>
      </c>
      <c r="J114" s="55">
        <f>IF(J12="","",J12)</f>
        <v>43734</v>
      </c>
      <c r="K114" s="32"/>
      <c r="L114" s="42"/>
      <c r="S114" s="32"/>
      <c r="T114" s="32"/>
      <c r="U114" s="32"/>
      <c r="V114" s="32"/>
      <c r="W114" s="32"/>
      <c r="X114" s="32"/>
      <c r="Y114" s="32"/>
      <c r="Z114" s="32"/>
      <c r="AA114" s="32"/>
      <c r="AB114" s="32"/>
      <c r="AC114" s="32"/>
      <c r="AD114" s="32"/>
      <c r="AE114" s="32"/>
    </row>
    <row r="115" spans="1:65" s="2" customFormat="1" ht="6.95" customHeight="1">
      <c r="A115" s="32"/>
      <c r="B115" s="33"/>
      <c r="C115" s="32"/>
      <c r="D115" s="32"/>
      <c r="E115" s="32"/>
      <c r="F115" s="32"/>
      <c r="G115" s="32"/>
      <c r="H115" s="32"/>
      <c r="I115" s="96"/>
      <c r="J115" s="32"/>
      <c r="K115" s="32"/>
      <c r="L115" s="42"/>
      <c r="S115" s="32"/>
      <c r="T115" s="32"/>
      <c r="U115" s="32"/>
      <c r="V115" s="32"/>
      <c r="W115" s="32"/>
      <c r="X115" s="32"/>
      <c r="Y115" s="32"/>
      <c r="Z115" s="32"/>
      <c r="AA115" s="32"/>
      <c r="AB115" s="32"/>
      <c r="AC115" s="32"/>
      <c r="AD115" s="32"/>
      <c r="AE115" s="32"/>
    </row>
    <row r="116" spans="1:65" s="2" customFormat="1" ht="15.2" customHeight="1">
      <c r="A116" s="32"/>
      <c r="B116" s="33"/>
      <c r="C116" s="27" t="s">
        <v>23</v>
      </c>
      <c r="D116" s="32"/>
      <c r="E116" s="32"/>
      <c r="F116" s="25" t="str">
        <f>E15</f>
        <v xml:space="preserve"> </v>
      </c>
      <c r="G116" s="32"/>
      <c r="H116" s="32"/>
      <c r="I116" s="97" t="s">
        <v>28</v>
      </c>
      <c r="J116" s="30" t="str">
        <f>E21</f>
        <v xml:space="preserve"> </v>
      </c>
      <c r="K116" s="32"/>
      <c r="L116" s="42"/>
      <c r="S116" s="32"/>
      <c r="T116" s="32"/>
      <c r="U116" s="32"/>
      <c r="V116" s="32"/>
      <c r="W116" s="32"/>
      <c r="X116" s="32"/>
      <c r="Y116" s="32"/>
      <c r="Z116" s="32"/>
      <c r="AA116" s="32"/>
      <c r="AB116" s="32"/>
      <c r="AC116" s="32"/>
      <c r="AD116" s="32"/>
      <c r="AE116" s="32"/>
    </row>
    <row r="117" spans="1:65" s="2" customFormat="1" ht="15.2" customHeight="1">
      <c r="A117" s="32"/>
      <c r="B117" s="33"/>
      <c r="C117" s="27" t="s">
        <v>26</v>
      </c>
      <c r="D117" s="32"/>
      <c r="E117" s="32"/>
      <c r="F117" s="25" t="str">
        <f>IF(E18="","",E18)</f>
        <v>Vyplň údaj</v>
      </c>
      <c r="G117" s="32"/>
      <c r="H117" s="32"/>
      <c r="I117" s="97" t="s">
        <v>30</v>
      </c>
      <c r="J117" s="30" t="str">
        <f>E24</f>
        <v xml:space="preserve"> </v>
      </c>
      <c r="K117" s="32"/>
      <c r="L117" s="42"/>
      <c r="S117" s="32"/>
      <c r="T117" s="32"/>
      <c r="U117" s="32"/>
      <c r="V117" s="32"/>
      <c r="W117" s="32"/>
      <c r="X117" s="32"/>
      <c r="Y117" s="32"/>
      <c r="Z117" s="32"/>
      <c r="AA117" s="32"/>
      <c r="AB117" s="32"/>
      <c r="AC117" s="32"/>
      <c r="AD117" s="32"/>
      <c r="AE117" s="32"/>
    </row>
    <row r="118" spans="1:65" s="2" customFormat="1" ht="10.35" customHeight="1">
      <c r="A118" s="32"/>
      <c r="B118" s="33"/>
      <c r="C118" s="32"/>
      <c r="D118" s="32"/>
      <c r="E118" s="32"/>
      <c r="F118" s="32"/>
      <c r="G118" s="32"/>
      <c r="H118" s="32"/>
      <c r="I118" s="96"/>
      <c r="J118" s="32"/>
      <c r="K118" s="32"/>
      <c r="L118" s="42"/>
      <c r="S118" s="32"/>
      <c r="T118" s="32"/>
      <c r="U118" s="32"/>
      <c r="V118" s="32"/>
      <c r="W118" s="32"/>
      <c r="X118" s="32"/>
      <c r="Y118" s="32"/>
      <c r="Z118" s="32"/>
      <c r="AA118" s="32"/>
      <c r="AB118" s="32"/>
      <c r="AC118" s="32"/>
      <c r="AD118" s="32"/>
      <c r="AE118" s="32"/>
    </row>
    <row r="119" spans="1:65" s="11" customFormat="1" ht="29.25" customHeight="1">
      <c r="A119" s="136"/>
      <c r="B119" s="137"/>
      <c r="C119" s="138" t="s">
        <v>122</v>
      </c>
      <c r="D119" s="139" t="s">
        <v>57</v>
      </c>
      <c r="E119" s="139" t="s">
        <v>53</v>
      </c>
      <c r="F119" s="139" t="s">
        <v>54</v>
      </c>
      <c r="G119" s="139" t="s">
        <v>123</v>
      </c>
      <c r="H119" s="139" t="s">
        <v>124</v>
      </c>
      <c r="I119" s="140" t="s">
        <v>125</v>
      </c>
      <c r="J119" s="141" t="s">
        <v>102</v>
      </c>
      <c r="K119" s="142" t="s">
        <v>126</v>
      </c>
      <c r="L119" s="143"/>
      <c r="M119" s="62" t="s">
        <v>1</v>
      </c>
      <c r="N119" s="63" t="s">
        <v>36</v>
      </c>
      <c r="O119" s="63" t="s">
        <v>127</v>
      </c>
      <c r="P119" s="63" t="s">
        <v>128</v>
      </c>
      <c r="Q119" s="63" t="s">
        <v>129</v>
      </c>
      <c r="R119" s="63" t="s">
        <v>130</v>
      </c>
      <c r="S119" s="63" t="s">
        <v>131</v>
      </c>
      <c r="T119" s="64" t="s">
        <v>132</v>
      </c>
      <c r="U119" s="136"/>
      <c r="V119" s="136"/>
      <c r="W119" s="136"/>
      <c r="X119" s="136"/>
      <c r="Y119" s="136"/>
      <c r="Z119" s="136"/>
      <c r="AA119" s="136"/>
      <c r="AB119" s="136"/>
      <c r="AC119" s="136"/>
      <c r="AD119" s="136"/>
      <c r="AE119" s="136"/>
    </row>
    <row r="120" spans="1:65" s="2" customFormat="1" ht="22.9" customHeight="1">
      <c r="A120" s="32"/>
      <c r="B120" s="33"/>
      <c r="C120" s="69" t="s">
        <v>133</v>
      </c>
      <c r="D120" s="32"/>
      <c r="E120" s="32"/>
      <c r="F120" s="32"/>
      <c r="G120" s="32"/>
      <c r="H120" s="32"/>
      <c r="I120" s="96"/>
      <c r="J120" s="144">
        <f>BK120</f>
        <v>0</v>
      </c>
      <c r="K120" s="32"/>
      <c r="L120" s="33"/>
      <c r="M120" s="65"/>
      <c r="N120" s="56"/>
      <c r="O120" s="66"/>
      <c r="P120" s="145">
        <f>P121+P129+P169+P175</f>
        <v>0</v>
      </c>
      <c r="Q120" s="66"/>
      <c r="R120" s="145">
        <f>R121+R129+R169+R175</f>
        <v>0</v>
      </c>
      <c r="S120" s="66"/>
      <c r="T120" s="146">
        <f>T121+T129+T169+T175</f>
        <v>0</v>
      </c>
      <c r="U120" s="32"/>
      <c r="V120" s="32"/>
      <c r="W120" s="32"/>
      <c r="X120" s="32"/>
      <c r="Y120" s="32"/>
      <c r="Z120" s="32"/>
      <c r="AA120" s="32"/>
      <c r="AB120" s="32"/>
      <c r="AC120" s="32"/>
      <c r="AD120" s="32"/>
      <c r="AE120" s="32"/>
      <c r="AT120" s="17" t="s">
        <v>71</v>
      </c>
      <c r="AU120" s="17" t="s">
        <v>104</v>
      </c>
      <c r="BK120" s="147">
        <f>BK121+BK129+BK169+BK175</f>
        <v>0</v>
      </c>
    </row>
    <row r="121" spans="1:65" s="12" customFormat="1" ht="25.9" customHeight="1">
      <c r="B121" s="148"/>
      <c r="D121" s="149" t="s">
        <v>71</v>
      </c>
      <c r="E121" s="150" t="s">
        <v>515</v>
      </c>
      <c r="F121" s="150" t="s">
        <v>516</v>
      </c>
      <c r="I121" s="151"/>
      <c r="J121" s="152">
        <f>BK121</f>
        <v>0</v>
      </c>
      <c r="L121" s="148"/>
      <c r="M121" s="153"/>
      <c r="N121" s="154"/>
      <c r="O121" s="154"/>
      <c r="P121" s="155">
        <f>SUM(P122:P128)</f>
        <v>0</v>
      </c>
      <c r="Q121" s="154"/>
      <c r="R121" s="155">
        <f>SUM(R122:R128)</f>
        <v>0</v>
      </c>
      <c r="S121" s="154"/>
      <c r="T121" s="156">
        <f>SUM(T122:T128)</f>
        <v>0</v>
      </c>
      <c r="AR121" s="149" t="s">
        <v>80</v>
      </c>
      <c r="AT121" s="157" t="s">
        <v>71</v>
      </c>
      <c r="AU121" s="157" t="s">
        <v>72</v>
      </c>
      <c r="AY121" s="149" t="s">
        <v>136</v>
      </c>
      <c r="BK121" s="158">
        <f>SUM(BK122:BK128)</f>
        <v>0</v>
      </c>
    </row>
    <row r="122" spans="1:65" s="2" customFormat="1" ht="16.5" customHeight="1">
      <c r="A122" s="32"/>
      <c r="B122" s="161"/>
      <c r="C122" s="162" t="s">
        <v>80</v>
      </c>
      <c r="D122" s="162" t="s">
        <v>139</v>
      </c>
      <c r="E122" s="163" t="s">
        <v>517</v>
      </c>
      <c r="F122" s="164" t="s">
        <v>518</v>
      </c>
      <c r="G122" s="165" t="s">
        <v>260</v>
      </c>
      <c r="H122" s="166">
        <v>45</v>
      </c>
      <c r="I122" s="167"/>
      <c r="J122" s="168">
        <f t="shared" ref="J122:J128" si="0">ROUND(I122*H122,2)</f>
        <v>0</v>
      </c>
      <c r="K122" s="169"/>
      <c r="L122" s="33"/>
      <c r="M122" s="170" t="s">
        <v>1</v>
      </c>
      <c r="N122" s="171" t="s">
        <v>38</v>
      </c>
      <c r="O122" s="58"/>
      <c r="P122" s="172">
        <f t="shared" ref="P122:P128" si="1">O122*H122</f>
        <v>0</v>
      </c>
      <c r="Q122" s="172">
        <v>0</v>
      </c>
      <c r="R122" s="172">
        <f t="shared" ref="R122:R128" si="2">Q122*H122</f>
        <v>0</v>
      </c>
      <c r="S122" s="172">
        <v>0</v>
      </c>
      <c r="T122" s="173">
        <f t="shared" ref="T122:T128" si="3">S122*H122</f>
        <v>0</v>
      </c>
      <c r="U122" s="32"/>
      <c r="V122" s="32"/>
      <c r="W122" s="32"/>
      <c r="X122" s="32"/>
      <c r="Y122" s="32"/>
      <c r="Z122" s="32"/>
      <c r="AA122" s="32"/>
      <c r="AB122" s="32"/>
      <c r="AC122" s="32"/>
      <c r="AD122" s="32"/>
      <c r="AE122" s="32"/>
      <c r="AR122" s="174" t="s">
        <v>143</v>
      </c>
      <c r="AT122" s="174" t="s">
        <v>139</v>
      </c>
      <c r="AU122" s="174" t="s">
        <v>80</v>
      </c>
      <c r="AY122" s="17" t="s">
        <v>136</v>
      </c>
      <c r="BE122" s="175">
        <f t="shared" ref="BE122:BE128" si="4">IF(N122="základní",J122,0)</f>
        <v>0</v>
      </c>
      <c r="BF122" s="175">
        <f t="shared" ref="BF122:BF128" si="5">IF(N122="snížená",J122,0)</f>
        <v>0</v>
      </c>
      <c r="BG122" s="175">
        <f t="shared" ref="BG122:BG128" si="6">IF(N122="zákl. přenesená",J122,0)</f>
        <v>0</v>
      </c>
      <c r="BH122" s="175">
        <f t="shared" ref="BH122:BH128" si="7">IF(N122="sníž. přenesená",J122,0)</f>
        <v>0</v>
      </c>
      <c r="BI122" s="175">
        <f t="shared" ref="BI122:BI128" si="8">IF(N122="nulová",J122,0)</f>
        <v>0</v>
      </c>
      <c r="BJ122" s="17" t="s">
        <v>144</v>
      </c>
      <c r="BK122" s="175">
        <f t="shared" ref="BK122:BK128" si="9">ROUND(I122*H122,2)</f>
        <v>0</v>
      </c>
      <c r="BL122" s="17" t="s">
        <v>143</v>
      </c>
      <c r="BM122" s="174" t="s">
        <v>144</v>
      </c>
    </row>
    <row r="123" spans="1:65" s="2" customFormat="1" ht="16.5" customHeight="1">
      <c r="A123" s="32"/>
      <c r="B123" s="161"/>
      <c r="C123" s="162" t="s">
        <v>144</v>
      </c>
      <c r="D123" s="162" t="s">
        <v>139</v>
      </c>
      <c r="E123" s="163" t="s">
        <v>519</v>
      </c>
      <c r="F123" s="164" t="s">
        <v>520</v>
      </c>
      <c r="G123" s="165" t="s">
        <v>260</v>
      </c>
      <c r="H123" s="166">
        <v>83</v>
      </c>
      <c r="I123" s="167"/>
      <c r="J123" s="168">
        <f t="shared" si="0"/>
        <v>0</v>
      </c>
      <c r="K123" s="169"/>
      <c r="L123" s="33"/>
      <c r="M123" s="170" t="s">
        <v>1</v>
      </c>
      <c r="N123" s="171" t="s">
        <v>38</v>
      </c>
      <c r="O123" s="58"/>
      <c r="P123" s="172">
        <f t="shared" si="1"/>
        <v>0</v>
      </c>
      <c r="Q123" s="172">
        <v>0</v>
      </c>
      <c r="R123" s="172">
        <f t="shared" si="2"/>
        <v>0</v>
      </c>
      <c r="S123" s="172">
        <v>0</v>
      </c>
      <c r="T123" s="173">
        <f t="shared" si="3"/>
        <v>0</v>
      </c>
      <c r="U123" s="32"/>
      <c r="V123" s="32"/>
      <c r="W123" s="32"/>
      <c r="X123" s="32"/>
      <c r="Y123" s="32"/>
      <c r="Z123" s="32"/>
      <c r="AA123" s="32"/>
      <c r="AB123" s="32"/>
      <c r="AC123" s="32"/>
      <c r="AD123" s="32"/>
      <c r="AE123" s="32"/>
      <c r="AR123" s="174" t="s">
        <v>143</v>
      </c>
      <c r="AT123" s="174" t="s">
        <v>139</v>
      </c>
      <c r="AU123" s="174" t="s">
        <v>80</v>
      </c>
      <c r="AY123" s="17" t="s">
        <v>136</v>
      </c>
      <c r="BE123" s="175">
        <f t="shared" si="4"/>
        <v>0</v>
      </c>
      <c r="BF123" s="175">
        <f t="shared" si="5"/>
        <v>0</v>
      </c>
      <c r="BG123" s="175">
        <f t="shared" si="6"/>
        <v>0</v>
      </c>
      <c r="BH123" s="175">
        <f t="shared" si="7"/>
        <v>0</v>
      </c>
      <c r="BI123" s="175">
        <f t="shared" si="8"/>
        <v>0</v>
      </c>
      <c r="BJ123" s="17" t="s">
        <v>144</v>
      </c>
      <c r="BK123" s="175">
        <f t="shared" si="9"/>
        <v>0</v>
      </c>
      <c r="BL123" s="17" t="s">
        <v>143</v>
      </c>
      <c r="BM123" s="174" t="s">
        <v>143</v>
      </c>
    </row>
    <row r="124" spans="1:65" s="2" customFormat="1" ht="16.5" customHeight="1">
      <c r="A124" s="32"/>
      <c r="B124" s="161"/>
      <c r="C124" s="162" t="s">
        <v>137</v>
      </c>
      <c r="D124" s="162" t="s">
        <v>139</v>
      </c>
      <c r="E124" s="163" t="s">
        <v>521</v>
      </c>
      <c r="F124" s="164" t="s">
        <v>522</v>
      </c>
      <c r="G124" s="165" t="s">
        <v>142</v>
      </c>
      <c r="H124" s="166">
        <v>2</v>
      </c>
      <c r="I124" s="167"/>
      <c r="J124" s="168">
        <f t="shared" si="0"/>
        <v>0</v>
      </c>
      <c r="K124" s="169"/>
      <c r="L124" s="33"/>
      <c r="M124" s="170" t="s">
        <v>1</v>
      </c>
      <c r="N124" s="171" t="s">
        <v>38</v>
      </c>
      <c r="O124" s="58"/>
      <c r="P124" s="172">
        <f t="shared" si="1"/>
        <v>0</v>
      </c>
      <c r="Q124" s="172">
        <v>0</v>
      </c>
      <c r="R124" s="172">
        <f t="shared" si="2"/>
        <v>0</v>
      </c>
      <c r="S124" s="172">
        <v>0</v>
      </c>
      <c r="T124" s="173">
        <f t="shared" si="3"/>
        <v>0</v>
      </c>
      <c r="U124" s="32"/>
      <c r="V124" s="32"/>
      <c r="W124" s="32"/>
      <c r="X124" s="32"/>
      <c r="Y124" s="32"/>
      <c r="Z124" s="32"/>
      <c r="AA124" s="32"/>
      <c r="AB124" s="32"/>
      <c r="AC124" s="32"/>
      <c r="AD124" s="32"/>
      <c r="AE124" s="32"/>
      <c r="AR124" s="174" t="s">
        <v>143</v>
      </c>
      <c r="AT124" s="174" t="s">
        <v>139</v>
      </c>
      <c r="AU124" s="174" t="s">
        <v>80</v>
      </c>
      <c r="AY124" s="17" t="s">
        <v>136</v>
      </c>
      <c r="BE124" s="175">
        <f t="shared" si="4"/>
        <v>0</v>
      </c>
      <c r="BF124" s="175">
        <f t="shared" si="5"/>
        <v>0</v>
      </c>
      <c r="BG124" s="175">
        <f t="shared" si="6"/>
        <v>0</v>
      </c>
      <c r="BH124" s="175">
        <f t="shared" si="7"/>
        <v>0</v>
      </c>
      <c r="BI124" s="175">
        <f t="shared" si="8"/>
        <v>0</v>
      </c>
      <c r="BJ124" s="17" t="s">
        <v>144</v>
      </c>
      <c r="BK124" s="175">
        <f t="shared" si="9"/>
        <v>0</v>
      </c>
      <c r="BL124" s="17" t="s">
        <v>143</v>
      </c>
      <c r="BM124" s="174" t="s">
        <v>160</v>
      </c>
    </row>
    <row r="125" spans="1:65" s="2" customFormat="1" ht="16.5" customHeight="1">
      <c r="A125" s="32"/>
      <c r="B125" s="161"/>
      <c r="C125" s="162" t="s">
        <v>143</v>
      </c>
      <c r="D125" s="162" t="s">
        <v>139</v>
      </c>
      <c r="E125" s="163" t="s">
        <v>523</v>
      </c>
      <c r="F125" s="164" t="s">
        <v>524</v>
      </c>
      <c r="G125" s="165" t="s">
        <v>260</v>
      </c>
      <c r="H125" s="166">
        <v>30</v>
      </c>
      <c r="I125" s="167"/>
      <c r="J125" s="168">
        <f t="shared" si="0"/>
        <v>0</v>
      </c>
      <c r="K125" s="169"/>
      <c r="L125" s="33"/>
      <c r="M125" s="170" t="s">
        <v>1</v>
      </c>
      <c r="N125" s="171" t="s">
        <v>38</v>
      </c>
      <c r="O125" s="58"/>
      <c r="P125" s="172">
        <f t="shared" si="1"/>
        <v>0</v>
      </c>
      <c r="Q125" s="172">
        <v>0</v>
      </c>
      <c r="R125" s="172">
        <f t="shared" si="2"/>
        <v>0</v>
      </c>
      <c r="S125" s="172">
        <v>0</v>
      </c>
      <c r="T125" s="173">
        <f t="shared" si="3"/>
        <v>0</v>
      </c>
      <c r="U125" s="32"/>
      <c r="V125" s="32"/>
      <c r="W125" s="32"/>
      <c r="X125" s="32"/>
      <c r="Y125" s="32"/>
      <c r="Z125" s="32"/>
      <c r="AA125" s="32"/>
      <c r="AB125" s="32"/>
      <c r="AC125" s="32"/>
      <c r="AD125" s="32"/>
      <c r="AE125" s="32"/>
      <c r="AR125" s="174" t="s">
        <v>143</v>
      </c>
      <c r="AT125" s="174" t="s">
        <v>139</v>
      </c>
      <c r="AU125" s="174" t="s">
        <v>80</v>
      </c>
      <c r="AY125" s="17" t="s">
        <v>136</v>
      </c>
      <c r="BE125" s="175">
        <f t="shared" si="4"/>
        <v>0</v>
      </c>
      <c r="BF125" s="175">
        <f t="shared" si="5"/>
        <v>0</v>
      </c>
      <c r="BG125" s="175">
        <f t="shared" si="6"/>
        <v>0</v>
      </c>
      <c r="BH125" s="175">
        <f t="shared" si="7"/>
        <v>0</v>
      </c>
      <c r="BI125" s="175">
        <f t="shared" si="8"/>
        <v>0</v>
      </c>
      <c r="BJ125" s="17" t="s">
        <v>144</v>
      </c>
      <c r="BK125" s="175">
        <f t="shared" si="9"/>
        <v>0</v>
      </c>
      <c r="BL125" s="17" t="s">
        <v>143</v>
      </c>
      <c r="BM125" s="174" t="s">
        <v>525</v>
      </c>
    </row>
    <row r="126" spans="1:65" s="2" customFormat="1" ht="16.5" customHeight="1">
      <c r="A126" s="32"/>
      <c r="B126" s="161"/>
      <c r="C126" s="162" t="s">
        <v>166</v>
      </c>
      <c r="D126" s="162" t="s">
        <v>139</v>
      </c>
      <c r="E126" s="163" t="s">
        <v>526</v>
      </c>
      <c r="F126" s="164" t="s">
        <v>527</v>
      </c>
      <c r="G126" s="165" t="s">
        <v>260</v>
      </c>
      <c r="H126" s="166">
        <v>92</v>
      </c>
      <c r="I126" s="167"/>
      <c r="J126" s="168">
        <f t="shared" si="0"/>
        <v>0</v>
      </c>
      <c r="K126" s="169"/>
      <c r="L126" s="33"/>
      <c r="M126" s="170" t="s">
        <v>1</v>
      </c>
      <c r="N126" s="171" t="s">
        <v>38</v>
      </c>
      <c r="O126" s="58"/>
      <c r="P126" s="172">
        <f t="shared" si="1"/>
        <v>0</v>
      </c>
      <c r="Q126" s="172">
        <v>0</v>
      </c>
      <c r="R126" s="172">
        <f t="shared" si="2"/>
        <v>0</v>
      </c>
      <c r="S126" s="172">
        <v>0</v>
      </c>
      <c r="T126" s="173">
        <f t="shared" si="3"/>
        <v>0</v>
      </c>
      <c r="U126" s="32"/>
      <c r="V126" s="32"/>
      <c r="W126" s="32"/>
      <c r="X126" s="32"/>
      <c r="Y126" s="32"/>
      <c r="Z126" s="32"/>
      <c r="AA126" s="32"/>
      <c r="AB126" s="32"/>
      <c r="AC126" s="32"/>
      <c r="AD126" s="32"/>
      <c r="AE126" s="32"/>
      <c r="AR126" s="174" t="s">
        <v>143</v>
      </c>
      <c r="AT126" s="174" t="s">
        <v>139</v>
      </c>
      <c r="AU126" s="174" t="s">
        <v>80</v>
      </c>
      <c r="AY126" s="17" t="s">
        <v>136</v>
      </c>
      <c r="BE126" s="175">
        <f t="shared" si="4"/>
        <v>0</v>
      </c>
      <c r="BF126" s="175">
        <f t="shared" si="5"/>
        <v>0</v>
      </c>
      <c r="BG126" s="175">
        <f t="shared" si="6"/>
        <v>0</v>
      </c>
      <c r="BH126" s="175">
        <f t="shared" si="7"/>
        <v>0</v>
      </c>
      <c r="BI126" s="175">
        <f t="shared" si="8"/>
        <v>0</v>
      </c>
      <c r="BJ126" s="17" t="s">
        <v>144</v>
      </c>
      <c r="BK126" s="175">
        <f t="shared" si="9"/>
        <v>0</v>
      </c>
      <c r="BL126" s="17" t="s">
        <v>143</v>
      </c>
      <c r="BM126" s="174" t="s">
        <v>181</v>
      </c>
    </row>
    <row r="127" spans="1:65" s="2" customFormat="1" ht="16.5" customHeight="1">
      <c r="A127" s="32"/>
      <c r="B127" s="161"/>
      <c r="C127" s="162" t="s">
        <v>160</v>
      </c>
      <c r="D127" s="162" t="s">
        <v>139</v>
      </c>
      <c r="E127" s="163" t="s">
        <v>528</v>
      </c>
      <c r="F127" s="164" t="s">
        <v>529</v>
      </c>
      <c r="G127" s="165" t="s">
        <v>207</v>
      </c>
      <c r="H127" s="166">
        <v>1</v>
      </c>
      <c r="I127" s="167"/>
      <c r="J127" s="168">
        <f t="shared" si="0"/>
        <v>0</v>
      </c>
      <c r="K127" s="169"/>
      <c r="L127" s="33"/>
      <c r="M127" s="170" t="s">
        <v>1</v>
      </c>
      <c r="N127" s="171" t="s">
        <v>38</v>
      </c>
      <c r="O127" s="58"/>
      <c r="P127" s="172">
        <f t="shared" si="1"/>
        <v>0</v>
      </c>
      <c r="Q127" s="172">
        <v>0</v>
      </c>
      <c r="R127" s="172">
        <f t="shared" si="2"/>
        <v>0</v>
      </c>
      <c r="S127" s="172">
        <v>0</v>
      </c>
      <c r="T127" s="173">
        <f t="shared" si="3"/>
        <v>0</v>
      </c>
      <c r="U127" s="32"/>
      <c r="V127" s="32"/>
      <c r="W127" s="32"/>
      <c r="X127" s="32"/>
      <c r="Y127" s="32"/>
      <c r="Z127" s="32"/>
      <c r="AA127" s="32"/>
      <c r="AB127" s="32"/>
      <c r="AC127" s="32"/>
      <c r="AD127" s="32"/>
      <c r="AE127" s="32"/>
      <c r="AR127" s="174" t="s">
        <v>143</v>
      </c>
      <c r="AT127" s="174" t="s">
        <v>139</v>
      </c>
      <c r="AU127" s="174" t="s">
        <v>80</v>
      </c>
      <c r="AY127" s="17" t="s">
        <v>136</v>
      </c>
      <c r="BE127" s="175">
        <f t="shared" si="4"/>
        <v>0</v>
      </c>
      <c r="BF127" s="175">
        <f t="shared" si="5"/>
        <v>0</v>
      </c>
      <c r="BG127" s="175">
        <f t="shared" si="6"/>
        <v>0</v>
      </c>
      <c r="BH127" s="175">
        <f t="shared" si="7"/>
        <v>0</v>
      </c>
      <c r="BI127" s="175">
        <f t="shared" si="8"/>
        <v>0</v>
      </c>
      <c r="BJ127" s="17" t="s">
        <v>144</v>
      </c>
      <c r="BK127" s="175">
        <f t="shared" si="9"/>
        <v>0</v>
      </c>
      <c r="BL127" s="17" t="s">
        <v>143</v>
      </c>
      <c r="BM127" s="174" t="s">
        <v>192</v>
      </c>
    </row>
    <row r="128" spans="1:65" s="2" customFormat="1" ht="16.5" customHeight="1">
      <c r="A128" s="32"/>
      <c r="B128" s="161"/>
      <c r="C128" s="162" t="s">
        <v>176</v>
      </c>
      <c r="D128" s="162" t="s">
        <v>139</v>
      </c>
      <c r="E128" s="163" t="s">
        <v>530</v>
      </c>
      <c r="F128" s="164" t="s">
        <v>531</v>
      </c>
      <c r="G128" s="165" t="s">
        <v>207</v>
      </c>
      <c r="H128" s="166">
        <v>1</v>
      </c>
      <c r="I128" s="167"/>
      <c r="J128" s="168">
        <f t="shared" si="0"/>
        <v>0</v>
      </c>
      <c r="K128" s="169"/>
      <c r="L128" s="33"/>
      <c r="M128" s="170" t="s">
        <v>1</v>
      </c>
      <c r="N128" s="171" t="s">
        <v>38</v>
      </c>
      <c r="O128" s="58"/>
      <c r="P128" s="172">
        <f t="shared" si="1"/>
        <v>0</v>
      </c>
      <c r="Q128" s="172">
        <v>0</v>
      </c>
      <c r="R128" s="172">
        <f t="shared" si="2"/>
        <v>0</v>
      </c>
      <c r="S128" s="172">
        <v>0</v>
      </c>
      <c r="T128" s="173">
        <f t="shared" si="3"/>
        <v>0</v>
      </c>
      <c r="U128" s="32"/>
      <c r="V128" s="32"/>
      <c r="W128" s="32"/>
      <c r="X128" s="32"/>
      <c r="Y128" s="32"/>
      <c r="Z128" s="32"/>
      <c r="AA128" s="32"/>
      <c r="AB128" s="32"/>
      <c r="AC128" s="32"/>
      <c r="AD128" s="32"/>
      <c r="AE128" s="32"/>
      <c r="AR128" s="174" t="s">
        <v>143</v>
      </c>
      <c r="AT128" s="174" t="s">
        <v>139</v>
      </c>
      <c r="AU128" s="174" t="s">
        <v>80</v>
      </c>
      <c r="AY128" s="17" t="s">
        <v>136</v>
      </c>
      <c r="BE128" s="175">
        <f t="shared" si="4"/>
        <v>0</v>
      </c>
      <c r="BF128" s="175">
        <f t="shared" si="5"/>
        <v>0</v>
      </c>
      <c r="BG128" s="175">
        <f t="shared" si="6"/>
        <v>0</v>
      </c>
      <c r="BH128" s="175">
        <f t="shared" si="7"/>
        <v>0</v>
      </c>
      <c r="BI128" s="175">
        <f t="shared" si="8"/>
        <v>0</v>
      </c>
      <c r="BJ128" s="17" t="s">
        <v>144</v>
      </c>
      <c r="BK128" s="175">
        <f t="shared" si="9"/>
        <v>0</v>
      </c>
      <c r="BL128" s="17" t="s">
        <v>143</v>
      </c>
      <c r="BM128" s="174" t="s">
        <v>214</v>
      </c>
    </row>
    <row r="129" spans="1:65" s="12" customFormat="1" ht="25.9" customHeight="1">
      <c r="B129" s="148"/>
      <c r="D129" s="149" t="s">
        <v>71</v>
      </c>
      <c r="E129" s="150" t="s">
        <v>532</v>
      </c>
      <c r="F129" s="150" t="s">
        <v>533</v>
      </c>
      <c r="I129" s="151"/>
      <c r="J129" s="152">
        <f>BK129</f>
        <v>0</v>
      </c>
      <c r="L129" s="148"/>
      <c r="M129" s="153"/>
      <c r="N129" s="154"/>
      <c r="O129" s="154"/>
      <c r="P129" s="155">
        <f>SUM(P130:P168)</f>
        <v>0</v>
      </c>
      <c r="Q129" s="154"/>
      <c r="R129" s="155">
        <f>SUM(R130:R168)</f>
        <v>0</v>
      </c>
      <c r="S129" s="154"/>
      <c r="T129" s="156">
        <f>SUM(T130:T168)</f>
        <v>0</v>
      </c>
      <c r="AR129" s="149" t="s">
        <v>80</v>
      </c>
      <c r="AT129" s="157" t="s">
        <v>71</v>
      </c>
      <c r="AU129" s="157" t="s">
        <v>72</v>
      </c>
      <c r="AY129" s="149" t="s">
        <v>136</v>
      </c>
      <c r="BK129" s="158">
        <f>SUM(BK130:BK168)</f>
        <v>0</v>
      </c>
    </row>
    <row r="130" spans="1:65" s="2" customFormat="1" ht="16.5" customHeight="1">
      <c r="A130" s="32"/>
      <c r="B130" s="161"/>
      <c r="C130" s="162" t="s">
        <v>181</v>
      </c>
      <c r="D130" s="162" t="s">
        <v>139</v>
      </c>
      <c r="E130" s="163" t="s">
        <v>534</v>
      </c>
      <c r="F130" s="164" t="s">
        <v>535</v>
      </c>
      <c r="G130" s="165" t="s">
        <v>260</v>
      </c>
      <c r="H130" s="166">
        <v>55</v>
      </c>
      <c r="I130" s="167"/>
      <c r="J130" s="168">
        <f t="shared" ref="J130:J155" si="10">ROUND(I130*H130,2)</f>
        <v>0</v>
      </c>
      <c r="K130" s="169"/>
      <c r="L130" s="33"/>
      <c r="M130" s="170" t="s">
        <v>1</v>
      </c>
      <c r="N130" s="171" t="s">
        <v>38</v>
      </c>
      <c r="O130" s="58"/>
      <c r="P130" s="172">
        <f t="shared" ref="P130:P155" si="11">O130*H130</f>
        <v>0</v>
      </c>
      <c r="Q130" s="172">
        <v>0</v>
      </c>
      <c r="R130" s="172">
        <f t="shared" ref="R130:R155" si="12">Q130*H130</f>
        <v>0</v>
      </c>
      <c r="S130" s="172">
        <v>0</v>
      </c>
      <c r="T130" s="173">
        <f t="shared" ref="T130:T155" si="13">S130*H130</f>
        <v>0</v>
      </c>
      <c r="U130" s="32"/>
      <c r="V130" s="32"/>
      <c r="W130" s="32"/>
      <c r="X130" s="32"/>
      <c r="Y130" s="32"/>
      <c r="Z130" s="32"/>
      <c r="AA130" s="32"/>
      <c r="AB130" s="32"/>
      <c r="AC130" s="32"/>
      <c r="AD130" s="32"/>
      <c r="AE130" s="32"/>
      <c r="AR130" s="174" t="s">
        <v>143</v>
      </c>
      <c r="AT130" s="174" t="s">
        <v>139</v>
      </c>
      <c r="AU130" s="174" t="s">
        <v>80</v>
      </c>
      <c r="AY130" s="17" t="s">
        <v>136</v>
      </c>
      <c r="BE130" s="175">
        <f t="shared" ref="BE130:BE155" si="14">IF(N130="základní",J130,0)</f>
        <v>0</v>
      </c>
      <c r="BF130" s="175">
        <f t="shared" ref="BF130:BF155" si="15">IF(N130="snížená",J130,0)</f>
        <v>0</v>
      </c>
      <c r="BG130" s="175">
        <f t="shared" ref="BG130:BG155" si="16">IF(N130="zákl. přenesená",J130,0)</f>
        <v>0</v>
      </c>
      <c r="BH130" s="175">
        <f t="shared" ref="BH130:BH155" si="17">IF(N130="sníž. přenesená",J130,0)</f>
        <v>0</v>
      </c>
      <c r="BI130" s="175">
        <f t="shared" ref="BI130:BI155" si="18">IF(N130="nulová",J130,0)</f>
        <v>0</v>
      </c>
      <c r="BJ130" s="17" t="s">
        <v>144</v>
      </c>
      <c r="BK130" s="175">
        <f t="shared" ref="BK130:BK155" si="19">ROUND(I130*H130,2)</f>
        <v>0</v>
      </c>
      <c r="BL130" s="17" t="s">
        <v>143</v>
      </c>
      <c r="BM130" s="174" t="s">
        <v>222</v>
      </c>
    </row>
    <row r="131" spans="1:65" s="2" customFormat="1" ht="16.5" customHeight="1">
      <c r="A131" s="32"/>
      <c r="B131" s="161"/>
      <c r="C131" s="162" t="s">
        <v>185</v>
      </c>
      <c r="D131" s="162" t="s">
        <v>139</v>
      </c>
      <c r="E131" s="163" t="s">
        <v>536</v>
      </c>
      <c r="F131" s="164" t="s">
        <v>537</v>
      </c>
      <c r="G131" s="165" t="s">
        <v>260</v>
      </c>
      <c r="H131" s="166">
        <v>14</v>
      </c>
      <c r="I131" s="167"/>
      <c r="J131" s="168">
        <f t="shared" si="10"/>
        <v>0</v>
      </c>
      <c r="K131" s="169"/>
      <c r="L131" s="33"/>
      <c r="M131" s="170" t="s">
        <v>1</v>
      </c>
      <c r="N131" s="171" t="s">
        <v>38</v>
      </c>
      <c r="O131" s="58"/>
      <c r="P131" s="172">
        <f t="shared" si="11"/>
        <v>0</v>
      </c>
      <c r="Q131" s="172">
        <v>0</v>
      </c>
      <c r="R131" s="172">
        <f t="shared" si="12"/>
        <v>0</v>
      </c>
      <c r="S131" s="172">
        <v>0</v>
      </c>
      <c r="T131" s="173">
        <f t="shared" si="13"/>
        <v>0</v>
      </c>
      <c r="U131" s="32"/>
      <c r="V131" s="32"/>
      <c r="W131" s="32"/>
      <c r="X131" s="32"/>
      <c r="Y131" s="32"/>
      <c r="Z131" s="32"/>
      <c r="AA131" s="32"/>
      <c r="AB131" s="32"/>
      <c r="AC131" s="32"/>
      <c r="AD131" s="32"/>
      <c r="AE131" s="32"/>
      <c r="AR131" s="174" t="s">
        <v>143</v>
      </c>
      <c r="AT131" s="174" t="s">
        <v>139</v>
      </c>
      <c r="AU131" s="174" t="s">
        <v>80</v>
      </c>
      <c r="AY131" s="17" t="s">
        <v>136</v>
      </c>
      <c r="BE131" s="175">
        <f t="shared" si="14"/>
        <v>0</v>
      </c>
      <c r="BF131" s="175">
        <f t="shared" si="15"/>
        <v>0</v>
      </c>
      <c r="BG131" s="175">
        <f t="shared" si="16"/>
        <v>0</v>
      </c>
      <c r="BH131" s="175">
        <f t="shared" si="17"/>
        <v>0</v>
      </c>
      <c r="BI131" s="175">
        <f t="shared" si="18"/>
        <v>0</v>
      </c>
      <c r="BJ131" s="17" t="s">
        <v>144</v>
      </c>
      <c r="BK131" s="175">
        <f t="shared" si="19"/>
        <v>0</v>
      </c>
      <c r="BL131" s="17" t="s">
        <v>143</v>
      </c>
      <c r="BM131" s="174" t="s">
        <v>230</v>
      </c>
    </row>
    <row r="132" spans="1:65" s="2" customFormat="1" ht="16.5" customHeight="1">
      <c r="A132" s="32"/>
      <c r="B132" s="161"/>
      <c r="C132" s="162" t="s">
        <v>192</v>
      </c>
      <c r="D132" s="162" t="s">
        <v>139</v>
      </c>
      <c r="E132" s="163" t="s">
        <v>538</v>
      </c>
      <c r="F132" s="164" t="s">
        <v>539</v>
      </c>
      <c r="G132" s="165" t="s">
        <v>260</v>
      </c>
      <c r="H132" s="166">
        <v>125</v>
      </c>
      <c r="I132" s="167"/>
      <c r="J132" s="168">
        <f t="shared" si="10"/>
        <v>0</v>
      </c>
      <c r="K132" s="169"/>
      <c r="L132" s="33"/>
      <c r="M132" s="170" t="s">
        <v>1</v>
      </c>
      <c r="N132" s="171" t="s">
        <v>38</v>
      </c>
      <c r="O132" s="58"/>
      <c r="P132" s="172">
        <f t="shared" si="11"/>
        <v>0</v>
      </c>
      <c r="Q132" s="172">
        <v>0</v>
      </c>
      <c r="R132" s="172">
        <f t="shared" si="12"/>
        <v>0</v>
      </c>
      <c r="S132" s="172">
        <v>0</v>
      </c>
      <c r="T132" s="173">
        <f t="shared" si="13"/>
        <v>0</v>
      </c>
      <c r="U132" s="32"/>
      <c r="V132" s="32"/>
      <c r="W132" s="32"/>
      <c r="X132" s="32"/>
      <c r="Y132" s="32"/>
      <c r="Z132" s="32"/>
      <c r="AA132" s="32"/>
      <c r="AB132" s="32"/>
      <c r="AC132" s="32"/>
      <c r="AD132" s="32"/>
      <c r="AE132" s="32"/>
      <c r="AR132" s="174" t="s">
        <v>143</v>
      </c>
      <c r="AT132" s="174" t="s">
        <v>139</v>
      </c>
      <c r="AU132" s="174" t="s">
        <v>80</v>
      </c>
      <c r="AY132" s="17" t="s">
        <v>136</v>
      </c>
      <c r="BE132" s="175">
        <f t="shared" si="14"/>
        <v>0</v>
      </c>
      <c r="BF132" s="175">
        <f t="shared" si="15"/>
        <v>0</v>
      </c>
      <c r="BG132" s="175">
        <f t="shared" si="16"/>
        <v>0</v>
      </c>
      <c r="BH132" s="175">
        <f t="shared" si="17"/>
        <v>0</v>
      </c>
      <c r="BI132" s="175">
        <f t="shared" si="18"/>
        <v>0</v>
      </c>
      <c r="BJ132" s="17" t="s">
        <v>144</v>
      </c>
      <c r="BK132" s="175">
        <f t="shared" si="19"/>
        <v>0</v>
      </c>
      <c r="BL132" s="17" t="s">
        <v>143</v>
      </c>
      <c r="BM132" s="174" t="s">
        <v>238</v>
      </c>
    </row>
    <row r="133" spans="1:65" s="2" customFormat="1" ht="16.5" customHeight="1">
      <c r="A133" s="32"/>
      <c r="B133" s="161"/>
      <c r="C133" s="162" t="s">
        <v>198</v>
      </c>
      <c r="D133" s="162" t="s">
        <v>139</v>
      </c>
      <c r="E133" s="163" t="s">
        <v>540</v>
      </c>
      <c r="F133" s="164" t="s">
        <v>541</v>
      </c>
      <c r="G133" s="165" t="s">
        <v>260</v>
      </c>
      <c r="H133" s="166">
        <v>30</v>
      </c>
      <c r="I133" s="167"/>
      <c r="J133" s="168">
        <f t="shared" si="10"/>
        <v>0</v>
      </c>
      <c r="K133" s="169"/>
      <c r="L133" s="33"/>
      <c r="M133" s="170" t="s">
        <v>1</v>
      </c>
      <c r="N133" s="171" t="s">
        <v>38</v>
      </c>
      <c r="O133" s="58"/>
      <c r="P133" s="172">
        <f t="shared" si="11"/>
        <v>0</v>
      </c>
      <c r="Q133" s="172">
        <v>0</v>
      </c>
      <c r="R133" s="172">
        <f t="shared" si="12"/>
        <v>0</v>
      </c>
      <c r="S133" s="172">
        <v>0</v>
      </c>
      <c r="T133" s="173">
        <f t="shared" si="13"/>
        <v>0</v>
      </c>
      <c r="U133" s="32"/>
      <c r="V133" s="32"/>
      <c r="W133" s="32"/>
      <c r="X133" s="32"/>
      <c r="Y133" s="32"/>
      <c r="Z133" s="32"/>
      <c r="AA133" s="32"/>
      <c r="AB133" s="32"/>
      <c r="AC133" s="32"/>
      <c r="AD133" s="32"/>
      <c r="AE133" s="32"/>
      <c r="AR133" s="174" t="s">
        <v>143</v>
      </c>
      <c r="AT133" s="174" t="s">
        <v>139</v>
      </c>
      <c r="AU133" s="174" t="s">
        <v>80</v>
      </c>
      <c r="AY133" s="17" t="s">
        <v>136</v>
      </c>
      <c r="BE133" s="175">
        <f t="shared" si="14"/>
        <v>0</v>
      </c>
      <c r="BF133" s="175">
        <f t="shared" si="15"/>
        <v>0</v>
      </c>
      <c r="BG133" s="175">
        <f t="shared" si="16"/>
        <v>0</v>
      </c>
      <c r="BH133" s="175">
        <f t="shared" si="17"/>
        <v>0</v>
      </c>
      <c r="BI133" s="175">
        <f t="shared" si="18"/>
        <v>0</v>
      </c>
      <c r="BJ133" s="17" t="s">
        <v>144</v>
      </c>
      <c r="BK133" s="175">
        <f t="shared" si="19"/>
        <v>0</v>
      </c>
      <c r="BL133" s="17" t="s">
        <v>143</v>
      </c>
      <c r="BM133" s="174" t="s">
        <v>247</v>
      </c>
    </row>
    <row r="134" spans="1:65" s="2" customFormat="1" ht="16.5" customHeight="1">
      <c r="A134" s="32"/>
      <c r="B134" s="161"/>
      <c r="C134" s="162" t="s">
        <v>204</v>
      </c>
      <c r="D134" s="162" t="s">
        <v>139</v>
      </c>
      <c r="E134" s="163" t="s">
        <v>542</v>
      </c>
      <c r="F134" s="164" t="s">
        <v>543</v>
      </c>
      <c r="G134" s="165" t="s">
        <v>260</v>
      </c>
      <c r="H134" s="166">
        <v>15</v>
      </c>
      <c r="I134" s="167"/>
      <c r="J134" s="168">
        <f t="shared" si="10"/>
        <v>0</v>
      </c>
      <c r="K134" s="169"/>
      <c r="L134" s="33"/>
      <c r="M134" s="170" t="s">
        <v>1</v>
      </c>
      <c r="N134" s="171" t="s">
        <v>38</v>
      </c>
      <c r="O134" s="58"/>
      <c r="P134" s="172">
        <f t="shared" si="11"/>
        <v>0</v>
      </c>
      <c r="Q134" s="172">
        <v>0</v>
      </c>
      <c r="R134" s="172">
        <f t="shared" si="12"/>
        <v>0</v>
      </c>
      <c r="S134" s="172">
        <v>0</v>
      </c>
      <c r="T134" s="173">
        <f t="shared" si="13"/>
        <v>0</v>
      </c>
      <c r="U134" s="32"/>
      <c r="V134" s="32"/>
      <c r="W134" s="32"/>
      <c r="X134" s="32"/>
      <c r="Y134" s="32"/>
      <c r="Z134" s="32"/>
      <c r="AA134" s="32"/>
      <c r="AB134" s="32"/>
      <c r="AC134" s="32"/>
      <c r="AD134" s="32"/>
      <c r="AE134" s="32"/>
      <c r="AR134" s="174" t="s">
        <v>143</v>
      </c>
      <c r="AT134" s="174" t="s">
        <v>139</v>
      </c>
      <c r="AU134" s="174" t="s">
        <v>80</v>
      </c>
      <c r="AY134" s="17" t="s">
        <v>136</v>
      </c>
      <c r="BE134" s="175">
        <f t="shared" si="14"/>
        <v>0</v>
      </c>
      <c r="BF134" s="175">
        <f t="shared" si="15"/>
        <v>0</v>
      </c>
      <c r="BG134" s="175">
        <f t="shared" si="16"/>
        <v>0</v>
      </c>
      <c r="BH134" s="175">
        <f t="shared" si="17"/>
        <v>0</v>
      </c>
      <c r="BI134" s="175">
        <f t="shared" si="18"/>
        <v>0</v>
      </c>
      <c r="BJ134" s="17" t="s">
        <v>144</v>
      </c>
      <c r="BK134" s="175">
        <f t="shared" si="19"/>
        <v>0</v>
      </c>
      <c r="BL134" s="17" t="s">
        <v>143</v>
      </c>
      <c r="BM134" s="174" t="s">
        <v>257</v>
      </c>
    </row>
    <row r="135" spans="1:65" s="2" customFormat="1" ht="16.5" customHeight="1">
      <c r="A135" s="32"/>
      <c r="B135" s="161"/>
      <c r="C135" s="162" t="s">
        <v>210</v>
      </c>
      <c r="D135" s="162" t="s">
        <v>139</v>
      </c>
      <c r="E135" s="163" t="s">
        <v>544</v>
      </c>
      <c r="F135" s="164" t="s">
        <v>545</v>
      </c>
      <c r="G135" s="165" t="s">
        <v>260</v>
      </c>
      <c r="H135" s="166">
        <v>138</v>
      </c>
      <c r="I135" s="167"/>
      <c r="J135" s="168">
        <f t="shared" si="10"/>
        <v>0</v>
      </c>
      <c r="K135" s="169"/>
      <c r="L135" s="33"/>
      <c r="M135" s="170" t="s">
        <v>1</v>
      </c>
      <c r="N135" s="171" t="s">
        <v>38</v>
      </c>
      <c r="O135" s="58"/>
      <c r="P135" s="172">
        <f t="shared" si="11"/>
        <v>0</v>
      </c>
      <c r="Q135" s="172">
        <v>0</v>
      </c>
      <c r="R135" s="172">
        <f t="shared" si="12"/>
        <v>0</v>
      </c>
      <c r="S135" s="172">
        <v>0</v>
      </c>
      <c r="T135" s="173">
        <f t="shared" si="13"/>
        <v>0</v>
      </c>
      <c r="U135" s="32"/>
      <c r="V135" s="32"/>
      <c r="W135" s="32"/>
      <c r="X135" s="32"/>
      <c r="Y135" s="32"/>
      <c r="Z135" s="32"/>
      <c r="AA135" s="32"/>
      <c r="AB135" s="32"/>
      <c r="AC135" s="32"/>
      <c r="AD135" s="32"/>
      <c r="AE135" s="32"/>
      <c r="AR135" s="174" t="s">
        <v>143</v>
      </c>
      <c r="AT135" s="174" t="s">
        <v>139</v>
      </c>
      <c r="AU135" s="174" t="s">
        <v>80</v>
      </c>
      <c r="AY135" s="17" t="s">
        <v>136</v>
      </c>
      <c r="BE135" s="175">
        <f t="shared" si="14"/>
        <v>0</v>
      </c>
      <c r="BF135" s="175">
        <f t="shared" si="15"/>
        <v>0</v>
      </c>
      <c r="BG135" s="175">
        <f t="shared" si="16"/>
        <v>0</v>
      </c>
      <c r="BH135" s="175">
        <f t="shared" si="17"/>
        <v>0</v>
      </c>
      <c r="BI135" s="175">
        <f t="shared" si="18"/>
        <v>0</v>
      </c>
      <c r="BJ135" s="17" t="s">
        <v>144</v>
      </c>
      <c r="BK135" s="175">
        <f t="shared" si="19"/>
        <v>0</v>
      </c>
      <c r="BL135" s="17" t="s">
        <v>143</v>
      </c>
      <c r="BM135" s="174" t="s">
        <v>267</v>
      </c>
    </row>
    <row r="136" spans="1:65" s="2" customFormat="1" ht="16.5" customHeight="1">
      <c r="A136" s="32"/>
      <c r="B136" s="161"/>
      <c r="C136" s="162" t="s">
        <v>214</v>
      </c>
      <c r="D136" s="162" t="s">
        <v>139</v>
      </c>
      <c r="E136" s="163" t="s">
        <v>546</v>
      </c>
      <c r="F136" s="164" t="s">
        <v>547</v>
      </c>
      <c r="G136" s="165" t="s">
        <v>260</v>
      </c>
      <c r="H136" s="166">
        <v>6</v>
      </c>
      <c r="I136" s="167"/>
      <c r="J136" s="168">
        <f t="shared" si="10"/>
        <v>0</v>
      </c>
      <c r="K136" s="169"/>
      <c r="L136" s="33"/>
      <c r="M136" s="170" t="s">
        <v>1</v>
      </c>
      <c r="N136" s="171" t="s">
        <v>38</v>
      </c>
      <c r="O136" s="58"/>
      <c r="P136" s="172">
        <f t="shared" si="11"/>
        <v>0</v>
      </c>
      <c r="Q136" s="172">
        <v>0</v>
      </c>
      <c r="R136" s="172">
        <f t="shared" si="12"/>
        <v>0</v>
      </c>
      <c r="S136" s="172">
        <v>0</v>
      </c>
      <c r="T136" s="173">
        <f t="shared" si="13"/>
        <v>0</v>
      </c>
      <c r="U136" s="32"/>
      <c r="V136" s="32"/>
      <c r="W136" s="32"/>
      <c r="X136" s="32"/>
      <c r="Y136" s="32"/>
      <c r="Z136" s="32"/>
      <c r="AA136" s="32"/>
      <c r="AB136" s="32"/>
      <c r="AC136" s="32"/>
      <c r="AD136" s="32"/>
      <c r="AE136" s="32"/>
      <c r="AR136" s="174" t="s">
        <v>143</v>
      </c>
      <c r="AT136" s="174" t="s">
        <v>139</v>
      </c>
      <c r="AU136" s="174" t="s">
        <v>80</v>
      </c>
      <c r="AY136" s="17" t="s">
        <v>136</v>
      </c>
      <c r="BE136" s="175">
        <f t="shared" si="14"/>
        <v>0</v>
      </c>
      <c r="BF136" s="175">
        <f t="shared" si="15"/>
        <v>0</v>
      </c>
      <c r="BG136" s="175">
        <f t="shared" si="16"/>
        <v>0</v>
      </c>
      <c r="BH136" s="175">
        <f t="shared" si="17"/>
        <v>0</v>
      </c>
      <c r="BI136" s="175">
        <f t="shared" si="18"/>
        <v>0</v>
      </c>
      <c r="BJ136" s="17" t="s">
        <v>144</v>
      </c>
      <c r="BK136" s="175">
        <f t="shared" si="19"/>
        <v>0</v>
      </c>
      <c r="BL136" s="17" t="s">
        <v>143</v>
      </c>
      <c r="BM136" s="174" t="s">
        <v>275</v>
      </c>
    </row>
    <row r="137" spans="1:65" s="2" customFormat="1" ht="16.5" customHeight="1">
      <c r="A137" s="32"/>
      <c r="B137" s="161"/>
      <c r="C137" s="162" t="s">
        <v>8</v>
      </c>
      <c r="D137" s="162" t="s">
        <v>139</v>
      </c>
      <c r="E137" s="163" t="s">
        <v>548</v>
      </c>
      <c r="F137" s="164" t="s">
        <v>549</v>
      </c>
      <c r="G137" s="165" t="s">
        <v>260</v>
      </c>
      <c r="H137" s="166">
        <v>192</v>
      </c>
      <c r="I137" s="167"/>
      <c r="J137" s="168">
        <f t="shared" si="10"/>
        <v>0</v>
      </c>
      <c r="K137" s="169"/>
      <c r="L137" s="33"/>
      <c r="M137" s="170" t="s">
        <v>1</v>
      </c>
      <c r="N137" s="171" t="s">
        <v>38</v>
      </c>
      <c r="O137" s="58"/>
      <c r="P137" s="172">
        <f t="shared" si="11"/>
        <v>0</v>
      </c>
      <c r="Q137" s="172">
        <v>0</v>
      </c>
      <c r="R137" s="172">
        <f t="shared" si="12"/>
        <v>0</v>
      </c>
      <c r="S137" s="172">
        <v>0</v>
      </c>
      <c r="T137" s="173">
        <f t="shared" si="13"/>
        <v>0</v>
      </c>
      <c r="U137" s="32"/>
      <c r="V137" s="32"/>
      <c r="W137" s="32"/>
      <c r="X137" s="32"/>
      <c r="Y137" s="32"/>
      <c r="Z137" s="32"/>
      <c r="AA137" s="32"/>
      <c r="AB137" s="32"/>
      <c r="AC137" s="32"/>
      <c r="AD137" s="32"/>
      <c r="AE137" s="32"/>
      <c r="AR137" s="174" t="s">
        <v>143</v>
      </c>
      <c r="AT137" s="174" t="s">
        <v>139</v>
      </c>
      <c r="AU137" s="174" t="s">
        <v>80</v>
      </c>
      <c r="AY137" s="17" t="s">
        <v>136</v>
      </c>
      <c r="BE137" s="175">
        <f t="shared" si="14"/>
        <v>0</v>
      </c>
      <c r="BF137" s="175">
        <f t="shared" si="15"/>
        <v>0</v>
      </c>
      <c r="BG137" s="175">
        <f t="shared" si="16"/>
        <v>0</v>
      </c>
      <c r="BH137" s="175">
        <f t="shared" si="17"/>
        <v>0</v>
      </c>
      <c r="BI137" s="175">
        <f t="shared" si="18"/>
        <v>0</v>
      </c>
      <c r="BJ137" s="17" t="s">
        <v>144</v>
      </c>
      <c r="BK137" s="175">
        <f t="shared" si="19"/>
        <v>0</v>
      </c>
      <c r="BL137" s="17" t="s">
        <v>143</v>
      </c>
      <c r="BM137" s="174" t="s">
        <v>285</v>
      </c>
    </row>
    <row r="138" spans="1:65" s="2" customFormat="1" ht="16.5" customHeight="1">
      <c r="A138" s="32"/>
      <c r="B138" s="161"/>
      <c r="C138" s="162" t="s">
        <v>222</v>
      </c>
      <c r="D138" s="162" t="s">
        <v>139</v>
      </c>
      <c r="E138" s="163" t="s">
        <v>550</v>
      </c>
      <c r="F138" s="164" t="s">
        <v>551</v>
      </c>
      <c r="G138" s="165" t="s">
        <v>260</v>
      </c>
      <c r="H138" s="166">
        <v>22</v>
      </c>
      <c r="I138" s="167"/>
      <c r="J138" s="168">
        <f t="shared" si="10"/>
        <v>0</v>
      </c>
      <c r="K138" s="169"/>
      <c r="L138" s="33"/>
      <c r="M138" s="170" t="s">
        <v>1</v>
      </c>
      <c r="N138" s="171" t="s">
        <v>38</v>
      </c>
      <c r="O138" s="58"/>
      <c r="P138" s="172">
        <f t="shared" si="11"/>
        <v>0</v>
      </c>
      <c r="Q138" s="172">
        <v>0</v>
      </c>
      <c r="R138" s="172">
        <f t="shared" si="12"/>
        <v>0</v>
      </c>
      <c r="S138" s="172">
        <v>0</v>
      </c>
      <c r="T138" s="173">
        <f t="shared" si="13"/>
        <v>0</v>
      </c>
      <c r="U138" s="32"/>
      <c r="V138" s="32"/>
      <c r="W138" s="32"/>
      <c r="X138" s="32"/>
      <c r="Y138" s="32"/>
      <c r="Z138" s="32"/>
      <c r="AA138" s="32"/>
      <c r="AB138" s="32"/>
      <c r="AC138" s="32"/>
      <c r="AD138" s="32"/>
      <c r="AE138" s="32"/>
      <c r="AR138" s="174" t="s">
        <v>143</v>
      </c>
      <c r="AT138" s="174" t="s">
        <v>139</v>
      </c>
      <c r="AU138" s="174" t="s">
        <v>80</v>
      </c>
      <c r="AY138" s="17" t="s">
        <v>136</v>
      </c>
      <c r="BE138" s="175">
        <f t="shared" si="14"/>
        <v>0</v>
      </c>
      <c r="BF138" s="175">
        <f t="shared" si="15"/>
        <v>0</v>
      </c>
      <c r="BG138" s="175">
        <f t="shared" si="16"/>
        <v>0</v>
      </c>
      <c r="BH138" s="175">
        <f t="shared" si="17"/>
        <v>0</v>
      </c>
      <c r="BI138" s="175">
        <f t="shared" si="18"/>
        <v>0</v>
      </c>
      <c r="BJ138" s="17" t="s">
        <v>144</v>
      </c>
      <c r="BK138" s="175">
        <f t="shared" si="19"/>
        <v>0</v>
      </c>
      <c r="BL138" s="17" t="s">
        <v>143</v>
      </c>
      <c r="BM138" s="174" t="s">
        <v>293</v>
      </c>
    </row>
    <row r="139" spans="1:65" s="2" customFormat="1" ht="16.5" customHeight="1">
      <c r="A139" s="32"/>
      <c r="B139" s="161"/>
      <c r="C139" s="162" t="s">
        <v>226</v>
      </c>
      <c r="D139" s="162" t="s">
        <v>139</v>
      </c>
      <c r="E139" s="163" t="s">
        <v>552</v>
      </c>
      <c r="F139" s="164" t="s">
        <v>553</v>
      </c>
      <c r="G139" s="165" t="s">
        <v>260</v>
      </c>
      <c r="H139" s="166">
        <v>30</v>
      </c>
      <c r="I139" s="167"/>
      <c r="J139" s="168">
        <f t="shared" si="10"/>
        <v>0</v>
      </c>
      <c r="K139" s="169"/>
      <c r="L139" s="33"/>
      <c r="M139" s="170" t="s">
        <v>1</v>
      </c>
      <c r="N139" s="171" t="s">
        <v>38</v>
      </c>
      <c r="O139" s="58"/>
      <c r="P139" s="172">
        <f t="shared" si="11"/>
        <v>0</v>
      </c>
      <c r="Q139" s="172">
        <v>0</v>
      </c>
      <c r="R139" s="172">
        <f t="shared" si="12"/>
        <v>0</v>
      </c>
      <c r="S139" s="172">
        <v>0</v>
      </c>
      <c r="T139" s="173">
        <f t="shared" si="13"/>
        <v>0</v>
      </c>
      <c r="U139" s="32"/>
      <c r="V139" s="32"/>
      <c r="W139" s="32"/>
      <c r="X139" s="32"/>
      <c r="Y139" s="32"/>
      <c r="Z139" s="32"/>
      <c r="AA139" s="32"/>
      <c r="AB139" s="32"/>
      <c r="AC139" s="32"/>
      <c r="AD139" s="32"/>
      <c r="AE139" s="32"/>
      <c r="AR139" s="174" t="s">
        <v>143</v>
      </c>
      <c r="AT139" s="174" t="s">
        <v>139</v>
      </c>
      <c r="AU139" s="174" t="s">
        <v>80</v>
      </c>
      <c r="AY139" s="17" t="s">
        <v>136</v>
      </c>
      <c r="BE139" s="175">
        <f t="shared" si="14"/>
        <v>0</v>
      </c>
      <c r="BF139" s="175">
        <f t="shared" si="15"/>
        <v>0</v>
      </c>
      <c r="BG139" s="175">
        <f t="shared" si="16"/>
        <v>0</v>
      </c>
      <c r="BH139" s="175">
        <f t="shared" si="17"/>
        <v>0</v>
      </c>
      <c r="BI139" s="175">
        <f t="shared" si="18"/>
        <v>0</v>
      </c>
      <c r="BJ139" s="17" t="s">
        <v>144</v>
      </c>
      <c r="BK139" s="175">
        <f t="shared" si="19"/>
        <v>0</v>
      </c>
      <c r="BL139" s="17" t="s">
        <v>143</v>
      </c>
      <c r="BM139" s="174" t="s">
        <v>303</v>
      </c>
    </row>
    <row r="140" spans="1:65" s="2" customFormat="1" ht="21.75" customHeight="1">
      <c r="A140" s="32"/>
      <c r="B140" s="161"/>
      <c r="C140" s="162" t="s">
        <v>230</v>
      </c>
      <c r="D140" s="162" t="s">
        <v>139</v>
      </c>
      <c r="E140" s="163" t="s">
        <v>554</v>
      </c>
      <c r="F140" s="164" t="s">
        <v>555</v>
      </c>
      <c r="G140" s="165" t="s">
        <v>142</v>
      </c>
      <c r="H140" s="166">
        <v>1</v>
      </c>
      <c r="I140" s="167"/>
      <c r="J140" s="168">
        <f t="shared" si="10"/>
        <v>0</v>
      </c>
      <c r="K140" s="169"/>
      <c r="L140" s="33"/>
      <c r="M140" s="170" t="s">
        <v>1</v>
      </c>
      <c r="N140" s="171" t="s">
        <v>38</v>
      </c>
      <c r="O140" s="58"/>
      <c r="P140" s="172">
        <f t="shared" si="11"/>
        <v>0</v>
      </c>
      <c r="Q140" s="172">
        <v>0</v>
      </c>
      <c r="R140" s="172">
        <f t="shared" si="12"/>
        <v>0</v>
      </c>
      <c r="S140" s="172">
        <v>0</v>
      </c>
      <c r="T140" s="173">
        <f t="shared" si="13"/>
        <v>0</v>
      </c>
      <c r="U140" s="32"/>
      <c r="V140" s="32"/>
      <c r="W140" s="32"/>
      <c r="X140" s="32"/>
      <c r="Y140" s="32"/>
      <c r="Z140" s="32"/>
      <c r="AA140" s="32"/>
      <c r="AB140" s="32"/>
      <c r="AC140" s="32"/>
      <c r="AD140" s="32"/>
      <c r="AE140" s="32"/>
      <c r="AR140" s="174" t="s">
        <v>143</v>
      </c>
      <c r="AT140" s="174" t="s">
        <v>139</v>
      </c>
      <c r="AU140" s="174" t="s">
        <v>80</v>
      </c>
      <c r="AY140" s="17" t="s">
        <v>136</v>
      </c>
      <c r="BE140" s="175">
        <f t="shared" si="14"/>
        <v>0</v>
      </c>
      <c r="BF140" s="175">
        <f t="shared" si="15"/>
        <v>0</v>
      </c>
      <c r="BG140" s="175">
        <f t="shared" si="16"/>
        <v>0</v>
      </c>
      <c r="BH140" s="175">
        <f t="shared" si="17"/>
        <v>0</v>
      </c>
      <c r="BI140" s="175">
        <f t="shared" si="18"/>
        <v>0</v>
      </c>
      <c r="BJ140" s="17" t="s">
        <v>144</v>
      </c>
      <c r="BK140" s="175">
        <f t="shared" si="19"/>
        <v>0</v>
      </c>
      <c r="BL140" s="17" t="s">
        <v>143</v>
      </c>
      <c r="BM140" s="174" t="s">
        <v>315</v>
      </c>
    </row>
    <row r="141" spans="1:65" s="2" customFormat="1" ht="21.75" customHeight="1">
      <c r="A141" s="32"/>
      <c r="B141" s="161"/>
      <c r="C141" s="162" t="s">
        <v>234</v>
      </c>
      <c r="D141" s="162" t="s">
        <v>139</v>
      </c>
      <c r="E141" s="163" t="s">
        <v>556</v>
      </c>
      <c r="F141" s="164" t="s">
        <v>557</v>
      </c>
      <c r="G141" s="165" t="s">
        <v>142</v>
      </c>
      <c r="H141" s="166">
        <v>56</v>
      </c>
      <c r="I141" s="167"/>
      <c r="J141" s="168">
        <f t="shared" si="10"/>
        <v>0</v>
      </c>
      <c r="K141" s="169"/>
      <c r="L141" s="33"/>
      <c r="M141" s="170" t="s">
        <v>1</v>
      </c>
      <c r="N141" s="171" t="s">
        <v>38</v>
      </c>
      <c r="O141" s="58"/>
      <c r="P141" s="172">
        <f t="shared" si="11"/>
        <v>0</v>
      </c>
      <c r="Q141" s="172">
        <v>0</v>
      </c>
      <c r="R141" s="172">
        <f t="shared" si="12"/>
        <v>0</v>
      </c>
      <c r="S141" s="172">
        <v>0</v>
      </c>
      <c r="T141" s="173">
        <f t="shared" si="13"/>
        <v>0</v>
      </c>
      <c r="U141" s="32"/>
      <c r="V141" s="32"/>
      <c r="W141" s="32"/>
      <c r="X141" s="32"/>
      <c r="Y141" s="32"/>
      <c r="Z141" s="32"/>
      <c r="AA141" s="32"/>
      <c r="AB141" s="32"/>
      <c r="AC141" s="32"/>
      <c r="AD141" s="32"/>
      <c r="AE141" s="32"/>
      <c r="AR141" s="174" t="s">
        <v>143</v>
      </c>
      <c r="AT141" s="174" t="s">
        <v>139</v>
      </c>
      <c r="AU141" s="174" t="s">
        <v>80</v>
      </c>
      <c r="AY141" s="17" t="s">
        <v>136</v>
      </c>
      <c r="BE141" s="175">
        <f t="shared" si="14"/>
        <v>0</v>
      </c>
      <c r="BF141" s="175">
        <f t="shared" si="15"/>
        <v>0</v>
      </c>
      <c r="BG141" s="175">
        <f t="shared" si="16"/>
        <v>0</v>
      </c>
      <c r="BH141" s="175">
        <f t="shared" si="17"/>
        <v>0</v>
      </c>
      <c r="BI141" s="175">
        <f t="shared" si="18"/>
        <v>0</v>
      </c>
      <c r="BJ141" s="17" t="s">
        <v>144</v>
      </c>
      <c r="BK141" s="175">
        <f t="shared" si="19"/>
        <v>0</v>
      </c>
      <c r="BL141" s="17" t="s">
        <v>143</v>
      </c>
      <c r="BM141" s="174" t="s">
        <v>329</v>
      </c>
    </row>
    <row r="142" spans="1:65" s="2" customFormat="1" ht="21.75" customHeight="1">
      <c r="A142" s="32"/>
      <c r="B142" s="161"/>
      <c r="C142" s="162" t="s">
        <v>238</v>
      </c>
      <c r="D142" s="162" t="s">
        <v>139</v>
      </c>
      <c r="E142" s="163" t="s">
        <v>558</v>
      </c>
      <c r="F142" s="164" t="s">
        <v>559</v>
      </c>
      <c r="G142" s="165" t="s">
        <v>142</v>
      </c>
      <c r="H142" s="166">
        <v>4</v>
      </c>
      <c r="I142" s="167"/>
      <c r="J142" s="168">
        <f t="shared" si="10"/>
        <v>0</v>
      </c>
      <c r="K142" s="169"/>
      <c r="L142" s="33"/>
      <c r="M142" s="170" t="s">
        <v>1</v>
      </c>
      <c r="N142" s="171" t="s">
        <v>38</v>
      </c>
      <c r="O142" s="58"/>
      <c r="P142" s="172">
        <f t="shared" si="11"/>
        <v>0</v>
      </c>
      <c r="Q142" s="172">
        <v>0</v>
      </c>
      <c r="R142" s="172">
        <f t="shared" si="12"/>
        <v>0</v>
      </c>
      <c r="S142" s="172">
        <v>0</v>
      </c>
      <c r="T142" s="173">
        <f t="shared" si="13"/>
        <v>0</v>
      </c>
      <c r="U142" s="32"/>
      <c r="V142" s="32"/>
      <c r="W142" s="32"/>
      <c r="X142" s="32"/>
      <c r="Y142" s="32"/>
      <c r="Z142" s="32"/>
      <c r="AA142" s="32"/>
      <c r="AB142" s="32"/>
      <c r="AC142" s="32"/>
      <c r="AD142" s="32"/>
      <c r="AE142" s="32"/>
      <c r="AR142" s="174" t="s">
        <v>143</v>
      </c>
      <c r="AT142" s="174" t="s">
        <v>139</v>
      </c>
      <c r="AU142" s="174" t="s">
        <v>80</v>
      </c>
      <c r="AY142" s="17" t="s">
        <v>136</v>
      </c>
      <c r="BE142" s="175">
        <f t="shared" si="14"/>
        <v>0</v>
      </c>
      <c r="BF142" s="175">
        <f t="shared" si="15"/>
        <v>0</v>
      </c>
      <c r="BG142" s="175">
        <f t="shared" si="16"/>
        <v>0</v>
      </c>
      <c r="BH142" s="175">
        <f t="shared" si="17"/>
        <v>0</v>
      </c>
      <c r="BI142" s="175">
        <f t="shared" si="18"/>
        <v>0</v>
      </c>
      <c r="BJ142" s="17" t="s">
        <v>144</v>
      </c>
      <c r="BK142" s="175">
        <f t="shared" si="19"/>
        <v>0</v>
      </c>
      <c r="BL142" s="17" t="s">
        <v>143</v>
      </c>
      <c r="BM142" s="174" t="s">
        <v>560</v>
      </c>
    </row>
    <row r="143" spans="1:65" s="2" customFormat="1" ht="21.75" customHeight="1">
      <c r="A143" s="32"/>
      <c r="B143" s="161"/>
      <c r="C143" s="162" t="s">
        <v>7</v>
      </c>
      <c r="D143" s="162" t="s">
        <v>139</v>
      </c>
      <c r="E143" s="163" t="s">
        <v>561</v>
      </c>
      <c r="F143" s="164" t="s">
        <v>562</v>
      </c>
      <c r="G143" s="165" t="s">
        <v>142</v>
      </c>
      <c r="H143" s="166">
        <v>24</v>
      </c>
      <c r="I143" s="167"/>
      <c r="J143" s="168">
        <f t="shared" si="10"/>
        <v>0</v>
      </c>
      <c r="K143" s="169"/>
      <c r="L143" s="33"/>
      <c r="M143" s="170" t="s">
        <v>1</v>
      </c>
      <c r="N143" s="171" t="s">
        <v>38</v>
      </c>
      <c r="O143" s="58"/>
      <c r="P143" s="172">
        <f t="shared" si="11"/>
        <v>0</v>
      </c>
      <c r="Q143" s="172">
        <v>0</v>
      </c>
      <c r="R143" s="172">
        <f t="shared" si="12"/>
        <v>0</v>
      </c>
      <c r="S143" s="172">
        <v>0</v>
      </c>
      <c r="T143" s="173">
        <f t="shared" si="13"/>
        <v>0</v>
      </c>
      <c r="U143" s="32"/>
      <c r="V143" s="32"/>
      <c r="W143" s="32"/>
      <c r="X143" s="32"/>
      <c r="Y143" s="32"/>
      <c r="Z143" s="32"/>
      <c r="AA143" s="32"/>
      <c r="AB143" s="32"/>
      <c r="AC143" s="32"/>
      <c r="AD143" s="32"/>
      <c r="AE143" s="32"/>
      <c r="AR143" s="174" t="s">
        <v>143</v>
      </c>
      <c r="AT143" s="174" t="s">
        <v>139</v>
      </c>
      <c r="AU143" s="174" t="s">
        <v>80</v>
      </c>
      <c r="AY143" s="17" t="s">
        <v>136</v>
      </c>
      <c r="BE143" s="175">
        <f t="shared" si="14"/>
        <v>0</v>
      </c>
      <c r="BF143" s="175">
        <f t="shared" si="15"/>
        <v>0</v>
      </c>
      <c r="BG143" s="175">
        <f t="shared" si="16"/>
        <v>0</v>
      </c>
      <c r="BH143" s="175">
        <f t="shared" si="17"/>
        <v>0</v>
      </c>
      <c r="BI143" s="175">
        <f t="shared" si="18"/>
        <v>0</v>
      </c>
      <c r="BJ143" s="17" t="s">
        <v>144</v>
      </c>
      <c r="BK143" s="175">
        <f t="shared" si="19"/>
        <v>0</v>
      </c>
      <c r="BL143" s="17" t="s">
        <v>143</v>
      </c>
      <c r="BM143" s="174" t="s">
        <v>349</v>
      </c>
    </row>
    <row r="144" spans="1:65" s="2" customFormat="1" ht="21.75" customHeight="1">
      <c r="A144" s="32"/>
      <c r="B144" s="161"/>
      <c r="C144" s="162" t="s">
        <v>247</v>
      </c>
      <c r="D144" s="162" t="s">
        <v>139</v>
      </c>
      <c r="E144" s="163" t="s">
        <v>563</v>
      </c>
      <c r="F144" s="164" t="s">
        <v>564</v>
      </c>
      <c r="G144" s="165" t="s">
        <v>142</v>
      </c>
      <c r="H144" s="166">
        <v>2</v>
      </c>
      <c r="I144" s="167"/>
      <c r="J144" s="168">
        <f t="shared" si="10"/>
        <v>0</v>
      </c>
      <c r="K144" s="169"/>
      <c r="L144" s="33"/>
      <c r="M144" s="170" t="s">
        <v>1</v>
      </c>
      <c r="N144" s="171" t="s">
        <v>38</v>
      </c>
      <c r="O144" s="58"/>
      <c r="P144" s="172">
        <f t="shared" si="11"/>
        <v>0</v>
      </c>
      <c r="Q144" s="172">
        <v>0</v>
      </c>
      <c r="R144" s="172">
        <f t="shared" si="12"/>
        <v>0</v>
      </c>
      <c r="S144" s="172">
        <v>0</v>
      </c>
      <c r="T144" s="173">
        <f t="shared" si="13"/>
        <v>0</v>
      </c>
      <c r="U144" s="32"/>
      <c r="V144" s="32"/>
      <c r="W144" s="32"/>
      <c r="X144" s="32"/>
      <c r="Y144" s="32"/>
      <c r="Z144" s="32"/>
      <c r="AA144" s="32"/>
      <c r="AB144" s="32"/>
      <c r="AC144" s="32"/>
      <c r="AD144" s="32"/>
      <c r="AE144" s="32"/>
      <c r="AR144" s="174" t="s">
        <v>143</v>
      </c>
      <c r="AT144" s="174" t="s">
        <v>139</v>
      </c>
      <c r="AU144" s="174" t="s">
        <v>80</v>
      </c>
      <c r="AY144" s="17" t="s">
        <v>136</v>
      </c>
      <c r="BE144" s="175">
        <f t="shared" si="14"/>
        <v>0</v>
      </c>
      <c r="BF144" s="175">
        <f t="shared" si="15"/>
        <v>0</v>
      </c>
      <c r="BG144" s="175">
        <f t="shared" si="16"/>
        <v>0</v>
      </c>
      <c r="BH144" s="175">
        <f t="shared" si="17"/>
        <v>0</v>
      </c>
      <c r="BI144" s="175">
        <f t="shared" si="18"/>
        <v>0</v>
      </c>
      <c r="BJ144" s="17" t="s">
        <v>144</v>
      </c>
      <c r="BK144" s="175">
        <f t="shared" si="19"/>
        <v>0</v>
      </c>
      <c r="BL144" s="17" t="s">
        <v>143</v>
      </c>
      <c r="BM144" s="174" t="s">
        <v>360</v>
      </c>
    </row>
    <row r="145" spans="1:65" s="2" customFormat="1" ht="21.75" customHeight="1">
      <c r="A145" s="32"/>
      <c r="B145" s="161"/>
      <c r="C145" s="162" t="s">
        <v>252</v>
      </c>
      <c r="D145" s="162" t="s">
        <v>139</v>
      </c>
      <c r="E145" s="163" t="s">
        <v>565</v>
      </c>
      <c r="F145" s="164" t="s">
        <v>566</v>
      </c>
      <c r="G145" s="165" t="s">
        <v>142</v>
      </c>
      <c r="H145" s="166">
        <v>6</v>
      </c>
      <c r="I145" s="167"/>
      <c r="J145" s="168">
        <f t="shared" si="10"/>
        <v>0</v>
      </c>
      <c r="K145" s="169"/>
      <c r="L145" s="33"/>
      <c r="M145" s="170" t="s">
        <v>1</v>
      </c>
      <c r="N145" s="171" t="s">
        <v>38</v>
      </c>
      <c r="O145" s="58"/>
      <c r="P145" s="172">
        <f t="shared" si="11"/>
        <v>0</v>
      </c>
      <c r="Q145" s="172">
        <v>0</v>
      </c>
      <c r="R145" s="172">
        <f t="shared" si="12"/>
        <v>0</v>
      </c>
      <c r="S145" s="172">
        <v>0</v>
      </c>
      <c r="T145" s="173">
        <f t="shared" si="13"/>
        <v>0</v>
      </c>
      <c r="U145" s="32"/>
      <c r="V145" s="32"/>
      <c r="W145" s="32"/>
      <c r="X145" s="32"/>
      <c r="Y145" s="32"/>
      <c r="Z145" s="32"/>
      <c r="AA145" s="32"/>
      <c r="AB145" s="32"/>
      <c r="AC145" s="32"/>
      <c r="AD145" s="32"/>
      <c r="AE145" s="32"/>
      <c r="AR145" s="174" t="s">
        <v>143</v>
      </c>
      <c r="AT145" s="174" t="s">
        <v>139</v>
      </c>
      <c r="AU145" s="174" t="s">
        <v>80</v>
      </c>
      <c r="AY145" s="17" t="s">
        <v>136</v>
      </c>
      <c r="BE145" s="175">
        <f t="shared" si="14"/>
        <v>0</v>
      </c>
      <c r="BF145" s="175">
        <f t="shared" si="15"/>
        <v>0</v>
      </c>
      <c r="BG145" s="175">
        <f t="shared" si="16"/>
        <v>0</v>
      </c>
      <c r="BH145" s="175">
        <f t="shared" si="17"/>
        <v>0</v>
      </c>
      <c r="BI145" s="175">
        <f t="shared" si="18"/>
        <v>0</v>
      </c>
      <c r="BJ145" s="17" t="s">
        <v>144</v>
      </c>
      <c r="BK145" s="175">
        <f t="shared" si="19"/>
        <v>0</v>
      </c>
      <c r="BL145" s="17" t="s">
        <v>143</v>
      </c>
      <c r="BM145" s="174" t="s">
        <v>370</v>
      </c>
    </row>
    <row r="146" spans="1:65" s="2" customFormat="1" ht="21.75" customHeight="1">
      <c r="A146" s="32"/>
      <c r="B146" s="161"/>
      <c r="C146" s="162" t="s">
        <v>257</v>
      </c>
      <c r="D146" s="162" t="s">
        <v>139</v>
      </c>
      <c r="E146" s="163" t="s">
        <v>567</v>
      </c>
      <c r="F146" s="164" t="s">
        <v>568</v>
      </c>
      <c r="G146" s="165" t="s">
        <v>142</v>
      </c>
      <c r="H146" s="166">
        <v>4</v>
      </c>
      <c r="I146" s="167"/>
      <c r="J146" s="168">
        <f t="shared" si="10"/>
        <v>0</v>
      </c>
      <c r="K146" s="169"/>
      <c r="L146" s="33"/>
      <c r="M146" s="170" t="s">
        <v>1</v>
      </c>
      <c r="N146" s="171" t="s">
        <v>38</v>
      </c>
      <c r="O146" s="58"/>
      <c r="P146" s="172">
        <f t="shared" si="11"/>
        <v>0</v>
      </c>
      <c r="Q146" s="172">
        <v>0</v>
      </c>
      <c r="R146" s="172">
        <f t="shared" si="12"/>
        <v>0</v>
      </c>
      <c r="S146" s="172">
        <v>0</v>
      </c>
      <c r="T146" s="173">
        <f t="shared" si="13"/>
        <v>0</v>
      </c>
      <c r="U146" s="32"/>
      <c r="V146" s="32"/>
      <c r="W146" s="32"/>
      <c r="X146" s="32"/>
      <c r="Y146" s="32"/>
      <c r="Z146" s="32"/>
      <c r="AA146" s="32"/>
      <c r="AB146" s="32"/>
      <c r="AC146" s="32"/>
      <c r="AD146" s="32"/>
      <c r="AE146" s="32"/>
      <c r="AR146" s="174" t="s">
        <v>143</v>
      </c>
      <c r="AT146" s="174" t="s">
        <v>139</v>
      </c>
      <c r="AU146" s="174" t="s">
        <v>80</v>
      </c>
      <c r="AY146" s="17" t="s">
        <v>136</v>
      </c>
      <c r="BE146" s="175">
        <f t="shared" si="14"/>
        <v>0</v>
      </c>
      <c r="BF146" s="175">
        <f t="shared" si="15"/>
        <v>0</v>
      </c>
      <c r="BG146" s="175">
        <f t="shared" si="16"/>
        <v>0</v>
      </c>
      <c r="BH146" s="175">
        <f t="shared" si="17"/>
        <v>0</v>
      </c>
      <c r="BI146" s="175">
        <f t="shared" si="18"/>
        <v>0</v>
      </c>
      <c r="BJ146" s="17" t="s">
        <v>144</v>
      </c>
      <c r="BK146" s="175">
        <f t="shared" si="19"/>
        <v>0</v>
      </c>
      <c r="BL146" s="17" t="s">
        <v>143</v>
      </c>
      <c r="BM146" s="174" t="s">
        <v>379</v>
      </c>
    </row>
    <row r="147" spans="1:65" s="2" customFormat="1" ht="21.75" customHeight="1">
      <c r="A147" s="32"/>
      <c r="B147" s="161"/>
      <c r="C147" s="162" t="s">
        <v>263</v>
      </c>
      <c r="D147" s="162" t="s">
        <v>139</v>
      </c>
      <c r="E147" s="163" t="s">
        <v>569</v>
      </c>
      <c r="F147" s="164" t="s">
        <v>570</v>
      </c>
      <c r="G147" s="165" t="s">
        <v>142</v>
      </c>
      <c r="H147" s="166">
        <v>2</v>
      </c>
      <c r="I147" s="167"/>
      <c r="J147" s="168">
        <f t="shared" si="10"/>
        <v>0</v>
      </c>
      <c r="K147" s="169"/>
      <c r="L147" s="33"/>
      <c r="M147" s="170" t="s">
        <v>1</v>
      </c>
      <c r="N147" s="171" t="s">
        <v>38</v>
      </c>
      <c r="O147" s="58"/>
      <c r="P147" s="172">
        <f t="shared" si="11"/>
        <v>0</v>
      </c>
      <c r="Q147" s="172">
        <v>0</v>
      </c>
      <c r="R147" s="172">
        <f t="shared" si="12"/>
        <v>0</v>
      </c>
      <c r="S147" s="172">
        <v>0</v>
      </c>
      <c r="T147" s="173">
        <f t="shared" si="13"/>
        <v>0</v>
      </c>
      <c r="U147" s="32"/>
      <c r="V147" s="32"/>
      <c r="W147" s="32"/>
      <c r="X147" s="32"/>
      <c r="Y147" s="32"/>
      <c r="Z147" s="32"/>
      <c r="AA147" s="32"/>
      <c r="AB147" s="32"/>
      <c r="AC147" s="32"/>
      <c r="AD147" s="32"/>
      <c r="AE147" s="32"/>
      <c r="AR147" s="174" t="s">
        <v>143</v>
      </c>
      <c r="AT147" s="174" t="s">
        <v>139</v>
      </c>
      <c r="AU147" s="174" t="s">
        <v>80</v>
      </c>
      <c r="AY147" s="17" t="s">
        <v>136</v>
      </c>
      <c r="BE147" s="175">
        <f t="shared" si="14"/>
        <v>0</v>
      </c>
      <c r="BF147" s="175">
        <f t="shared" si="15"/>
        <v>0</v>
      </c>
      <c r="BG147" s="175">
        <f t="shared" si="16"/>
        <v>0</v>
      </c>
      <c r="BH147" s="175">
        <f t="shared" si="17"/>
        <v>0</v>
      </c>
      <c r="BI147" s="175">
        <f t="shared" si="18"/>
        <v>0</v>
      </c>
      <c r="BJ147" s="17" t="s">
        <v>144</v>
      </c>
      <c r="BK147" s="175">
        <f t="shared" si="19"/>
        <v>0</v>
      </c>
      <c r="BL147" s="17" t="s">
        <v>143</v>
      </c>
      <c r="BM147" s="174" t="s">
        <v>387</v>
      </c>
    </row>
    <row r="148" spans="1:65" s="2" customFormat="1" ht="21.75" customHeight="1">
      <c r="A148" s="32"/>
      <c r="B148" s="161"/>
      <c r="C148" s="162" t="s">
        <v>267</v>
      </c>
      <c r="D148" s="162" t="s">
        <v>139</v>
      </c>
      <c r="E148" s="163" t="s">
        <v>571</v>
      </c>
      <c r="F148" s="164" t="s">
        <v>572</v>
      </c>
      <c r="G148" s="165" t="s">
        <v>142</v>
      </c>
      <c r="H148" s="166">
        <v>8</v>
      </c>
      <c r="I148" s="167"/>
      <c r="J148" s="168">
        <f t="shared" si="10"/>
        <v>0</v>
      </c>
      <c r="K148" s="169"/>
      <c r="L148" s="33"/>
      <c r="M148" s="170" t="s">
        <v>1</v>
      </c>
      <c r="N148" s="171" t="s">
        <v>38</v>
      </c>
      <c r="O148" s="58"/>
      <c r="P148" s="172">
        <f t="shared" si="11"/>
        <v>0</v>
      </c>
      <c r="Q148" s="172">
        <v>0</v>
      </c>
      <c r="R148" s="172">
        <f t="shared" si="12"/>
        <v>0</v>
      </c>
      <c r="S148" s="172">
        <v>0</v>
      </c>
      <c r="T148" s="173">
        <f t="shared" si="13"/>
        <v>0</v>
      </c>
      <c r="U148" s="32"/>
      <c r="V148" s="32"/>
      <c r="W148" s="32"/>
      <c r="X148" s="32"/>
      <c r="Y148" s="32"/>
      <c r="Z148" s="32"/>
      <c r="AA148" s="32"/>
      <c r="AB148" s="32"/>
      <c r="AC148" s="32"/>
      <c r="AD148" s="32"/>
      <c r="AE148" s="32"/>
      <c r="AR148" s="174" t="s">
        <v>143</v>
      </c>
      <c r="AT148" s="174" t="s">
        <v>139</v>
      </c>
      <c r="AU148" s="174" t="s">
        <v>80</v>
      </c>
      <c r="AY148" s="17" t="s">
        <v>136</v>
      </c>
      <c r="BE148" s="175">
        <f t="shared" si="14"/>
        <v>0</v>
      </c>
      <c r="BF148" s="175">
        <f t="shared" si="15"/>
        <v>0</v>
      </c>
      <c r="BG148" s="175">
        <f t="shared" si="16"/>
        <v>0</v>
      </c>
      <c r="BH148" s="175">
        <f t="shared" si="17"/>
        <v>0</v>
      </c>
      <c r="BI148" s="175">
        <f t="shared" si="18"/>
        <v>0</v>
      </c>
      <c r="BJ148" s="17" t="s">
        <v>144</v>
      </c>
      <c r="BK148" s="175">
        <f t="shared" si="19"/>
        <v>0</v>
      </c>
      <c r="BL148" s="17" t="s">
        <v>143</v>
      </c>
      <c r="BM148" s="174" t="s">
        <v>398</v>
      </c>
    </row>
    <row r="149" spans="1:65" s="2" customFormat="1" ht="16.5" customHeight="1">
      <c r="A149" s="32"/>
      <c r="B149" s="161"/>
      <c r="C149" s="162" t="s">
        <v>271</v>
      </c>
      <c r="D149" s="162" t="s">
        <v>139</v>
      </c>
      <c r="E149" s="163" t="s">
        <v>573</v>
      </c>
      <c r="F149" s="164" t="s">
        <v>574</v>
      </c>
      <c r="G149" s="165" t="s">
        <v>142</v>
      </c>
      <c r="H149" s="166">
        <v>7</v>
      </c>
      <c r="I149" s="167"/>
      <c r="J149" s="168">
        <f t="shared" si="10"/>
        <v>0</v>
      </c>
      <c r="K149" s="169"/>
      <c r="L149" s="33"/>
      <c r="M149" s="170" t="s">
        <v>1</v>
      </c>
      <c r="N149" s="171" t="s">
        <v>38</v>
      </c>
      <c r="O149" s="58"/>
      <c r="P149" s="172">
        <f t="shared" si="11"/>
        <v>0</v>
      </c>
      <c r="Q149" s="172">
        <v>0</v>
      </c>
      <c r="R149" s="172">
        <f t="shared" si="12"/>
        <v>0</v>
      </c>
      <c r="S149" s="172">
        <v>0</v>
      </c>
      <c r="T149" s="173">
        <f t="shared" si="13"/>
        <v>0</v>
      </c>
      <c r="U149" s="32"/>
      <c r="V149" s="32"/>
      <c r="W149" s="32"/>
      <c r="X149" s="32"/>
      <c r="Y149" s="32"/>
      <c r="Z149" s="32"/>
      <c r="AA149" s="32"/>
      <c r="AB149" s="32"/>
      <c r="AC149" s="32"/>
      <c r="AD149" s="32"/>
      <c r="AE149" s="32"/>
      <c r="AR149" s="174" t="s">
        <v>143</v>
      </c>
      <c r="AT149" s="174" t="s">
        <v>139</v>
      </c>
      <c r="AU149" s="174" t="s">
        <v>80</v>
      </c>
      <c r="AY149" s="17" t="s">
        <v>136</v>
      </c>
      <c r="BE149" s="175">
        <f t="shared" si="14"/>
        <v>0</v>
      </c>
      <c r="BF149" s="175">
        <f t="shared" si="15"/>
        <v>0</v>
      </c>
      <c r="BG149" s="175">
        <f t="shared" si="16"/>
        <v>0</v>
      </c>
      <c r="BH149" s="175">
        <f t="shared" si="17"/>
        <v>0</v>
      </c>
      <c r="BI149" s="175">
        <f t="shared" si="18"/>
        <v>0</v>
      </c>
      <c r="BJ149" s="17" t="s">
        <v>144</v>
      </c>
      <c r="BK149" s="175">
        <f t="shared" si="19"/>
        <v>0</v>
      </c>
      <c r="BL149" s="17" t="s">
        <v>143</v>
      </c>
      <c r="BM149" s="174" t="s">
        <v>410</v>
      </c>
    </row>
    <row r="150" spans="1:65" s="2" customFormat="1" ht="16.5" customHeight="1">
      <c r="A150" s="32"/>
      <c r="B150" s="161"/>
      <c r="C150" s="162" t="s">
        <v>275</v>
      </c>
      <c r="D150" s="162" t="s">
        <v>139</v>
      </c>
      <c r="E150" s="163" t="s">
        <v>575</v>
      </c>
      <c r="F150" s="164" t="s">
        <v>576</v>
      </c>
      <c r="G150" s="165" t="s">
        <v>142</v>
      </c>
      <c r="H150" s="166">
        <v>7</v>
      </c>
      <c r="I150" s="167"/>
      <c r="J150" s="168">
        <f t="shared" si="10"/>
        <v>0</v>
      </c>
      <c r="K150" s="169"/>
      <c r="L150" s="33"/>
      <c r="M150" s="170" t="s">
        <v>1</v>
      </c>
      <c r="N150" s="171" t="s">
        <v>38</v>
      </c>
      <c r="O150" s="58"/>
      <c r="P150" s="172">
        <f t="shared" si="11"/>
        <v>0</v>
      </c>
      <c r="Q150" s="172">
        <v>0</v>
      </c>
      <c r="R150" s="172">
        <f t="shared" si="12"/>
        <v>0</v>
      </c>
      <c r="S150" s="172">
        <v>0</v>
      </c>
      <c r="T150" s="173">
        <f t="shared" si="13"/>
        <v>0</v>
      </c>
      <c r="U150" s="32"/>
      <c r="V150" s="32"/>
      <c r="W150" s="32"/>
      <c r="X150" s="32"/>
      <c r="Y150" s="32"/>
      <c r="Z150" s="32"/>
      <c r="AA150" s="32"/>
      <c r="AB150" s="32"/>
      <c r="AC150" s="32"/>
      <c r="AD150" s="32"/>
      <c r="AE150" s="32"/>
      <c r="AR150" s="174" t="s">
        <v>143</v>
      </c>
      <c r="AT150" s="174" t="s">
        <v>139</v>
      </c>
      <c r="AU150" s="174" t="s">
        <v>80</v>
      </c>
      <c r="AY150" s="17" t="s">
        <v>136</v>
      </c>
      <c r="BE150" s="175">
        <f t="shared" si="14"/>
        <v>0</v>
      </c>
      <c r="BF150" s="175">
        <f t="shared" si="15"/>
        <v>0</v>
      </c>
      <c r="BG150" s="175">
        <f t="shared" si="16"/>
        <v>0</v>
      </c>
      <c r="BH150" s="175">
        <f t="shared" si="17"/>
        <v>0</v>
      </c>
      <c r="BI150" s="175">
        <f t="shared" si="18"/>
        <v>0</v>
      </c>
      <c r="BJ150" s="17" t="s">
        <v>144</v>
      </c>
      <c r="BK150" s="175">
        <f t="shared" si="19"/>
        <v>0</v>
      </c>
      <c r="BL150" s="17" t="s">
        <v>143</v>
      </c>
      <c r="BM150" s="174" t="s">
        <v>420</v>
      </c>
    </row>
    <row r="151" spans="1:65" s="2" customFormat="1" ht="16.5" customHeight="1">
      <c r="A151" s="32"/>
      <c r="B151" s="161"/>
      <c r="C151" s="162" t="s">
        <v>279</v>
      </c>
      <c r="D151" s="162" t="s">
        <v>139</v>
      </c>
      <c r="E151" s="163" t="s">
        <v>577</v>
      </c>
      <c r="F151" s="164" t="s">
        <v>578</v>
      </c>
      <c r="G151" s="165" t="s">
        <v>260</v>
      </c>
      <c r="H151" s="166">
        <v>388</v>
      </c>
      <c r="I151" s="167"/>
      <c r="J151" s="168">
        <f t="shared" si="10"/>
        <v>0</v>
      </c>
      <c r="K151" s="169"/>
      <c r="L151" s="33"/>
      <c r="M151" s="170" t="s">
        <v>1</v>
      </c>
      <c r="N151" s="171" t="s">
        <v>38</v>
      </c>
      <c r="O151" s="58"/>
      <c r="P151" s="172">
        <f t="shared" si="11"/>
        <v>0</v>
      </c>
      <c r="Q151" s="172">
        <v>0</v>
      </c>
      <c r="R151" s="172">
        <f t="shared" si="12"/>
        <v>0</v>
      </c>
      <c r="S151" s="172">
        <v>0</v>
      </c>
      <c r="T151" s="173">
        <f t="shared" si="13"/>
        <v>0</v>
      </c>
      <c r="U151" s="32"/>
      <c r="V151" s="32"/>
      <c r="W151" s="32"/>
      <c r="X151" s="32"/>
      <c r="Y151" s="32"/>
      <c r="Z151" s="32"/>
      <c r="AA151" s="32"/>
      <c r="AB151" s="32"/>
      <c r="AC151" s="32"/>
      <c r="AD151" s="32"/>
      <c r="AE151" s="32"/>
      <c r="AR151" s="174" t="s">
        <v>143</v>
      </c>
      <c r="AT151" s="174" t="s">
        <v>139</v>
      </c>
      <c r="AU151" s="174" t="s">
        <v>80</v>
      </c>
      <c r="AY151" s="17" t="s">
        <v>136</v>
      </c>
      <c r="BE151" s="175">
        <f t="shared" si="14"/>
        <v>0</v>
      </c>
      <c r="BF151" s="175">
        <f t="shared" si="15"/>
        <v>0</v>
      </c>
      <c r="BG151" s="175">
        <f t="shared" si="16"/>
        <v>0</v>
      </c>
      <c r="BH151" s="175">
        <f t="shared" si="17"/>
        <v>0</v>
      </c>
      <c r="BI151" s="175">
        <f t="shared" si="18"/>
        <v>0</v>
      </c>
      <c r="BJ151" s="17" t="s">
        <v>144</v>
      </c>
      <c r="BK151" s="175">
        <f t="shared" si="19"/>
        <v>0</v>
      </c>
      <c r="BL151" s="17" t="s">
        <v>143</v>
      </c>
      <c r="BM151" s="174" t="s">
        <v>429</v>
      </c>
    </row>
    <row r="152" spans="1:65" s="2" customFormat="1" ht="16.5" customHeight="1">
      <c r="A152" s="32"/>
      <c r="B152" s="161"/>
      <c r="C152" s="162" t="s">
        <v>285</v>
      </c>
      <c r="D152" s="162" t="s">
        <v>139</v>
      </c>
      <c r="E152" s="163" t="s">
        <v>579</v>
      </c>
      <c r="F152" s="164" t="s">
        <v>580</v>
      </c>
      <c r="G152" s="165" t="s">
        <v>260</v>
      </c>
      <c r="H152" s="166">
        <v>189</v>
      </c>
      <c r="I152" s="167"/>
      <c r="J152" s="168">
        <f t="shared" si="10"/>
        <v>0</v>
      </c>
      <c r="K152" s="169"/>
      <c r="L152" s="33"/>
      <c r="M152" s="170" t="s">
        <v>1</v>
      </c>
      <c r="N152" s="171" t="s">
        <v>38</v>
      </c>
      <c r="O152" s="58"/>
      <c r="P152" s="172">
        <f t="shared" si="11"/>
        <v>0</v>
      </c>
      <c r="Q152" s="172">
        <v>0</v>
      </c>
      <c r="R152" s="172">
        <f t="shared" si="12"/>
        <v>0</v>
      </c>
      <c r="S152" s="172">
        <v>0</v>
      </c>
      <c r="T152" s="173">
        <f t="shared" si="13"/>
        <v>0</v>
      </c>
      <c r="U152" s="32"/>
      <c r="V152" s="32"/>
      <c r="W152" s="32"/>
      <c r="X152" s="32"/>
      <c r="Y152" s="32"/>
      <c r="Z152" s="32"/>
      <c r="AA152" s="32"/>
      <c r="AB152" s="32"/>
      <c r="AC152" s="32"/>
      <c r="AD152" s="32"/>
      <c r="AE152" s="32"/>
      <c r="AR152" s="174" t="s">
        <v>143</v>
      </c>
      <c r="AT152" s="174" t="s">
        <v>139</v>
      </c>
      <c r="AU152" s="174" t="s">
        <v>80</v>
      </c>
      <c r="AY152" s="17" t="s">
        <v>136</v>
      </c>
      <c r="BE152" s="175">
        <f t="shared" si="14"/>
        <v>0</v>
      </c>
      <c r="BF152" s="175">
        <f t="shared" si="15"/>
        <v>0</v>
      </c>
      <c r="BG152" s="175">
        <f t="shared" si="16"/>
        <v>0</v>
      </c>
      <c r="BH152" s="175">
        <f t="shared" si="17"/>
        <v>0</v>
      </c>
      <c r="BI152" s="175">
        <f t="shared" si="18"/>
        <v>0</v>
      </c>
      <c r="BJ152" s="17" t="s">
        <v>144</v>
      </c>
      <c r="BK152" s="175">
        <f t="shared" si="19"/>
        <v>0</v>
      </c>
      <c r="BL152" s="17" t="s">
        <v>143</v>
      </c>
      <c r="BM152" s="174" t="s">
        <v>438</v>
      </c>
    </row>
    <row r="153" spans="1:65" s="2" customFormat="1" ht="16.5" customHeight="1">
      <c r="A153" s="32"/>
      <c r="B153" s="161"/>
      <c r="C153" s="162" t="s">
        <v>289</v>
      </c>
      <c r="D153" s="162" t="s">
        <v>139</v>
      </c>
      <c r="E153" s="163" t="s">
        <v>581</v>
      </c>
      <c r="F153" s="164" t="s">
        <v>582</v>
      </c>
      <c r="G153" s="165" t="s">
        <v>583</v>
      </c>
      <c r="H153" s="166">
        <v>4</v>
      </c>
      <c r="I153" s="167"/>
      <c r="J153" s="168">
        <f t="shared" si="10"/>
        <v>0</v>
      </c>
      <c r="K153" s="169"/>
      <c r="L153" s="33"/>
      <c r="M153" s="170" t="s">
        <v>1</v>
      </c>
      <c r="N153" s="171" t="s">
        <v>38</v>
      </c>
      <c r="O153" s="58"/>
      <c r="P153" s="172">
        <f t="shared" si="11"/>
        <v>0</v>
      </c>
      <c r="Q153" s="172">
        <v>0</v>
      </c>
      <c r="R153" s="172">
        <f t="shared" si="12"/>
        <v>0</v>
      </c>
      <c r="S153" s="172">
        <v>0</v>
      </c>
      <c r="T153" s="173">
        <f t="shared" si="13"/>
        <v>0</v>
      </c>
      <c r="U153" s="32"/>
      <c r="V153" s="32"/>
      <c r="W153" s="32"/>
      <c r="X153" s="32"/>
      <c r="Y153" s="32"/>
      <c r="Z153" s="32"/>
      <c r="AA153" s="32"/>
      <c r="AB153" s="32"/>
      <c r="AC153" s="32"/>
      <c r="AD153" s="32"/>
      <c r="AE153" s="32"/>
      <c r="AR153" s="174" t="s">
        <v>143</v>
      </c>
      <c r="AT153" s="174" t="s">
        <v>139</v>
      </c>
      <c r="AU153" s="174" t="s">
        <v>80</v>
      </c>
      <c r="AY153" s="17" t="s">
        <v>136</v>
      </c>
      <c r="BE153" s="175">
        <f t="shared" si="14"/>
        <v>0</v>
      </c>
      <c r="BF153" s="175">
        <f t="shared" si="15"/>
        <v>0</v>
      </c>
      <c r="BG153" s="175">
        <f t="shared" si="16"/>
        <v>0</v>
      </c>
      <c r="BH153" s="175">
        <f t="shared" si="17"/>
        <v>0</v>
      </c>
      <c r="BI153" s="175">
        <f t="shared" si="18"/>
        <v>0</v>
      </c>
      <c r="BJ153" s="17" t="s">
        <v>144</v>
      </c>
      <c r="BK153" s="175">
        <f t="shared" si="19"/>
        <v>0</v>
      </c>
      <c r="BL153" s="17" t="s">
        <v>143</v>
      </c>
      <c r="BM153" s="174" t="s">
        <v>446</v>
      </c>
    </row>
    <row r="154" spans="1:65" s="2" customFormat="1" ht="16.5" customHeight="1">
      <c r="A154" s="32"/>
      <c r="B154" s="161"/>
      <c r="C154" s="162" t="s">
        <v>293</v>
      </c>
      <c r="D154" s="162" t="s">
        <v>139</v>
      </c>
      <c r="E154" s="163" t="s">
        <v>584</v>
      </c>
      <c r="F154" s="164" t="s">
        <v>585</v>
      </c>
      <c r="G154" s="165" t="s">
        <v>583</v>
      </c>
      <c r="H154" s="166">
        <v>4</v>
      </c>
      <c r="I154" s="167"/>
      <c r="J154" s="168">
        <f t="shared" si="10"/>
        <v>0</v>
      </c>
      <c r="K154" s="169"/>
      <c r="L154" s="33"/>
      <c r="M154" s="170" t="s">
        <v>1</v>
      </c>
      <c r="N154" s="171" t="s">
        <v>38</v>
      </c>
      <c r="O154" s="58"/>
      <c r="P154" s="172">
        <f t="shared" si="11"/>
        <v>0</v>
      </c>
      <c r="Q154" s="172">
        <v>0</v>
      </c>
      <c r="R154" s="172">
        <f t="shared" si="12"/>
        <v>0</v>
      </c>
      <c r="S154" s="172">
        <v>0</v>
      </c>
      <c r="T154" s="173">
        <f t="shared" si="13"/>
        <v>0</v>
      </c>
      <c r="U154" s="32"/>
      <c r="V154" s="32"/>
      <c r="W154" s="32"/>
      <c r="X154" s="32"/>
      <c r="Y154" s="32"/>
      <c r="Z154" s="32"/>
      <c r="AA154" s="32"/>
      <c r="AB154" s="32"/>
      <c r="AC154" s="32"/>
      <c r="AD154" s="32"/>
      <c r="AE154" s="32"/>
      <c r="AR154" s="174" t="s">
        <v>143</v>
      </c>
      <c r="AT154" s="174" t="s">
        <v>139</v>
      </c>
      <c r="AU154" s="174" t="s">
        <v>80</v>
      </c>
      <c r="AY154" s="17" t="s">
        <v>136</v>
      </c>
      <c r="BE154" s="175">
        <f t="shared" si="14"/>
        <v>0</v>
      </c>
      <c r="BF154" s="175">
        <f t="shared" si="15"/>
        <v>0</v>
      </c>
      <c r="BG154" s="175">
        <f t="shared" si="16"/>
        <v>0</v>
      </c>
      <c r="BH154" s="175">
        <f t="shared" si="17"/>
        <v>0</v>
      </c>
      <c r="BI154" s="175">
        <f t="shared" si="18"/>
        <v>0</v>
      </c>
      <c r="BJ154" s="17" t="s">
        <v>144</v>
      </c>
      <c r="BK154" s="175">
        <f t="shared" si="19"/>
        <v>0</v>
      </c>
      <c r="BL154" s="17" t="s">
        <v>143</v>
      </c>
      <c r="BM154" s="174" t="s">
        <v>459</v>
      </c>
    </row>
    <row r="155" spans="1:65" s="2" customFormat="1" ht="16.5" customHeight="1">
      <c r="A155" s="32"/>
      <c r="B155" s="161"/>
      <c r="C155" s="162" t="s">
        <v>298</v>
      </c>
      <c r="D155" s="162" t="s">
        <v>139</v>
      </c>
      <c r="E155" s="163" t="s">
        <v>586</v>
      </c>
      <c r="F155" s="164" t="s">
        <v>587</v>
      </c>
      <c r="G155" s="165" t="s">
        <v>207</v>
      </c>
      <c r="H155" s="166">
        <v>1</v>
      </c>
      <c r="I155" s="167"/>
      <c r="J155" s="168">
        <f t="shared" si="10"/>
        <v>0</v>
      </c>
      <c r="K155" s="169"/>
      <c r="L155" s="33"/>
      <c r="M155" s="170" t="s">
        <v>1</v>
      </c>
      <c r="N155" s="171" t="s">
        <v>38</v>
      </c>
      <c r="O155" s="58"/>
      <c r="P155" s="172">
        <f t="shared" si="11"/>
        <v>0</v>
      </c>
      <c r="Q155" s="172">
        <v>0</v>
      </c>
      <c r="R155" s="172">
        <f t="shared" si="12"/>
        <v>0</v>
      </c>
      <c r="S155" s="172">
        <v>0</v>
      </c>
      <c r="T155" s="173">
        <f t="shared" si="13"/>
        <v>0</v>
      </c>
      <c r="U155" s="32"/>
      <c r="V155" s="32"/>
      <c r="W155" s="32"/>
      <c r="X155" s="32"/>
      <c r="Y155" s="32"/>
      <c r="Z155" s="32"/>
      <c r="AA155" s="32"/>
      <c r="AB155" s="32"/>
      <c r="AC155" s="32"/>
      <c r="AD155" s="32"/>
      <c r="AE155" s="32"/>
      <c r="AR155" s="174" t="s">
        <v>143</v>
      </c>
      <c r="AT155" s="174" t="s">
        <v>139</v>
      </c>
      <c r="AU155" s="174" t="s">
        <v>80</v>
      </c>
      <c r="AY155" s="17" t="s">
        <v>136</v>
      </c>
      <c r="BE155" s="175">
        <f t="shared" si="14"/>
        <v>0</v>
      </c>
      <c r="BF155" s="175">
        <f t="shared" si="15"/>
        <v>0</v>
      </c>
      <c r="BG155" s="175">
        <f t="shared" si="16"/>
        <v>0</v>
      </c>
      <c r="BH155" s="175">
        <f t="shared" si="17"/>
        <v>0</v>
      </c>
      <c r="BI155" s="175">
        <f t="shared" si="18"/>
        <v>0</v>
      </c>
      <c r="BJ155" s="17" t="s">
        <v>144</v>
      </c>
      <c r="BK155" s="175">
        <f t="shared" si="19"/>
        <v>0</v>
      </c>
      <c r="BL155" s="17" t="s">
        <v>143</v>
      </c>
      <c r="BM155" s="174" t="s">
        <v>588</v>
      </c>
    </row>
    <row r="156" spans="1:65" s="13" customFormat="1" ht="33.75">
      <c r="B156" s="176"/>
      <c r="D156" s="177" t="s">
        <v>146</v>
      </c>
      <c r="E156" s="178" t="s">
        <v>1</v>
      </c>
      <c r="F156" s="179" t="s">
        <v>589</v>
      </c>
      <c r="H156" s="178" t="s">
        <v>1</v>
      </c>
      <c r="I156" s="180"/>
      <c r="L156" s="176"/>
      <c r="M156" s="181"/>
      <c r="N156" s="182"/>
      <c r="O156" s="182"/>
      <c r="P156" s="182"/>
      <c r="Q156" s="182"/>
      <c r="R156" s="182"/>
      <c r="S156" s="182"/>
      <c r="T156" s="183"/>
      <c r="AT156" s="178" t="s">
        <v>146</v>
      </c>
      <c r="AU156" s="178" t="s">
        <v>80</v>
      </c>
      <c r="AV156" s="13" t="s">
        <v>80</v>
      </c>
      <c r="AW156" s="13" t="s">
        <v>29</v>
      </c>
      <c r="AX156" s="13" t="s">
        <v>72</v>
      </c>
      <c r="AY156" s="178" t="s">
        <v>136</v>
      </c>
    </row>
    <row r="157" spans="1:65" s="13" customFormat="1" ht="22.5">
      <c r="B157" s="176"/>
      <c r="D157" s="177" t="s">
        <v>146</v>
      </c>
      <c r="E157" s="178" t="s">
        <v>1</v>
      </c>
      <c r="F157" s="179" t="s">
        <v>590</v>
      </c>
      <c r="H157" s="178" t="s">
        <v>1</v>
      </c>
      <c r="I157" s="180"/>
      <c r="L157" s="176"/>
      <c r="M157" s="181"/>
      <c r="N157" s="182"/>
      <c r="O157" s="182"/>
      <c r="P157" s="182"/>
      <c r="Q157" s="182"/>
      <c r="R157" s="182"/>
      <c r="S157" s="182"/>
      <c r="T157" s="183"/>
      <c r="AT157" s="178" t="s">
        <v>146</v>
      </c>
      <c r="AU157" s="178" t="s">
        <v>80</v>
      </c>
      <c r="AV157" s="13" t="s">
        <v>80</v>
      </c>
      <c r="AW157" s="13" t="s">
        <v>29</v>
      </c>
      <c r="AX157" s="13" t="s">
        <v>72</v>
      </c>
      <c r="AY157" s="178" t="s">
        <v>136</v>
      </c>
    </row>
    <row r="158" spans="1:65" s="14" customFormat="1" ht="11.25">
      <c r="B158" s="184"/>
      <c r="D158" s="177" t="s">
        <v>146</v>
      </c>
      <c r="E158" s="185" t="s">
        <v>1</v>
      </c>
      <c r="F158" s="186" t="s">
        <v>80</v>
      </c>
      <c r="H158" s="187">
        <v>1</v>
      </c>
      <c r="I158" s="188"/>
      <c r="L158" s="184"/>
      <c r="M158" s="189"/>
      <c r="N158" s="190"/>
      <c r="O158" s="190"/>
      <c r="P158" s="190"/>
      <c r="Q158" s="190"/>
      <c r="R158" s="190"/>
      <c r="S158" s="190"/>
      <c r="T158" s="191"/>
      <c r="AT158" s="185" t="s">
        <v>146</v>
      </c>
      <c r="AU158" s="185" t="s">
        <v>80</v>
      </c>
      <c r="AV158" s="14" t="s">
        <v>144</v>
      </c>
      <c r="AW158" s="14" t="s">
        <v>29</v>
      </c>
      <c r="AX158" s="14" t="s">
        <v>72</v>
      </c>
      <c r="AY158" s="185" t="s">
        <v>136</v>
      </c>
    </row>
    <row r="159" spans="1:65" s="15" customFormat="1" ht="11.25">
      <c r="B159" s="192"/>
      <c r="D159" s="177" t="s">
        <v>146</v>
      </c>
      <c r="E159" s="193" t="s">
        <v>1</v>
      </c>
      <c r="F159" s="194" t="s">
        <v>149</v>
      </c>
      <c r="H159" s="195">
        <v>1</v>
      </c>
      <c r="I159" s="196"/>
      <c r="L159" s="192"/>
      <c r="M159" s="197"/>
      <c r="N159" s="198"/>
      <c r="O159" s="198"/>
      <c r="P159" s="198"/>
      <c r="Q159" s="198"/>
      <c r="R159" s="198"/>
      <c r="S159" s="198"/>
      <c r="T159" s="199"/>
      <c r="AT159" s="193" t="s">
        <v>146</v>
      </c>
      <c r="AU159" s="193" t="s">
        <v>80</v>
      </c>
      <c r="AV159" s="15" t="s">
        <v>143</v>
      </c>
      <c r="AW159" s="15" t="s">
        <v>29</v>
      </c>
      <c r="AX159" s="15" t="s">
        <v>80</v>
      </c>
      <c r="AY159" s="193" t="s">
        <v>136</v>
      </c>
    </row>
    <row r="160" spans="1:65" s="2" customFormat="1" ht="16.5" customHeight="1">
      <c r="A160" s="32"/>
      <c r="B160" s="161"/>
      <c r="C160" s="162" t="s">
        <v>303</v>
      </c>
      <c r="D160" s="162" t="s">
        <v>139</v>
      </c>
      <c r="E160" s="163" t="s">
        <v>591</v>
      </c>
      <c r="F160" s="164" t="s">
        <v>592</v>
      </c>
      <c r="G160" s="165" t="s">
        <v>207</v>
      </c>
      <c r="H160" s="166">
        <v>1</v>
      </c>
      <c r="I160" s="167"/>
      <c r="J160" s="168">
        <f>ROUND(I160*H160,2)</f>
        <v>0</v>
      </c>
      <c r="K160" s="169"/>
      <c r="L160" s="33"/>
      <c r="M160" s="170" t="s">
        <v>1</v>
      </c>
      <c r="N160" s="171" t="s">
        <v>38</v>
      </c>
      <c r="O160" s="58"/>
      <c r="P160" s="172">
        <f>O160*H160</f>
        <v>0</v>
      </c>
      <c r="Q160" s="172">
        <v>0</v>
      </c>
      <c r="R160" s="172">
        <f>Q160*H160</f>
        <v>0</v>
      </c>
      <c r="S160" s="172">
        <v>0</v>
      </c>
      <c r="T160" s="173">
        <f>S160*H160</f>
        <v>0</v>
      </c>
      <c r="U160" s="32"/>
      <c r="V160" s="32"/>
      <c r="W160" s="32"/>
      <c r="X160" s="32"/>
      <c r="Y160" s="32"/>
      <c r="Z160" s="32"/>
      <c r="AA160" s="32"/>
      <c r="AB160" s="32"/>
      <c r="AC160" s="32"/>
      <c r="AD160" s="32"/>
      <c r="AE160" s="32"/>
      <c r="AR160" s="174" t="s">
        <v>143</v>
      </c>
      <c r="AT160" s="174" t="s">
        <v>139</v>
      </c>
      <c r="AU160" s="174" t="s">
        <v>80</v>
      </c>
      <c r="AY160" s="17" t="s">
        <v>136</v>
      </c>
      <c r="BE160" s="175">
        <f>IF(N160="základní",J160,0)</f>
        <v>0</v>
      </c>
      <c r="BF160" s="175">
        <f>IF(N160="snížená",J160,0)</f>
        <v>0</v>
      </c>
      <c r="BG160" s="175">
        <f>IF(N160="zákl. přenesená",J160,0)</f>
        <v>0</v>
      </c>
      <c r="BH160" s="175">
        <f>IF(N160="sníž. přenesená",J160,0)</f>
        <v>0</v>
      </c>
      <c r="BI160" s="175">
        <f>IF(N160="nulová",J160,0)</f>
        <v>0</v>
      </c>
      <c r="BJ160" s="17" t="s">
        <v>144</v>
      </c>
      <c r="BK160" s="175">
        <f>ROUND(I160*H160,2)</f>
        <v>0</v>
      </c>
      <c r="BL160" s="17" t="s">
        <v>143</v>
      </c>
      <c r="BM160" s="174" t="s">
        <v>593</v>
      </c>
    </row>
    <row r="161" spans="1:65" s="14" customFormat="1" ht="11.25">
      <c r="B161" s="184"/>
      <c r="D161" s="177" t="s">
        <v>146</v>
      </c>
      <c r="E161" s="185" t="s">
        <v>1</v>
      </c>
      <c r="F161" s="186" t="s">
        <v>80</v>
      </c>
      <c r="H161" s="187">
        <v>1</v>
      </c>
      <c r="I161" s="188"/>
      <c r="L161" s="184"/>
      <c r="M161" s="189"/>
      <c r="N161" s="190"/>
      <c r="O161" s="190"/>
      <c r="P161" s="190"/>
      <c r="Q161" s="190"/>
      <c r="R161" s="190"/>
      <c r="S161" s="190"/>
      <c r="T161" s="191"/>
      <c r="AT161" s="185" t="s">
        <v>146</v>
      </c>
      <c r="AU161" s="185" t="s">
        <v>80</v>
      </c>
      <c r="AV161" s="14" t="s">
        <v>144</v>
      </c>
      <c r="AW161" s="14" t="s">
        <v>29</v>
      </c>
      <c r="AX161" s="14" t="s">
        <v>72</v>
      </c>
      <c r="AY161" s="185" t="s">
        <v>136</v>
      </c>
    </row>
    <row r="162" spans="1:65" s="15" customFormat="1" ht="11.25">
      <c r="B162" s="192"/>
      <c r="D162" s="177" t="s">
        <v>146</v>
      </c>
      <c r="E162" s="193" t="s">
        <v>1</v>
      </c>
      <c r="F162" s="194" t="s">
        <v>149</v>
      </c>
      <c r="H162" s="195">
        <v>1</v>
      </c>
      <c r="I162" s="196"/>
      <c r="L162" s="192"/>
      <c r="M162" s="197"/>
      <c r="N162" s="198"/>
      <c r="O162" s="198"/>
      <c r="P162" s="198"/>
      <c r="Q162" s="198"/>
      <c r="R162" s="198"/>
      <c r="S162" s="198"/>
      <c r="T162" s="199"/>
      <c r="AT162" s="193" t="s">
        <v>146</v>
      </c>
      <c r="AU162" s="193" t="s">
        <v>80</v>
      </c>
      <c r="AV162" s="15" t="s">
        <v>143</v>
      </c>
      <c r="AW162" s="15" t="s">
        <v>29</v>
      </c>
      <c r="AX162" s="15" t="s">
        <v>80</v>
      </c>
      <c r="AY162" s="193" t="s">
        <v>136</v>
      </c>
    </row>
    <row r="163" spans="1:65" s="2" customFormat="1" ht="21.75" customHeight="1">
      <c r="A163" s="32"/>
      <c r="B163" s="161"/>
      <c r="C163" s="162" t="s">
        <v>308</v>
      </c>
      <c r="D163" s="162" t="s">
        <v>139</v>
      </c>
      <c r="E163" s="163" t="s">
        <v>594</v>
      </c>
      <c r="F163" s="164" t="s">
        <v>595</v>
      </c>
      <c r="G163" s="165" t="s">
        <v>207</v>
      </c>
      <c r="H163" s="166">
        <v>1</v>
      </c>
      <c r="I163" s="167"/>
      <c r="J163" s="168">
        <f>ROUND(I163*H163,2)</f>
        <v>0</v>
      </c>
      <c r="K163" s="169"/>
      <c r="L163" s="33"/>
      <c r="M163" s="170" t="s">
        <v>1</v>
      </c>
      <c r="N163" s="171" t="s">
        <v>38</v>
      </c>
      <c r="O163" s="58"/>
      <c r="P163" s="172">
        <f>O163*H163</f>
        <v>0</v>
      </c>
      <c r="Q163" s="172">
        <v>0</v>
      </c>
      <c r="R163" s="172">
        <f>Q163*H163</f>
        <v>0</v>
      </c>
      <c r="S163" s="172">
        <v>0</v>
      </c>
      <c r="T163" s="173">
        <f>S163*H163</f>
        <v>0</v>
      </c>
      <c r="U163" s="32"/>
      <c r="V163" s="32"/>
      <c r="W163" s="32"/>
      <c r="X163" s="32"/>
      <c r="Y163" s="32"/>
      <c r="Z163" s="32"/>
      <c r="AA163" s="32"/>
      <c r="AB163" s="32"/>
      <c r="AC163" s="32"/>
      <c r="AD163" s="32"/>
      <c r="AE163" s="32"/>
      <c r="AR163" s="174" t="s">
        <v>143</v>
      </c>
      <c r="AT163" s="174" t="s">
        <v>139</v>
      </c>
      <c r="AU163" s="174" t="s">
        <v>80</v>
      </c>
      <c r="AY163" s="17" t="s">
        <v>136</v>
      </c>
      <c r="BE163" s="175">
        <f>IF(N163="základní",J163,0)</f>
        <v>0</v>
      </c>
      <c r="BF163" s="175">
        <f>IF(N163="snížená",J163,0)</f>
        <v>0</v>
      </c>
      <c r="BG163" s="175">
        <f>IF(N163="zákl. přenesená",J163,0)</f>
        <v>0</v>
      </c>
      <c r="BH163" s="175">
        <f>IF(N163="sníž. přenesená",J163,0)</f>
        <v>0</v>
      </c>
      <c r="BI163" s="175">
        <f>IF(N163="nulová",J163,0)</f>
        <v>0</v>
      </c>
      <c r="BJ163" s="17" t="s">
        <v>144</v>
      </c>
      <c r="BK163" s="175">
        <f>ROUND(I163*H163,2)</f>
        <v>0</v>
      </c>
      <c r="BL163" s="17" t="s">
        <v>143</v>
      </c>
      <c r="BM163" s="174" t="s">
        <v>596</v>
      </c>
    </row>
    <row r="164" spans="1:65" s="14" customFormat="1" ht="11.25">
      <c r="B164" s="184"/>
      <c r="D164" s="177" t="s">
        <v>146</v>
      </c>
      <c r="E164" s="185" t="s">
        <v>1</v>
      </c>
      <c r="F164" s="186" t="s">
        <v>80</v>
      </c>
      <c r="H164" s="187">
        <v>1</v>
      </c>
      <c r="I164" s="188"/>
      <c r="L164" s="184"/>
      <c r="M164" s="189"/>
      <c r="N164" s="190"/>
      <c r="O164" s="190"/>
      <c r="P164" s="190"/>
      <c r="Q164" s="190"/>
      <c r="R164" s="190"/>
      <c r="S164" s="190"/>
      <c r="T164" s="191"/>
      <c r="AT164" s="185" t="s">
        <v>146</v>
      </c>
      <c r="AU164" s="185" t="s">
        <v>80</v>
      </c>
      <c r="AV164" s="14" t="s">
        <v>144</v>
      </c>
      <c r="AW164" s="14" t="s">
        <v>29</v>
      </c>
      <c r="AX164" s="14" t="s">
        <v>72</v>
      </c>
      <c r="AY164" s="185" t="s">
        <v>136</v>
      </c>
    </row>
    <row r="165" spans="1:65" s="15" customFormat="1" ht="11.25">
      <c r="B165" s="192"/>
      <c r="D165" s="177" t="s">
        <v>146</v>
      </c>
      <c r="E165" s="193" t="s">
        <v>1</v>
      </c>
      <c r="F165" s="194" t="s">
        <v>149</v>
      </c>
      <c r="H165" s="195">
        <v>1</v>
      </c>
      <c r="I165" s="196"/>
      <c r="L165" s="192"/>
      <c r="M165" s="197"/>
      <c r="N165" s="198"/>
      <c r="O165" s="198"/>
      <c r="P165" s="198"/>
      <c r="Q165" s="198"/>
      <c r="R165" s="198"/>
      <c r="S165" s="198"/>
      <c r="T165" s="199"/>
      <c r="AT165" s="193" t="s">
        <v>146</v>
      </c>
      <c r="AU165" s="193" t="s">
        <v>80</v>
      </c>
      <c r="AV165" s="15" t="s">
        <v>143</v>
      </c>
      <c r="AW165" s="15" t="s">
        <v>29</v>
      </c>
      <c r="AX165" s="15" t="s">
        <v>80</v>
      </c>
      <c r="AY165" s="193" t="s">
        <v>136</v>
      </c>
    </row>
    <row r="166" spans="1:65" s="2" customFormat="1" ht="16.5" customHeight="1">
      <c r="A166" s="32"/>
      <c r="B166" s="161"/>
      <c r="C166" s="162" t="s">
        <v>315</v>
      </c>
      <c r="D166" s="162" t="s">
        <v>139</v>
      </c>
      <c r="E166" s="163" t="s">
        <v>597</v>
      </c>
      <c r="F166" s="164" t="s">
        <v>598</v>
      </c>
      <c r="G166" s="165" t="s">
        <v>142</v>
      </c>
      <c r="H166" s="166">
        <v>1</v>
      </c>
      <c r="I166" s="167"/>
      <c r="J166" s="168">
        <f>ROUND(I166*H166,2)</f>
        <v>0</v>
      </c>
      <c r="K166" s="169"/>
      <c r="L166" s="33"/>
      <c r="M166" s="170" t="s">
        <v>1</v>
      </c>
      <c r="N166" s="171" t="s">
        <v>38</v>
      </c>
      <c r="O166" s="58"/>
      <c r="P166" s="172">
        <f>O166*H166</f>
        <v>0</v>
      </c>
      <c r="Q166" s="172">
        <v>0</v>
      </c>
      <c r="R166" s="172">
        <f>Q166*H166</f>
        <v>0</v>
      </c>
      <c r="S166" s="172">
        <v>0</v>
      </c>
      <c r="T166" s="173">
        <f>S166*H166</f>
        <v>0</v>
      </c>
      <c r="U166" s="32"/>
      <c r="V166" s="32"/>
      <c r="W166" s="32"/>
      <c r="X166" s="32"/>
      <c r="Y166" s="32"/>
      <c r="Z166" s="32"/>
      <c r="AA166" s="32"/>
      <c r="AB166" s="32"/>
      <c r="AC166" s="32"/>
      <c r="AD166" s="32"/>
      <c r="AE166" s="32"/>
      <c r="AR166" s="174" t="s">
        <v>143</v>
      </c>
      <c r="AT166" s="174" t="s">
        <v>139</v>
      </c>
      <c r="AU166" s="174" t="s">
        <v>80</v>
      </c>
      <c r="AY166" s="17" t="s">
        <v>136</v>
      </c>
      <c r="BE166" s="175">
        <f>IF(N166="základní",J166,0)</f>
        <v>0</v>
      </c>
      <c r="BF166" s="175">
        <f>IF(N166="snížená",J166,0)</f>
        <v>0</v>
      </c>
      <c r="BG166" s="175">
        <f>IF(N166="zákl. přenesená",J166,0)</f>
        <v>0</v>
      </c>
      <c r="BH166" s="175">
        <f>IF(N166="sníž. přenesená",J166,0)</f>
        <v>0</v>
      </c>
      <c r="BI166" s="175">
        <f>IF(N166="nulová",J166,0)</f>
        <v>0</v>
      </c>
      <c r="BJ166" s="17" t="s">
        <v>144</v>
      </c>
      <c r="BK166" s="175">
        <f>ROUND(I166*H166,2)</f>
        <v>0</v>
      </c>
      <c r="BL166" s="17" t="s">
        <v>143</v>
      </c>
      <c r="BM166" s="174" t="s">
        <v>599</v>
      </c>
    </row>
    <row r="167" spans="1:65" s="14" customFormat="1" ht="11.25">
      <c r="B167" s="184"/>
      <c r="D167" s="177" t="s">
        <v>146</v>
      </c>
      <c r="E167" s="185" t="s">
        <v>1</v>
      </c>
      <c r="F167" s="186" t="s">
        <v>80</v>
      </c>
      <c r="H167" s="187">
        <v>1</v>
      </c>
      <c r="I167" s="188"/>
      <c r="L167" s="184"/>
      <c r="M167" s="189"/>
      <c r="N167" s="190"/>
      <c r="O167" s="190"/>
      <c r="P167" s="190"/>
      <c r="Q167" s="190"/>
      <c r="R167" s="190"/>
      <c r="S167" s="190"/>
      <c r="T167" s="191"/>
      <c r="AT167" s="185" t="s">
        <v>146</v>
      </c>
      <c r="AU167" s="185" t="s">
        <v>80</v>
      </c>
      <c r="AV167" s="14" t="s">
        <v>144</v>
      </c>
      <c r="AW167" s="14" t="s">
        <v>29</v>
      </c>
      <c r="AX167" s="14" t="s">
        <v>72</v>
      </c>
      <c r="AY167" s="185" t="s">
        <v>136</v>
      </c>
    </row>
    <row r="168" spans="1:65" s="15" customFormat="1" ht="11.25">
      <c r="B168" s="192"/>
      <c r="D168" s="177" t="s">
        <v>146</v>
      </c>
      <c r="E168" s="193" t="s">
        <v>1</v>
      </c>
      <c r="F168" s="194" t="s">
        <v>149</v>
      </c>
      <c r="H168" s="195">
        <v>1</v>
      </c>
      <c r="I168" s="196"/>
      <c r="L168" s="192"/>
      <c r="M168" s="197"/>
      <c r="N168" s="198"/>
      <c r="O168" s="198"/>
      <c r="P168" s="198"/>
      <c r="Q168" s="198"/>
      <c r="R168" s="198"/>
      <c r="S168" s="198"/>
      <c r="T168" s="199"/>
      <c r="AT168" s="193" t="s">
        <v>146</v>
      </c>
      <c r="AU168" s="193" t="s">
        <v>80</v>
      </c>
      <c r="AV168" s="15" t="s">
        <v>143</v>
      </c>
      <c r="AW168" s="15" t="s">
        <v>29</v>
      </c>
      <c r="AX168" s="15" t="s">
        <v>80</v>
      </c>
      <c r="AY168" s="193" t="s">
        <v>136</v>
      </c>
    </row>
    <row r="169" spans="1:65" s="12" customFormat="1" ht="25.9" customHeight="1">
      <c r="B169" s="148"/>
      <c r="D169" s="149" t="s">
        <v>71</v>
      </c>
      <c r="E169" s="150" t="s">
        <v>600</v>
      </c>
      <c r="F169" s="150" t="s">
        <v>601</v>
      </c>
      <c r="I169" s="151"/>
      <c r="J169" s="152">
        <f>BK169</f>
        <v>0</v>
      </c>
      <c r="L169" s="148"/>
      <c r="M169" s="153"/>
      <c r="N169" s="154"/>
      <c r="O169" s="154"/>
      <c r="P169" s="155">
        <f>SUM(P170:P174)</f>
        <v>0</v>
      </c>
      <c r="Q169" s="154"/>
      <c r="R169" s="155">
        <f>SUM(R170:R174)</f>
        <v>0</v>
      </c>
      <c r="S169" s="154"/>
      <c r="T169" s="156">
        <f>SUM(T170:T174)</f>
        <v>0</v>
      </c>
      <c r="AR169" s="149" t="s">
        <v>80</v>
      </c>
      <c r="AT169" s="157" t="s">
        <v>71</v>
      </c>
      <c r="AU169" s="157" t="s">
        <v>72</v>
      </c>
      <c r="AY169" s="149" t="s">
        <v>136</v>
      </c>
      <c r="BK169" s="158">
        <f>SUM(BK170:BK174)</f>
        <v>0</v>
      </c>
    </row>
    <row r="170" spans="1:65" s="2" customFormat="1" ht="16.5" customHeight="1">
      <c r="A170" s="32"/>
      <c r="B170" s="161"/>
      <c r="C170" s="162" t="s">
        <v>323</v>
      </c>
      <c r="D170" s="162" t="s">
        <v>139</v>
      </c>
      <c r="E170" s="163" t="s">
        <v>602</v>
      </c>
      <c r="F170" s="164" t="s">
        <v>603</v>
      </c>
      <c r="G170" s="165" t="s">
        <v>142</v>
      </c>
      <c r="H170" s="166">
        <v>24</v>
      </c>
      <c r="I170" s="167"/>
      <c r="J170" s="168">
        <f>ROUND(I170*H170,2)</f>
        <v>0</v>
      </c>
      <c r="K170" s="169"/>
      <c r="L170" s="33"/>
      <c r="M170" s="170" t="s">
        <v>1</v>
      </c>
      <c r="N170" s="171" t="s">
        <v>38</v>
      </c>
      <c r="O170" s="58"/>
      <c r="P170" s="172">
        <f>O170*H170</f>
        <v>0</v>
      </c>
      <c r="Q170" s="172">
        <v>0</v>
      </c>
      <c r="R170" s="172">
        <f>Q170*H170</f>
        <v>0</v>
      </c>
      <c r="S170" s="172">
        <v>0</v>
      </c>
      <c r="T170" s="173">
        <f>S170*H170</f>
        <v>0</v>
      </c>
      <c r="U170" s="32"/>
      <c r="V170" s="32"/>
      <c r="W170" s="32"/>
      <c r="X170" s="32"/>
      <c r="Y170" s="32"/>
      <c r="Z170" s="32"/>
      <c r="AA170" s="32"/>
      <c r="AB170" s="32"/>
      <c r="AC170" s="32"/>
      <c r="AD170" s="32"/>
      <c r="AE170" s="32"/>
      <c r="AR170" s="174" t="s">
        <v>143</v>
      </c>
      <c r="AT170" s="174" t="s">
        <v>139</v>
      </c>
      <c r="AU170" s="174" t="s">
        <v>80</v>
      </c>
      <c r="AY170" s="17" t="s">
        <v>136</v>
      </c>
      <c r="BE170" s="175">
        <f>IF(N170="základní",J170,0)</f>
        <v>0</v>
      </c>
      <c r="BF170" s="175">
        <f>IF(N170="snížená",J170,0)</f>
        <v>0</v>
      </c>
      <c r="BG170" s="175">
        <f>IF(N170="zákl. přenesená",J170,0)</f>
        <v>0</v>
      </c>
      <c r="BH170" s="175">
        <f>IF(N170="sníž. přenesená",J170,0)</f>
        <v>0</v>
      </c>
      <c r="BI170" s="175">
        <f>IF(N170="nulová",J170,0)</f>
        <v>0</v>
      </c>
      <c r="BJ170" s="17" t="s">
        <v>144</v>
      </c>
      <c r="BK170" s="175">
        <f>ROUND(I170*H170,2)</f>
        <v>0</v>
      </c>
      <c r="BL170" s="17" t="s">
        <v>143</v>
      </c>
      <c r="BM170" s="174" t="s">
        <v>604</v>
      </c>
    </row>
    <row r="171" spans="1:65" s="2" customFormat="1" ht="16.5" customHeight="1">
      <c r="A171" s="32"/>
      <c r="B171" s="161"/>
      <c r="C171" s="162" t="s">
        <v>329</v>
      </c>
      <c r="D171" s="162" t="s">
        <v>139</v>
      </c>
      <c r="E171" s="163" t="s">
        <v>605</v>
      </c>
      <c r="F171" s="164" t="s">
        <v>606</v>
      </c>
      <c r="G171" s="165" t="s">
        <v>142</v>
      </c>
      <c r="H171" s="166">
        <v>24</v>
      </c>
      <c r="I171" s="167"/>
      <c r="J171" s="168">
        <f>ROUND(I171*H171,2)</f>
        <v>0</v>
      </c>
      <c r="K171" s="169"/>
      <c r="L171" s="33"/>
      <c r="M171" s="170" t="s">
        <v>1</v>
      </c>
      <c r="N171" s="171" t="s">
        <v>38</v>
      </c>
      <c r="O171" s="58"/>
      <c r="P171" s="172">
        <f>O171*H171</f>
        <v>0</v>
      </c>
      <c r="Q171" s="172">
        <v>0</v>
      </c>
      <c r="R171" s="172">
        <f>Q171*H171</f>
        <v>0</v>
      </c>
      <c r="S171" s="172">
        <v>0</v>
      </c>
      <c r="T171" s="173">
        <f>S171*H171</f>
        <v>0</v>
      </c>
      <c r="U171" s="32"/>
      <c r="V171" s="32"/>
      <c r="W171" s="32"/>
      <c r="X171" s="32"/>
      <c r="Y171" s="32"/>
      <c r="Z171" s="32"/>
      <c r="AA171" s="32"/>
      <c r="AB171" s="32"/>
      <c r="AC171" s="32"/>
      <c r="AD171" s="32"/>
      <c r="AE171" s="32"/>
      <c r="AR171" s="174" t="s">
        <v>143</v>
      </c>
      <c r="AT171" s="174" t="s">
        <v>139</v>
      </c>
      <c r="AU171" s="174" t="s">
        <v>80</v>
      </c>
      <c r="AY171" s="17" t="s">
        <v>136</v>
      </c>
      <c r="BE171" s="175">
        <f>IF(N171="základní",J171,0)</f>
        <v>0</v>
      </c>
      <c r="BF171" s="175">
        <f>IF(N171="snížená",J171,0)</f>
        <v>0</v>
      </c>
      <c r="BG171" s="175">
        <f>IF(N171="zákl. přenesená",J171,0)</f>
        <v>0</v>
      </c>
      <c r="BH171" s="175">
        <f>IF(N171="sníž. přenesená",J171,0)</f>
        <v>0</v>
      </c>
      <c r="BI171" s="175">
        <f>IF(N171="nulová",J171,0)</f>
        <v>0</v>
      </c>
      <c r="BJ171" s="17" t="s">
        <v>144</v>
      </c>
      <c r="BK171" s="175">
        <f>ROUND(I171*H171,2)</f>
        <v>0</v>
      </c>
      <c r="BL171" s="17" t="s">
        <v>143</v>
      </c>
      <c r="BM171" s="174" t="s">
        <v>607</v>
      </c>
    </row>
    <row r="172" spans="1:65" s="2" customFormat="1" ht="21.75" customHeight="1">
      <c r="A172" s="32"/>
      <c r="B172" s="161"/>
      <c r="C172" s="162" t="s">
        <v>335</v>
      </c>
      <c r="D172" s="162" t="s">
        <v>139</v>
      </c>
      <c r="E172" s="163" t="s">
        <v>608</v>
      </c>
      <c r="F172" s="164" t="s">
        <v>609</v>
      </c>
      <c r="G172" s="165" t="s">
        <v>142</v>
      </c>
      <c r="H172" s="166">
        <v>24</v>
      </c>
      <c r="I172" s="167"/>
      <c r="J172" s="168">
        <f>ROUND(I172*H172,2)</f>
        <v>0</v>
      </c>
      <c r="K172" s="169"/>
      <c r="L172" s="33"/>
      <c r="M172" s="170" t="s">
        <v>1</v>
      </c>
      <c r="N172" s="171" t="s">
        <v>38</v>
      </c>
      <c r="O172" s="58"/>
      <c r="P172" s="172">
        <f>O172*H172</f>
        <v>0</v>
      </c>
      <c r="Q172" s="172">
        <v>0</v>
      </c>
      <c r="R172" s="172">
        <f>Q172*H172</f>
        <v>0</v>
      </c>
      <c r="S172" s="172">
        <v>0</v>
      </c>
      <c r="T172" s="173">
        <f>S172*H172</f>
        <v>0</v>
      </c>
      <c r="U172" s="32"/>
      <c r="V172" s="32"/>
      <c r="W172" s="32"/>
      <c r="X172" s="32"/>
      <c r="Y172" s="32"/>
      <c r="Z172" s="32"/>
      <c r="AA172" s="32"/>
      <c r="AB172" s="32"/>
      <c r="AC172" s="32"/>
      <c r="AD172" s="32"/>
      <c r="AE172" s="32"/>
      <c r="AR172" s="174" t="s">
        <v>143</v>
      </c>
      <c r="AT172" s="174" t="s">
        <v>139</v>
      </c>
      <c r="AU172" s="174" t="s">
        <v>80</v>
      </c>
      <c r="AY172" s="17" t="s">
        <v>136</v>
      </c>
      <c r="BE172" s="175">
        <f>IF(N172="základní",J172,0)</f>
        <v>0</v>
      </c>
      <c r="BF172" s="175">
        <f>IF(N172="snížená",J172,0)</f>
        <v>0</v>
      </c>
      <c r="BG172" s="175">
        <f>IF(N172="zákl. přenesená",J172,0)</f>
        <v>0</v>
      </c>
      <c r="BH172" s="175">
        <f>IF(N172="sníž. přenesená",J172,0)</f>
        <v>0</v>
      </c>
      <c r="BI172" s="175">
        <f>IF(N172="nulová",J172,0)</f>
        <v>0</v>
      </c>
      <c r="BJ172" s="17" t="s">
        <v>144</v>
      </c>
      <c r="BK172" s="175">
        <f>ROUND(I172*H172,2)</f>
        <v>0</v>
      </c>
      <c r="BL172" s="17" t="s">
        <v>143</v>
      </c>
      <c r="BM172" s="174" t="s">
        <v>468</v>
      </c>
    </row>
    <row r="173" spans="1:65" s="2" customFormat="1" ht="16.5" customHeight="1">
      <c r="A173" s="32"/>
      <c r="B173" s="161"/>
      <c r="C173" s="162" t="s">
        <v>340</v>
      </c>
      <c r="D173" s="162" t="s">
        <v>139</v>
      </c>
      <c r="E173" s="163" t="s">
        <v>610</v>
      </c>
      <c r="F173" s="164" t="s">
        <v>611</v>
      </c>
      <c r="G173" s="165" t="s">
        <v>142</v>
      </c>
      <c r="H173" s="166">
        <v>24</v>
      </c>
      <c r="I173" s="167"/>
      <c r="J173" s="168">
        <f>ROUND(I173*H173,2)</f>
        <v>0</v>
      </c>
      <c r="K173" s="169"/>
      <c r="L173" s="33"/>
      <c r="M173" s="170" t="s">
        <v>1</v>
      </c>
      <c r="N173" s="171" t="s">
        <v>38</v>
      </c>
      <c r="O173" s="58"/>
      <c r="P173" s="172">
        <f>O173*H173</f>
        <v>0</v>
      </c>
      <c r="Q173" s="172">
        <v>0</v>
      </c>
      <c r="R173" s="172">
        <f>Q173*H173</f>
        <v>0</v>
      </c>
      <c r="S173" s="172">
        <v>0</v>
      </c>
      <c r="T173" s="173">
        <f>S173*H173</f>
        <v>0</v>
      </c>
      <c r="U173" s="32"/>
      <c r="V173" s="32"/>
      <c r="W173" s="32"/>
      <c r="X173" s="32"/>
      <c r="Y173" s="32"/>
      <c r="Z173" s="32"/>
      <c r="AA173" s="32"/>
      <c r="AB173" s="32"/>
      <c r="AC173" s="32"/>
      <c r="AD173" s="32"/>
      <c r="AE173" s="32"/>
      <c r="AR173" s="174" t="s">
        <v>143</v>
      </c>
      <c r="AT173" s="174" t="s">
        <v>139</v>
      </c>
      <c r="AU173" s="174" t="s">
        <v>80</v>
      </c>
      <c r="AY173" s="17" t="s">
        <v>136</v>
      </c>
      <c r="BE173" s="175">
        <f>IF(N173="základní",J173,0)</f>
        <v>0</v>
      </c>
      <c r="BF173" s="175">
        <f>IF(N173="snížená",J173,0)</f>
        <v>0</v>
      </c>
      <c r="BG173" s="175">
        <f>IF(N173="zákl. přenesená",J173,0)</f>
        <v>0</v>
      </c>
      <c r="BH173" s="175">
        <f>IF(N173="sníž. přenesená",J173,0)</f>
        <v>0</v>
      </c>
      <c r="BI173" s="175">
        <f>IF(N173="nulová",J173,0)</f>
        <v>0</v>
      </c>
      <c r="BJ173" s="17" t="s">
        <v>144</v>
      </c>
      <c r="BK173" s="175">
        <f>ROUND(I173*H173,2)</f>
        <v>0</v>
      </c>
      <c r="BL173" s="17" t="s">
        <v>143</v>
      </c>
      <c r="BM173" s="174" t="s">
        <v>477</v>
      </c>
    </row>
    <row r="174" spans="1:65" s="2" customFormat="1" ht="21.75" customHeight="1">
      <c r="A174" s="32"/>
      <c r="B174" s="161"/>
      <c r="C174" s="162" t="s">
        <v>345</v>
      </c>
      <c r="D174" s="162" t="s">
        <v>139</v>
      </c>
      <c r="E174" s="163" t="s">
        <v>612</v>
      </c>
      <c r="F174" s="164" t="s">
        <v>613</v>
      </c>
      <c r="G174" s="165" t="s">
        <v>142</v>
      </c>
      <c r="H174" s="166">
        <v>24</v>
      </c>
      <c r="I174" s="167"/>
      <c r="J174" s="168">
        <f>ROUND(I174*H174,2)</f>
        <v>0</v>
      </c>
      <c r="K174" s="169"/>
      <c r="L174" s="33"/>
      <c r="M174" s="170" t="s">
        <v>1</v>
      </c>
      <c r="N174" s="171" t="s">
        <v>38</v>
      </c>
      <c r="O174" s="58"/>
      <c r="P174" s="172">
        <f>O174*H174</f>
        <v>0</v>
      </c>
      <c r="Q174" s="172">
        <v>0</v>
      </c>
      <c r="R174" s="172">
        <f>Q174*H174</f>
        <v>0</v>
      </c>
      <c r="S174" s="172">
        <v>0</v>
      </c>
      <c r="T174" s="173">
        <f>S174*H174</f>
        <v>0</v>
      </c>
      <c r="U174" s="32"/>
      <c r="V174" s="32"/>
      <c r="W174" s="32"/>
      <c r="X174" s="32"/>
      <c r="Y174" s="32"/>
      <c r="Z174" s="32"/>
      <c r="AA174" s="32"/>
      <c r="AB174" s="32"/>
      <c r="AC174" s="32"/>
      <c r="AD174" s="32"/>
      <c r="AE174" s="32"/>
      <c r="AR174" s="174" t="s">
        <v>143</v>
      </c>
      <c r="AT174" s="174" t="s">
        <v>139</v>
      </c>
      <c r="AU174" s="174" t="s">
        <v>80</v>
      </c>
      <c r="AY174" s="17" t="s">
        <v>136</v>
      </c>
      <c r="BE174" s="175">
        <f>IF(N174="základní",J174,0)</f>
        <v>0</v>
      </c>
      <c r="BF174" s="175">
        <f>IF(N174="snížená",J174,0)</f>
        <v>0</v>
      </c>
      <c r="BG174" s="175">
        <f>IF(N174="zákl. přenesená",J174,0)</f>
        <v>0</v>
      </c>
      <c r="BH174" s="175">
        <f>IF(N174="sníž. přenesená",J174,0)</f>
        <v>0</v>
      </c>
      <c r="BI174" s="175">
        <f>IF(N174="nulová",J174,0)</f>
        <v>0</v>
      </c>
      <c r="BJ174" s="17" t="s">
        <v>144</v>
      </c>
      <c r="BK174" s="175">
        <f>ROUND(I174*H174,2)</f>
        <v>0</v>
      </c>
      <c r="BL174" s="17" t="s">
        <v>143</v>
      </c>
      <c r="BM174" s="174" t="s">
        <v>614</v>
      </c>
    </row>
    <row r="175" spans="1:65" s="12" customFormat="1" ht="25.9" customHeight="1">
      <c r="B175" s="148"/>
      <c r="D175" s="149" t="s">
        <v>71</v>
      </c>
      <c r="E175" s="150" t="s">
        <v>615</v>
      </c>
      <c r="F175" s="150" t="s">
        <v>616</v>
      </c>
      <c r="I175" s="151"/>
      <c r="J175" s="152">
        <f>BK175</f>
        <v>0</v>
      </c>
      <c r="L175" s="148"/>
      <c r="M175" s="153"/>
      <c r="N175" s="154"/>
      <c r="O175" s="154"/>
      <c r="P175" s="155">
        <f>SUM(P176:P195)</f>
        <v>0</v>
      </c>
      <c r="Q175" s="154"/>
      <c r="R175" s="155">
        <f>SUM(R176:R195)</f>
        <v>0</v>
      </c>
      <c r="S175" s="154"/>
      <c r="T175" s="156">
        <f>SUM(T176:T195)</f>
        <v>0</v>
      </c>
      <c r="AR175" s="149" t="s">
        <v>80</v>
      </c>
      <c r="AT175" s="157" t="s">
        <v>71</v>
      </c>
      <c r="AU175" s="157" t="s">
        <v>72</v>
      </c>
      <c r="AY175" s="149" t="s">
        <v>136</v>
      </c>
      <c r="BK175" s="158">
        <f>SUM(BK176:BK195)</f>
        <v>0</v>
      </c>
    </row>
    <row r="176" spans="1:65" s="2" customFormat="1" ht="16.5" customHeight="1">
      <c r="A176" s="32"/>
      <c r="B176" s="161"/>
      <c r="C176" s="162" t="s">
        <v>349</v>
      </c>
      <c r="D176" s="162" t="s">
        <v>139</v>
      </c>
      <c r="E176" s="163" t="s">
        <v>617</v>
      </c>
      <c r="F176" s="164" t="s">
        <v>618</v>
      </c>
      <c r="G176" s="165" t="s">
        <v>260</v>
      </c>
      <c r="H176" s="166">
        <v>572</v>
      </c>
      <c r="I176" s="167"/>
      <c r="J176" s="168">
        <f t="shared" ref="J176:J184" si="20">ROUND(I176*H176,2)</f>
        <v>0</v>
      </c>
      <c r="K176" s="169"/>
      <c r="L176" s="33"/>
      <c r="M176" s="170" t="s">
        <v>1</v>
      </c>
      <c r="N176" s="171" t="s">
        <v>38</v>
      </c>
      <c r="O176" s="58"/>
      <c r="P176" s="172">
        <f t="shared" ref="P176:P184" si="21">O176*H176</f>
        <v>0</v>
      </c>
      <c r="Q176" s="172">
        <v>0</v>
      </c>
      <c r="R176" s="172">
        <f t="shared" ref="R176:R184" si="22">Q176*H176</f>
        <v>0</v>
      </c>
      <c r="S176" s="172">
        <v>0</v>
      </c>
      <c r="T176" s="173">
        <f t="shared" ref="T176:T184" si="23">S176*H176</f>
        <v>0</v>
      </c>
      <c r="U176" s="32"/>
      <c r="V176" s="32"/>
      <c r="W176" s="32"/>
      <c r="X176" s="32"/>
      <c r="Y176" s="32"/>
      <c r="Z176" s="32"/>
      <c r="AA176" s="32"/>
      <c r="AB176" s="32"/>
      <c r="AC176" s="32"/>
      <c r="AD176" s="32"/>
      <c r="AE176" s="32"/>
      <c r="AR176" s="174" t="s">
        <v>143</v>
      </c>
      <c r="AT176" s="174" t="s">
        <v>139</v>
      </c>
      <c r="AU176" s="174" t="s">
        <v>80</v>
      </c>
      <c r="AY176" s="17" t="s">
        <v>136</v>
      </c>
      <c r="BE176" s="175">
        <f t="shared" ref="BE176:BE184" si="24">IF(N176="základní",J176,0)</f>
        <v>0</v>
      </c>
      <c r="BF176" s="175">
        <f t="shared" ref="BF176:BF184" si="25">IF(N176="snížená",J176,0)</f>
        <v>0</v>
      </c>
      <c r="BG176" s="175">
        <f t="shared" ref="BG176:BG184" si="26">IF(N176="zákl. přenesená",J176,0)</f>
        <v>0</v>
      </c>
      <c r="BH176" s="175">
        <f t="shared" ref="BH176:BH184" si="27">IF(N176="sníž. přenesená",J176,0)</f>
        <v>0</v>
      </c>
      <c r="BI176" s="175">
        <f t="shared" ref="BI176:BI184" si="28">IF(N176="nulová",J176,0)</f>
        <v>0</v>
      </c>
      <c r="BJ176" s="17" t="s">
        <v>144</v>
      </c>
      <c r="BK176" s="175">
        <f t="shared" ref="BK176:BK184" si="29">ROUND(I176*H176,2)</f>
        <v>0</v>
      </c>
      <c r="BL176" s="17" t="s">
        <v>143</v>
      </c>
      <c r="BM176" s="174" t="s">
        <v>485</v>
      </c>
    </row>
    <row r="177" spans="1:65" s="2" customFormat="1" ht="16.5" customHeight="1">
      <c r="A177" s="32"/>
      <c r="B177" s="161"/>
      <c r="C177" s="162" t="s">
        <v>355</v>
      </c>
      <c r="D177" s="162" t="s">
        <v>139</v>
      </c>
      <c r="E177" s="163" t="s">
        <v>619</v>
      </c>
      <c r="F177" s="164" t="s">
        <v>620</v>
      </c>
      <c r="G177" s="165" t="s">
        <v>260</v>
      </c>
      <c r="H177" s="166">
        <v>572</v>
      </c>
      <c r="I177" s="167"/>
      <c r="J177" s="168">
        <f t="shared" si="20"/>
        <v>0</v>
      </c>
      <c r="K177" s="169"/>
      <c r="L177" s="33"/>
      <c r="M177" s="170" t="s">
        <v>1</v>
      </c>
      <c r="N177" s="171" t="s">
        <v>38</v>
      </c>
      <c r="O177" s="58"/>
      <c r="P177" s="172">
        <f t="shared" si="21"/>
        <v>0</v>
      </c>
      <c r="Q177" s="172">
        <v>0</v>
      </c>
      <c r="R177" s="172">
        <f t="shared" si="22"/>
        <v>0</v>
      </c>
      <c r="S177" s="172">
        <v>0</v>
      </c>
      <c r="T177" s="173">
        <f t="shared" si="23"/>
        <v>0</v>
      </c>
      <c r="U177" s="32"/>
      <c r="V177" s="32"/>
      <c r="W177" s="32"/>
      <c r="X177" s="32"/>
      <c r="Y177" s="32"/>
      <c r="Z177" s="32"/>
      <c r="AA177" s="32"/>
      <c r="AB177" s="32"/>
      <c r="AC177" s="32"/>
      <c r="AD177" s="32"/>
      <c r="AE177" s="32"/>
      <c r="AR177" s="174" t="s">
        <v>143</v>
      </c>
      <c r="AT177" s="174" t="s">
        <v>139</v>
      </c>
      <c r="AU177" s="174" t="s">
        <v>80</v>
      </c>
      <c r="AY177" s="17" t="s">
        <v>136</v>
      </c>
      <c r="BE177" s="175">
        <f t="shared" si="24"/>
        <v>0</v>
      </c>
      <c r="BF177" s="175">
        <f t="shared" si="25"/>
        <v>0</v>
      </c>
      <c r="BG177" s="175">
        <f t="shared" si="26"/>
        <v>0</v>
      </c>
      <c r="BH177" s="175">
        <f t="shared" si="27"/>
        <v>0</v>
      </c>
      <c r="BI177" s="175">
        <f t="shared" si="28"/>
        <v>0</v>
      </c>
      <c r="BJ177" s="17" t="s">
        <v>144</v>
      </c>
      <c r="BK177" s="175">
        <f t="shared" si="29"/>
        <v>0</v>
      </c>
      <c r="BL177" s="17" t="s">
        <v>143</v>
      </c>
      <c r="BM177" s="174" t="s">
        <v>497</v>
      </c>
    </row>
    <row r="178" spans="1:65" s="2" customFormat="1" ht="16.5" customHeight="1">
      <c r="A178" s="32"/>
      <c r="B178" s="161"/>
      <c r="C178" s="162" t="s">
        <v>360</v>
      </c>
      <c r="D178" s="162" t="s">
        <v>139</v>
      </c>
      <c r="E178" s="163" t="s">
        <v>530</v>
      </c>
      <c r="F178" s="164" t="s">
        <v>531</v>
      </c>
      <c r="G178" s="165" t="s">
        <v>207</v>
      </c>
      <c r="H178" s="166">
        <v>1</v>
      </c>
      <c r="I178" s="167"/>
      <c r="J178" s="168">
        <f t="shared" si="20"/>
        <v>0</v>
      </c>
      <c r="K178" s="169"/>
      <c r="L178" s="33"/>
      <c r="M178" s="170" t="s">
        <v>1</v>
      </c>
      <c r="N178" s="171" t="s">
        <v>38</v>
      </c>
      <c r="O178" s="58"/>
      <c r="P178" s="172">
        <f t="shared" si="21"/>
        <v>0</v>
      </c>
      <c r="Q178" s="172">
        <v>0</v>
      </c>
      <c r="R178" s="172">
        <f t="shared" si="22"/>
        <v>0</v>
      </c>
      <c r="S178" s="172">
        <v>0</v>
      </c>
      <c r="T178" s="173">
        <f t="shared" si="23"/>
        <v>0</v>
      </c>
      <c r="U178" s="32"/>
      <c r="V178" s="32"/>
      <c r="W178" s="32"/>
      <c r="X178" s="32"/>
      <c r="Y178" s="32"/>
      <c r="Z178" s="32"/>
      <c r="AA178" s="32"/>
      <c r="AB178" s="32"/>
      <c r="AC178" s="32"/>
      <c r="AD178" s="32"/>
      <c r="AE178" s="32"/>
      <c r="AR178" s="174" t="s">
        <v>143</v>
      </c>
      <c r="AT178" s="174" t="s">
        <v>139</v>
      </c>
      <c r="AU178" s="174" t="s">
        <v>80</v>
      </c>
      <c r="AY178" s="17" t="s">
        <v>136</v>
      </c>
      <c r="BE178" s="175">
        <f t="shared" si="24"/>
        <v>0</v>
      </c>
      <c r="BF178" s="175">
        <f t="shared" si="25"/>
        <v>0</v>
      </c>
      <c r="BG178" s="175">
        <f t="shared" si="26"/>
        <v>0</v>
      </c>
      <c r="BH178" s="175">
        <f t="shared" si="27"/>
        <v>0</v>
      </c>
      <c r="BI178" s="175">
        <f t="shared" si="28"/>
        <v>0</v>
      </c>
      <c r="BJ178" s="17" t="s">
        <v>144</v>
      </c>
      <c r="BK178" s="175">
        <f t="shared" si="29"/>
        <v>0</v>
      </c>
      <c r="BL178" s="17" t="s">
        <v>143</v>
      </c>
      <c r="BM178" s="174" t="s">
        <v>621</v>
      </c>
    </row>
    <row r="179" spans="1:65" s="2" customFormat="1" ht="16.5" customHeight="1">
      <c r="A179" s="32"/>
      <c r="B179" s="161"/>
      <c r="C179" s="162" t="s">
        <v>365</v>
      </c>
      <c r="D179" s="162" t="s">
        <v>139</v>
      </c>
      <c r="E179" s="163" t="s">
        <v>622</v>
      </c>
      <c r="F179" s="164" t="s">
        <v>623</v>
      </c>
      <c r="G179" s="165" t="s">
        <v>142</v>
      </c>
      <c r="H179" s="166">
        <v>24</v>
      </c>
      <c r="I179" s="167"/>
      <c r="J179" s="168">
        <f t="shared" si="20"/>
        <v>0</v>
      </c>
      <c r="K179" s="169"/>
      <c r="L179" s="33"/>
      <c r="M179" s="170" t="s">
        <v>1</v>
      </c>
      <c r="N179" s="171" t="s">
        <v>38</v>
      </c>
      <c r="O179" s="58"/>
      <c r="P179" s="172">
        <f t="shared" si="21"/>
        <v>0</v>
      </c>
      <c r="Q179" s="172">
        <v>0</v>
      </c>
      <c r="R179" s="172">
        <f t="shared" si="22"/>
        <v>0</v>
      </c>
      <c r="S179" s="172">
        <v>0</v>
      </c>
      <c r="T179" s="173">
        <f t="shared" si="23"/>
        <v>0</v>
      </c>
      <c r="U179" s="32"/>
      <c r="V179" s="32"/>
      <c r="W179" s="32"/>
      <c r="X179" s="32"/>
      <c r="Y179" s="32"/>
      <c r="Z179" s="32"/>
      <c r="AA179" s="32"/>
      <c r="AB179" s="32"/>
      <c r="AC179" s="32"/>
      <c r="AD179" s="32"/>
      <c r="AE179" s="32"/>
      <c r="AR179" s="174" t="s">
        <v>143</v>
      </c>
      <c r="AT179" s="174" t="s">
        <v>139</v>
      </c>
      <c r="AU179" s="174" t="s">
        <v>80</v>
      </c>
      <c r="AY179" s="17" t="s">
        <v>136</v>
      </c>
      <c r="BE179" s="175">
        <f t="shared" si="24"/>
        <v>0</v>
      </c>
      <c r="BF179" s="175">
        <f t="shared" si="25"/>
        <v>0</v>
      </c>
      <c r="BG179" s="175">
        <f t="shared" si="26"/>
        <v>0</v>
      </c>
      <c r="BH179" s="175">
        <f t="shared" si="27"/>
        <v>0</v>
      </c>
      <c r="BI179" s="175">
        <f t="shared" si="28"/>
        <v>0</v>
      </c>
      <c r="BJ179" s="17" t="s">
        <v>144</v>
      </c>
      <c r="BK179" s="175">
        <f t="shared" si="29"/>
        <v>0</v>
      </c>
      <c r="BL179" s="17" t="s">
        <v>143</v>
      </c>
      <c r="BM179" s="174" t="s">
        <v>624</v>
      </c>
    </row>
    <row r="180" spans="1:65" s="2" customFormat="1" ht="16.5" customHeight="1">
      <c r="A180" s="32"/>
      <c r="B180" s="161"/>
      <c r="C180" s="162" t="s">
        <v>370</v>
      </c>
      <c r="D180" s="162" t="s">
        <v>139</v>
      </c>
      <c r="E180" s="163" t="s">
        <v>625</v>
      </c>
      <c r="F180" s="164" t="s">
        <v>626</v>
      </c>
      <c r="G180" s="165" t="s">
        <v>142</v>
      </c>
      <c r="H180" s="166">
        <v>24</v>
      </c>
      <c r="I180" s="167"/>
      <c r="J180" s="168">
        <f t="shared" si="20"/>
        <v>0</v>
      </c>
      <c r="K180" s="169"/>
      <c r="L180" s="33"/>
      <c r="M180" s="170" t="s">
        <v>1</v>
      </c>
      <c r="N180" s="171" t="s">
        <v>38</v>
      </c>
      <c r="O180" s="58"/>
      <c r="P180" s="172">
        <f t="shared" si="21"/>
        <v>0</v>
      </c>
      <c r="Q180" s="172">
        <v>0</v>
      </c>
      <c r="R180" s="172">
        <f t="shared" si="22"/>
        <v>0</v>
      </c>
      <c r="S180" s="172">
        <v>0</v>
      </c>
      <c r="T180" s="173">
        <f t="shared" si="23"/>
        <v>0</v>
      </c>
      <c r="U180" s="32"/>
      <c r="V180" s="32"/>
      <c r="W180" s="32"/>
      <c r="X180" s="32"/>
      <c r="Y180" s="32"/>
      <c r="Z180" s="32"/>
      <c r="AA180" s="32"/>
      <c r="AB180" s="32"/>
      <c r="AC180" s="32"/>
      <c r="AD180" s="32"/>
      <c r="AE180" s="32"/>
      <c r="AR180" s="174" t="s">
        <v>143</v>
      </c>
      <c r="AT180" s="174" t="s">
        <v>139</v>
      </c>
      <c r="AU180" s="174" t="s">
        <v>80</v>
      </c>
      <c r="AY180" s="17" t="s">
        <v>136</v>
      </c>
      <c r="BE180" s="175">
        <f t="shared" si="24"/>
        <v>0</v>
      </c>
      <c r="BF180" s="175">
        <f t="shared" si="25"/>
        <v>0</v>
      </c>
      <c r="BG180" s="175">
        <f t="shared" si="26"/>
        <v>0</v>
      </c>
      <c r="BH180" s="175">
        <f t="shared" si="27"/>
        <v>0</v>
      </c>
      <c r="BI180" s="175">
        <f t="shared" si="28"/>
        <v>0</v>
      </c>
      <c r="BJ180" s="17" t="s">
        <v>144</v>
      </c>
      <c r="BK180" s="175">
        <f t="shared" si="29"/>
        <v>0</v>
      </c>
      <c r="BL180" s="17" t="s">
        <v>143</v>
      </c>
      <c r="BM180" s="174" t="s">
        <v>627</v>
      </c>
    </row>
    <row r="181" spans="1:65" s="2" customFormat="1" ht="16.5" customHeight="1">
      <c r="A181" s="32"/>
      <c r="B181" s="161"/>
      <c r="C181" s="162" t="s">
        <v>375</v>
      </c>
      <c r="D181" s="162" t="s">
        <v>139</v>
      </c>
      <c r="E181" s="163" t="s">
        <v>628</v>
      </c>
      <c r="F181" s="164" t="s">
        <v>629</v>
      </c>
      <c r="G181" s="165" t="s">
        <v>207</v>
      </c>
      <c r="H181" s="166">
        <v>1</v>
      </c>
      <c r="I181" s="167"/>
      <c r="J181" s="168">
        <f t="shared" si="20"/>
        <v>0</v>
      </c>
      <c r="K181" s="169"/>
      <c r="L181" s="33"/>
      <c r="M181" s="170" t="s">
        <v>1</v>
      </c>
      <c r="N181" s="171" t="s">
        <v>38</v>
      </c>
      <c r="O181" s="58"/>
      <c r="P181" s="172">
        <f t="shared" si="21"/>
        <v>0</v>
      </c>
      <c r="Q181" s="172">
        <v>0</v>
      </c>
      <c r="R181" s="172">
        <f t="shared" si="22"/>
        <v>0</v>
      </c>
      <c r="S181" s="172">
        <v>0</v>
      </c>
      <c r="T181" s="173">
        <f t="shared" si="23"/>
        <v>0</v>
      </c>
      <c r="U181" s="32"/>
      <c r="V181" s="32"/>
      <c r="W181" s="32"/>
      <c r="X181" s="32"/>
      <c r="Y181" s="32"/>
      <c r="Z181" s="32"/>
      <c r="AA181" s="32"/>
      <c r="AB181" s="32"/>
      <c r="AC181" s="32"/>
      <c r="AD181" s="32"/>
      <c r="AE181" s="32"/>
      <c r="AR181" s="174" t="s">
        <v>143</v>
      </c>
      <c r="AT181" s="174" t="s">
        <v>139</v>
      </c>
      <c r="AU181" s="174" t="s">
        <v>80</v>
      </c>
      <c r="AY181" s="17" t="s">
        <v>136</v>
      </c>
      <c r="BE181" s="175">
        <f t="shared" si="24"/>
        <v>0</v>
      </c>
      <c r="BF181" s="175">
        <f t="shared" si="25"/>
        <v>0</v>
      </c>
      <c r="BG181" s="175">
        <f t="shared" si="26"/>
        <v>0</v>
      </c>
      <c r="BH181" s="175">
        <f t="shared" si="27"/>
        <v>0</v>
      </c>
      <c r="BI181" s="175">
        <f t="shared" si="28"/>
        <v>0</v>
      </c>
      <c r="BJ181" s="17" t="s">
        <v>144</v>
      </c>
      <c r="BK181" s="175">
        <f t="shared" si="29"/>
        <v>0</v>
      </c>
      <c r="BL181" s="17" t="s">
        <v>143</v>
      </c>
      <c r="BM181" s="174" t="s">
        <v>630</v>
      </c>
    </row>
    <row r="182" spans="1:65" s="2" customFormat="1" ht="16.5" customHeight="1">
      <c r="A182" s="32"/>
      <c r="B182" s="161"/>
      <c r="C182" s="162" t="s">
        <v>379</v>
      </c>
      <c r="D182" s="162" t="s">
        <v>139</v>
      </c>
      <c r="E182" s="163" t="s">
        <v>631</v>
      </c>
      <c r="F182" s="164" t="s">
        <v>632</v>
      </c>
      <c r="G182" s="165" t="s">
        <v>207</v>
      </c>
      <c r="H182" s="166">
        <v>1</v>
      </c>
      <c r="I182" s="167"/>
      <c r="J182" s="168">
        <f t="shared" si="20"/>
        <v>0</v>
      </c>
      <c r="K182" s="169"/>
      <c r="L182" s="33"/>
      <c r="M182" s="170" t="s">
        <v>1</v>
      </c>
      <c r="N182" s="171" t="s">
        <v>38</v>
      </c>
      <c r="O182" s="58"/>
      <c r="P182" s="172">
        <f t="shared" si="21"/>
        <v>0</v>
      </c>
      <c r="Q182" s="172">
        <v>0</v>
      </c>
      <c r="R182" s="172">
        <f t="shared" si="22"/>
        <v>0</v>
      </c>
      <c r="S182" s="172">
        <v>0</v>
      </c>
      <c r="T182" s="173">
        <f t="shared" si="23"/>
        <v>0</v>
      </c>
      <c r="U182" s="32"/>
      <c r="V182" s="32"/>
      <c r="W182" s="32"/>
      <c r="X182" s="32"/>
      <c r="Y182" s="32"/>
      <c r="Z182" s="32"/>
      <c r="AA182" s="32"/>
      <c r="AB182" s="32"/>
      <c r="AC182" s="32"/>
      <c r="AD182" s="32"/>
      <c r="AE182" s="32"/>
      <c r="AR182" s="174" t="s">
        <v>143</v>
      </c>
      <c r="AT182" s="174" t="s">
        <v>139</v>
      </c>
      <c r="AU182" s="174" t="s">
        <v>80</v>
      </c>
      <c r="AY182" s="17" t="s">
        <v>136</v>
      </c>
      <c r="BE182" s="175">
        <f t="shared" si="24"/>
        <v>0</v>
      </c>
      <c r="BF182" s="175">
        <f t="shared" si="25"/>
        <v>0</v>
      </c>
      <c r="BG182" s="175">
        <f t="shared" si="26"/>
        <v>0</v>
      </c>
      <c r="BH182" s="175">
        <f t="shared" si="27"/>
        <v>0</v>
      </c>
      <c r="BI182" s="175">
        <f t="shared" si="28"/>
        <v>0</v>
      </c>
      <c r="BJ182" s="17" t="s">
        <v>144</v>
      </c>
      <c r="BK182" s="175">
        <f t="shared" si="29"/>
        <v>0</v>
      </c>
      <c r="BL182" s="17" t="s">
        <v>143</v>
      </c>
      <c r="BM182" s="174" t="s">
        <v>633</v>
      </c>
    </row>
    <row r="183" spans="1:65" s="2" customFormat="1" ht="16.5" customHeight="1">
      <c r="A183" s="32"/>
      <c r="B183" s="161"/>
      <c r="C183" s="162" t="s">
        <v>383</v>
      </c>
      <c r="D183" s="162" t="s">
        <v>139</v>
      </c>
      <c r="E183" s="163" t="s">
        <v>634</v>
      </c>
      <c r="F183" s="164" t="s">
        <v>635</v>
      </c>
      <c r="G183" s="165" t="s">
        <v>207</v>
      </c>
      <c r="H183" s="166">
        <v>1</v>
      </c>
      <c r="I183" s="167"/>
      <c r="J183" s="168">
        <f t="shared" si="20"/>
        <v>0</v>
      </c>
      <c r="K183" s="169"/>
      <c r="L183" s="33"/>
      <c r="M183" s="170" t="s">
        <v>1</v>
      </c>
      <c r="N183" s="171" t="s">
        <v>38</v>
      </c>
      <c r="O183" s="58"/>
      <c r="P183" s="172">
        <f t="shared" si="21"/>
        <v>0</v>
      </c>
      <c r="Q183" s="172">
        <v>0</v>
      </c>
      <c r="R183" s="172">
        <f t="shared" si="22"/>
        <v>0</v>
      </c>
      <c r="S183" s="172">
        <v>0</v>
      </c>
      <c r="T183" s="173">
        <f t="shared" si="23"/>
        <v>0</v>
      </c>
      <c r="U183" s="32"/>
      <c r="V183" s="32"/>
      <c r="W183" s="32"/>
      <c r="X183" s="32"/>
      <c r="Y183" s="32"/>
      <c r="Z183" s="32"/>
      <c r="AA183" s="32"/>
      <c r="AB183" s="32"/>
      <c r="AC183" s="32"/>
      <c r="AD183" s="32"/>
      <c r="AE183" s="32"/>
      <c r="AR183" s="174" t="s">
        <v>143</v>
      </c>
      <c r="AT183" s="174" t="s">
        <v>139</v>
      </c>
      <c r="AU183" s="174" t="s">
        <v>80</v>
      </c>
      <c r="AY183" s="17" t="s">
        <v>136</v>
      </c>
      <c r="BE183" s="175">
        <f t="shared" si="24"/>
        <v>0</v>
      </c>
      <c r="BF183" s="175">
        <f t="shared" si="25"/>
        <v>0</v>
      </c>
      <c r="BG183" s="175">
        <f t="shared" si="26"/>
        <v>0</v>
      </c>
      <c r="BH183" s="175">
        <f t="shared" si="27"/>
        <v>0</v>
      </c>
      <c r="BI183" s="175">
        <f t="shared" si="28"/>
        <v>0</v>
      </c>
      <c r="BJ183" s="17" t="s">
        <v>144</v>
      </c>
      <c r="BK183" s="175">
        <f t="shared" si="29"/>
        <v>0</v>
      </c>
      <c r="BL183" s="17" t="s">
        <v>143</v>
      </c>
      <c r="BM183" s="174" t="s">
        <v>636</v>
      </c>
    </row>
    <row r="184" spans="1:65" s="2" customFormat="1" ht="16.5" customHeight="1">
      <c r="A184" s="32"/>
      <c r="B184" s="161"/>
      <c r="C184" s="162" t="s">
        <v>387</v>
      </c>
      <c r="D184" s="162" t="s">
        <v>139</v>
      </c>
      <c r="E184" s="163" t="s">
        <v>637</v>
      </c>
      <c r="F184" s="164" t="s">
        <v>638</v>
      </c>
      <c r="G184" s="165" t="s">
        <v>207</v>
      </c>
      <c r="H184" s="166">
        <v>114</v>
      </c>
      <c r="I184" s="167"/>
      <c r="J184" s="168">
        <f t="shared" si="20"/>
        <v>0</v>
      </c>
      <c r="K184" s="169"/>
      <c r="L184" s="33"/>
      <c r="M184" s="170" t="s">
        <v>1</v>
      </c>
      <c r="N184" s="171" t="s">
        <v>38</v>
      </c>
      <c r="O184" s="58"/>
      <c r="P184" s="172">
        <f t="shared" si="21"/>
        <v>0</v>
      </c>
      <c r="Q184" s="172">
        <v>0</v>
      </c>
      <c r="R184" s="172">
        <f t="shared" si="22"/>
        <v>0</v>
      </c>
      <c r="S184" s="172">
        <v>0</v>
      </c>
      <c r="T184" s="173">
        <f t="shared" si="23"/>
        <v>0</v>
      </c>
      <c r="U184" s="32"/>
      <c r="V184" s="32"/>
      <c r="W184" s="32"/>
      <c r="X184" s="32"/>
      <c r="Y184" s="32"/>
      <c r="Z184" s="32"/>
      <c r="AA184" s="32"/>
      <c r="AB184" s="32"/>
      <c r="AC184" s="32"/>
      <c r="AD184" s="32"/>
      <c r="AE184" s="32"/>
      <c r="AR184" s="174" t="s">
        <v>143</v>
      </c>
      <c r="AT184" s="174" t="s">
        <v>139</v>
      </c>
      <c r="AU184" s="174" t="s">
        <v>80</v>
      </c>
      <c r="AY184" s="17" t="s">
        <v>136</v>
      </c>
      <c r="BE184" s="175">
        <f t="shared" si="24"/>
        <v>0</v>
      </c>
      <c r="BF184" s="175">
        <f t="shared" si="25"/>
        <v>0</v>
      </c>
      <c r="BG184" s="175">
        <f t="shared" si="26"/>
        <v>0</v>
      </c>
      <c r="BH184" s="175">
        <f t="shared" si="27"/>
        <v>0</v>
      </c>
      <c r="BI184" s="175">
        <f t="shared" si="28"/>
        <v>0</v>
      </c>
      <c r="BJ184" s="17" t="s">
        <v>144</v>
      </c>
      <c r="BK184" s="175">
        <f t="shared" si="29"/>
        <v>0</v>
      </c>
      <c r="BL184" s="17" t="s">
        <v>143</v>
      </c>
      <c r="BM184" s="174" t="s">
        <v>639</v>
      </c>
    </row>
    <row r="185" spans="1:65" s="14" customFormat="1" ht="11.25">
      <c r="B185" s="184"/>
      <c r="D185" s="177" t="s">
        <v>146</v>
      </c>
      <c r="E185" s="185" t="s">
        <v>1</v>
      </c>
      <c r="F185" s="186" t="s">
        <v>640</v>
      </c>
      <c r="H185" s="187">
        <v>114</v>
      </c>
      <c r="I185" s="188"/>
      <c r="L185" s="184"/>
      <c r="M185" s="189"/>
      <c r="N185" s="190"/>
      <c r="O185" s="190"/>
      <c r="P185" s="190"/>
      <c r="Q185" s="190"/>
      <c r="R185" s="190"/>
      <c r="S185" s="190"/>
      <c r="T185" s="191"/>
      <c r="AT185" s="185" t="s">
        <v>146</v>
      </c>
      <c r="AU185" s="185" t="s">
        <v>80</v>
      </c>
      <c r="AV185" s="14" t="s">
        <v>144</v>
      </c>
      <c r="AW185" s="14" t="s">
        <v>29</v>
      </c>
      <c r="AX185" s="14" t="s">
        <v>72</v>
      </c>
      <c r="AY185" s="185" t="s">
        <v>136</v>
      </c>
    </row>
    <row r="186" spans="1:65" s="15" customFormat="1" ht="11.25">
      <c r="B186" s="192"/>
      <c r="D186" s="177" t="s">
        <v>146</v>
      </c>
      <c r="E186" s="193" t="s">
        <v>1</v>
      </c>
      <c r="F186" s="194" t="s">
        <v>149</v>
      </c>
      <c r="H186" s="195">
        <v>114</v>
      </c>
      <c r="I186" s="196"/>
      <c r="L186" s="192"/>
      <c r="M186" s="197"/>
      <c r="N186" s="198"/>
      <c r="O186" s="198"/>
      <c r="P186" s="198"/>
      <c r="Q186" s="198"/>
      <c r="R186" s="198"/>
      <c r="S186" s="198"/>
      <c r="T186" s="199"/>
      <c r="AT186" s="193" t="s">
        <v>146</v>
      </c>
      <c r="AU186" s="193" t="s">
        <v>80</v>
      </c>
      <c r="AV186" s="15" t="s">
        <v>143</v>
      </c>
      <c r="AW186" s="15" t="s">
        <v>29</v>
      </c>
      <c r="AX186" s="15" t="s">
        <v>80</v>
      </c>
      <c r="AY186" s="193" t="s">
        <v>136</v>
      </c>
    </row>
    <row r="187" spans="1:65" s="2" customFormat="1" ht="16.5" customHeight="1">
      <c r="A187" s="32"/>
      <c r="B187" s="161"/>
      <c r="C187" s="162" t="s">
        <v>394</v>
      </c>
      <c r="D187" s="162" t="s">
        <v>139</v>
      </c>
      <c r="E187" s="163" t="s">
        <v>641</v>
      </c>
      <c r="F187" s="164" t="s">
        <v>642</v>
      </c>
      <c r="G187" s="165" t="s">
        <v>207</v>
      </c>
      <c r="H187" s="166">
        <v>28</v>
      </c>
      <c r="I187" s="167"/>
      <c r="J187" s="168">
        <f>ROUND(I187*H187,2)</f>
        <v>0</v>
      </c>
      <c r="K187" s="169"/>
      <c r="L187" s="33"/>
      <c r="M187" s="170" t="s">
        <v>1</v>
      </c>
      <c r="N187" s="171" t="s">
        <v>38</v>
      </c>
      <c r="O187" s="58"/>
      <c r="P187" s="172">
        <f>O187*H187</f>
        <v>0</v>
      </c>
      <c r="Q187" s="172">
        <v>0</v>
      </c>
      <c r="R187" s="172">
        <f>Q187*H187</f>
        <v>0</v>
      </c>
      <c r="S187" s="172">
        <v>0</v>
      </c>
      <c r="T187" s="173">
        <f>S187*H187</f>
        <v>0</v>
      </c>
      <c r="U187" s="32"/>
      <c r="V187" s="32"/>
      <c r="W187" s="32"/>
      <c r="X187" s="32"/>
      <c r="Y187" s="32"/>
      <c r="Z187" s="32"/>
      <c r="AA187" s="32"/>
      <c r="AB187" s="32"/>
      <c r="AC187" s="32"/>
      <c r="AD187" s="32"/>
      <c r="AE187" s="32"/>
      <c r="AR187" s="174" t="s">
        <v>143</v>
      </c>
      <c r="AT187" s="174" t="s">
        <v>139</v>
      </c>
      <c r="AU187" s="174" t="s">
        <v>80</v>
      </c>
      <c r="AY187" s="17" t="s">
        <v>136</v>
      </c>
      <c r="BE187" s="175">
        <f>IF(N187="základní",J187,0)</f>
        <v>0</v>
      </c>
      <c r="BF187" s="175">
        <f>IF(N187="snížená",J187,0)</f>
        <v>0</v>
      </c>
      <c r="BG187" s="175">
        <f>IF(N187="zákl. přenesená",J187,0)</f>
        <v>0</v>
      </c>
      <c r="BH187" s="175">
        <f>IF(N187="sníž. přenesená",J187,0)</f>
        <v>0</v>
      </c>
      <c r="BI187" s="175">
        <f>IF(N187="nulová",J187,0)</f>
        <v>0</v>
      </c>
      <c r="BJ187" s="17" t="s">
        <v>144</v>
      </c>
      <c r="BK187" s="175">
        <f>ROUND(I187*H187,2)</f>
        <v>0</v>
      </c>
      <c r="BL187" s="17" t="s">
        <v>143</v>
      </c>
      <c r="BM187" s="174" t="s">
        <v>643</v>
      </c>
    </row>
    <row r="188" spans="1:65" s="14" customFormat="1" ht="11.25">
      <c r="B188" s="184"/>
      <c r="D188" s="177" t="s">
        <v>146</v>
      </c>
      <c r="E188" s="185" t="s">
        <v>1</v>
      </c>
      <c r="F188" s="186" t="s">
        <v>644</v>
      </c>
      <c r="H188" s="187">
        <v>28</v>
      </c>
      <c r="I188" s="188"/>
      <c r="L188" s="184"/>
      <c r="M188" s="189"/>
      <c r="N188" s="190"/>
      <c r="O188" s="190"/>
      <c r="P188" s="190"/>
      <c r="Q188" s="190"/>
      <c r="R188" s="190"/>
      <c r="S188" s="190"/>
      <c r="T188" s="191"/>
      <c r="AT188" s="185" t="s">
        <v>146</v>
      </c>
      <c r="AU188" s="185" t="s">
        <v>80</v>
      </c>
      <c r="AV188" s="14" t="s">
        <v>144</v>
      </c>
      <c r="AW188" s="14" t="s">
        <v>29</v>
      </c>
      <c r="AX188" s="14" t="s">
        <v>72</v>
      </c>
      <c r="AY188" s="185" t="s">
        <v>136</v>
      </c>
    </row>
    <row r="189" spans="1:65" s="15" customFormat="1" ht="11.25">
      <c r="B189" s="192"/>
      <c r="D189" s="177" t="s">
        <v>146</v>
      </c>
      <c r="E189" s="193" t="s">
        <v>1</v>
      </c>
      <c r="F189" s="194" t="s">
        <v>149</v>
      </c>
      <c r="H189" s="195">
        <v>28</v>
      </c>
      <c r="I189" s="196"/>
      <c r="L189" s="192"/>
      <c r="M189" s="197"/>
      <c r="N189" s="198"/>
      <c r="O189" s="198"/>
      <c r="P189" s="198"/>
      <c r="Q189" s="198"/>
      <c r="R189" s="198"/>
      <c r="S189" s="198"/>
      <c r="T189" s="199"/>
      <c r="AT189" s="193" t="s">
        <v>146</v>
      </c>
      <c r="AU189" s="193" t="s">
        <v>80</v>
      </c>
      <c r="AV189" s="15" t="s">
        <v>143</v>
      </c>
      <c r="AW189" s="15" t="s">
        <v>29</v>
      </c>
      <c r="AX189" s="15" t="s">
        <v>80</v>
      </c>
      <c r="AY189" s="193" t="s">
        <v>136</v>
      </c>
    </row>
    <row r="190" spans="1:65" s="2" customFormat="1" ht="16.5" customHeight="1">
      <c r="A190" s="32"/>
      <c r="B190" s="161"/>
      <c r="C190" s="162" t="s">
        <v>398</v>
      </c>
      <c r="D190" s="162" t="s">
        <v>139</v>
      </c>
      <c r="E190" s="163" t="s">
        <v>645</v>
      </c>
      <c r="F190" s="164" t="s">
        <v>646</v>
      </c>
      <c r="G190" s="165" t="s">
        <v>207</v>
      </c>
      <c r="H190" s="166">
        <v>1</v>
      </c>
      <c r="I190" s="167"/>
      <c r="J190" s="168">
        <f>ROUND(I190*H190,2)</f>
        <v>0</v>
      </c>
      <c r="K190" s="169"/>
      <c r="L190" s="33"/>
      <c r="M190" s="170" t="s">
        <v>1</v>
      </c>
      <c r="N190" s="171" t="s">
        <v>38</v>
      </c>
      <c r="O190" s="58"/>
      <c r="P190" s="172">
        <f>O190*H190</f>
        <v>0</v>
      </c>
      <c r="Q190" s="172">
        <v>0</v>
      </c>
      <c r="R190" s="172">
        <f>Q190*H190</f>
        <v>0</v>
      </c>
      <c r="S190" s="172">
        <v>0</v>
      </c>
      <c r="T190" s="173">
        <f>S190*H190</f>
        <v>0</v>
      </c>
      <c r="U190" s="32"/>
      <c r="V190" s="32"/>
      <c r="W190" s="32"/>
      <c r="X190" s="32"/>
      <c r="Y190" s="32"/>
      <c r="Z190" s="32"/>
      <c r="AA190" s="32"/>
      <c r="AB190" s="32"/>
      <c r="AC190" s="32"/>
      <c r="AD190" s="32"/>
      <c r="AE190" s="32"/>
      <c r="AR190" s="174" t="s">
        <v>143</v>
      </c>
      <c r="AT190" s="174" t="s">
        <v>139</v>
      </c>
      <c r="AU190" s="174" t="s">
        <v>80</v>
      </c>
      <c r="AY190" s="17" t="s">
        <v>136</v>
      </c>
      <c r="BE190" s="175">
        <f>IF(N190="základní",J190,0)</f>
        <v>0</v>
      </c>
      <c r="BF190" s="175">
        <f>IF(N190="snížená",J190,0)</f>
        <v>0</v>
      </c>
      <c r="BG190" s="175">
        <f>IF(N190="zákl. přenesená",J190,0)</f>
        <v>0</v>
      </c>
      <c r="BH190" s="175">
        <f>IF(N190="sníž. přenesená",J190,0)</f>
        <v>0</v>
      </c>
      <c r="BI190" s="175">
        <f>IF(N190="nulová",J190,0)</f>
        <v>0</v>
      </c>
      <c r="BJ190" s="17" t="s">
        <v>144</v>
      </c>
      <c r="BK190" s="175">
        <f>ROUND(I190*H190,2)</f>
        <v>0</v>
      </c>
      <c r="BL190" s="17" t="s">
        <v>143</v>
      </c>
      <c r="BM190" s="174" t="s">
        <v>647</v>
      </c>
    </row>
    <row r="191" spans="1:65" s="14" customFormat="1" ht="11.25">
      <c r="B191" s="184"/>
      <c r="D191" s="177" t="s">
        <v>146</v>
      </c>
      <c r="E191" s="185" t="s">
        <v>1</v>
      </c>
      <c r="F191" s="186" t="s">
        <v>80</v>
      </c>
      <c r="H191" s="187">
        <v>1</v>
      </c>
      <c r="I191" s="188"/>
      <c r="L191" s="184"/>
      <c r="M191" s="189"/>
      <c r="N191" s="190"/>
      <c r="O191" s="190"/>
      <c r="P191" s="190"/>
      <c r="Q191" s="190"/>
      <c r="R191" s="190"/>
      <c r="S191" s="190"/>
      <c r="T191" s="191"/>
      <c r="AT191" s="185" t="s">
        <v>146</v>
      </c>
      <c r="AU191" s="185" t="s">
        <v>80</v>
      </c>
      <c r="AV191" s="14" t="s">
        <v>144</v>
      </c>
      <c r="AW191" s="14" t="s">
        <v>29</v>
      </c>
      <c r="AX191" s="14" t="s">
        <v>72</v>
      </c>
      <c r="AY191" s="185" t="s">
        <v>136</v>
      </c>
    </row>
    <row r="192" spans="1:65" s="15" customFormat="1" ht="11.25">
      <c r="B192" s="192"/>
      <c r="D192" s="177" t="s">
        <v>146</v>
      </c>
      <c r="E192" s="193" t="s">
        <v>1</v>
      </c>
      <c r="F192" s="194" t="s">
        <v>149</v>
      </c>
      <c r="H192" s="195">
        <v>1</v>
      </c>
      <c r="I192" s="196"/>
      <c r="L192" s="192"/>
      <c r="M192" s="197"/>
      <c r="N192" s="198"/>
      <c r="O192" s="198"/>
      <c r="P192" s="198"/>
      <c r="Q192" s="198"/>
      <c r="R192" s="198"/>
      <c r="S192" s="198"/>
      <c r="T192" s="199"/>
      <c r="AT192" s="193" t="s">
        <v>146</v>
      </c>
      <c r="AU192" s="193" t="s">
        <v>80</v>
      </c>
      <c r="AV192" s="15" t="s">
        <v>143</v>
      </c>
      <c r="AW192" s="15" t="s">
        <v>29</v>
      </c>
      <c r="AX192" s="15" t="s">
        <v>80</v>
      </c>
      <c r="AY192" s="193" t="s">
        <v>136</v>
      </c>
    </row>
    <row r="193" spans="1:65" s="2" customFormat="1" ht="16.5" customHeight="1">
      <c r="A193" s="32"/>
      <c r="B193" s="161"/>
      <c r="C193" s="162" t="s">
        <v>406</v>
      </c>
      <c r="D193" s="162" t="s">
        <v>139</v>
      </c>
      <c r="E193" s="163" t="s">
        <v>648</v>
      </c>
      <c r="F193" s="164" t="s">
        <v>649</v>
      </c>
      <c r="G193" s="165" t="s">
        <v>207</v>
      </c>
      <c r="H193" s="166">
        <v>1</v>
      </c>
      <c r="I193" s="167"/>
      <c r="J193" s="168">
        <f>ROUND(I193*H193,2)</f>
        <v>0</v>
      </c>
      <c r="K193" s="169"/>
      <c r="L193" s="33"/>
      <c r="M193" s="170" t="s">
        <v>1</v>
      </c>
      <c r="N193" s="171" t="s">
        <v>38</v>
      </c>
      <c r="O193" s="58"/>
      <c r="P193" s="172">
        <f>O193*H193</f>
        <v>0</v>
      </c>
      <c r="Q193" s="172">
        <v>0</v>
      </c>
      <c r="R193" s="172">
        <f>Q193*H193</f>
        <v>0</v>
      </c>
      <c r="S193" s="172">
        <v>0</v>
      </c>
      <c r="T193" s="173">
        <f>S193*H193</f>
        <v>0</v>
      </c>
      <c r="U193" s="32"/>
      <c r="V193" s="32"/>
      <c r="W193" s="32"/>
      <c r="X193" s="32"/>
      <c r="Y193" s="32"/>
      <c r="Z193" s="32"/>
      <c r="AA193" s="32"/>
      <c r="AB193" s="32"/>
      <c r="AC193" s="32"/>
      <c r="AD193" s="32"/>
      <c r="AE193" s="32"/>
      <c r="AR193" s="174" t="s">
        <v>143</v>
      </c>
      <c r="AT193" s="174" t="s">
        <v>139</v>
      </c>
      <c r="AU193" s="174" t="s">
        <v>80</v>
      </c>
      <c r="AY193" s="17" t="s">
        <v>136</v>
      </c>
      <c r="BE193" s="175">
        <f>IF(N193="základní",J193,0)</f>
        <v>0</v>
      </c>
      <c r="BF193" s="175">
        <f>IF(N193="snížená",J193,0)</f>
        <v>0</v>
      </c>
      <c r="BG193" s="175">
        <f>IF(N193="zákl. přenesená",J193,0)</f>
        <v>0</v>
      </c>
      <c r="BH193" s="175">
        <f>IF(N193="sníž. přenesená",J193,0)</f>
        <v>0</v>
      </c>
      <c r="BI193" s="175">
        <f>IF(N193="nulová",J193,0)</f>
        <v>0</v>
      </c>
      <c r="BJ193" s="17" t="s">
        <v>144</v>
      </c>
      <c r="BK193" s="175">
        <f>ROUND(I193*H193,2)</f>
        <v>0</v>
      </c>
      <c r="BL193" s="17" t="s">
        <v>143</v>
      </c>
      <c r="BM193" s="174" t="s">
        <v>650</v>
      </c>
    </row>
    <row r="194" spans="1:65" s="14" customFormat="1" ht="11.25">
      <c r="B194" s="184"/>
      <c r="D194" s="177" t="s">
        <v>146</v>
      </c>
      <c r="E194" s="185" t="s">
        <v>1</v>
      </c>
      <c r="F194" s="186" t="s">
        <v>80</v>
      </c>
      <c r="H194" s="187">
        <v>1</v>
      </c>
      <c r="I194" s="188"/>
      <c r="L194" s="184"/>
      <c r="M194" s="189"/>
      <c r="N194" s="190"/>
      <c r="O194" s="190"/>
      <c r="P194" s="190"/>
      <c r="Q194" s="190"/>
      <c r="R194" s="190"/>
      <c r="S194" s="190"/>
      <c r="T194" s="191"/>
      <c r="AT194" s="185" t="s">
        <v>146</v>
      </c>
      <c r="AU194" s="185" t="s">
        <v>80</v>
      </c>
      <c r="AV194" s="14" t="s">
        <v>144</v>
      </c>
      <c r="AW194" s="14" t="s">
        <v>29</v>
      </c>
      <c r="AX194" s="14" t="s">
        <v>72</v>
      </c>
      <c r="AY194" s="185" t="s">
        <v>136</v>
      </c>
    </row>
    <row r="195" spans="1:65" s="15" customFormat="1" ht="11.25">
      <c r="B195" s="192"/>
      <c r="D195" s="177" t="s">
        <v>146</v>
      </c>
      <c r="E195" s="193" t="s">
        <v>1</v>
      </c>
      <c r="F195" s="194" t="s">
        <v>149</v>
      </c>
      <c r="H195" s="195">
        <v>1</v>
      </c>
      <c r="I195" s="196"/>
      <c r="L195" s="192"/>
      <c r="M195" s="212"/>
      <c r="N195" s="213"/>
      <c r="O195" s="213"/>
      <c r="P195" s="213"/>
      <c r="Q195" s="213"/>
      <c r="R195" s="213"/>
      <c r="S195" s="213"/>
      <c r="T195" s="214"/>
      <c r="AT195" s="193" t="s">
        <v>146</v>
      </c>
      <c r="AU195" s="193" t="s">
        <v>80</v>
      </c>
      <c r="AV195" s="15" t="s">
        <v>143</v>
      </c>
      <c r="AW195" s="15" t="s">
        <v>29</v>
      </c>
      <c r="AX195" s="15" t="s">
        <v>80</v>
      </c>
      <c r="AY195" s="193" t="s">
        <v>136</v>
      </c>
    </row>
    <row r="196" spans="1:65" s="2" customFormat="1" ht="6.95" customHeight="1">
      <c r="A196" s="32"/>
      <c r="B196" s="47"/>
      <c r="C196" s="48"/>
      <c r="D196" s="48"/>
      <c r="E196" s="48"/>
      <c r="F196" s="48"/>
      <c r="G196" s="48"/>
      <c r="H196" s="48"/>
      <c r="I196" s="120"/>
      <c r="J196" s="48"/>
      <c r="K196" s="48"/>
      <c r="L196" s="33"/>
      <c r="M196" s="32"/>
      <c r="O196" s="32"/>
      <c r="P196" s="32"/>
      <c r="Q196" s="32"/>
      <c r="R196" s="32"/>
      <c r="S196" s="32"/>
      <c r="T196" s="32"/>
      <c r="U196" s="32"/>
      <c r="V196" s="32"/>
      <c r="W196" s="32"/>
      <c r="X196" s="32"/>
      <c r="Y196" s="32"/>
      <c r="Z196" s="32"/>
      <c r="AA196" s="32"/>
      <c r="AB196" s="32"/>
      <c r="AC196" s="32"/>
      <c r="AD196" s="32"/>
      <c r="AE196" s="32"/>
    </row>
  </sheetData>
  <autoFilter ref="C119:K195" xr:uid="{00000000-0009-0000-0000-000002000000}"/>
  <mergeCells count="9">
    <mergeCell ref="E87:H87"/>
    <mergeCell ref="E110:H110"/>
    <mergeCell ref="E112:H112"/>
    <mergeCell ref="L2:V2"/>
    <mergeCell ref="E7:H7"/>
    <mergeCell ref="E9:H9"/>
    <mergeCell ref="E18:H18"/>
    <mergeCell ref="E27:H27"/>
    <mergeCell ref="E85:H85"/>
  </mergeCells>
  <pageMargins left="0.39374999999999999" right="0.39374999999999999" top="0.39374999999999999" bottom="0.39374999999999999" header="0" footer="0"/>
  <pageSetup paperSize="9" fitToHeight="100" orientation="portrait" blackAndWhite="1"/>
  <headerFooter>
    <oddFooter>&amp;CStrana &amp;P z &amp;N</oddFooter>
  </headerFooter>
  <drawing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sheetPr>
    <pageSetUpPr fitToPage="1"/>
  </sheetPr>
  <dimension ref="A2:BM145"/>
  <sheetViews>
    <sheetView showGridLines="0" workbookViewId="0"/>
  </sheetViews>
  <sheetFormatPr defaultRowHeight="15"/>
  <cols>
    <col min="1" max="1" width="8.33203125" style="1" customWidth="1"/>
    <col min="2" max="2" width="1.6640625" style="1" customWidth="1"/>
    <col min="3" max="3" width="4.1640625" style="1" customWidth="1"/>
    <col min="4" max="4" width="4.33203125" style="1" customWidth="1"/>
    <col min="5" max="5" width="17.1640625" style="1" customWidth="1"/>
    <col min="6" max="6" width="50.83203125" style="1" customWidth="1"/>
    <col min="7" max="7" width="7" style="1" customWidth="1"/>
    <col min="8" max="8" width="11.5" style="1" customWidth="1"/>
    <col min="9" max="9" width="20.1640625" style="93" customWidth="1"/>
    <col min="10" max="10" width="20.1640625" style="1" customWidth="1"/>
    <col min="11" max="11" width="20.1640625" style="1" hidden="1" customWidth="1"/>
    <col min="12" max="12" width="9.33203125" style="1" customWidth="1"/>
    <col min="13" max="13" width="10.83203125" style="1" hidden="1" customWidth="1"/>
    <col min="14" max="14" width="9.33203125" style="1" hidden="1"/>
    <col min="15" max="20" width="14.1640625" style="1" hidden="1" customWidth="1"/>
    <col min="21" max="21" width="16.33203125" style="1" hidden="1" customWidth="1"/>
    <col min="22" max="22" width="12.33203125" style="1" customWidth="1"/>
    <col min="23" max="23" width="16.33203125" style="1" customWidth="1"/>
    <col min="24" max="24" width="12.33203125" style="1" customWidth="1"/>
    <col min="25" max="25" width="15" style="1" customWidth="1"/>
    <col min="26" max="26" width="11" style="1" customWidth="1"/>
    <col min="27" max="27" width="15" style="1" customWidth="1"/>
    <col min="28" max="28" width="16.33203125" style="1" customWidth="1"/>
    <col min="29" max="29" width="11" style="1" customWidth="1"/>
    <col min="30" max="30" width="15" style="1" customWidth="1"/>
    <col min="31" max="31" width="16.33203125" style="1" customWidth="1"/>
    <col min="44" max="65" width="9.33203125" style="1" hidden="1"/>
  </cols>
  <sheetData>
    <row r="2" spans="1:46" s="1" customFormat="1" ht="36.950000000000003" customHeight="1">
      <c r="I2" s="93"/>
      <c r="L2" s="258" t="s">
        <v>5</v>
      </c>
      <c r="M2" s="243"/>
      <c r="N2" s="243"/>
      <c r="O2" s="243"/>
      <c r="P2" s="243"/>
      <c r="Q2" s="243"/>
      <c r="R2" s="243"/>
      <c r="S2" s="243"/>
      <c r="T2" s="243"/>
      <c r="U2" s="243"/>
      <c r="V2" s="243"/>
      <c r="AT2" s="17" t="s">
        <v>87</v>
      </c>
    </row>
    <row r="3" spans="1:46" s="1" customFormat="1" ht="6.95" customHeight="1">
      <c r="B3" s="18"/>
      <c r="C3" s="19"/>
      <c r="D3" s="19"/>
      <c r="E3" s="19"/>
      <c r="F3" s="19"/>
      <c r="G3" s="19"/>
      <c r="H3" s="19"/>
      <c r="I3" s="94"/>
      <c r="J3" s="19"/>
      <c r="K3" s="19"/>
      <c r="L3" s="20"/>
      <c r="AT3" s="17" t="s">
        <v>80</v>
      </c>
    </row>
    <row r="4" spans="1:46" s="1" customFormat="1" ht="24.95" customHeight="1">
      <c r="B4" s="20"/>
      <c r="D4" s="21" t="s">
        <v>97</v>
      </c>
      <c r="I4" s="93"/>
      <c r="L4" s="20"/>
      <c r="M4" s="95" t="s">
        <v>10</v>
      </c>
      <c r="AT4" s="17" t="s">
        <v>3</v>
      </c>
    </row>
    <row r="5" spans="1:46" s="1" customFormat="1" ht="6.95" customHeight="1">
      <c r="B5" s="20"/>
      <c r="I5" s="93"/>
      <c r="L5" s="20"/>
    </row>
    <row r="6" spans="1:46" s="1" customFormat="1" ht="12" customHeight="1">
      <c r="B6" s="20"/>
      <c r="D6" s="27" t="s">
        <v>16</v>
      </c>
      <c r="I6" s="93"/>
      <c r="L6" s="20"/>
    </row>
    <row r="7" spans="1:46" s="1" customFormat="1" ht="16.5" customHeight="1">
      <c r="B7" s="20"/>
      <c r="E7" s="259" t="str">
        <f>'Rekapitulace stavby'!K6</f>
        <v>Bytový dům Mezilesí 2060 - Výměna stoupacího potrubí - I. etapa</v>
      </c>
      <c r="F7" s="260"/>
      <c r="G7" s="260"/>
      <c r="H7" s="260"/>
      <c r="I7" s="93"/>
      <c r="L7" s="20"/>
    </row>
    <row r="8" spans="1:46" s="2" customFormat="1" ht="12" customHeight="1">
      <c r="A8" s="32"/>
      <c r="B8" s="33"/>
      <c r="C8" s="32"/>
      <c r="D8" s="27" t="s">
        <v>98</v>
      </c>
      <c r="E8" s="32"/>
      <c r="F8" s="32"/>
      <c r="G8" s="32"/>
      <c r="H8" s="32"/>
      <c r="I8" s="96"/>
      <c r="J8" s="32"/>
      <c r="K8" s="32"/>
      <c r="L8" s="42"/>
      <c r="S8" s="32"/>
      <c r="T8" s="32"/>
      <c r="U8" s="32"/>
      <c r="V8" s="32"/>
      <c r="W8" s="32"/>
      <c r="X8" s="32"/>
      <c r="Y8" s="32"/>
      <c r="Z8" s="32"/>
      <c r="AA8" s="32"/>
      <c r="AB8" s="32"/>
      <c r="AC8" s="32"/>
      <c r="AD8" s="32"/>
      <c r="AE8" s="32"/>
    </row>
    <row r="9" spans="1:46" s="2" customFormat="1" ht="16.5" customHeight="1">
      <c r="A9" s="32"/>
      <c r="B9" s="33"/>
      <c r="C9" s="32"/>
      <c r="D9" s="32"/>
      <c r="E9" s="220" t="s">
        <v>651</v>
      </c>
      <c r="F9" s="261"/>
      <c r="G9" s="261"/>
      <c r="H9" s="261"/>
      <c r="I9" s="96"/>
      <c r="J9" s="32"/>
      <c r="K9" s="32"/>
      <c r="L9" s="42"/>
      <c r="S9" s="32"/>
      <c r="T9" s="32"/>
      <c r="U9" s="32"/>
      <c r="V9" s="32"/>
      <c r="W9" s="32"/>
      <c r="X9" s="32"/>
      <c r="Y9" s="32"/>
      <c r="Z9" s="32"/>
      <c r="AA9" s="32"/>
      <c r="AB9" s="32"/>
      <c r="AC9" s="32"/>
      <c r="AD9" s="32"/>
      <c r="AE9" s="32"/>
    </row>
    <row r="10" spans="1:46" s="2" customFormat="1" ht="11.25">
      <c r="A10" s="32"/>
      <c r="B10" s="33"/>
      <c r="C10" s="32"/>
      <c r="D10" s="32"/>
      <c r="E10" s="32"/>
      <c r="F10" s="32"/>
      <c r="G10" s="32"/>
      <c r="H10" s="32"/>
      <c r="I10" s="96"/>
      <c r="J10" s="32"/>
      <c r="K10" s="32"/>
      <c r="L10" s="42"/>
      <c r="S10" s="32"/>
      <c r="T10" s="32"/>
      <c r="U10" s="32"/>
      <c r="V10" s="32"/>
      <c r="W10" s="32"/>
      <c r="X10" s="32"/>
      <c r="Y10" s="32"/>
      <c r="Z10" s="32"/>
      <c r="AA10" s="32"/>
      <c r="AB10" s="32"/>
      <c r="AC10" s="32"/>
      <c r="AD10" s="32"/>
      <c r="AE10" s="32"/>
    </row>
    <row r="11" spans="1:46" s="2" customFormat="1" ht="12" customHeight="1">
      <c r="A11" s="32"/>
      <c r="B11" s="33"/>
      <c r="C11" s="32"/>
      <c r="D11" s="27" t="s">
        <v>18</v>
      </c>
      <c r="E11" s="32"/>
      <c r="F11" s="25" t="s">
        <v>1</v>
      </c>
      <c r="G11" s="32"/>
      <c r="H11" s="32"/>
      <c r="I11" s="97" t="s">
        <v>19</v>
      </c>
      <c r="J11" s="25" t="s">
        <v>1</v>
      </c>
      <c r="K11" s="32"/>
      <c r="L11" s="42"/>
      <c r="S11" s="32"/>
      <c r="T11" s="32"/>
      <c r="U11" s="32"/>
      <c r="V11" s="32"/>
      <c r="W11" s="32"/>
      <c r="X11" s="32"/>
      <c r="Y11" s="32"/>
      <c r="Z11" s="32"/>
      <c r="AA11" s="32"/>
      <c r="AB11" s="32"/>
      <c r="AC11" s="32"/>
      <c r="AD11" s="32"/>
      <c r="AE11" s="32"/>
    </row>
    <row r="12" spans="1:46" s="2" customFormat="1" ht="12" customHeight="1">
      <c r="A12" s="32"/>
      <c r="B12" s="33"/>
      <c r="C12" s="32"/>
      <c r="D12" s="27" t="s">
        <v>20</v>
      </c>
      <c r="E12" s="32"/>
      <c r="F12" s="25" t="s">
        <v>21</v>
      </c>
      <c r="G12" s="32"/>
      <c r="H12" s="32"/>
      <c r="I12" s="97" t="s">
        <v>22</v>
      </c>
      <c r="J12" s="55">
        <f>'Rekapitulace stavby'!AN8</f>
        <v>43734</v>
      </c>
      <c r="K12" s="32"/>
      <c r="L12" s="42"/>
      <c r="S12" s="32"/>
      <c r="T12" s="32"/>
      <c r="U12" s="32"/>
      <c r="V12" s="32"/>
      <c r="W12" s="32"/>
      <c r="X12" s="32"/>
      <c r="Y12" s="32"/>
      <c r="Z12" s="32"/>
      <c r="AA12" s="32"/>
      <c r="AB12" s="32"/>
      <c r="AC12" s="32"/>
      <c r="AD12" s="32"/>
      <c r="AE12" s="32"/>
    </row>
    <row r="13" spans="1:46" s="2" customFormat="1" ht="10.9" customHeight="1">
      <c r="A13" s="32"/>
      <c r="B13" s="33"/>
      <c r="C13" s="32"/>
      <c r="D13" s="32"/>
      <c r="E13" s="32"/>
      <c r="F13" s="32"/>
      <c r="G13" s="32"/>
      <c r="H13" s="32"/>
      <c r="I13" s="96"/>
      <c r="J13" s="32"/>
      <c r="K13" s="32"/>
      <c r="L13" s="42"/>
      <c r="S13" s="32"/>
      <c r="T13" s="32"/>
      <c r="U13" s="32"/>
      <c r="V13" s="32"/>
      <c r="W13" s="32"/>
      <c r="X13" s="32"/>
      <c r="Y13" s="32"/>
      <c r="Z13" s="32"/>
      <c r="AA13" s="32"/>
      <c r="AB13" s="32"/>
      <c r="AC13" s="32"/>
      <c r="AD13" s="32"/>
      <c r="AE13" s="32"/>
    </row>
    <row r="14" spans="1:46" s="2" customFormat="1" ht="12" customHeight="1">
      <c r="A14" s="32"/>
      <c r="B14" s="33"/>
      <c r="C14" s="32"/>
      <c r="D14" s="27" t="s">
        <v>23</v>
      </c>
      <c r="E14" s="32"/>
      <c r="F14" s="32"/>
      <c r="G14" s="32"/>
      <c r="H14" s="32"/>
      <c r="I14" s="97" t="s">
        <v>24</v>
      </c>
      <c r="J14" s="25" t="str">
        <f>IF('Rekapitulace stavby'!AN10="","",'Rekapitulace stavby'!AN10)</f>
        <v/>
      </c>
      <c r="K14" s="32"/>
      <c r="L14" s="42"/>
      <c r="S14" s="32"/>
      <c r="T14" s="32"/>
      <c r="U14" s="32"/>
      <c r="V14" s="32"/>
      <c r="W14" s="32"/>
      <c r="X14" s="32"/>
      <c r="Y14" s="32"/>
      <c r="Z14" s="32"/>
      <c r="AA14" s="32"/>
      <c r="AB14" s="32"/>
      <c r="AC14" s="32"/>
      <c r="AD14" s="32"/>
      <c r="AE14" s="32"/>
    </row>
    <row r="15" spans="1:46" s="2" customFormat="1" ht="18" customHeight="1">
      <c r="A15" s="32"/>
      <c r="B15" s="33"/>
      <c r="C15" s="32"/>
      <c r="D15" s="32"/>
      <c r="E15" s="25" t="str">
        <f>IF('Rekapitulace stavby'!E11="","",'Rekapitulace stavby'!E11)</f>
        <v xml:space="preserve"> </v>
      </c>
      <c r="F15" s="32"/>
      <c r="G15" s="32"/>
      <c r="H15" s="32"/>
      <c r="I15" s="97" t="s">
        <v>25</v>
      </c>
      <c r="J15" s="25" t="str">
        <f>IF('Rekapitulace stavby'!AN11="","",'Rekapitulace stavby'!AN11)</f>
        <v/>
      </c>
      <c r="K15" s="32"/>
      <c r="L15" s="42"/>
      <c r="S15" s="32"/>
      <c r="T15" s="32"/>
      <c r="U15" s="32"/>
      <c r="V15" s="32"/>
      <c r="W15" s="32"/>
      <c r="X15" s="32"/>
      <c r="Y15" s="32"/>
      <c r="Z15" s="32"/>
      <c r="AA15" s="32"/>
      <c r="AB15" s="32"/>
      <c r="AC15" s="32"/>
      <c r="AD15" s="32"/>
      <c r="AE15" s="32"/>
    </row>
    <row r="16" spans="1:46" s="2" customFormat="1" ht="6.95" customHeight="1">
      <c r="A16" s="32"/>
      <c r="B16" s="33"/>
      <c r="C16" s="32"/>
      <c r="D16" s="32"/>
      <c r="E16" s="32"/>
      <c r="F16" s="32"/>
      <c r="G16" s="32"/>
      <c r="H16" s="32"/>
      <c r="I16" s="96"/>
      <c r="J16" s="32"/>
      <c r="K16" s="32"/>
      <c r="L16" s="42"/>
      <c r="S16" s="32"/>
      <c r="T16" s="32"/>
      <c r="U16" s="32"/>
      <c r="V16" s="32"/>
      <c r="W16" s="32"/>
      <c r="X16" s="32"/>
      <c r="Y16" s="32"/>
      <c r="Z16" s="32"/>
      <c r="AA16" s="32"/>
      <c r="AB16" s="32"/>
      <c r="AC16" s="32"/>
      <c r="AD16" s="32"/>
      <c r="AE16" s="32"/>
    </row>
    <row r="17" spans="1:31" s="2" customFormat="1" ht="12" customHeight="1">
      <c r="A17" s="32"/>
      <c r="B17" s="33"/>
      <c r="C17" s="32"/>
      <c r="D17" s="27" t="s">
        <v>26</v>
      </c>
      <c r="E17" s="32"/>
      <c r="F17" s="32"/>
      <c r="G17" s="32"/>
      <c r="H17" s="32"/>
      <c r="I17" s="97" t="s">
        <v>24</v>
      </c>
      <c r="J17" s="28" t="str">
        <f>'Rekapitulace stavby'!AN13</f>
        <v>Vyplň údaj</v>
      </c>
      <c r="K17" s="32"/>
      <c r="L17" s="42"/>
      <c r="S17" s="32"/>
      <c r="T17" s="32"/>
      <c r="U17" s="32"/>
      <c r="V17" s="32"/>
      <c r="W17" s="32"/>
      <c r="X17" s="32"/>
      <c r="Y17" s="32"/>
      <c r="Z17" s="32"/>
      <c r="AA17" s="32"/>
      <c r="AB17" s="32"/>
      <c r="AC17" s="32"/>
      <c r="AD17" s="32"/>
      <c r="AE17" s="32"/>
    </row>
    <row r="18" spans="1:31" s="2" customFormat="1" ht="18" customHeight="1">
      <c r="A18" s="32"/>
      <c r="B18" s="33"/>
      <c r="C18" s="32"/>
      <c r="D18" s="32"/>
      <c r="E18" s="262" t="str">
        <f>'Rekapitulace stavby'!E14</f>
        <v>Vyplň údaj</v>
      </c>
      <c r="F18" s="242"/>
      <c r="G18" s="242"/>
      <c r="H18" s="242"/>
      <c r="I18" s="97" t="s">
        <v>25</v>
      </c>
      <c r="J18" s="28" t="str">
        <f>'Rekapitulace stavby'!AN14</f>
        <v>Vyplň údaj</v>
      </c>
      <c r="K18" s="32"/>
      <c r="L18" s="42"/>
      <c r="S18" s="32"/>
      <c r="T18" s="32"/>
      <c r="U18" s="32"/>
      <c r="V18" s="32"/>
      <c r="W18" s="32"/>
      <c r="X18" s="32"/>
      <c r="Y18" s="32"/>
      <c r="Z18" s="32"/>
      <c r="AA18" s="32"/>
      <c r="AB18" s="32"/>
      <c r="AC18" s="32"/>
      <c r="AD18" s="32"/>
      <c r="AE18" s="32"/>
    </row>
    <row r="19" spans="1:31" s="2" customFormat="1" ht="6.95" customHeight="1">
      <c r="A19" s="32"/>
      <c r="B19" s="33"/>
      <c r="C19" s="32"/>
      <c r="D19" s="32"/>
      <c r="E19" s="32"/>
      <c r="F19" s="32"/>
      <c r="G19" s="32"/>
      <c r="H19" s="32"/>
      <c r="I19" s="96"/>
      <c r="J19" s="32"/>
      <c r="K19" s="32"/>
      <c r="L19" s="42"/>
      <c r="S19" s="32"/>
      <c r="T19" s="32"/>
      <c r="U19" s="32"/>
      <c r="V19" s="32"/>
      <c r="W19" s="32"/>
      <c r="X19" s="32"/>
      <c r="Y19" s="32"/>
      <c r="Z19" s="32"/>
      <c r="AA19" s="32"/>
      <c r="AB19" s="32"/>
      <c r="AC19" s="32"/>
      <c r="AD19" s="32"/>
      <c r="AE19" s="32"/>
    </row>
    <row r="20" spans="1:31" s="2" customFormat="1" ht="12" customHeight="1">
      <c r="A20" s="32"/>
      <c r="B20" s="33"/>
      <c r="C20" s="32"/>
      <c r="D20" s="27" t="s">
        <v>28</v>
      </c>
      <c r="E20" s="32"/>
      <c r="F20" s="32"/>
      <c r="G20" s="32"/>
      <c r="H20" s="32"/>
      <c r="I20" s="97" t="s">
        <v>24</v>
      </c>
      <c r="J20" s="25" t="str">
        <f>IF('Rekapitulace stavby'!AN16="","",'Rekapitulace stavby'!AN16)</f>
        <v/>
      </c>
      <c r="K20" s="32"/>
      <c r="L20" s="42"/>
      <c r="S20" s="32"/>
      <c r="T20" s="32"/>
      <c r="U20" s="32"/>
      <c r="V20" s="32"/>
      <c r="W20" s="32"/>
      <c r="X20" s="32"/>
      <c r="Y20" s="32"/>
      <c r="Z20" s="32"/>
      <c r="AA20" s="32"/>
      <c r="AB20" s="32"/>
      <c r="AC20" s="32"/>
      <c r="AD20" s="32"/>
      <c r="AE20" s="32"/>
    </row>
    <row r="21" spans="1:31" s="2" customFormat="1" ht="18" customHeight="1">
      <c r="A21" s="32"/>
      <c r="B21" s="33"/>
      <c r="C21" s="32"/>
      <c r="D21" s="32"/>
      <c r="E21" s="25" t="str">
        <f>IF('Rekapitulace stavby'!E17="","",'Rekapitulace stavby'!E17)</f>
        <v xml:space="preserve"> </v>
      </c>
      <c r="F21" s="32"/>
      <c r="G21" s="32"/>
      <c r="H21" s="32"/>
      <c r="I21" s="97" t="s">
        <v>25</v>
      </c>
      <c r="J21" s="25" t="str">
        <f>IF('Rekapitulace stavby'!AN17="","",'Rekapitulace stavby'!AN17)</f>
        <v/>
      </c>
      <c r="K21" s="32"/>
      <c r="L21" s="42"/>
      <c r="S21" s="32"/>
      <c r="T21" s="32"/>
      <c r="U21" s="32"/>
      <c r="V21" s="32"/>
      <c r="W21" s="32"/>
      <c r="X21" s="32"/>
      <c r="Y21" s="32"/>
      <c r="Z21" s="32"/>
      <c r="AA21" s="32"/>
      <c r="AB21" s="32"/>
      <c r="AC21" s="32"/>
      <c r="AD21" s="32"/>
      <c r="AE21" s="32"/>
    </row>
    <row r="22" spans="1:31" s="2" customFormat="1" ht="6.95" customHeight="1">
      <c r="A22" s="32"/>
      <c r="B22" s="33"/>
      <c r="C22" s="32"/>
      <c r="D22" s="32"/>
      <c r="E22" s="32"/>
      <c r="F22" s="32"/>
      <c r="G22" s="32"/>
      <c r="H22" s="32"/>
      <c r="I22" s="96"/>
      <c r="J22" s="32"/>
      <c r="K22" s="32"/>
      <c r="L22" s="42"/>
      <c r="S22" s="32"/>
      <c r="T22" s="32"/>
      <c r="U22" s="32"/>
      <c r="V22" s="32"/>
      <c r="W22" s="32"/>
      <c r="X22" s="32"/>
      <c r="Y22" s="32"/>
      <c r="Z22" s="32"/>
      <c r="AA22" s="32"/>
      <c r="AB22" s="32"/>
      <c r="AC22" s="32"/>
      <c r="AD22" s="32"/>
      <c r="AE22" s="32"/>
    </row>
    <row r="23" spans="1:31" s="2" customFormat="1" ht="12" customHeight="1">
      <c r="A23" s="32"/>
      <c r="B23" s="33"/>
      <c r="C23" s="32"/>
      <c r="D23" s="27" t="s">
        <v>30</v>
      </c>
      <c r="E23" s="32"/>
      <c r="F23" s="32"/>
      <c r="G23" s="32"/>
      <c r="H23" s="32"/>
      <c r="I23" s="97" t="s">
        <v>24</v>
      </c>
      <c r="J23" s="25" t="str">
        <f>IF('Rekapitulace stavby'!AN19="","",'Rekapitulace stavby'!AN19)</f>
        <v/>
      </c>
      <c r="K23" s="32"/>
      <c r="L23" s="42"/>
      <c r="S23" s="32"/>
      <c r="T23" s="32"/>
      <c r="U23" s="32"/>
      <c r="V23" s="32"/>
      <c r="W23" s="32"/>
      <c r="X23" s="32"/>
      <c r="Y23" s="32"/>
      <c r="Z23" s="32"/>
      <c r="AA23" s="32"/>
      <c r="AB23" s="32"/>
      <c r="AC23" s="32"/>
      <c r="AD23" s="32"/>
      <c r="AE23" s="32"/>
    </row>
    <row r="24" spans="1:31" s="2" customFormat="1" ht="18" customHeight="1">
      <c r="A24" s="32"/>
      <c r="B24" s="33"/>
      <c r="C24" s="32"/>
      <c r="D24" s="32"/>
      <c r="E24" s="25" t="str">
        <f>IF('Rekapitulace stavby'!E20="","",'Rekapitulace stavby'!E20)</f>
        <v xml:space="preserve"> </v>
      </c>
      <c r="F24" s="32"/>
      <c r="G24" s="32"/>
      <c r="H24" s="32"/>
      <c r="I24" s="97" t="s">
        <v>25</v>
      </c>
      <c r="J24" s="25" t="str">
        <f>IF('Rekapitulace stavby'!AN20="","",'Rekapitulace stavby'!AN20)</f>
        <v/>
      </c>
      <c r="K24" s="32"/>
      <c r="L24" s="42"/>
      <c r="S24" s="32"/>
      <c r="T24" s="32"/>
      <c r="U24" s="32"/>
      <c r="V24" s="32"/>
      <c r="W24" s="32"/>
      <c r="X24" s="32"/>
      <c r="Y24" s="32"/>
      <c r="Z24" s="32"/>
      <c r="AA24" s="32"/>
      <c r="AB24" s="32"/>
      <c r="AC24" s="32"/>
      <c r="AD24" s="32"/>
      <c r="AE24" s="32"/>
    </row>
    <row r="25" spans="1:31" s="2" customFormat="1" ht="6.95" customHeight="1">
      <c r="A25" s="32"/>
      <c r="B25" s="33"/>
      <c r="C25" s="32"/>
      <c r="D25" s="32"/>
      <c r="E25" s="32"/>
      <c r="F25" s="32"/>
      <c r="G25" s="32"/>
      <c r="H25" s="32"/>
      <c r="I25" s="96"/>
      <c r="J25" s="32"/>
      <c r="K25" s="32"/>
      <c r="L25" s="42"/>
      <c r="S25" s="32"/>
      <c r="T25" s="32"/>
      <c r="U25" s="32"/>
      <c r="V25" s="32"/>
      <c r="W25" s="32"/>
      <c r="X25" s="32"/>
      <c r="Y25" s="32"/>
      <c r="Z25" s="32"/>
      <c r="AA25" s="32"/>
      <c r="AB25" s="32"/>
      <c r="AC25" s="32"/>
      <c r="AD25" s="32"/>
      <c r="AE25" s="32"/>
    </row>
    <row r="26" spans="1:31" s="2" customFormat="1" ht="12" customHeight="1">
      <c r="A26" s="32"/>
      <c r="B26" s="33"/>
      <c r="C26" s="32"/>
      <c r="D26" s="27" t="s">
        <v>31</v>
      </c>
      <c r="E26" s="32"/>
      <c r="F26" s="32"/>
      <c r="G26" s="32"/>
      <c r="H26" s="32"/>
      <c r="I26" s="96"/>
      <c r="J26" s="32"/>
      <c r="K26" s="32"/>
      <c r="L26" s="42"/>
      <c r="S26" s="32"/>
      <c r="T26" s="32"/>
      <c r="U26" s="32"/>
      <c r="V26" s="32"/>
      <c r="W26" s="32"/>
      <c r="X26" s="32"/>
      <c r="Y26" s="32"/>
      <c r="Z26" s="32"/>
      <c r="AA26" s="32"/>
      <c r="AB26" s="32"/>
      <c r="AC26" s="32"/>
      <c r="AD26" s="32"/>
      <c r="AE26" s="32"/>
    </row>
    <row r="27" spans="1:31" s="8" customFormat="1" ht="16.5" customHeight="1">
      <c r="A27" s="98"/>
      <c r="B27" s="99"/>
      <c r="C27" s="98"/>
      <c r="D27" s="98"/>
      <c r="E27" s="247" t="s">
        <v>1</v>
      </c>
      <c r="F27" s="247"/>
      <c r="G27" s="247"/>
      <c r="H27" s="247"/>
      <c r="I27" s="100"/>
      <c r="J27" s="98"/>
      <c r="K27" s="98"/>
      <c r="L27" s="101"/>
      <c r="S27" s="98"/>
      <c r="T27" s="98"/>
      <c r="U27" s="98"/>
      <c r="V27" s="98"/>
      <c r="W27" s="98"/>
      <c r="X27" s="98"/>
      <c r="Y27" s="98"/>
      <c r="Z27" s="98"/>
      <c r="AA27" s="98"/>
      <c r="AB27" s="98"/>
      <c r="AC27" s="98"/>
      <c r="AD27" s="98"/>
      <c r="AE27" s="98"/>
    </row>
    <row r="28" spans="1:31" s="2" customFormat="1" ht="6.95" customHeight="1">
      <c r="A28" s="32"/>
      <c r="B28" s="33"/>
      <c r="C28" s="32"/>
      <c r="D28" s="32"/>
      <c r="E28" s="32"/>
      <c r="F28" s="32"/>
      <c r="G28" s="32"/>
      <c r="H28" s="32"/>
      <c r="I28" s="96"/>
      <c r="J28" s="32"/>
      <c r="K28" s="32"/>
      <c r="L28" s="42"/>
      <c r="S28" s="32"/>
      <c r="T28" s="32"/>
      <c r="U28" s="32"/>
      <c r="V28" s="32"/>
      <c r="W28" s="32"/>
      <c r="X28" s="32"/>
      <c r="Y28" s="32"/>
      <c r="Z28" s="32"/>
      <c r="AA28" s="32"/>
      <c r="AB28" s="32"/>
      <c r="AC28" s="32"/>
      <c r="AD28" s="32"/>
      <c r="AE28" s="32"/>
    </row>
    <row r="29" spans="1:31" s="2" customFormat="1" ht="6.95" customHeight="1">
      <c r="A29" s="32"/>
      <c r="B29" s="33"/>
      <c r="C29" s="32"/>
      <c r="D29" s="66"/>
      <c r="E29" s="66"/>
      <c r="F29" s="66"/>
      <c r="G29" s="66"/>
      <c r="H29" s="66"/>
      <c r="I29" s="102"/>
      <c r="J29" s="66"/>
      <c r="K29" s="66"/>
      <c r="L29" s="42"/>
      <c r="S29" s="32"/>
      <c r="T29" s="32"/>
      <c r="U29" s="32"/>
      <c r="V29" s="32"/>
      <c r="W29" s="32"/>
      <c r="X29" s="32"/>
      <c r="Y29" s="32"/>
      <c r="Z29" s="32"/>
      <c r="AA29" s="32"/>
      <c r="AB29" s="32"/>
      <c r="AC29" s="32"/>
      <c r="AD29" s="32"/>
      <c r="AE29" s="32"/>
    </row>
    <row r="30" spans="1:31" s="2" customFormat="1" ht="25.35" customHeight="1">
      <c r="A30" s="32"/>
      <c r="B30" s="33"/>
      <c r="C30" s="32"/>
      <c r="D30" s="103" t="s">
        <v>32</v>
      </c>
      <c r="E30" s="32"/>
      <c r="F30" s="32"/>
      <c r="G30" s="32"/>
      <c r="H30" s="32"/>
      <c r="I30" s="96"/>
      <c r="J30" s="71">
        <f>ROUND(J119, 2)</f>
        <v>0</v>
      </c>
      <c r="K30" s="32"/>
      <c r="L30" s="42"/>
      <c r="S30" s="32"/>
      <c r="T30" s="32"/>
      <c r="U30" s="32"/>
      <c r="V30" s="32"/>
      <c r="W30" s="32"/>
      <c r="X30" s="32"/>
      <c r="Y30" s="32"/>
      <c r="Z30" s="32"/>
      <c r="AA30" s="32"/>
      <c r="AB30" s="32"/>
      <c r="AC30" s="32"/>
      <c r="AD30" s="32"/>
      <c r="AE30" s="32"/>
    </row>
    <row r="31" spans="1:31" s="2" customFormat="1" ht="6.95" customHeight="1">
      <c r="A31" s="32"/>
      <c r="B31" s="33"/>
      <c r="C31" s="32"/>
      <c r="D31" s="66"/>
      <c r="E31" s="66"/>
      <c r="F31" s="66"/>
      <c r="G31" s="66"/>
      <c r="H31" s="66"/>
      <c r="I31" s="102"/>
      <c r="J31" s="66"/>
      <c r="K31" s="66"/>
      <c r="L31" s="42"/>
      <c r="S31" s="32"/>
      <c r="T31" s="32"/>
      <c r="U31" s="32"/>
      <c r="V31" s="32"/>
      <c r="W31" s="32"/>
      <c r="X31" s="32"/>
      <c r="Y31" s="32"/>
      <c r="Z31" s="32"/>
      <c r="AA31" s="32"/>
      <c r="AB31" s="32"/>
      <c r="AC31" s="32"/>
      <c r="AD31" s="32"/>
      <c r="AE31" s="32"/>
    </row>
    <row r="32" spans="1:31" s="2" customFormat="1" ht="14.45" customHeight="1">
      <c r="A32" s="32"/>
      <c r="B32" s="33"/>
      <c r="C32" s="32"/>
      <c r="D32" s="32"/>
      <c r="E32" s="32"/>
      <c r="F32" s="36" t="s">
        <v>34</v>
      </c>
      <c r="G32" s="32"/>
      <c r="H32" s="32"/>
      <c r="I32" s="104" t="s">
        <v>33</v>
      </c>
      <c r="J32" s="36" t="s">
        <v>35</v>
      </c>
      <c r="K32" s="32"/>
      <c r="L32" s="42"/>
      <c r="S32" s="32"/>
      <c r="T32" s="32"/>
      <c r="U32" s="32"/>
      <c r="V32" s="32"/>
      <c r="W32" s="32"/>
      <c r="X32" s="32"/>
      <c r="Y32" s="32"/>
      <c r="Z32" s="32"/>
      <c r="AA32" s="32"/>
      <c r="AB32" s="32"/>
      <c r="AC32" s="32"/>
      <c r="AD32" s="32"/>
      <c r="AE32" s="32"/>
    </row>
    <row r="33" spans="1:31" s="2" customFormat="1" ht="14.45" customHeight="1">
      <c r="A33" s="32"/>
      <c r="B33" s="33"/>
      <c r="C33" s="32"/>
      <c r="D33" s="105" t="s">
        <v>36</v>
      </c>
      <c r="E33" s="27" t="s">
        <v>37</v>
      </c>
      <c r="F33" s="106">
        <f>ROUND((SUM(BE119:BE144)),  2)</f>
        <v>0</v>
      </c>
      <c r="G33" s="32"/>
      <c r="H33" s="32"/>
      <c r="I33" s="107">
        <v>0.21</v>
      </c>
      <c r="J33" s="106">
        <f>ROUND(((SUM(BE119:BE144))*I33),  2)</f>
        <v>0</v>
      </c>
      <c r="K33" s="32"/>
      <c r="L33" s="42"/>
      <c r="S33" s="32"/>
      <c r="T33" s="32"/>
      <c r="U33" s="32"/>
      <c r="V33" s="32"/>
      <c r="W33" s="32"/>
      <c r="X33" s="32"/>
      <c r="Y33" s="32"/>
      <c r="Z33" s="32"/>
      <c r="AA33" s="32"/>
      <c r="AB33" s="32"/>
      <c r="AC33" s="32"/>
      <c r="AD33" s="32"/>
      <c r="AE33" s="32"/>
    </row>
    <row r="34" spans="1:31" s="2" customFormat="1" ht="14.45" customHeight="1">
      <c r="A34" s="32"/>
      <c r="B34" s="33"/>
      <c r="C34" s="32"/>
      <c r="D34" s="32"/>
      <c r="E34" s="27" t="s">
        <v>38</v>
      </c>
      <c r="F34" s="106">
        <f>ROUND((SUM(BF119:BF144)),  2)</f>
        <v>0</v>
      </c>
      <c r="G34" s="32"/>
      <c r="H34" s="32"/>
      <c r="I34" s="107">
        <v>0.15</v>
      </c>
      <c r="J34" s="106">
        <f>ROUND(((SUM(BF119:BF144))*I34),  2)</f>
        <v>0</v>
      </c>
      <c r="K34" s="32"/>
      <c r="L34" s="42"/>
      <c r="S34" s="32"/>
      <c r="T34" s="32"/>
      <c r="U34" s="32"/>
      <c r="V34" s="32"/>
      <c r="W34" s="32"/>
      <c r="X34" s="32"/>
      <c r="Y34" s="32"/>
      <c r="Z34" s="32"/>
      <c r="AA34" s="32"/>
      <c r="AB34" s="32"/>
      <c r="AC34" s="32"/>
      <c r="AD34" s="32"/>
      <c r="AE34" s="32"/>
    </row>
    <row r="35" spans="1:31" s="2" customFormat="1" ht="14.45" hidden="1" customHeight="1">
      <c r="A35" s="32"/>
      <c r="B35" s="33"/>
      <c r="C35" s="32"/>
      <c r="D35" s="32"/>
      <c r="E35" s="27" t="s">
        <v>39</v>
      </c>
      <c r="F35" s="106">
        <f>ROUND((SUM(BG119:BG144)),  2)</f>
        <v>0</v>
      </c>
      <c r="G35" s="32"/>
      <c r="H35" s="32"/>
      <c r="I35" s="107">
        <v>0.21</v>
      </c>
      <c r="J35" s="106">
        <f>0</f>
        <v>0</v>
      </c>
      <c r="K35" s="32"/>
      <c r="L35" s="42"/>
      <c r="S35" s="32"/>
      <c r="T35" s="32"/>
      <c r="U35" s="32"/>
      <c r="V35" s="32"/>
      <c r="W35" s="32"/>
      <c r="X35" s="32"/>
      <c r="Y35" s="32"/>
      <c r="Z35" s="32"/>
      <c r="AA35" s="32"/>
      <c r="AB35" s="32"/>
      <c r="AC35" s="32"/>
      <c r="AD35" s="32"/>
      <c r="AE35" s="32"/>
    </row>
    <row r="36" spans="1:31" s="2" customFormat="1" ht="14.45" hidden="1" customHeight="1">
      <c r="A36" s="32"/>
      <c r="B36" s="33"/>
      <c r="C36" s="32"/>
      <c r="D36" s="32"/>
      <c r="E36" s="27" t="s">
        <v>40</v>
      </c>
      <c r="F36" s="106">
        <f>ROUND((SUM(BH119:BH144)),  2)</f>
        <v>0</v>
      </c>
      <c r="G36" s="32"/>
      <c r="H36" s="32"/>
      <c r="I36" s="107">
        <v>0.15</v>
      </c>
      <c r="J36" s="106">
        <f>0</f>
        <v>0</v>
      </c>
      <c r="K36" s="32"/>
      <c r="L36" s="42"/>
      <c r="S36" s="32"/>
      <c r="T36" s="32"/>
      <c r="U36" s="32"/>
      <c r="V36" s="32"/>
      <c r="W36" s="32"/>
      <c r="X36" s="32"/>
      <c r="Y36" s="32"/>
      <c r="Z36" s="32"/>
      <c r="AA36" s="32"/>
      <c r="AB36" s="32"/>
      <c r="AC36" s="32"/>
      <c r="AD36" s="32"/>
      <c r="AE36" s="32"/>
    </row>
    <row r="37" spans="1:31" s="2" customFormat="1" ht="14.45" hidden="1" customHeight="1">
      <c r="A37" s="32"/>
      <c r="B37" s="33"/>
      <c r="C37" s="32"/>
      <c r="D37" s="32"/>
      <c r="E37" s="27" t="s">
        <v>41</v>
      </c>
      <c r="F37" s="106">
        <f>ROUND((SUM(BI119:BI144)),  2)</f>
        <v>0</v>
      </c>
      <c r="G37" s="32"/>
      <c r="H37" s="32"/>
      <c r="I37" s="107">
        <v>0</v>
      </c>
      <c r="J37" s="106">
        <f>0</f>
        <v>0</v>
      </c>
      <c r="K37" s="32"/>
      <c r="L37" s="42"/>
      <c r="S37" s="32"/>
      <c r="T37" s="32"/>
      <c r="U37" s="32"/>
      <c r="V37" s="32"/>
      <c r="W37" s="32"/>
      <c r="X37" s="32"/>
      <c r="Y37" s="32"/>
      <c r="Z37" s="32"/>
      <c r="AA37" s="32"/>
      <c r="AB37" s="32"/>
      <c r="AC37" s="32"/>
      <c r="AD37" s="32"/>
      <c r="AE37" s="32"/>
    </row>
    <row r="38" spans="1:31" s="2" customFormat="1" ht="6.95" customHeight="1">
      <c r="A38" s="32"/>
      <c r="B38" s="33"/>
      <c r="C38" s="32"/>
      <c r="D38" s="32"/>
      <c r="E38" s="32"/>
      <c r="F38" s="32"/>
      <c r="G38" s="32"/>
      <c r="H38" s="32"/>
      <c r="I38" s="96"/>
      <c r="J38" s="32"/>
      <c r="K38" s="32"/>
      <c r="L38" s="42"/>
      <c r="S38" s="32"/>
      <c r="T38" s="32"/>
      <c r="U38" s="32"/>
      <c r="V38" s="32"/>
      <c r="W38" s="32"/>
      <c r="X38" s="32"/>
      <c r="Y38" s="32"/>
      <c r="Z38" s="32"/>
      <c r="AA38" s="32"/>
      <c r="AB38" s="32"/>
      <c r="AC38" s="32"/>
      <c r="AD38" s="32"/>
      <c r="AE38" s="32"/>
    </row>
    <row r="39" spans="1:31" s="2" customFormat="1" ht="25.35" customHeight="1">
      <c r="A39" s="32"/>
      <c r="B39" s="33"/>
      <c r="C39" s="108"/>
      <c r="D39" s="109" t="s">
        <v>42</v>
      </c>
      <c r="E39" s="60"/>
      <c r="F39" s="60"/>
      <c r="G39" s="110" t="s">
        <v>43</v>
      </c>
      <c r="H39" s="111" t="s">
        <v>44</v>
      </c>
      <c r="I39" s="112"/>
      <c r="J39" s="113">
        <f>SUM(J30:J37)</f>
        <v>0</v>
      </c>
      <c r="K39" s="114"/>
      <c r="L39" s="42"/>
      <c r="S39" s="32"/>
      <c r="T39" s="32"/>
      <c r="U39" s="32"/>
      <c r="V39" s="32"/>
      <c r="W39" s="32"/>
      <c r="X39" s="32"/>
      <c r="Y39" s="32"/>
      <c r="Z39" s="32"/>
      <c r="AA39" s="32"/>
      <c r="AB39" s="32"/>
      <c r="AC39" s="32"/>
      <c r="AD39" s="32"/>
      <c r="AE39" s="32"/>
    </row>
    <row r="40" spans="1:31" s="2" customFormat="1" ht="14.45" customHeight="1">
      <c r="A40" s="32"/>
      <c r="B40" s="33"/>
      <c r="C40" s="32"/>
      <c r="D40" s="32"/>
      <c r="E40" s="32"/>
      <c r="F40" s="32"/>
      <c r="G40" s="32"/>
      <c r="H40" s="32"/>
      <c r="I40" s="96"/>
      <c r="J40" s="32"/>
      <c r="K40" s="32"/>
      <c r="L40" s="42"/>
      <c r="S40" s="32"/>
      <c r="T40" s="32"/>
      <c r="U40" s="32"/>
      <c r="V40" s="32"/>
      <c r="W40" s="32"/>
      <c r="X40" s="32"/>
      <c r="Y40" s="32"/>
      <c r="Z40" s="32"/>
      <c r="AA40" s="32"/>
      <c r="AB40" s="32"/>
      <c r="AC40" s="32"/>
      <c r="AD40" s="32"/>
      <c r="AE40" s="32"/>
    </row>
    <row r="41" spans="1:31" s="1" customFormat="1" ht="14.45" customHeight="1">
      <c r="B41" s="20"/>
      <c r="I41" s="93"/>
      <c r="L41" s="20"/>
    </row>
    <row r="42" spans="1:31" s="1" customFormat="1" ht="14.45" customHeight="1">
      <c r="B42" s="20"/>
      <c r="I42" s="93"/>
      <c r="L42" s="20"/>
    </row>
    <row r="43" spans="1:31" s="1" customFormat="1" ht="14.45" customHeight="1">
      <c r="B43" s="20"/>
      <c r="I43" s="93"/>
      <c r="L43" s="20"/>
    </row>
    <row r="44" spans="1:31" s="1" customFormat="1" ht="14.45" customHeight="1">
      <c r="B44" s="20"/>
      <c r="I44" s="93"/>
      <c r="L44" s="20"/>
    </row>
    <row r="45" spans="1:31" s="1" customFormat="1" ht="14.45" customHeight="1">
      <c r="B45" s="20"/>
      <c r="I45" s="93"/>
      <c r="L45" s="20"/>
    </row>
    <row r="46" spans="1:31" s="1" customFormat="1" ht="14.45" customHeight="1">
      <c r="B46" s="20"/>
      <c r="I46" s="93"/>
      <c r="L46" s="20"/>
    </row>
    <row r="47" spans="1:31" s="1" customFormat="1" ht="14.45" customHeight="1">
      <c r="B47" s="20"/>
      <c r="I47" s="93"/>
      <c r="L47" s="20"/>
    </row>
    <row r="48" spans="1:31" s="1" customFormat="1" ht="14.45" customHeight="1">
      <c r="B48" s="20"/>
      <c r="I48" s="93"/>
      <c r="L48" s="20"/>
    </row>
    <row r="49" spans="1:31" s="1" customFormat="1" ht="14.45" customHeight="1">
      <c r="B49" s="20"/>
      <c r="I49" s="93"/>
      <c r="L49" s="20"/>
    </row>
    <row r="50" spans="1:31" s="2" customFormat="1" ht="14.45" customHeight="1">
      <c r="B50" s="42"/>
      <c r="D50" s="43" t="s">
        <v>45</v>
      </c>
      <c r="E50" s="44"/>
      <c r="F50" s="44"/>
      <c r="G50" s="43" t="s">
        <v>46</v>
      </c>
      <c r="H50" s="44"/>
      <c r="I50" s="115"/>
      <c r="J50" s="44"/>
      <c r="K50" s="44"/>
      <c r="L50" s="42"/>
    </row>
    <row r="51" spans="1:31" ht="11.25">
      <c r="B51" s="20"/>
      <c r="L51" s="20"/>
    </row>
    <row r="52" spans="1:31" ht="11.25">
      <c r="B52" s="20"/>
      <c r="L52" s="20"/>
    </row>
    <row r="53" spans="1:31" ht="11.25">
      <c r="B53" s="20"/>
      <c r="L53" s="20"/>
    </row>
    <row r="54" spans="1:31" ht="11.25">
      <c r="B54" s="20"/>
      <c r="L54" s="20"/>
    </row>
    <row r="55" spans="1:31" ht="11.25">
      <c r="B55" s="20"/>
      <c r="L55" s="20"/>
    </row>
    <row r="56" spans="1:31" ht="11.25">
      <c r="B56" s="20"/>
      <c r="L56" s="20"/>
    </row>
    <row r="57" spans="1:31" ht="11.25">
      <c r="B57" s="20"/>
      <c r="L57" s="20"/>
    </row>
    <row r="58" spans="1:31" ht="11.25">
      <c r="B58" s="20"/>
      <c r="L58" s="20"/>
    </row>
    <row r="59" spans="1:31" ht="11.25">
      <c r="B59" s="20"/>
      <c r="L59" s="20"/>
    </row>
    <row r="60" spans="1:31" ht="11.25">
      <c r="B60" s="20"/>
      <c r="L60" s="20"/>
    </row>
    <row r="61" spans="1:31" s="2" customFormat="1" ht="12.75">
      <c r="A61" s="32"/>
      <c r="B61" s="33"/>
      <c r="C61" s="32"/>
      <c r="D61" s="45" t="s">
        <v>47</v>
      </c>
      <c r="E61" s="35"/>
      <c r="F61" s="116" t="s">
        <v>48</v>
      </c>
      <c r="G61" s="45" t="s">
        <v>47</v>
      </c>
      <c r="H61" s="35"/>
      <c r="I61" s="117"/>
      <c r="J61" s="118" t="s">
        <v>48</v>
      </c>
      <c r="K61" s="35"/>
      <c r="L61" s="42"/>
      <c r="S61" s="32"/>
      <c r="T61" s="32"/>
      <c r="U61" s="32"/>
      <c r="V61" s="32"/>
      <c r="W61" s="32"/>
      <c r="X61" s="32"/>
      <c r="Y61" s="32"/>
      <c r="Z61" s="32"/>
      <c r="AA61" s="32"/>
      <c r="AB61" s="32"/>
      <c r="AC61" s="32"/>
      <c r="AD61" s="32"/>
      <c r="AE61" s="32"/>
    </row>
    <row r="62" spans="1:31" ht="11.25">
      <c r="B62" s="20"/>
      <c r="L62" s="20"/>
    </row>
    <row r="63" spans="1:31" ht="11.25">
      <c r="B63" s="20"/>
      <c r="L63" s="20"/>
    </row>
    <row r="64" spans="1:31" ht="11.25">
      <c r="B64" s="20"/>
      <c r="L64" s="20"/>
    </row>
    <row r="65" spans="1:31" s="2" customFormat="1" ht="12.75">
      <c r="A65" s="32"/>
      <c r="B65" s="33"/>
      <c r="C65" s="32"/>
      <c r="D65" s="43" t="s">
        <v>49</v>
      </c>
      <c r="E65" s="46"/>
      <c r="F65" s="46"/>
      <c r="G65" s="43" t="s">
        <v>50</v>
      </c>
      <c r="H65" s="46"/>
      <c r="I65" s="119"/>
      <c r="J65" s="46"/>
      <c r="K65" s="46"/>
      <c r="L65" s="42"/>
      <c r="S65" s="32"/>
      <c r="T65" s="32"/>
      <c r="U65" s="32"/>
      <c r="V65" s="32"/>
      <c r="W65" s="32"/>
      <c r="X65" s="32"/>
      <c r="Y65" s="32"/>
      <c r="Z65" s="32"/>
      <c r="AA65" s="32"/>
      <c r="AB65" s="32"/>
      <c r="AC65" s="32"/>
      <c r="AD65" s="32"/>
      <c r="AE65" s="32"/>
    </row>
    <row r="66" spans="1:31" ht="11.25">
      <c r="B66" s="20"/>
      <c r="L66" s="20"/>
    </row>
    <row r="67" spans="1:31" ht="11.25">
      <c r="B67" s="20"/>
      <c r="L67" s="20"/>
    </row>
    <row r="68" spans="1:31" ht="11.25">
      <c r="B68" s="20"/>
      <c r="L68" s="20"/>
    </row>
    <row r="69" spans="1:31" ht="11.25">
      <c r="B69" s="20"/>
      <c r="L69" s="20"/>
    </row>
    <row r="70" spans="1:31" ht="11.25">
      <c r="B70" s="20"/>
      <c r="L70" s="20"/>
    </row>
    <row r="71" spans="1:31" ht="11.25">
      <c r="B71" s="20"/>
      <c r="L71" s="20"/>
    </row>
    <row r="72" spans="1:31" ht="11.25">
      <c r="B72" s="20"/>
      <c r="L72" s="20"/>
    </row>
    <row r="73" spans="1:31" ht="11.25">
      <c r="B73" s="20"/>
      <c r="L73" s="20"/>
    </row>
    <row r="74" spans="1:31" ht="11.25">
      <c r="B74" s="20"/>
      <c r="L74" s="20"/>
    </row>
    <row r="75" spans="1:31" ht="11.25">
      <c r="B75" s="20"/>
      <c r="L75" s="20"/>
    </row>
    <row r="76" spans="1:31" s="2" customFormat="1" ht="12.75">
      <c r="A76" s="32"/>
      <c r="B76" s="33"/>
      <c r="C76" s="32"/>
      <c r="D76" s="45" t="s">
        <v>47</v>
      </c>
      <c r="E76" s="35"/>
      <c r="F76" s="116" t="s">
        <v>48</v>
      </c>
      <c r="G76" s="45" t="s">
        <v>47</v>
      </c>
      <c r="H76" s="35"/>
      <c r="I76" s="117"/>
      <c r="J76" s="118" t="s">
        <v>48</v>
      </c>
      <c r="K76" s="35"/>
      <c r="L76" s="42"/>
      <c r="S76" s="32"/>
      <c r="T76" s="32"/>
      <c r="U76" s="32"/>
      <c r="V76" s="32"/>
      <c r="W76" s="32"/>
      <c r="X76" s="32"/>
      <c r="Y76" s="32"/>
      <c r="Z76" s="32"/>
      <c r="AA76" s="32"/>
      <c r="AB76" s="32"/>
      <c r="AC76" s="32"/>
      <c r="AD76" s="32"/>
      <c r="AE76" s="32"/>
    </row>
    <row r="77" spans="1:31" s="2" customFormat="1" ht="14.45" customHeight="1">
      <c r="A77" s="32"/>
      <c r="B77" s="47"/>
      <c r="C77" s="48"/>
      <c r="D77" s="48"/>
      <c r="E77" s="48"/>
      <c r="F77" s="48"/>
      <c r="G77" s="48"/>
      <c r="H77" s="48"/>
      <c r="I77" s="120"/>
      <c r="J77" s="48"/>
      <c r="K77" s="48"/>
      <c r="L77" s="42"/>
      <c r="S77" s="32"/>
      <c r="T77" s="32"/>
      <c r="U77" s="32"/>
      <c r="V77" s="32"/>
      <c r="W77" s="32"/>
      <c r="X77" s="32"/>
      <c r="Y77" s="32"/>
      <c r="Z77" s="32"/>
      <c r="AA77" s="32"/>
      <c r="AB77" s="32"/>
      <c r="AC77" s="32"/>
      <c r="AD77" s="32"/>
      <c r="AE77" s="32"/>
    </row>
    <row r="81" spans="1:47" s="2" customFormat="1" ht="6.95" customHeight="1">
      <c r="A81" s="32"/>
      <c r="B81" s="49"/>
      <c r="C81" s="50"/>
      <c r="D81" s="50"/>
      <c r="E81" s="50"/>
      <c r="F81" s="50"/>
      <c r="G81" s="50"/>
      <c r="H81" s="50"/>
      <c r="I81" s="121"/>
      <c r="J81" s="50"/>
      <c r="K81" s="50"/>
      <c r="L81" s="42"/>
      <c r="S81" s="32"/>
      <c r="T81" s="32"/>
      <c r="U81" s="32"/>
      <c r="V81" s="32"/>
      <c r="W81" s="32"/>
      <c r="X81" s="32"/>
      <c r="Y81" s="32"/>
      <c r="Z81" s="32"/>
      <c r="AA81" s="32"/>
      <c r="AB81" s="32"/>
      <c r="AC81" s="32"/>
      <c r="AD81" s="32"/>
      <c r="AE81" s="32"/>
    </row>
    <row r="82" spans="1:47" s="2" customFormat="1" ht="24.95" customHeight="1">
      <c r="A82" s="32"/>
      <c r="B82" s="33"/>
      <c r="C82" s="21" t="s">
        <v>100</v>
      </c>
      <c r="D82" s="32"/>
      <c r="E82" s="32"/>
      <c r="F82" s="32"/>
      <c r="G82" s="32"/>
      <c r="H82" s="32"/>
      <c r="I82" s="96"/>
      <c r="J82" s="32"/>
      <c r="K82" s="32"/>
      <c r="L82" s="42"/>
      <c r="S82" s="32"/>
      <c r="T82" s="32"/>
      <c r="U82" s="32"/>
      <c r="V82" s="32"/>
      <c r="W82" s="32"/>
      <c r="X82" s="32"/>
      <c r="Y82" s="32"/>
      <c r="Z82" s="32"/>
      <c r="AA82" s="32"/>
      <c r="AB82" s="32"/>
      <c r="AC82" s="32"/>
      <c r="AD82" s="32"/>
      <c r="AE82" s="32"/>
    </row>
    <row r="83" spans="1:47" s="2" customFormat="1" ht="6.95" customHeight="1">
      <c r="A83" s="32"/>
      <c r="B83" s="33"/>
      <c r="C83" s="32"/>
      <c r="D83" s="32"/>
      <c r="E83" s="32"/>
      <c r="F83" s="32"/>
      <c r="G83" s="32"/>
      <c r="H83" s="32"/>
      <c r="I83" s="96"/>
      <c r="J83" s="32"/>
      <c r="K83" s="32"/>
      <c r="L83" s="42"/>
      <c r="S83" s="32"/>
      <c r="T83" s="32"/>
      <c r="U83" s="32"/>
      <c r="V83" s="32"/>
      <c r="W83" s="32"/>
      <c r="X83" s="32"/>
      <c r="Y83" s="32"/>
      <c r="Z83" s="32"/>
      <c r="AA83" s="32"/>
      <c r="AB83" s="32"/>
      <c r="AC83" s="32"/>
      <c r="AD83" s="32"/>
      <c r="AE83" s="32"/>
    </row>
    <row r="84" spans="1:47" s="2" customFormat="1" ht="12" customHeight="1">
      <c r="A84" s="32"/>
      <c r="B84" s="33"/>
      <c r="C84" s="27" t="s">
        <v>16</v>
      </c>
      <c r="D84" s="32"/>
      <c r="E84" s="32"/>
      <c r="F84" s="32"/>
      <c r="G84" s="32"/>
      <c r="H84" s="32"/>
      <c r="I84" s="96"/>
      <c r="J84" s="32"/>
      <c r="K84" s="32"/>
      <c r="L84" s="42"/>
      <c r="S84" s="32"/>
      <c r="T84" s="32"/>
      <c r="U84" s="32"/>
      <c r="V84" s="32"/>
      <c r="W84" s="32"/>
      <c r="X84" s="32"/>
      <c r="Y84" s="32"/>
      <c r="Z84" s="32"/>
      <c r="AA84" s="32"/>
      <c r="AB84" s="32"/>
      <c r="AC84" s="32"/>
      <c r="AD84" s="32"/>
      <c r="AE84" s="32"/>
    </row>
    <row r="85" spans="1:47" s="2" customFormat="1" ht="16.5" customHeight="1">
      <c r="A85" s="32"/>
      <c r="B85" s="33"/>
      <c r="C85" s="32"/>
      <c r="D85" s="32"/>
      <c r="E85" s="259" t="str">
        <f>E7</f>
        <v>Bytový dům Mezilesí 2060 - Výměna stoupacího potrubí - I. etapa</v>
      </c>
      <c r="F85" s="260"/>
      <c r="G85" s="260"/>
      <c r="H85" s="260"/>
      <c r="I85" s="96"/>
      <c r="J85" s="32"/>
      <c r="K85" s="32"/>
      <c r="L85" s="42"/>
      <c r="S85" s="32"/>
      <c r="T85" s="32"/>
      <c r="U85" s="32"/>
      <c r="V85" s="32"/>
      <c r="W85" s="32"/>
      <c r="X85" s="32"/>
      <c r="Y85" s="32"/>
      <c r="Z85" s="32"/>
      <c r="AA85" s="32"/>
      <c r="AB85" s="32"/>
      <c r="AC85" s="32"/>
      <c r="AD85" s="32"/>
      <c r="AE85" s="32"/>
    </row>
    <row r="86" spans="1:47" s="2" customFormat="1" ht="12" customHeight="1">
      <c r="A86" s="32"/>
      <c r="B86" s="33"/>
      <c r="C86" s="27" t="s">
        <v>98</v>
      </c>
      <c r="D86" s="32"/>
      <c r="E86" s="32"/>
      <c r="F86" s="32"/>
      <c r="G86" s="32"/>
      <c r="H86" s="32"/>
      <c r="I86" s="96"/>
      <c r="J86" s="32"/>
      <c r="K86" s="32"/>
      <c r="L86" s="42"/>
      <c r="S86" s="32"/>
      <c r="T86" s="32"/>
      <c r="U86" s="32"/>
      <c r="V86" s="32"/>
      <c r="W86" s="32"/>
      <c r="X86" s="32"/>
      <c r="Y86" s="32"/>
      <c r="Z86" s="32"/>
      <c r="AA86" s="32"/>
      <c r="AB86" s="32"/>
      <c r="AC86" s="32"/>
      <c r="AD86" s="32"/>
      <c r="AE86" s="32"/>
    </row>
    <row r="87" spans="1:47" s="2" customFormat="1" ht="16.5" customHeight="1">
      <c r="A87" s="32"/>
      <c r="B87" s="33"/>
      <c r="C87" s="32"/>
      <c r="D87" s="32"/>
      <c r="E87" s="220" t="str">
        <f>E9</f>
        <v>01.3 - SO 01.3 Elektroinstalace</v>
      </c>
      <c r="F87" s="261"/>
      <c r="G87" s="261"/>
      <c r="H87" s="261"/>
      <c r="I87" s="96"/>
      <c r="J87" s="32"/>
      <c r="K87" s="32"/>
      <c r="L87" s="42"/>
      <c r="S87" s="32"/>
      <c r="T87" s="32"/>
      <c r="U87" s="32"/>
      <c r="V87" s="32"/>
      <c r="W87" s="32"/>
      <c r="X87" s="32"/>
      <c r="Y87" s="32"/>
      <c r="Z87" s="32"/>
      <c r="AA87" s="32"/>
      <c r="AB87" s="32"/>
      <c r="AC87" s="32"/>
      <c r="AD87" s="32"/>
      <c r="AE87" s="32"/>
    </row>
    <row r="88" spans="1:47" s="2" customFormat="1" ht="6.95" customHeight="1">
      <c r="A88" s="32"/>
      <c r="B88" s="33"/>
      <c r="C88" s="32"/>
      <c r="D88" s="32"/>
      <c r="E88" s="32"/>
      <c r="F88" s="32"/>
      <c r="G88" s="32"/>
      <c r="H88" s="32"/>
      <c r="I88" s="96"/>
      <c r="J88" s="32"/>
      <c r="K88" s="32"/>
      <c r="L88" s="42"/>
      <c r="S88" s="32"/>
      <c r="T88" s="32"/>
      <c r="U88" s="32"/>
      <c r="V88" s="32"/>
      <c r="W88" s="32"/>
      <c r="X88" s="32"/>
      <c r="Y88" s="32"/>
      <c r="Z88" s="32"/>
      <c r="AA88" s="32"/>
      <c r="AB88" s="32"/>
      <c r="AC88" s="32"/>
      <c r="AD88" s="32"/>
      <c r="AE88" s="32"/>
    </row>
    <row r="89" spans="1:47" s="2" customFormat="1" ht="12" customHeight="1">
      <c r="A89" s="32"/>
      <c r="B89" s="33"/>
      <c r="C89" s="27" t="s">
        <v>20</v>
      </c>
      <c r="D89" s="32"/>
      <c r="E89" s="32"/>
      <c r="F89" s="25" t="str">
        <f>F12</f>
        <v xml:space="preserve"> </v>
      </c>
      <c r="G89" s="32"/>
      <c r="H89" s="32"/>
      <c r="I89" s="97" t="s">
        <v>22</v>
      </c>
      <c r="J89" s="55">
        <f>IF(J12="","",J12)</f>
        <v>43734</v>
      </c>
      <c r="K89" s="32"/>
      <c r="L89" s="42"/>
      <c r="S89" s="32"/>
      <c r="T89" s="32"/>
      <c r="U89" s="32"/>
      <c r="V89" s="32"/>
      <c r="W89" s="32"/>
      <c r="X89" s="32"/>
      <c r="Y89" s="32"/>
      <c r="Z89" s="32"/>
      <c r="AA89" s="32"/>
      <c r="AB89" s="32"/>
      <c r="AC89" s="32"/>
      <c r="AD89" s="32"/>
      <c r="AE89" s="32"/>
    </row>
    <row r="90" spans="1:47" s="2" customFormat="1" ht="6.95" customHeight="1">
      <c r="A90" s="32"/>
      <c r="B90" s="33"/>
      <c r="C90" s="32"/>
      <c r="D90" s="32"/>
      <c r="E90" s="32"/>
      <c r="F90" s="32"/>
      <c r="G90" s="32"/>
      <c r="H90" s="32"/>
      <c r="I90" s="96"/>
      <c r="J90" s="32"/>
      <c r="K90" s="32"/>
      <c r="L90" s="42"/>
      <c r="S90" s="32"/>
      <c r="T90" s="32"/>
      <c r="U90" s="32"/>
      <c r="V90" s="32"/>
      <c r="W90" s="32"/>
      <c r="X90" s="32"/>
      <c r="Y90" s="32"/>
      <c r="Z90" s="32"/>
      <c r="AA90" s="32"/>
      <c r="AB90" s="32"/>
      <c r="AC90" s="32"/>
      <c r="AD90" s="32"/>
      <c r="AE90" s="32"/>
    </row>
    <row r="91" spans="1:47" s="2" customFormat="1" ht="15.2" customHeight="1">
      <c r="A91" s="32"/>
      <c r="B91" s="33"/>
      <c r="C91" s="27" t="s">
        <v>23</v>
      </c>
      <c r="D91" s="32"/>
      <c r="E91" s="32"/>
      <c r="F91" s="25" t="str">
        <f>E15</f>
        <v xml:space="preserve"> </v>
      </c>
      <c r="G91" s="32"/>
      <c r="H91" s="32"/>
      <c r="I91" s="97" t="s">
        <v>28</v>
      </c>
      <c r="J91" s="30" t="str">
        <f>E21</f>
        <v xml:space="preserve"> </v>
      </c>
      <c r="K91" s="32"/>
      <c r="L91" s="42"/>
      <c r="S91" s="32"/>
      <c r="T91" s="32"/>
      <c r="U91" s="32"/>
      <c r="V91" s="32"/>
      <c r="W91" s="32"/>
      <c r="X91" s="32"/>
      <c r="Y91" s="32"/>
      <c r="Z91" s="32"/>
      <c r="AA91" s="32"/>
      <c r="AB91" s="32"/>
      <c r="AC91" s="32"/>
      <c r="AD91" s="32"/>
      <c r="AE91" s="32"/>
    </row>
    <row r="92" spans="1:47" s="2" customFormat="1" ht="15.2" customHeight="1">
      <c r="A92" s="32"/>
      <c r="B92" s="33"/>
      <c r="C92" s="27" t="s">
        <v>26</v>
      </c>
      <c r="D92" s="32"/>
      <c r="E92" s="32"/>
      <c r="F92" s="25" t="str">
        <f>IF(E18="","",E18)</f>
        <v>Vyplň údaj</v>
      </c>
      <c r="G92" s="32"/>
      <c r="H92" s="32"/>
      <c r="I92" s="97" t="s">
        <v>30</v>
      </c>
      <c r="J92" s="30" t="str">
        <f>E24</f>
        <v xml:space="preserve"> </v>
      </c>
      <c r="K92" s="32"/>
      <c r="L92" s="42"/>
      <c r="S92" s="32"/>
      <c r="T92" s="32"/>
      <c r="U92" s="32"/>
      <c r="V92" s="32"/>
      <c r="W92" s="32"/>
      <c r="X92" s="32"/>
      <c r="Y92" s="32"/>
      <c r="Z92" s="32"/>
      <c r="AA92" s="32"/>
      <c r="AB92" s="32"/>
      <c r="AC92" s="32"/>
      <c r="AD92" s="32"/>
      <c r="AE92" s="32"/>
    </row>
    <row r="93" spans="1:47" s="2" customFormat="1" ht="10.35" customHeight="1">
      <c r="A93" s="32"/>
      <c r="B93" s="33"/>
      <c r="C93" s="32"/>
      <c r="D93" s="32"/>
      <c r="E93" s="32"/>
      <c r="F93" s="32"/>
      <c r="G93" s="32"/>
      <c r="H93" s="32"/>
      <c r="I93" s="96"/>
      <c r="J93" s="32"/>
      <c r="K93" s="32"/>
      <c r="L93" s="42"/>
      <c r="S93" s="32"/>
      <c r="T93" s="32"/>
      <c r="U93" s="32"/>
      <c r="V93" s="32"/>
      <c r="W93" s="32"/>
      <c r="X93" s="32"/>
      <c r="Y93" s="32"/>
      <c r="Z93" s="32"/>
      <c r="AA93" s="32"/>
      <c r="AB93" s="32"/>
      <c r="AC93" s="32"/>
      <c r="AD93" s="32"/>
      <c r="AE93" s="32"/>
    </row>
    <row r="94" spans="1:47" s="2" customFormat="1" ht="29.25" customHeight="1">
      <c r="A94" s="32"/>
      <c r="B94" s="33"/>
      <c r="C94" s="122" t="s">
        <v>101</v>
      </c>
      <c r="D94" s="108"/>
      <c r="E94" s="108"/>
      <c r="F94" s="108"/>
      <c r="G94" s="108"/>
      <c r="H94" s="108"/>
      <c r="I94" s="123"/>
      <c r="J94" s="124" t="s">
        <v>102</v>
      </c>
      <c r="K94" s="108"/>
      <c r="L94" s="42"/>
      <c r="S94" s="32"/>
      <c r="T94" s="32"/>
      <c r="U94" s="32"/>
      <c r="V94" s="32"/>
      <c r="W94" s="32"/>
      <c r="X94" s="32"/>
      <c r="Y94" s="32"/>
      <c r="Z94" s="32"/>
      <c r="AA94" s="32"/>
      <c r="AB94" s="32"/>
      <c r="AC94" s="32"/>
      <c r="AD94" s="32"/>
      <c r="AE94" s="32"/>
    </row>
    <row r="95" spans="1:47" s="2" customFormat="1" ht="10.35" customHeight="1">
      <c r="A95" s="32"/>
      <c r="B95" s="33"/>
      <c r="C95" s="32"/>
      <c r="D95" s="32"/>
      <c r="E95" s="32"/>
      <c r="F95" s="32"/>
      <c r="G95" s="32"/>
      <c r="H95" s="32"/>
      <c r="I95" s="96"/>
      <c r="J95" s="32"/>
      <c r="K95" s="32"/>
      <c r="L95" s="42"/>
      <c r="S95" s="32"/>
      <c r="T95" s="32"/>
      <c r="U95" s="32"/>
      <c r="V95" s="32"/>
      <c r="W95" s="32"/>
      <c r="X95" s="32"/>
      <c r="Y95" s="32"/>
      <c r="Z95" s="32"/>
      <c r="AA95" s="32"/>
      <c r="AB95" s="32"/>
      <c r="AC95" s="32"/>
      <c r="AD95" s="32"/>
      <c r="AE95" s="32"/>
    </row>
    <row r="96" spans="1:47" s="2" customFormat="1" ht="22.9" customHeight="1">
      <c r="A96" s="32"/>
      <c r="B96" s="33"/>
      <c r="C96" s="125" t="s">
        <v>103</v>
      </c>
      <c r="D96" s="32"/>
      <c r="E96" s="32"/>
      <c r="F96" s="32"/>
      <c r="G96" s="32"/>
      <c r="H96" s="32"/>
      <c r="I96" s="96"/>
      <c r="J96" s="71">
        <f>J119</f>
        <v>0</v>
      </c>
      <c r="K96" s="32"/>
      <c r="L96" s="42"/>
      <c r="S96" s="32"/>
      <c r="T96" s="32"/>
      <c r="U96" s="32"/>
      <c r="V96" s="32"/>
      <c r="W96" s="32"/>
      <c r="X96" s="32"/>
      <c r="Y96" s="32"/>
      <c r="Z96" s="32"/>
      <c r="AA96" s="32"/>
      <c r="AB96" s="32"/>
      <c r="AC96" s="32"/>
      <c r="AD96" s="32"/>
      <c r="AE96" s="32"/>
      <c r="AU96" s="17" t="s">
        <v>104</v>
      </c>
    </row>
    <row r="97" spans="1:31" s="9" customFormat="1" ht="24.95" customHeight="1">
      <c r="B97" s="126"/>
      <c r="D97" s="127" t="s">
        <v>652</v>
      </c>
      <c r="E97" s="128"/>
      <c r="F97" s="128"/>
      <c r="G97" s="128"/>
      <c r="H97" s="128"/>
      <c r="I97" s="129"/>
      <c r="J97" s="130">
        <f>J120</f>
        <v>0</v>
      </c>
      <c r="L97" s="126"/>
    </row>
    <row r="98" spans="1:31" s="9" customFormat="1" ht="24.95" customHeight="1">
      <c r="B98" s="126"/>
      <c r="D98" s="127" t="s">
        <v>653</v>
      </c>
      <c r="E98" s="128"/>
      <c r="F98" s="128"/>
      <c r="G98" s="128"/>
      <c r="H98" s="128"/>
      <c r="I98" s="129"/>
      <c r="J98" s="130">
        <f>J129</f>
        <v>0</v>
      </c>
      <c r="L98" s="126"/>
    </row>
    <row r="99" spans="1:31" s="9" customFormat="1" ht="24.95" customHeight="1">
      <c r="B99" s="126"/>
      <c r="D99" s="127" t="s">
        <v>654</v>
      </c>
      <c r="E99" s="128"/>
      <c r="F99" s="128"/>
      <c r="G99" s="128"/>
      <c r="H99" s="128"/>
      <c r="I99" s="129"/>
      <c r="J99" s="130">
        <f>J139</f>
        <v>0</v>
      </c>
      <c r="L99" s="126"/>
    </row>
    <row r="100" spans="1:31" s="2" customFormat="1" ht="21.75" customHeight="1">
      <c r="A100" s="32"/>
      <c r="B100" s="33"/>
      <c r="C100" s="32"/>
      <c r="D100" s="32"/>
      <c r="E100" s="32"/>
      <c r="F100" s="32"/>
      <c r="G100" s="32"/>
      <c r="H100" s="32"/>
      <c r="I100" s="96"/>
      <c r="J100" s="32"/>
      <c r="K100" s="32"/>
      <c r="L100" s="42"/>
      <c r="S100" s="32"/>
      <c r="T100" s="32"/>
      <c r="U100" s="32"/>
      <c r="V100" s="32"/>
      <c r="W100" s="32"/>
      <c r="X100" s="32"/>
      <c r="Y100" s="32"/>
      <c r="Z100" s="32"/>
      <c r="AA100" s="32"/>
      <c r="AB100" s="32"/>
      <c r="AC100" s="32"/>
      <c r="AD100" s="32"/>
      <c r="AE100" s="32"/>
    </row>
    <row r="101" spans="1:31" s="2" customFormat="1" ht="6.95" customHeight="1">
      <c r="A101" s="32"/>
      <c r="B101" s="47"/>
      <c r="C101" s="48"/>
      <c r="D101" s="48"/>
      <c r="E101" s="48"/>
      <c r="F101" s="48"/>
      <c r="G101" s="48"/>
      <c r="H101" s="48"/>
      <c r="I101" s="120"/>
      <c r="J101" s="48"/>
      <c r="K101" s="48"/>
      <c r="L101" s="42"/>
      <c r="S101" s="32"/>
      <c r="T101" s="32"/>
      <c r="U101" s="32"/>
      <c r="V101" s="32"/>
      <c r="W101" s="32"/>
      <c r="X101" s="32"/>
      <c r="Y101" s="32"/>
      <c r="Z101" s="32"/>
      <c r="AA101" s="32"/>
      <c r="AB101" s="32"/>
      <c r="AC101" s="32"/>
      <c r="AD101" s="32"/>
      <c r="AE101" s="32"/>
    </row>
    <row r="105" spans="1:31" s="2" customFormat="1" ht="6.95" customHeight="1">
      <c r="A105" s="32"/>
      <c r="B105" s="49"/>
      <c r="C105" s="50"/>
      <c r="D105" s="50"/>
      <c r="E105" s="50"/>
      <c r="F105" s="50"/>
      <c r="G105" s="50"/>
      <c r="H105" s="50"/>
      <c r="I105" s="121"/>
      <c r="J105" s="50"/>
      <c r="K105" s="50"/>
      <c r="L105" s="42"/>
      <c r="S105" s="32"/>
      <c r="T105" s="32"/>
      <c r="U105" s="32"/>
      <c r="V105" s="32"/>
      <c r="W105" s="32"/>
      <c r="X105" s="32"/>
      <c r="Y105" s="32"/>
      <c r="Z105" s="32"/>
      <c r="AA105" s="32"/>
      <c r="AB105" s="32"/>
      <c r="AC105" s="32"/>
      <c r="AD105" s="32"/>
      <c r="AE105" s="32"/>
    </row>
    <row r="106" spans="1:31" s="2" customFormat="1" ht="24.95" customHeight="1">
      <c r="A106" s="32"/>
      <c r="B106" s="33"/>
      <c r="C106" s="21" t="s">
        <v>121</v>
      </c>
      <c r="D106" s="32"/>
      <c r="E106" s="32"/>
      <c r="F106" s="32"/>
      <c r="G106" s="32"/>
      <c r="H106" s="32"/>
      <c r="I106" s="96"/>
      <c r="J106" s="32"/>
      <c r="K106" s="32"/>
      <c r="L106" s="42"/>
      <c r="S106" s="32"/>
      <c r="T106" s="32"/>
      <c r="U106" s="32"/>
      <c r="V106" s="32"/>
      <c r="W106" s="32"/>
      <c r="X106" s="32"/>
      <c r="Y106" s="32"/>
      <c r="Z106" s="32"/>
      <c r="AA106" s="32"/>
      <c r="AB106" s="32"/>
      <c r="AC106" s="32"/>
      <c r="AD106" s="32"/>
      <c r="AE106" s="32"/>
    </row>
    <row r="107" spans="1:31" s="2" customFormat="1" ht="6.95" customHeight="1">
      <c r="A107" s="32"/>
      <c r="B107" s="33"/>
      <c r="C107" s="32"/>
      <c r="D107" s="32"/>
      <c r="E107" s="32"/>
      <c r="F107" s="32"/>
      <c r="G107" s="32"/>
      <c r="H107" s="32"/>
      <c r="I107" s="96"/>
      <c r="J107" s="32"/>
      <c r="K107" s="32"/>
      <c r="L107" s="42"/>
      <c r="S107" s="32"/>
      <c r="T107" s="32"/>
      <c r="U107" s="32"/>
      <c r="V107" s="32"/>
      <c r="W107" s="32"/>
      <c r="X107" s="32"/>
      <c r="Y107" s="32"/>
      <c r="Z107" s="32"/>
      <c r="AA107" s="32"/>
      <c r="AB107" s="32"/>
      <c r="AC107" s="32"/>
      <c r="AD107" s="32"/>
      <c r="AE107" s="32"/>
    </row>
    <row r="108" spans="1:31" s="2" customFormat="1" ht="12" customHeight="1">
      <c r="A108" s="32"/>
      <c r="B108" s="33"/>
      <c r="C108" s="27" t="s">
        <v>16</v>
      </c>
      <c r="D108" s="32"/>
      <c r="E108" s="32"/>
      <c r="F108" s="32"/>
      <c r="G108" s="32"/>
      <c r="H108" s="32"/>
      <c r="I108" s="96"/>
      <c r="J108" s="32"/>
      <c r="K108" s="32"/>
      <c r="L108" s="42"/>
      <c r="S108" s="32"/>
      <c r="T108" s="32"/>
      <c r="U108" s="32"/>
      <c r="V108" s="32"/>
      <c r="W108" s="32"/>
      <c r="X108" s="32"/>
      <c r="Y108" s="32"/>
      <c r="Z108" s="32"/>
      <c r="AA108" s="32"/>
      <c r="AB108" s="32"/>
      <c r="AC108" s="32"/>
      <c r="AD108" s="32"/>
      <c r="AE108" s="32"/>
    </row>
    <row r="109" spans="1:31" s="2" customFormat="1" ht="16.5" customHeight="1">
      <c r="A109" s="32"/>
      <c r="B109" s="33"/>
      <c r="C109" s="32"/>
      <c r="D109" s="32"/>
      <c r="E109" s="259" t="str">
        <f>E7</f>
        <v>Bytový dům Mezilesí 2060 - Výměna stoupacího potrubí - I. etapa</v>
      </c>
      <c r="F109" s="260"/>
      <c r="G109" s="260"/>
      <c r="H109" s="260"/>
      <c r="I109" s="96"/>
      <c r="J109" s="32"/>
      <c r="K109" s="32"/>
      <c r="L109" s="42"/>
      <c r="S109" s="32"/>
      <c r="T109" s="32"/>
      <c r="U109" s="32"/>
      <c r="V109" s="32"/>
      <c r="W109" s="32"/>
      <c r="X109" s="32"/>
      <c r="Y109" s="32"/>
      <c r="Z109" s="32"/>
      <c r="AA109" s="32"/>
      <c r="AB109" s="32"/>
      <c r="AC109" s="32"/>
      <c r="AD109" s="32"/>
      <c r="AE109" s="32"/>
    </row>
    <row r="110" spans="1:31" s="2" customFormat="1" ht="12" customHeight="1">
      <c r="A110" s="32"/>
      <c r="B110" s="33"/>
      <c r="C110" s="27" t="s">
        <v>98</v>
      </c>
      <c r="D110" s="32"/>
      <c r="E110" s="32"/>
      <c r="F110" s="32"/>
      <c r="G110" s="32"/>
      <c r="H110" s="32"/>
      <c r="I110" s="96"/>
      <c r="J110" s="32"/>
      <c r="K110" s="32"/>
      <c r="L110" s="42"/>
      <c r="S110" s="32"/>
      <c r="T110" s="32"/>
      <c r="U110" s="32"/>
      <c r="V110" s="32"/>
      <c r="W110" s="32"/>
      <c r="X110" s="32"/>
      <c r="Y110" s="32"/>
      <c r="Z110" s="32"/>
      <c r="AA110" s="32"/>
      <c r="AB110" s="32"/>
      <c r="AC110" s="32"/>
      <c r="AD110" s="32"/>
      <c r="AE110" s="32"/>
    </row>
    <row r="111" spans="1:31" s="2" customFormat="1" ht="16.5" customHeight="1">
      <c r="A111" s="32"/>
      <c r="B111" s="33"/>
      <c r="C111" s="32"/>
      <c r="D111" s="32"/>
      <c r="E111" s="220" t="str">
        <f>E9</f>
        <v>01.3 - SO 01.3 Elektroinstalace</v>
      </c>
      <c r="F111" s="261"/>
      <c r="G111" s="261"/>
      <c r="H111" s="261"/>
      <c r="I111" s="96"/>
      <c r="J111" s="32"/>
      <c r="K111" s="32"/>
      <c r="L111" s="42"/>
      <c r="S111" s="32"/>
      <c r="T111" s="32"/>
      <c r="U111" s="32"/>
      <c r="V111" s="32"/>
      <c r="W111" s="32"/>
      <c r="X111" s="32"/>
      <c r="Y111" s="32"/>
      <c r="Z111" s="32"/>
      <c r="AA111" s="32"/>
      <c r="AB111" s="32"/>
      <c r="AC111" s="32"/>
      <c r="AD111" s="32"/>
      <c r="AE111" s="32"/>
    </row>
    <row r="112" spans="1:31" s="2" customFormat="1" ht="6.95" customHeight="1">
      <c r="A112" s="32"/>
      <c r="B112" s="33"/>
      <c r="C112" s="32"/>
      <c r="D112" s="32"/>
      <c r="E112" s="32"/>
      <c r="F112" s="32"/>
      <c r="G112" s="32"/>
      <c r="H112" s="32"/>
      <c r="I112" s="96"/>
      <c r="J112" s="32"/>
      <c r="K112" s="32"/>
      <c r="L112" s="42"/>
      <c r="S112" s="32"/>
      <c r="T112" s="32"/>
      <c r="U112" s="32"/>
      <c r="V112" s="32"/>
      <c r="W112" s="32"/>
      <c r="X112" s="32"/>
      <c r="Y112" s="32"/>
      <c r="Z112" s="32"/>
      <c r="AA112" s="32"/>
      <c r="AB112" s="32"/>
      <c r="AC112" s="32"/>
      <c r="AD112" s="32"/>
      <c r="AE112" s="32"/>
    </row>
    <row r="113" spans="1:65" s="2" customFormat="1" ht="12" customHeight="1">
      <c r="A113" s="32"/>
      <c r="B113" s="33"/>
      <c r="C113" s="27" t="s">
        <v>20</v>
      </c>
      <c r="D113" s="32"/>
      <c r="E113" s="32"/>
      <c r="F113" s="25" t="str">
        <f>F12</f>
        <v xml:space="preserve"> </v>
      </c>
      <c r="G113" s="32"/>
      <c r="H113" s="32"/>
      <c r="I113" s="97" t="s">
        <v>22</v>
      </c>
      <c r="J113" s="55">
        <f>IF(J12="","",J12)</f>
        <v>43734</v>
      </c>
      <c r="K113" s="32"/>
      <c r="L113" s="42"/>
      <c r="S113" s="32"/>
      <c r="T113" s="32"/>
      <c r="U113" s="32"/>
      <c r="V113" s="32"/>
      <c r="W113" s="32"/>
      <c r="X113" s="32"/>
      <c r="Y113" s="32"/>
      <c r="Z113" s="32"/>
      <c r="AA113" s="32"/>
      <c r="AB113" s="32"/>
      <c r="AC113" s="32"/>
      <c r="AD113" s="32"/>
      <c r="AE113" s="32"/>
    </row>
    <row r="114" spans="1:65" s="2" customFormat="1" ht="6.95" customHeight="1">
      <c r="A114" s="32"/>
      <c r="B114" s="33"/>
      <c r="C114" s="32"/>
      <c r="D114" s="32"/>
      <c r="E114" s="32"/>
      <c r="F114" s="32"/>
      <c r="G114" s="32"/>
      <c r="H114" s="32"/>
      <c r="I114" s="96"/>
      <c r="J114" s="32"/>
      <c r="K114" s="32"/>
      <c r="L114" s="42"/>
      <c r="S114" s="32"/>
      <c r="T114" s="32"/>
      <c r="U114" s="32"/>
      <c r="V114" s="32"/>
      <c r="W114" s="32"/>
      <c r="X114" s="32"/>
      <c r="Y114" s="32"/>
      <c r="Z114" s="32"/>
      <c r="AA114" s="32"/>
      <c r="AB114" s="32"/>
      <c r="AC114" s="32"/>
      <c r="AD114" s="32"/>
      <c r="AE114" s="32"/>
    </row>
    <row r="115" spans="1:65" s="2" customFormat="1" ht="15.2" customHeight="1">
      <c r="A115" s="32"/>
      <c r="B115" s="33"/>
      <c r="C115" s="27" t="s">
        <v>23</v>
      </c>
      <c r="D115" s="32"/>
      <c r="E115" s="32"/>
      <c r="F115" s="25" t="str">
        <f>E15</f>
        <v xml:space="preserve"> </v>
      </c>
      <c r="G115" s="32"/>
      <c r="H115" s="32"/>
      <c r="I115" s="97" t="s">
        <v>28</v>
      </c>
      <c r="J115" s="30" t="str">
        <f>E21</f>
        <v xml:space="preserve"> </v>
      </c>
      <c r="K115" s="32"/>
      <c r="L115" s="42"/>
      <c r="S115" s="32"/>
      <c r="T115" s="32"/>
      <c r="U115" s="32"/>
      <c r="V115" s="32"/>
      <c r="W115" s="32"/>
      <c r="X115" s="32"/>
      <c r="Y115" s="32"/>
      <c r="Z115" s="32"/>
      <c r="AA115" s="32"/>
      <c r="AB115" s="32"/>
      <c r="AC115" s="32"/>
      <c r="AD115" s="32"/>
      <c r="AE115" s="32"/>
    </row>
    <row r="116" spans="1:65" s="2" customFormat="1" ht="15.2" customHeight="1">
      <c r="A116" s="32"/>
      <c r="B116" s="33"/>
      <c r="C116" s="27" t="s">
        <v>26</v>
      </c>
      <c r="D116" s="32"/>
      <c r="E116" s="32"/>
      <c r="F116" s="25" t="str">
        <f>IF(E18="","",E18)</f>
        <v>Vyplň údaj</v>
      </c>
      <c r="G116" s="32"/>
      <c r="H116" s="32"/>
      <c r="I116" s="97" t="s">
        <v>30</v>
      </c>
      <c r="J116" s="30" t="str">
        <f>E24</f>
        <v xml:space="preserve"> </v>
      </c>
      <c r="K116" s="32"/>
      <c r="L116" s="42"/>
      <c r="S116" s="32"/>
      <c r="T116" s="32"/>
      <c r="U116" s="32"/>
      <c r="V116" s="32"/>
      <c r="W116" s="32"/>
      <c r="X116" s="32"/>
      <c r="Y116" s="32"/>
      <c r="Z116" s="32"/>
      <c r="AA116" s="32"/>
      <c r="AB116" s="32"/>
      <c r="AC116" s="32"/>
      <c r="AD116" s="32"/>
      <c r="AE116" s="32"/>
    </row>
    <row r="117" spans="1:65" s="2" customFormat="1" ht="10.35" customHeight="1">
      <c r="A117" s="32"/>
      <c r="B117" s="33"/>
      <c r="C117" s="32"/>
      <c r="D117" s="32"/>
      <c r="E117" s="32"/>
      <c r="F117" s="32"/>
      <c r="G117" s="32"/>
      <c r="H117" s="32"/>
      <c r="I117" s="96"/>
      <c r="J117" s="32"/>
      <c r="K117" s="32"/>
      <c r="L117" s="42"/>
      <c r="S117" s="32"/>
      <c r="T117" s="32"/>
      <c r="U117" s="32"/>
      <c r="V117" s="32"/>
      <c r="W117" s="32"/>
      <c r="X117" s="32"/>
      <c r="Y117" s="32"/>
      <c r="Z117" s="32"/>
      <c r="AA117" s="32"/>
      <c r="AB117" s="32"/>
      <c r="AC117" s="32"/>
      <c r="AD117" s="32"/>
      <c r="AE117" s="32"/>
    </row>
    <row r="118" spans="1:65" s="11" customFormat="1" ht="29.25" customHeight="1">
      <c r="A118" s="136"/>
      <c r="B118" s="137"/>
      <c r="C118" s="138" t="s">
        <v>122</v>
      </c>
      <c r="D118" s="139" t="s">
        <v>57</v>
      </c>
      <c r="E118" s="139" t="s">
        <v>53</v>
      </c>
      <c r="F118" s="139" t="s">
        <v>54</v>
      </c>
      <c r="G118" s="139" t="s">
        <v>123</v>
      </c>
      <c r="H118" s="139" t="s">
        <v>124</v>
      </c>
      <c r="I118" s="140" t="s">
        <v>125</v>
      </c>
      <c r="J118" s="141" t="s">
        <v>102</v>
      </c>
      <c r="K118" s="142" t="s">
        <v>126</v>
      </c>
      <c r="L118" s="143"/>
      <c r="M118" s="62" t="s">
        <v>1</v>
      </c>
      <c r="N118" s="63" t="s">
        <v>36</v>
      </c>
      <c r="O118" s="63" t="s">
        <v>127</v>
      </c>
      <c r="P118" s="63" t="s">
        <v>128</v>
      </c>
      <c r="Q118" s="63" t="s">
        <v>129</v>
      </c>
      <c r="R118" s="63" t="s">
        <v>130</v>
      </c>
      <c r="S118" s="63" t="s">
        <v>131</v>
      </c>
      <c r="T118" s="64" t="s">
        <v>132</v>
      </c>
      <c r="U118" s="136"/>
      <c r="V118" s="136"/>
      <c r="W118" s="136"/>
      <c r="X118" s="136"/>
      <c r="Y118" s="136"/>
      <c r="Z118" s="136"/>
      <c r="AA118" s="136"/>
      <c r="AB118" s="136"/>
      <c r="AC118" s="136"/>
      <c r="AD118" s="136"/>
      <c r="AE118" s="136"/>
    </row>
    <row r="119" spans="1:65" s="2" customFormat="1" ht="22.9" customHeight="1">
      <c r="A119" s="32"/>
      <c r="B119" s="33"/>
      <c r="C119" s="69" t="s">
        <v>133</v>
      </c>
      <c r="D119" s="32"/>
      <c r="E119" s="32"/>
      <c r="F119" s="32"/>
      <c r="G119" s="32"/>
      <c r="H119" s="32"/>
      <c r="I119" s="96"/>
      <c r="J119" s="144">
        <f>BK119</f>
        <v>0</v>
      </c>
      <c r="K119" s="32"/>
      <c r="L119" s="33"/>
      <c r="M119" s="65"/>
      <c r="N119" s="56"/>
      <c r="O119" s="66"/>
      <c r="P119" s="145">
        <f>P120+P129+P139</f>
        <v>0</v>
      </c>
      <c r="Q119" s="66"/>
      <c r="R119" s="145">
        <f>R120+R129+R139</f>
        <v>0</v>
      </c>
      <c r="S119" s="66"/>
      <c r="T119" s="146">
        <f>T120+T129+T139</f>
        <v>0</v>
      </c>
      <c r="U119" s="32"/>
      <c r="V119" s="32"/>
      <c r="W119" s="32"/>
      <c r="X119" s="32"/>
      <c r="Y119" s="32"/>
      <c r="Z119" s="32"/>
      <c r="AA119" s="32"/>
      <c r="AB119" s="32"/>
      <c r="AC119" s="32"/>
      <c r="AD119" s="32"/>
      <c r="AE119" s="32"/>
      <c r="AT119" s="17" t="s">
        <v>71</v>
      </c>
      <c r="AU119" s="17" t="s">
        <v>104</v>
      </c>
      <c r="BK119" s="147">
        <f>BK120+BK129+BK139</f>
        <v>0</v>
      </c>
    </row>
    <row r="120" spans="1:65" s="12" customFormat="1" ht="25.9" customHeight="1">
      <c r="B120" s="148"/>
      <c r="D120" s="149" t="s">
        <v>71</v>
      </c>
      <c r="E120" s="150" t="s">
        <v>515</v>
      </c>
      <c r="F120" s="150" t="s">
        <v>655</v>
      </c>
      <c r="I120" s="151"/>
      <c r="J120" s="152">
        <f>BK120</f>
        <v>0</v>
      </c>
      <c r="L120" s="148"/>
      <c r="M120" s="153"/>
      <c r="N120" s="154"/>
      <c r="O120" s="154"/>
      <c r="P120" s="155">
        <f>SUM(P121:P128)</f>
        <v>0</v>
      </c>
      <c r="Q120" s="154"/>
      <c r="R120" s="155">
        <f>SUM(R121:R128)</f>
        <v>0</v>
      </c>
      <c r="S120" s="154"/>
      <c r="T120" s="156">
        <f>SUM(T121:T128)</f>
        <v>0</v>
      </c>
      <c r="AR120" s="149" t="s">
        <v>80</v>
      </c>
      <c r="AT120" s="157" t="s">
        <v>71</v>
      </c>
      <c r="AU120" s="157" t="s">
        <v>72</v>
      </c>
      <c r="AY120" s="149" t="s">
        <v>136</v>
      </c>
      <c r="BK120" s="158">
        <f>SUM(BK121:BK128)</f>
        <v>0</v>
      </c>
    </row>
    <row r="121" spans="1:65" s="2" customFormat="1" ht="16.5" customHeight="1">
      <c r="A121" s="32"/>
      <c r="B121" s="161"/>
      <c r="C121" s="162" t="s">
        <v>80</v>
      </c>
      <c r="D121" s="162" t="s">
        <v>139</v>
      </c>
      <c r="E121" s="163" t="s">
        <v>656</v>
      </c>
      <c r="F121" s="164" t="s">
        <v>657</v>
      </c>
      <c r="G121" s="165" t="s">
        <v>260</v>
      </c>
      <c r="H121" s="166">
        <v>150</v>
      </c>
      <c r="I121" s="167"/>
      <c r="J121" s="168">
        <f t="shared" ref="J121:J128" si="0">ROUND(I121*H121,2)</f>
        <v>0</v>
      </c>
      <c r="K121" s="169"/>
      <c r="L121" s="33"/>
      <c r="M121" s="170" t="s">
        <v>1</v>
      </c>
      <c r="N121" s="171" t="s">
        <v>38</v>
      </c>
      <c r="O121" s="58"/>
      <c r="P121" s="172">
        <f t="shared" ref="P121:P128" si="1">O121*H121</f>
        <v>0</v>
      </c>
      <c r="Q121" s="172">
        <v>0</v>
      </c>
      <c r="R121" s="172">
        <f t="shared" ref="R121:R128" si="2">Q121*H121</f>
        <v>0</v>
      </c>
      <c r="S121" s="172">
        <v>0</v>
      </c>
      <c r="T121" s="173">
        <f t="shared" ref="T121:T128" si="3">S121*H121</f>
        <v>0</v>
      </c>
      <c r="U121" s="32"/>
      <c r="V121" s="32"/>
      <c r="W121" s="32"/>
      <c r="X121" s="32"/>
      <c r="Y121" s="32"/>
      <c r="Z121" s="32"/>
      <c r="AA121" s="32"/>
      <c r="AB121" s="32"/>
      <c r="AC121" s="32"/>
      <c r="AD121" s="32"/>
      <c r="AE121" s="32"/>
      <c r="AR121" s="174" t="s">
        <v>143</v>
      </c>
      <c r="AT121" s="174" t="s">
        <v>139</v>
      </c>
      <c r="AU121" s="174" t="s">
        <v>80</v>
      </c>
      <c r="AY121" s="17" t="s">
        <v>136</v>
      </c>
      <c r="BE121" s="175">
        <f t="shared" ref="BE121:BE128" si="4">IF(N121="základní",J121,0)</f>
        <v>0</v>
      </c>
      <c r="BF121" s="175">
        <f t="shared" ref="BF121:BF128" si="5">IF(N121="snížená",J121,0)</f>
        <v>0</v>
      </c>
      <c r="BG121" s="175">
        <f t="shared" ref="BG121:BG128" si="6">IF(N121="zákl. přenesená",J121,0)</f>
        <v>0</v>
      </c>
      <c r="BH121" s="175">
        <f t="shared" ref="BH121:BH128" si="7">IF(N121="sníž. přenesená",J121,0)</f>
        <v>0</v>
      </c>
      <c r="BI121" s="175">
        <f t="shared" ref="BI121:BI128" si="8">IF(N121="nulová",J121,0)</f>
        <v>0</v>
      </c>
      <c r="BJ121" s="17" t="s">
        <v>144</v>
      </c>
      <c r="BK121" s="175">
        <f t="shared" ref="BK121:BK128" si="9">ROUND(I121*H121,2)</f>
        <v>0</v>
      </c>
      <c r="BL121" s="17" t="s">
        <v>143</v>
      </c>
      <c r="BM121" s="174" t="s">
        <v>144</v>
      </c>
    </row>
    <row r="122" spans="1:65" s="2" customFormat="1" ht="16.5" customHeight="1">
      <c r="A122" s="32"/>
      <c r="B122" s="161"/>
      <c r="C122" s="162" t="s">
        <v>144</v>
      </c>
      <c r="D122" s="162" t="s">
        <v>139</v>
      </c>
      <c r="E122" s="163" t="s">
        <v>658</v>
      </c>
      <c r="F122" s="164" t="s">
        <v>659</v>
      </c>
      <c r="G122" s="165" t="s">
        <v>260</v>
      </c>
      <c r="H122" s="166">
        <v>240</v>
      </c>
      <c r="I122" s="167"/>
      <c r="J122" s="168">
        <f t="shared" si="0"/>
        <v>0</v>
      </c>
      <c r="K122" s="169"/>
      <c r="L122" s="33"/>
      <c r="M122" s="170" t="s">
        <v>1</v>
      </c>
      <c r="N122" s="171" t="s">
        <v>38</v>
      </c>
      <c r="O122" s="58"/>
      <c r="P122" s="172">
        <f t="shared" si="1"/>
        <v>0</v>
      </c>
      <c r="Q122" s="172">
        <v>0</v>
      </c>
      <c r="R122" s="172">
        <f t="shared" si="2"/>
        <v>0</v>
      </c>
      <c r="S122" s="172">
        <v>0</v>
      </c>
      <c r="T122" s="173">
        <f t="shared" si="3"/>
        <v>0</v>
      </c>
      <c r="U122" s="32"/>
      <c r="V122" s="32"/>
      <c r="W122" s="32"/>
      <c r="X122" s="32"/>
      <c r="Y122" s="32"/>
      <c r="Z122" s="32"/>
      <c r="AA122" s="32"/>
      <c r="AB122" s="32"/>
      <c r="AC122" s="32"/>
      <c r="AD122" s="32"/>
      <c r="AE122" s="32"/>
      <c r="AR122" s="174" t="s">
        <v>143</v>
      </c>
      <c r="AT122" s="174" t="s">
        <v>139</v>
      </c>
      <c r="AU122" s="174" t="s">
        <v>80</v>
      </c>
      <c r="AY122" s="17" t="s">
        <v>136</v>
      </c>
      <c r="BE122" s="175">
        <f t="shared" si="4"/>
        <v>0</v>
      </c>
      <c r="BF122" s="175">
        <f t="shared" si="5"/>
        <v>0</v>
      </c>
      <c r="BG122" s="175">
        <f t="shared" si="6"/>
        <v>0</v>
      </c>
      <c r="BH122" s="175">
        <f t="shared" si="7"/>
        <v>0</v>
      </c>
      <c r="BI122" s="175">
        <f t="shared" si="8"/>
        <v>0</v>
      </c>
      <c r="BJ122" s="17" t="s">
        <v>144</v>
      </c>
      <c r="BK122" s="175">
        <f t="shared" si="9"/>
        <v>0</v>
      </c>
      <c r="BL122" s="17" t="s">
        <v>143</v>
      </c>
      <c r="BM122" s="174" t="s">
        <v>143</v>
      </c>
    </row>
    <row r="123" spans="1:65" s="2" customFormat="1" ht="16.5" customHeight="1">
      <c r="A123" s="32"/>
      <c r="B123" s="161"/>
      <c r="C123" s="162" t="s">
        <v>137</v>
      </c>
      <c r="D123" s="162" t="s">
        <v>139</v>
      </c>
      <c r="E123" s="163" t="s">
        <v>660</v>
      </c>
      <c r="F123" s="164" t="s">
        <v>661</v>
      </c>
      <c r="G123" s="165" t="s">
        <v>142</v>
      </c>
      <c r="H123" s="166">
        <v>140</v>
      </c>
      <c r="I123" s="167"/>
      <c r="J123" s="168">
        <f t="shared" si="0"/>
        <v>0</v>
      </c>
      <c r="K123" s="169"/>
      <c r="L123" s="33"/>
      <c r="M123" s="170" t="s">
        <v>1</v>
      </c>
      <c r="N123" s="171" t="s">
        <v>38</v>
      </c>
      <c r="O123" s="58"/>
      <c r="P123" s="172">
        <f t="shared" si="1"/>
        <v>0</v>
      </c>
      <c r="Q123" s="172">
        <v>0</v>
      </c>
      <c r="R123" s="172">
        <f t="shared" si="2"/>
        <v>0</v>
      </c>
      <c r="S123" s="172">
        <v>0</v>
      </c>
      <c r="T123" s="173">
        <f t="shared" si="3"/>
        <v>0</v>
      </c>
      <c r="U123" s="32"/>
      <c r="V123" s="32"/>
      <c r="W123" s="32"/>
      <c r="X123" s="32"/>
      <c r="Y123" s="32"/>
      <c r="Z123" s="32"/>
      <c r="AA123" s="32"/>
      <c r="AB123" s="32"/>
      <c r="AC123" s="32"/>
      <c r="AD123" s="32"/>
      <c r="AE123" s="32"/>
      <c r="AR123" s="174" t="s">
        <v>143</v>
      </c>
      <c r="AT123" s="174" t="s">
        <v>139</v>
      </c>
      <c r="AU123" s="174" t="s">
        <v>80</v>
      </c>
      <c r="AY123" s="17" t="s">
        <v>136</v>
      </c>
      <c r="BE123" s="175">
        <f t="shared" si="4"/>
        <v>0</v>
      </c>
      <c r="BF123" s="175">
        <f t="shared" si="5"/>
        <v>0</v>
      </c>
      <c r="BG123" s="175">
        <f t="shared" si="6"/>
        <v>0</v>
      </c>
      <c r="BH123" s="175">
        <f t="shared" si="7"/>
        <v>0</v>
      </c>
      <c r="BI123" s="175">
        <f t="shared" si="8"/>
        <v>0</v>
      </c>
      <c r="BJ123" s="17" t="s">
        <v>144</v>
      </c>
      <c r="BK123" s="175">
        <f t="shared" si="9"/>
        <v>0</v>
      </c>
      <c r="BL123" s="17" t="s">
        <v>143</v>
      </c>
      <c r="BM123" s="174" t="s">
        <v>160</v>
      </c>
    </row>
    <row r="124" spans="1:65" s="2" customFormat="1" ht="16.5" customHeight="1">
      <c r="A124" s="32"/>
      <c r="B124" s="161"/>
      <c r="C124" s="162" t="s">
        <v>143</v>
      </c>
      <c r="D124" s="162" t="s">
        <v>139</v>
      </c>
      <c r="E124" s="163" t="s">
        <v>662</v>
      </c>
      <c r="F124" s="164" t="s">
        <v>663</v>
      </c>
      <c r="G124" s="165" t="s">
        <v>142</v>
      </c>
      <c r="H124" s="166">
        <v>100</v>
      </c>
      <c r="I124" s="167"/>
      <c r="J124" s="168">
        <f t="shared" si="0"/>
        <v>0</v>
      </c>
      <c r="K124" s="169"/>
      <c r="L124" s="33"/>
      <c r="M124" s="170" t="s">
        <v>1</v>
      </c>
      <c r="N124" s="171" t="s">
        <v>38</v>
      </c>
      <c r="O124" s="58"/>
      <c r="P124" s="172">
        <f t="shared" si="1"/>
        <v>0</v>
      </c>
      <c r="Q124" s="172">
        <v>0</v>
      </c>
      <c r="R124" s="172">
        <f t="shared" si="2"/>
        <v>0</v>
      </c>
      <c r="S124" s="172">
        <v>0</v>
      </c>
      <c r="T124" s="173">
        <f t="shared" si="3"/>
        <v>0</v>
      </c>
      <c r="U124" s="32"/>
      <c r="V124" s="32"/>
      <c r="W124" s="32"/>
      <c r="X124" s="32"/>
      <c r="Y124" s="32"/>
      <c r="Z124" s="32"/>
      <c r="AA124" s="32"/>
      <c r="AB124" s="32"/>
      <c r="AC124" s="32"/>
      <c r="AD124" s="32"/>
      <c r="AE124" s="32"/>
      <c r="AR124" s="174" t="s">
        <v>143</v>
      </c>
      <c r="AT124" s="174" t="s">
        <v>139</v>
      </c>
      <c r="AU124" s="174" t="s">
        <v>80</v>
      </c>
      <c r="AY124" s="17" t="s">
        <v>136</v>
      </c>
      <c r="BE124" s="175">
        <f t="shared" si="4"/>
        <v>0</v>
      </c>
      <c r="BF124" s="175">
        <f t="shared" si="5"/>
        <v>0</v>
      </c>
      <c r="BG124" s="175">
        <f t="shared" si="6"/>
        <v>0</v>
      </c>
      <c r="BH124" s="175">
        <f t="shared" si="7"/>
        <v>0</v>
      </c>
      <c r="BI124" s="175">
        <f t="shared" si="8"/>
        <v>0</v>
      </c>
      <c r="BJ124" s="17" t="s">
        <v>144</v>
      </c>
      <c r="BK124" s="175">
        <f t="shared" si="9"/>
        <v>0</v>
      </c>
      <c r="BL124" s="17" t="s">
        <v>143</v>
      </c>
      <c r="BM124" s="174" t="s">
        <v>181</v>
      </c>
    </row>
    <row r="125" spans="1:65" s="2" customFormat="1" ht="16.5" customHeight="1">
      <c r="A125" s="32"/>
      <c r="B125" s="161"/>
      <c r="C125" s="162" t="s">
        <v>166</v>
      </c>
      <c r="D125" s="162" t="s">
        <v>139</v>
      </c>
      <c r="E125" s="163" t="s">
        <v>664</v>
      </c>
      <c r="F125" s="164" t="s">
        <v>665</v>
      </c>
      <c r="G125" s="165" t="s">
        <v>142</v>
      </c>
      <c r="H125" s="166">
        <v>1</v>
      </c>
      <c r="I125" s="167"/>
      <c r="J125" s="168">
        <f t="shared" si="0"/>
        <v>0</v>
      </c>
      <c r="K125" s="169"/>
      <c r="L125" s="33"/>
      <c r="M125" s="170" t="s">
        <v>1</v>
      </c>
      <c r="N125" s="171" t="s">
        <v>38</v>
      </c>
      <c r="O125" s="58"/>
      <c r="P125" s="172">
        <f t="shared" si="1"/>
        <v>0</v>
      </c>
      <c r="Q125" s="172">
        <v>0</v>
      </c>
      <c r="R125" s="172">
        <f t="shared" si="2"/>
        <v>0</v>
      </c>
      <c r="S125" s="172">
        <v>0</v>
      </c>
      <c r="T125" s="173">
        <f t="shared" si="3"/>
        <v>0</v>
      </c>
      <c r="U125" s="32"/>
      <c r="V125" s="32"/>
      <c r="W125" s="32"/>
      <c r="X125" s="32"/>
      <c r="Y125" s="32"/>
      <c r="Z125" s="32"/>
      <c r="AA125" s="32"/>
      <c r="AB125" s="32"/>
      <c r="AC125" s="32"/>
      <c r="AD125" s="32"/>
      <c r="AE125" s="32"/>
      <c r="AR125" s="174" t="s">
        <v>143</v>
      </c>
      <c r="AT125" s="174" t="s">
        <v>139</v>
      </c>
      <c r="AU125" s="174" t="s">
        <v>80</v>
      </c>
      <c r="AY125" s="17" t="s">
        <v>136</v>
      </c>
      <c r="BE125" s="175">
        <f t="shared" si="4"/>
        <v>0</v>
      </c>
      <c r="BF125" s="175">
        <f t="shared" si="5"/>
        <v>0</v>
      </c>
      <c r="BG125" s="175">
        <f t="shared" si="6"/>
        <v>0</v>
      </c>
      <c r="BH125" s="175">
        <f t="shared" si="7"/>
        <v>0</v>
      </c>
      <c r="BI125" s="175">
        <f t="shared" si="8"/>
        <v>0</v>
      </c>
      <c r="BJ125" s="17" t="s">
        <v>144</v>
      </c>
      <c r="BK125" s="175">
        <f t="shared" si="9"/>
        <v>0</v>
      </c>
      <c r="BL125" s="17" t="s">
        <v>143</v>
      </c>
      <c r="BM125" s="174" t="s">
        <v>192</v>
      </c>
    </row>
    <row r="126" spans="1:65" s="2" customFormat="1" ht="16.5" customHeight="1">
      <c r="A126" s="32"/>
      <c r="B126" s="161"/>
      <c r="C126" s="162" t="s">
        <v>160</v>
      </c>
      <c r="D126" s="162" t="s">
        <v>139</v>
      </c>
      <c r="E126" s="163" t="s">
        <v>666</v>
      </c>
      <c r="F126" s="164" t="s">
        <v>667</v>
      </c>
      <c r="G126" s="165" t="s">
        <v>142</v>
      </c>
      <c r="H126" s="166">
        <v>24</v>
      </c>
      <c r="I126" s="167"/>
      <c r="J126" s="168">
        <f t="shared" si="0"/>
        <v>0</v>
      </c>
      <c r="K126" s="169"/>
      <c r="L126" s="33"/>
      <c r="M126" s="170" t="s">
        <v>1</v>
      </c>
      <c r="N126" s="171" t="s">
        <v>38</v>
      </c>
      <c r="O126" s="58"/>
      <c r="P126" s="172">
        <f t="shared" si="1"/>
        <v>0</v>
      </c>
      <c r="Q126" s="172">
        <v>0</v>
      </c>
      <c r="R126" s="172">
        <f t="shared" si="2"/>
        <v>0</v>
      </c>
      <c r="S126" s="172">
        <v>0</v>
      </c>
      <c r="T126" s="173">
        <f t="shared" si="3"/>
        <v>0</v>
      </c>
      <c r="U126" s="32"/>
      <c r="V126" s="32"/>
      <c r="W126" s="32"/>
      <c r="X126" s="32"/>
      <c r="Y126" s="32"/>
      <c r="Z126" s="32"/>
      <c r="AA126" s="32"/>
      <c r="AB126" s="32"/>
      <c r="AC126" s="32"/>
      <c r="AD126" s="32"/>
      <c r="AE126" s="32"/>
      <c r="AR126" s="174" t="s">
        <v>143</v>
      </c>
      <c r="AT126" s="174" t="s">
        <v>139</v>
      </c>
      <c r="AU126" s="174" t="s">
        <v>80</v>
      </c>
      <c r="AY126" s="17" t="s">
        <v>136</v>
      </c>
      <c r="BE126" s="175">
        <f t="shared" si="4"/>
        <v>0</v>
      </c>
      <c r="BF126" s="175">
        <f t="shared" si="5"/>
        <v>0</v>
      </c>
      <c r="BG126" s="175">
        <f t="shared" si="6"/>
        <v>0</v>
      </c>
      <c r="BH126" s="175">
        <f t="shared" si="7"/>
        <v>0</v>
      </c>
      <c r="BI126" s="175">
        <f t="shared" si="8"/>
        <v>0</v>
      </c>
      <c r="BJ126" s="17" t="s">
        <v>144</v>
      </c>
      <c r="BK126" s="175">
        <f t="shared" si="9"/>
        <v>0</v>
      </c>
      <c r="BL126" s="17" t="s">
        <v>143</v>
      </c>
      <c r="BM126" s="174" t="s">
        <v>204</v>
      </c>
    </row>
    <row r="127" spans="1:65" s="2" customFormat="1" ht="16.5" customHeight="1">
      <c r="A127" s="32"/>
      <c r="B127" s="161"/>
      <c r="C127" s="162" t="s">
        <v>176</v>
      </c>
      <c r="D127" s="162" t="s">
        <v>139</v>
      </c>
      <c r="E127" s="163" t="s">
        <v>668</v>
      </c>
      <c r="F127" s="164" t="s">
        <v>669</v>
      </c>
      <c r="G127" s="165" t="s">
        <v>142</v>
      </c>
      <c r="H127" s="166">
        <v>75</v>
      </c>
      <c r="I127" s="167"/>
      <c r="J127" s="168">
        <f t="shared" si="0"/>
        <v>0</v>
      </c>
      <c r="K127" s="169"/>
      <c r="L127" s="33"/>
      <c r="M127" s="170" t="s">
        <v>1</v>
      </c>
      <c r="N127" s="171" t="s">
        <v>38</v>
      </c>
      <c r="O127" s="58"/>
      <c r="P127" s="172">
        <f t="shared" si="1"/>
        <v>0</v>
      </c>
      <c r="Q127" s="172">
        <v>0</v>
      </c>
      <c r="R127" s="172">
        <f t="shared" si="2"/>
        <v>0</v>
      </c>
      <c r="S127" s="172">
        <v>0</v>
      </c>
      <c r="T127" s="173">
        <f t="shared" si="3"/>
        <v>0</v>
      </c>
      <c r="U127" s="32"/>
      <c r="V127" s="32"/>
      <c r="W127" s="32"/>
      <c r="X127" s="32"/>
      <c r="Y127" s="32"/>
      <c r="Z127" s="32"/>
      <c r="AA127" s="32"/>
      <c r="AB127" s="32"/>
      <c r="AC127" s="32"/>
      <c r="AD127" s="32"/>
      <c r="AE127" s="32"/>
      <c r="AR127" s="174" t="s">
        <v>143</v>
      </c>
      <c r="AT127" s="174" t="s">
        <v>139</v>
      </c>
      <c r="AU127" s="174" t="s">
        <v>80</v>
      </c>
      <c r="AY127" s="17" t="s">
        <v>136</v>
      </c>
      <c r="BE127" s="175">
        <f t="shared" si="4"/>
        <v>0</v>
      </c>
      <c r="BF127" s="175">
        <f t="shared" si="5"/>
        <v>0</v>
      </c>
      <c r="BG127" s="175">
        <f t="shared" si="6"/>
        <v>0</v>
      </c>
      <c r="BH127" s="175">
        <f t="shared" si="7"/>
        <v>0</v>
      </c>
      <c r="BI127" s="175">
        <f t="shared" si="8"/>
        <v>0</v>
      </c>
      <c r="BJ127" s="17" t="s">
        <v>144</v>
      </c>
      <c r="BK127" s="175">
        <f t="shared" si="9"/>
        <v>0</v>
      </c>
      <c r="BL127" s="17" t="s">
        <v>143</v>
      </c>
      <c r="BM127" s="174" t="s">
        <v>214</v>
      </c>
    </row>
    <row r="128" spans="1:65" s="2" customFormat="1" ht="16.5" customHeight="1">
      <c r="A128" s="32"/>
      <c r="B128" s="161"/>
      <c r="C128" s="162" t="s">
        <v>181</v>
      </c>
      <c r="D128" s="162" t="s">
        <v>139</v>
      </c>
      <c r="E128" s="163" t="s">
        <v>670</v>
      </c>
      <c r="F128" s="164" t="s">
        <v>671</v>
      </c>
      <c r="G128" s="165" t="s">
        <v>390</v>
      </c>
      <c r="H128" s="211"/>
      <c r="I128" s="167"/>
      <c r="J128" s="168">
        <f t="shared" si="0"/>
        <v>0</v>
      </c>
      <c r="K128" s="169"/>
      <c r="L128" s="33"/>
      <c r="M128" s="170" t="s">
        <v>1</v>
      </c>
      <c r="N128" s="171" t="s">
        <v>38</v>
      </c>
      <c r="O128" s="58"/>
      <c r="P128" s="172">
        <f t="shared" si="1"/>
        <v>0</v>
      </c>
      <c r="Q128" s="172">
        <v>0</v>
      </c>
      <c r="R128" s="172">
        <f t="shared" si="2"/>
        <v>0</v>
      </c>
      <c r="S128" s="172">
        <v>0</v>
      </c>
      <c r="T128" s="173">
        <f t="shared" si="3"/>
        <v>0</v>
      </c>
      <c r="U128" s="32"/>
      <c r="V128" s="32"/>
      <c r="W128" s="32"/>
      <c r="X128" s="32"/>
      <c r="Y128" s="32"/>
      <c r="Z128" s="32"/>
      <c r="AA128" s="32"/>
      <c r="AB128" s="32"/>
      <c r="AC128" s="32"/>
      <c r="AD128" s="32"/>
      <c r="AE128" s="32"/>
      <c r="AR128" s="174" t="s">
        <v>143</v>
      </c>
      <c r="AT128" s="174" t="s">
        <v>139</v>
      </c>
      <c r="AU128" s="174" t="s">
        <v>80</v>
      </c>
      <c r="AY128" s="17" t="s">
        <v>136</v>
      </c>
      <c r="BE128" s="175">
        <f t="shared" si="4"/>
        <v>0</v>
      </c>
      <c r="BF128" s="175">
        <f t="shared" si="5"/>
        <v>0</v>
      </c>
      <c r="BG128" s="175">
        <f t="shared" si="6"/>
        <v>0</v>
      </c>
      <c r="BH128" s="175">
        <f t="shared" si="7"/>
        <v>0</v>
      </c>
      <c r="BI128" s="175">
        <f t="shared" si="8"/>
        <v>0</v>
      </c>
      <c r="BJ128" s="17" t="s">
        <v>144</v>
      </c>
      <c r="BK128" s="175">
        <f t="shared" si="9"/>
        <v>0</v>
      </c>
      <c r="BL128" s="17" t="s">
        <v>143</v>
      </c>
      <c r="BM128" s="174" t="s">
        <v>672</v>
      </c>
    </row>
    <row r="129" spans="1:65" s="12" customFormat="1" ht="25.9" customHeight="1">
      <c r="B129" s="148"/>
      <c r="D129" s="149" t="s">
        <v>71</v>
      </c>
      <c r="E129" s="150" t="s">
        <v>532</v>
      </c>
      <c r="F129" s="150" t="s">
        <v>673</v>
      </c>
      <c r="I129" s="151"/>
      <c r="J129" s="152">
        <f>BK129</f>
        <v>0</v>
      </c>
      <c r="L129" s="148"/>
      <c r="M129" s="153"/>
      <c r="N129" s="154"/>
      <c r="O129" s="154"/>
      <c r="P129" s="155">
        <f>SUM(P130:P138)</f>
        <v>0</v>
      </c>
      <c r="Q129" s="154"/>
      <c r="R129" s="155">
        <f>SUM(R130:R138)</f>
        <v>0</v>
      </c>
      <c r="S129" s="154"/>
      <c r="T129" s="156">
        <f>SUM(T130:T138)</f>
        <v>0</v>
      </c>
      <c r="AR129" s="149" t="s">
        <v>80</v>
      </c>
      <c r="AT129" s="157" t="s">
        <v>71</v>
      </c>
      <c r="AU129" s="157" t="s">
        <v>72</v>
      </c>
      <c r="AY129" s="149" t="s">
        <v>136</v>
      </c>
      <c r="BK129" s="158">
        <f>SUM(BK130:BK138)</f>
        <v>0</v>
      </c>
    </row>
    <row r="130" spans="1:65" s="2" customFormat="1" ht="16.5" customHeight="1">
      <c r="A130" s="32"/>
      <c r="B130" s="161"/>
      <c r="C130" s="162" t="s">
        <v>185</v>
      </c>
      <c r="D130" s="162" t="s">
        <v>139</v>
      </c>
      <c r="E130" s="163" t="s">
        <v>674</v>
      </c>
      <c r="F130" s="164" t="s">
        <v>675</v>
      </c>
      <c r="G130" s="165" t="s">
        <v>142</v>
      </c>
      <c r="H130" s="166">
        <v>24</v>
      </c>
      <c r="I130" s="167"/>
      <c r="J130" s="168">
        <f t="shared" ref="J130:J138" si="10">ROUND(I130*H130,2)</f>
        <v>0</v>
      </c>
      <c r="K130" s="169"/>
      <c r="L130" s="33"/>
      <c r="M130" s="170" t="s">
        <v>1</v>
      </c>
      <c r="N130" s="171" t="s">
        <v>38</v>
      </c>
      <c r="O130" s="58"/>
      <c r="P130" s="172">
        <f t="shared" ref="P130:P138" si="11">O130*H130</f>
        <v>0</v>
      </c>
      <c r="Q130" s="172">
        <v>0</v>
      </c>
      <c r="R130" s="172">
        <f t="shared" ref="R130:R138" si="12">Q130*H130</f>
        <v>0</v>
      </c>
      <c r="S130" s="172">
        <v>0</v>
      </c>
      <c r="T130" s="173">
        <f t="shared" ref="T130:T138" si="13">S130*H130</f>
        <v>0</v>
      </c>
      <c r="U130" s="32"/>
      <c r="V130" s="32"/>
      <c r="W130" s="32"/>
      <c r="X130" s="32"/>
      <c r="Y130" s="32"/>
      <c r="Z130" s="32"/>
      <c r="AA130" s="32"/>
      <c r="AB130" s="32"/>
      <c r="AC130" s="32"/>
      <c r="AD130" s="32"/>
      <c r="AE130" s="32"/>
      <c r="AR130" s="174" t="s">
        <v>143</v>
      </c>
      <c r="AT130" s="174" t="s">
        <v>139</v>
      </c>
      <c r="AU130" s="174" t="s">
        <v>80</v>
      </c>
      <c r="AY130" s="17" t="s">
        <v>136</v>
      </c>
      <c r="BE130" s="175">
        <f t="shared" ref="BE130:BE138" si="14">IF(N130="základní",J130,0)</f>
        <v>0</v>
      </c>
      <c r="BF130" s="175">
        <f t="shared" ref="BF130:BF138" si="15">IF(N130="snížená",J130,0)</f>
        <v>0</v>
      </c>
      <c r="BG130" s="175">
        <f t="shared" ref="BG130:BG138" si="16">IF(N130="zákl. přenesená",J130,0)</f>
        <v>0</v>
      </c>
      <c r="BH130" s="175">
        <f t="shared" ref="BH130:BH138" si="17">IF(N130="sníž. přenesená",J130,0)</f>
        <v>0</v>
      </c>
      <c r="BI130" s="175">
        <f t="shared" ref="BI130:BI138" si="18">IF(N130="nulová",J130,0)</f>
        <v>0</v>
      </c>
      <c r="BJ130" s="17" t="s">
        <v>144</v>
      </c>
      <c r="BK130" s="175">
        <f t="shared" ref="BK130:BK138" si="19">ROUND(I130*H130,2)</f>
        <v>0</v>
      </c>
      <c r="BL130" s="17" t="s">
        <v>143</v>
      </c>
      <c r="BM130" s="174" t="s">
        <v>230</v>
      </c>
    </row>
    <row r="131" spans="1:65" s="2" customFormat="1" ht="16.5" customHeight="1">
      <c r="A131" s="32"/>
      <c r="B131" s="161"/>
      <c r="C131" s="162" t="s">
        <v>192</v>
      </c>
      <c r="D131" s="162" t="s">
        <v>139</v>
      </c>
      <c r="E131" s="163" t="s">
        <v>676</v>
      </c>
      <c r="F131" s="164" t="s">
        <v>677</v>
      </c>
      <c r="G131" s="165" t="s">
        <v>142</v>
      </c>
      <c r="H131" s="166">
        <v>24</v>
      </c>
      <c r="I131" s="167"/>
      <c r="J131" s="168">
        <f t="shared" si="10"/>
        <v>0</v>
      </c>
      <c r="K131" s="169"/>
      <c r="L131" s="33"/>
      <c r="M131" s="170" t="s">
        <v>1</v>
      </c>
      <c r="N131" s="171" t="s">
        <v>38</v>
      </c>
      <c r="O131" s="58"/>
      <c r="P131" s="172">
        <f t="shared" si="11"/>
        <v>0</v>
      </c>
      <c r="Q131" s="172">
        <v>0</v>
      </c>
      <c r="R131" s="172">
        <f t="shared" si="12"/>
        <v>0</v>
      </c>
      <c r="S131" s="172">
        <v>0</v>
      </c>
      <c r="T131" s="173">
        <f t="shared" si="13"/>
        <v>0</v>
      </c>
      <c r="U131" s="32"/>
      <c r="V131" s="32"/>
      <c r="W131" s="32"/>
      <c r="X131" s="32"/>
      <c r="Y131" s="32"/>
      <c r="Z131" s="32"/>
      <c r="AA131" s="32"/>
      <c r="AB131" s="32"/>
      <c r="AC131" s="32"/>
      <c r="AD131" s="32"/>
      <c r="AE131" s="32"/>
      <c r="AR131" s="174" t="s">
        <v>143</v>
      </c>
      <c r="AT131" s="174" t="s">
        <v>139</v>
      </c>
      <c r="AU131" s="174" t="s">
        <v>80</v>
      </c>
      <c r="AY131" s="17" t="s">
        <v>136</v>
      </c>
      <c r="BE131" s="175">
        <f t="shared" si="14"/>
        <v>0</v>
      </c>
      <c r="BF131" s="175">
        <f t="shared" si="15"/>
        <v>0</v>
      </c>
      <c r="BG131" s="175">
        <f t="shared" si="16"/>
        <v>0</v>
      </c>
      <c r="BH131" s="175">
        <f t="shared" si="17"/>
        <v>0</v>
      </c>
      <c r="BI131" s="175">
        <f t="shared" si="18"/>
        <v>0</v>
      </c>
      <c r="BJ131" s="17" t="s">
        <v>144</v>
      </c>
      <c r="BK131" s="175">
        <f t="shared" si="19"/>
        <v>0</v>
      </c>
      <c r="BL131" s="17" t="s">
        <v>143</v>
      </c>
      <c r="BM131" s="174" t="s">
        <v>238</v>
      </c>
    </row>
    <row r="132" spans="1:65" s="2" customFormat="1" ht="16.5" customHeight="1">
      <c r="A132" s="32"/>
      <c r="B132" s="161"/>
      <c r="C132" s="162" t="s">
        <v>198</v>
      </c>
      <c r="D132" s="162" t="s">
        <v>139</v>
      </c>
      <c r="E132" s="163" t="s">
        <v>678</v>
      </c>
      <c r="F132" s="164" t="s">
        <v>679</v>
      </c>
      <c r="G132" s="165" t="s">
        <v>142</v>
      </c>
      <c r="H132" s="166">
        <v>12</v>
      </c>
      <c r="I132" s="167"/>
      <c r="J132" s="168">
        <f t="shared" si="10"/>
        <v>0</v>
      </c>
      <c r="K132" s="169"/>
      <c r="L132" s="33"/>
      <c r="M132" s="170" t="s">
        <v>1</v>
      </c>
      <c r="N132" s="171" t="s">
        <v>38</v>
      </c>
      <c r="O132" s="58"/>
      <c r="P132" s="172">
        <f t="shared" si="11"/>
        <v>0</v>
      </c>
      <c r="Q132" s="172">
        <v>0</v>
      </c>
      <c r="R132" s="172">
        <f t="shared" si="12"/>
        <v>0</v>
      </c>
      <c r="S132" s="172">
        <v>0</v>
      </c>
      <c r="T132" s="173">
        <f t="shared" si="13"/>
        <v>0</v>
      </c>
      <c r="U132" s="32"/>
      <c r="V132" s="32"/>
      <c r="W132" s="32"/>
      <c r="X132" s="32"/>
      <c r="Y132" s="32"/>
      <c r="Z132" s="32"/>
      <c r="AA132" s="32"/>
      <c r="AB132" s="32"/>
      <c r="AC132" s="32"/>
      <c r="AD132" s="32"/>
      <c r="AE132" s="32"/>
      <c r="AR132" s="174" t="s">
        <v>143</v>
      </c>
      <c r="AT132" s="174" t="s">
        <v>139</v>
      </c>
      <c r="AU132" s="174" t="s">
        <v>80</v>
      </c>
      <c r="AY132" s="17" t="s">
        <v>136</v>
      </c>
      <c r="BE132" s="175">
        <f t="shared" si="14"/>
        <v>0</v>
      </c>
      <c r="BF132" s="175">
        <f t="shared" si="15"/>
        <v>0</v>
      </c>
      <c r="BG132" s="175">
        <f t="shared" si="16"/>
        <v>0</v>
      </c>
      <c r="BH132" s="175">
        <f t="shared" si="17"/>
        <v>0</v>
      </c>
      <c r="BI132" s="175">
        <f t="shared" si="18"/>
        <v>0</v>
      </c>
      <c r="BJ132" s="17" t="s">
        <v>144</v>
      </c>
      <c r="BK132" s="175">
        <f t="shared" si="19"/>
        <v>0</v>
      </c>
      <c r="BL132" s="17" t="s">
        <v>143</v>
      </c>
      <c r="BM132" s="174" t="s">
        <v>257</v>
      </c>
    </row>
    <row r="133" spans="1:65" s="2" customFormat="1" ht="16.5" customHeight="1">
      <c r="A133" s="32"/>
      <c r="B133" s="161"/>
      <c r="C133" s="162" t="s">
        <v>204</v>
      </c>
      <c r="D133" s="162" t="s">
        <v>139</v>
      </c>
      <c r="E133" s="163" t="s">
        <v>680</v>
      </c>
      <c r="F133" s="164" t="s">
        <v>681</v>
      </c>
      <c r="G133" s="165" t="s">
        <v>260</v>
      </c>
      <c r="H133" s="166">
        <v>98</v>
      </c>
      <c r="I133" s="167"/>
      <c r="J133" s="168">
        <f t="shared" si="10"/>
        <v>0</v>
      </c>
      <c r="K133" s="169"/>
      <c r="L133" s="33"/>
      <c r="M133" s="170" t="s">
        <v>1</v>
      </c>
      <c r="N133" s="171" t="s">
        <v>38</v>
      </c>
      <c r="O133" s="58"/>
      <c r="P133" s="172">
        <f t="shared" si="11"/>
        <v>0</v>
      </c>
      <c r="Q133" s="172">
        <v>0</v>
      </c>
      <c r="R133" s="172">
        <f t="shared" si="12"/>
        <v>0</v>
      </c>
      <c r="S133" s="172">
        <v>0</v>
      </c>
      <c r="T133" s="173">
        <f t="shared" si="13"/>
        <v>0</v>
      </c>
      <c r="U133" s="32"/>
      <c r="V133" s="32"/>
      <c r="W133" s="32"/>
      <c r="X133" s="32"/>
      <c r="Y133" s="32"/>
      <c r="Z133" s="32"/>
      <c r="AA133" s="32"/>
      <c r="AB133" s="32"/>
      <c r="AC133" s="32"/>
      <c r="AD133" s="32"/>
      <c r="AE133" s="32"/>
      <c r="AR133" s="174" t="s">
        <v>143</v>
      </c>
      <c r="AT133" s="174" t="s">
        <v>139</v>
      </c>
      <c r="AU133" s="174" t="s">
        <v>80</v>
      </c>
      <c r="AY133" s="17" t="s">
        <v>136</v>
      </c>
      <c r="BE133" s="175">
        <f t="shared" si="14"/>
        <v>0</v>
      </c>
      <c r="BF133" s="175">
        <f t="shared" si="15"/>
        <v>0</v>
      </c>
      <c r="BG133" s="175">
        <f t="shared" si="16"/>
        <v>0</v>
      </c>
      <c r="BH133" s="175">
        <f t="shared" si="17"/>
        <v>0</v>
      </c>
      <c r="BI133" s="175">
        <f t="shared" si="18"/>
        <v>0</v>
      </c>
      <c r="BJ133" s="17" t="s">
        <v>144</v>
      </c>
      <c r="BK133" s="175">
        <f t="shared" si="19"/>
        <v>0</v>
      </c>
      <c r="BL133" s="17" t="s">
        <v>143</v>
      </c>
      <c r="BM133" s="174" t="s">
        <v>267</v>
      </c>
    </row>
    <row r="134" spans="1:65" s="2" customFormat="1" ht="16.5" customHeight="1">
      <c r="A134" s="32"/>
      <c r="B134" s="161"/>
      <c r="C134" s="162" t="s">
        <v>210</v>
      </c>
      <c r="D134" s="162" t="s">
        <v>139</v>
      </c>
      <c r="E134" s="163" t="s">
        <v>682</v>
      </c>
      <c r="F134" s="164" t="s">
        <v>683</v>
      </c>
      <c r="G134" s="165" t="s">
        <v>260</v>
      </c>
      <c r="H134" s="166">
        <v>98</v>
      </c>
      <c r="I134" s="167"/>
      <c r="J134" s="168">
        <f t="shared" si="10"/>
        <v>0</v>
      </c>
      <c r="K134" s="169"/>
      <c r="L134" s="33"/>
      <c r="M134" s="170" t="s">
        <v>1</v>
      </c>
      <c r="N134" s="171" t="s">
        <v>38</v>
      </c>
      <c r="O134" s="58"/>
      <c r="P134" s="172">
        <f t="shared" si="11"/>
        <v>0</v>
      </c>
      <c r="Q134" s="172">
        <v>0</v>
      </c>
      <c r="R134" s="172">
        <f t="shared" si="12"/>
        <v>0</v>
      </c>
      <c r="S134" s="172">
        <v>0</v>
      </c>
      <c r="T134" s="173">
        <f t="shared" si="13"/>
        <v>0</v>
      </c>
      <c r="U134" s="32"/>
      <c r="V134" s="32"/>
      <c r="W134" s="32"/>
      <c r="X134" s="32"/>
      <c r="Y134" s="32"/>
      <c r="Z134" s="32"/>
      <c r="AA134" s="32"/>
      <c r="AB134" s="32"/>
      <c r="AC134" s="32"/>
      <c r="AD134" s="32"/>
      <c r="AE134" s="32"/>
      <c r="AR134" s="174" t="s">
        <v>143</v>
      </c>
      <c r="AT134" s="174" t="s">
        <v>139</v>
      </c>
      <c r="AU134" s="174" t="s">
        <v>80</v>
      </c>
      <c r="AY134" s="17" t="s">
        <v>136</v>
      </c>
      <c r="BE134" s="175">
        <f t="shared" si="14"/>
        <v>0</v>
      </c>
      <c r="BF134" s="175">
        <f t="shared" si="15"/>
        <v>0</v>
      </c>
      <c r="BG134" s="175">
        <f t="shared" si="16"/>
        <v>0</v>
      </c>
      <c r="BH134" s="175">
        <f t="shared" si="17"/>
        <v>0</v>
      </c>
      <c r="BI134" s="175">
        <f t="shared" si="18"/>
        <v>0</v>
      </c>
      <c r="BJ134" s="17" t="s">
        <v>144</v>
      </c>
      <c r="BK134" s="175">
        <f t="shared" si="19"/>
        <v>0</v>
      </c>
      <c r="BL134" s="17" t="s">
        <v>143</v>
      </c>
      <c r="BM134" s="174" t="s">
        <v>275</v>
      </c>
    </row>
    <row r="135" spans="1:65" s="2" customFormat="1" ht="16.5" customHeight="1">
      <c r="A135" s="32"/>
      <c r="B135" s="161"/>
      <c r="C135" s="162" t="s">
        <v>214</v>
      </c>
      <c r="D135" s="162" t="s">
        <v>139</v>
      </c>
      <c r="E135" s="163" t="s">
        <v>684</v>
      </c>
      <c r="F135" s="164" t="s">
        <v>685</v>
      </c>
      <c r="G135" s="165" t="s">
        <v>260</v>
      </c>
      <c r="H135" s="166">
        <v>50</v>
      </c>
      <c r="I135" s="167"/>
      <c r="J135" s="168">
        <f t="shared" si="10"/>
        <v>0</v>
      </c>
      <c r="K135" s="169"/>
      <c r="L135" s="33"/>
      <c r="M135" s="170" t="s">
        <v>1</v>
      </c>
      <c r="N135" s="171" t="s">
        <v>38</v>
      </c>
      <c r="O135" s="58"/>
      <c r="P135" s="172">
        <f t="shared" si="11"/>
        <v>0</v>
      </c>
      <c r="Q135" s="172">
        <v>0</v>
      </c>
      <c r="R135" s="172">
        <f t="shared" si="12"/>
        <v>0</v>
      </c>
      <c r="S135" s="172">
        <v>0</v>
      </c>
      <c r="T135" s="173">
        <f t="shared" si="13"/>
        <v>0</v>
      </c>
      <c r="U135" s="32"/>
      <c r="V135" s="32"/>
      <c r="W135" s="32"/>
      <c r="X135" s="32"/>
      <c r="Y135" s="32"/>
      <c r="Z135" s="32"/>
      <c r="AA135" s="32"/>
      <c r="AB135" s="32"/>
      <c r="AC135" s="32"/>
      <c r="AD135" s="32"/>
      <c r="AE135" s="32"/>
      <c r="AR135" s="174" t="s">
        <v>143</v>
      </c>
      <c r="AT135" s="174" t="s">
        <v>139</v>
      </c>
      <c r="AU135" s="174" t="s">
        <v>80</v>
      </c>
      <c r="AY135" s="17" t="s">
        <v>136</v>
      </c>
      <c r="BE135" s="175">
        <f t="shared" si="14"/>
        <v>0</v>
      </c>
      <c r="BF135" s="175">
        <f t="shared" si="15"/>
        <v>0</v>
      </c>
      <c r="BG135" s="175">
        <f t="shared" si="16"/>
        <v>0</v>
      </c>
      <c r="BH135" s="175">
        <f t="shared" si="17"/>
        <v>0</v>
      </c>
      <c r="BI135" s="175">
        <f t="shared" si="18"/>
        <v>0</v>
      </c>
      <c r="BJ135" s="17" t="s">
        <v>144</v>
      </c>
      <c r="BK135" s="175">
        <f t="shared" si="19"/>
        <v>0</v>
      </c>
      <c r="BL135" s="17" t="s">
        <v>143</v>
      </c>
      <c r="BM135" s="174" t="s">
        <v>285</v>
      </c>
    </row>
    <row r="136" spans="1:65" s="2" customFormat="1" ht="16.5" customHeight="1">
      <c r="A136" s="32"/>
      <c r="B136" s="161"/>
      <c r="C136" s="162" t="s">
        <v>8</v>
      </c>
      <c r="D136" s="162" t="s">
        <v>139</v>
      </c>
      <c r="E136" s="163" t="s">
        <v>686</v>
      </c>
      <c r="F136" s="164" t="s">
        <v>687</v>
      </c>
      <c r="G136" s="165" t="s">
        <v>142</v>
      </c>
      <c r="H136" s="166">
        <v>24</v>
      </c>
      <c r="I136" s="167"/>
      <c r="J136" s="168">
        <f t="shared" si="10"/>
        <v>0</v>
      </c>
      <c r="K136" s="169"/>
      <c r="L136" s="33"/>
      <c r="M136" s="170" t="s">
        <v>1</v>
      </c>
      <c r="N136" s="171" t="s">
        <v>38</v>
      </c>
      <c r="O136" s="58"/>
      <c r="P136" s="172">
        <f t="shared" si="11"/>
        <v>0</v>
      </c>
      <c r="Q136" s="172">
        <v>0</v>
      </c>
      <c r="R136" s="172">
        <f t="shared" si="12"/>
        <v>0</v>
      </c>
      <c r="S136" s="172">
        <v>0</v>
      </c>
      <c r="T136" s="173">
        <f t="shared" si="13"/>
        <v>0</v>
      </c>
      <c r="U136" s="32"/>
      <c r="V136" s="32"/>
      <c r="W136" s="32"/>
      <c r="X136" s="32"/>
      <c r="Y136" s="32"/>
      <c r="Z136" s="32"/>
      <c r="AA136" s="32"/>
      <c r="AB136" s="32"/>
      <c r="AC136" s="32"/>
      <c r="AD136" s="32"/>
      <c r="AE136" s="32"/>
      <c r="AR136" s="174" t="s">
        <v>143</v>
      </c>
      <c r="AT136" s="174" t="s">
        <v>139</v>
      </c>
      <c r="AU136" s="174" t="s">
        <v>80</v>
      </c>
      <c r="AY136" s="17" t="s">
        <v>136</v>
      </c>
      <c r="BE136" s="175">
        <f t="shared" si="14"/>
        <v>0</v>
      </c>
      <c r="BF136" s="175">
        <f t="shared" si="15"/>
        <v>0</v>
      </c>
      <c r="BG136" s="175">
        <f t="shared" si="16"/>
        <v>0</v>
      </c>
      <c r="BH136" s="175">
        <f t="shared" si="17"/>
        <v>0</v>
      </c>
      <c r="BI136" s="175">
        <f t="shared" si="18"/>
        <v>0</v>
      </c>
      <c r="BJ136" s="17" t="s">
        <v>144</v>
      </c>
      <c r="BK136" s="175">
        <f t="shared" si="19"/>
        <v>0</v>
      </c>
      <c r="BL136" s="17" t="s">
        <v>143</v>
      </c>
      <c r="BM136" s="174" t="s">
        <v>688</v>
      </c>
    </row>
    <row r="137" spans="1:65" s="2" customFormat="1" ht="16.5" customHeight="1">
      <c r="A137" s="32"/>
      <c r="B137" s="161"/>
      <c r="C137" s="162" t="s">
        <v>222</v>
      </c>
      <c r="D137" s="162" t="s">
        <v>139</v>
      </c>
      <c r="E137" s="163" t="s">
        <v>689</v>
      </c>
      <c r="F137" s="164" t="s">
        <v>690</v>
      </c>
      <c r="G137" s="165" t="s">
        <v>142</v>
      </c>
      <c r="H137" s="166">
        <v>24</v>
      </c>
      <c r="I137" s="167"/>
      <c r="J137" s="168">
        <f t="shared" si="10"/>
        <v>0</v>
      </c>
      <c r="K137" s="169"/>
      <c r="L137" s="33"/>
      <c r="M137" s="170" t="s">
        <v>1</v>
      </c>
      <c r="N137" s="171" t="s">
        <v>38</v>
      </c>
      <c r="O137" s="58"/>
      <c r="P137" s="172">
        <f t="shared" si="11"/>
        <v>0</v>
      </c>
      <c r="Q137" s="172">
        <v>0</v>
      </c>
      <c r="R137" s="172">
        <f t="shared" si="12"/>
        <v>0</v>
      </c>
      <c r="S137" s="172">
        <v>0</v>
      </c>
      <c r="T137" s="173">
        <f t="shared" si="13"/>
        <v>0</v>
      </c>
      <c r="U137" s="32"/>
      <c r="V137" s="32"/>
      <c r="W137" s="32"/>
      <c r="X137" s="32"/>
      <c r="Y137" s="32"/>
      <c r="Z137" s="32"/>
      <c r="AA137" s="32"/>
      <c r="AB137" s="32"/>
      <c r="AC137" s="32"/>
      <c r="AD137" s="32"/>
      <c r="AE137" s="32"/>
      <c r="AR137" s="174" t="s">
        <v>143</v>
      </c>
      <c r="AT137" s="174" t="s">
        <v>139</v>
      </c>
      <c r="AU137" s="174" t="s">
        <v>80</v>
      </c>
      <c r="AY137" s="17" t="s">
        <v>136</v>
      </c>
      <c r="BE137" s="175">
        <f t="shared" si="14"/>
        <v>0</v>
      </c>
      <c r="BF137" s="175">
        <f t="shared" si="15"/>
        <v>0</v>
      </c>
      <c r="BG137" s="175">
        <f t="shared" si="16"/>
        <v>0</v>
      </c>
      <c r="BH137" s="175">
        <f t="shared" si="17"/>
        <v>0</v>
      </c>
      <c r="BI137" s="175">
        <f t="shared" si="18"/>
        <v>0</v>
      </c>
      <c r="BJ137" s="17" t="s">
        <v>144</v>
      </c>
      <c r="BK137" s="175">
        <f t="shared" si="19"/>
        <v>0</v>
      </c>
      <c r="BL137" s="17" t="s">
        <v>143</v>
      </c>
      <c r="BM137" s="174" t="s">
        <v>691</v>
      </c>
    </row>
    <row r="138" spans="1:65" s="2" customFormat="1" ht="16.5" customHeight="1">
      <c r="A138" s="32"/>
      <c r="B138" s="161"/>
      <c r="C138" s="162" t="s">
        <v>226</v>
      </c>
      <c r="D138" s="162" t="s">
        <v>139</v>
      </c>
      <c r="E138" s="163" t="s">
        <v>692</v>
      </c>
      <c r="F138" s="164" t="s">
        <v>671</v>
      </c>
      <c r="G138" s="165" t="s">
        <v>390</v>
      </c>
      <c r="H138" s="211"/>
      <c r="I138" s="167"/>
      <c r="J138" s="168">
        <f t="shared" si="10"/>
        <v>0</v>
      </c>
      <c r="K138" s="169"/>
      <c r="L138" s="33"/>
      <c r="M138" s="170" t="s">
        <v>1</v>
      </c>
      <c r="N138" s="171" t="s">
        <v>38</v>
      </c>
      <c r="O138" s="58"/>
      <c r="P138" s="172">
        <f t="shared" si="11"/>
        <v>0</v>
      </c>
      <c r="Q138" s="172">
        <v>0</v>
      </c>
      <c r="R138" s="172">
        <f t="shared" si="12"/>
        <v>0</v>
      </c>
      <c r="S138" s="172">
        <v>0</v>
      </c>
      <c r="T138" s="173">
        <f t="shared" si="13"/>
        <v>0</v>
      </c>
      <c r="U138" s="32"/>
      <c r="V138" s="32"/>
      <c r="W138" s="32"/>
      <c r="X138" s="32"/>
      <c r="Y138" s="32"/>
      <c r="Z138" s="32"/>
      <c r="AA138" s="32"/>
      <c r="AB138" s="32"/>
      <c r="AC138" s="32"/>
      <c r="AD138" s="32"/>
      <c r="AE138" s="32"/>
      <c r="AR138" s="174" t="s">
        <v>143</v>
      </c>
      <c r="AT138" s="174" t="s">
        <v>139</v>
      </c>
      <c r="AU138" s="174" t="s">
        <v>80</v>
      </c>
      <c r="AY138" s="17" t="s">
        <v>136</v>
      </c>
      <c r="BE138" s="175">
        <f t="shared" si="14"/>
        <v>0</v>
      </c>
      <c r="BF138" s="175">
        <f t="shared" si="15"/>
        <v>0</v>
      </c>
      <c r="BG138" s="175">
        <f t="shared" si="16"/>
        <v>0</v>
      </c>
      <c r="BH138" s="175">
        <f t="shared" si="17"/>
        <v>0</v>
      </c>
      <c r="BI138" s="175">
        <f t="shared" si="18"/>
        <v>0</v>
      </c>
      <c r="BJ138" s="17" t="s">
        <v>144</v>
      </c>
      <c r="BK138" s="175">
        <f t="shared" si="19"/>
        <v>0</v>
      </c>
      <c r="BL138" s="17" t="s">
        <v>143</v>
      </c>
      <c r="BM138" s="174" t="s">
        <v>693</v>
      </c>
    </row>
    <row r="139" spans="1:65" s="12" customFormat="1" ht="25.9" customHeight="1">
      <c r="B139" s="148"/>
      <c r="D139" s="149" t="s">
        <v>71</v>
      </c>
      <c r="E139" s="150" t="s">
        <v>600</v>
      </c>
      <c r="F139" s="150" t="s">
        <v>694</v>
      </c>
      <c r="I139" s="151"/>
      <c r="J139" s="152">
        <f>BK139</f>
        <v>0</v>
      </c>
      <c r="L139" s="148"/>
      <c r="M139" s="153"/>
      <c r="N139" s="154"/>
      <c r="O139" s="154"/>
      <c r="P139" s="155">
        <f>SUM(P140:P144)</f>
        <v>0</v>
      </c>
      <c r="Q139" s="154"/>
      <c r="R139" s="155">
        <f>SUM(R140:R144)</f>
        <v>0</v>
      </c>
      <c r="S139" s="154"/>
      <c r="T139" s="156">
        <f>SUM(T140:T144)</f>
        <v>0</v>
      </c>
      <c r="AR139" s="149" t="s">
        <v>80</v>
      </c>
      <c r="AT139" s="157" t="s">
        <v>71</v>
      </c>
      <c r="AU139" s="157" t="s">
        <v>72</v>
      </c>
      <c r="AY139" s="149" t="s">
        <v>136</v>
      </c>
      <c r="BK139" s="158">
        <f>SUM(BK140:BK144)</f>
        <v>0</v>
      </c>
    </row>
    <row r="140" spans="1:65" s="2" customFormat="1" ht="21.75" customHeight="1">
      <c r="A140" s="32"/>
      <c r="B140" s="161"/>
      <c r="C140" s="162" t="s">
        <v>230</v>
      </c>
      <c r="D140" s="162" t="s">
        <v>139</v>
      </c>
      <c r="E140" s="163" t="s">
        <v>602</v>
      </c>
      <c r="F140" s="164" t="s">
        <v>695</v>
      </c>
      <c r="G140" s="165" t="s">
        <v>207</v>
      </c>
      <c r="H140" s="166">
        <v>24</v>
      </c>
      <c r="I140" s="167"/>
      <c r="J140" s="168">
        <f>ROUND(I140*H140,2)</f>
        <v>0</v>
      </c>
      <c r="K140" s="169"/>
      <c r="L140" s="33"/>
      <c r="M140" s="170" t="s">
        <v>1</v>
      </c>
      <c r="N140" s="171" t="s">
        <v>38</v>
      </c>
      <c r="O140" s="58"/>
      <c r="P140" s="172">
        <f>O140*H140</f>
        <v>0</v>
      </c>
      <c r="Q140" s="172">
        <v>0</v>
      </c>
      <c r="R140" s="172">
        <f>Q140*H140</f>
        <v>0</v>
      </c>
      <c r="S140" s="172">
        <v>0</v>
      </c>
      <c r="T140" s="173">
        <f>S140*H140</f>
        <v>0</v>
      </c>
      <c r="U140" s="32"/>
      <c r="V140" s="32"/>
      <c r="W140" s="32"/>
      <c r="X140" s="32"/>
      <c r="Y140" s="32"/>
      <c r="Z140" s="32"/>
      <c r="AA140" s="32"/>
      <c r="AB140" s="32"/>
      <c r="AC140" s="32"/>
      <c r="AD140" s="32"/>
      <c r="AE140" s="32"/>
      <c r="AR140" s="174" t="s">
        <v>143</v>
      </c>
      <c r="AT140" s="174" t="s">
        <v>139</v>
      </c>
      <c r="AU140" s="174" t="s">
        <v>80</v>
      </c>
      <c r="AY140" s="17" t="s">
        <v>136</v>
      </c>
      <c r="BE140" s="175">
        <f>IF(N140="základní",J140,0)</f>
        <v>0</v>
      </c>
      <c r="BF140" s="175">
        <f>IF(N140="snížená",J140,0)</f>
        <v>0</v>
      </c>
      <c r="BG140" s="175">
        <f>IF(N140="zákl. přenesená",J140,0)</f>
        <v>0</v>
      </c>
      <c r="BH140" s="175">
        <f>IF(N140="sníž. přenesená",J140,0)</f>
        <v>0</v>
      </c>
      <c r="BI140" s="175">
        <f>IF(N140="nulová",J140,0)</f>
        <v>0</v>
      </c>
      <c r="BJ140" s="17" t="s">
        <v>144</v>
      </c>
      <c r="BK140" s="175">
        <f>ROUND(I140*H140,2)</f>
        <v>0</v>
      </c>
      <c r="BL140" s="17" t="s">
        <v>143</v>
      </c>
      <c r="BM140" s="174" t="s">
        <v>696</v>
      </c>
    </row>
    <row r="141" spans="1:65" s="2" customFormat="1" ht="21.75" customHeight="1">
      <c r="A141" s="32"/>
      <c r="B141" s="161"/>
      <c r="C141" s="162" t="s">
        <v>234</v>
      </c>
      <c r="D141" s="162" t="s">
        <v>139</v>
      </c>
      <c r="E141" s="163" t="s">
        <v>697</v>
      </c>
      <c r="F141" s="164" t="s">
        <v>698</v>
      </c>
      <c r="G141" s="165" t="s">
        <v>207</v>
      </c>
      <c r="H141" s="166">
        <v>1</v>
      </c>
      <c r="I141" s="167"/>
      <c r="J141" s="168">
        <f>ROUND(I141*H141,2)</f>
        <v>0</v>
      </c>
      <c r="K141" s="169"/>
      <c r="L141" s="33"/>
      <c r="M141" s="170" t="s">
        <v>1</v>
      </c>
      <c r="N141" s="171" t="s">
        <v>38</v>
      </c>
      <c r="O141" s="58"/>
      <c r="P141" s="172">
        <f>O141*H141</f>
        <v>0</v>
      </c>
      <c r="Q141" s="172">
        <v>0</v>
      </c>
      <c r="R141" s="172">
        <f>Q141*H141</f>
        <v>0</v>
      </c>
      <c r="S141" s="172">
        <v>0</v>
      </c>
      <c r="T141" s="173">
        <f>S141*H141</f>
        <v>0</v>
      </c>
      <c r="U141" s="32"/>
      <c r="V141" s="32"/>
      <c r="W141" s="32"/>
      <c r="X141" s="32"/>
      <c r="Y141" s="32"/>
      <c r="Z141" s="32"/>
      <c r="AA141" s="32"/>
      <c r="AB141" s="32"/>
      <c r="AC141" s="32"/>
      <c r="AD141" s="32"/>
      <c r="AE141" s="32"/>
      <c r="AR141" s="174" t="s">
        <v>143</v>
      </c>
      <c r="AT141" s="174" t="s">
        <v>139</v>
      </c>
      <c r="AU141" s="174" t="s">
        <v>80</v>
      </c>
      <c r="AY141" s="17" t="s">
        <v>136</v>
      </c>
      <c r="BE141" s="175">
        <f>IF(N141="základní",J141,0)</f>
        <v>0</v>
      </c>
      <c r="BF141" s="175">
        <f>IF(N141="snížená",J141,0)</f>
        <v>0</v>
      </c>
      <c r="BG141" s="175">
        <f>IF(N141="zákl. přenesená",J141,0)</f>
        <v>0</v>
      </c>
      <c r="BH141" s="175">
        <f>IF(N141="sníž. přenesená",J141,0)</f>
        <v>0</v>
      </c>
      <c r="BI141" s="175">
        <f>IF(N141="nulová",J141,0)</f>
        <v>0</v>
      </c>
      <c r="BJ141" s="17" t="s">
        <v>144</v>
      </c>
      <c r="BK141" s="175">
        <f>ROUND(I141*H141,2)</f>
        <v>0</v>
      </c>
      <c r="BL141" s="17" t="s">
        <v>143</v>
      </c>
      <c r="BM141" s="174" t="s">
        <v>303</v>
      </c>
    </row>
    <row r="142" spans="1:65" s="2" customFormat="1" ht="21.75" customHeight="1">
      <c r="A142" s="32"/>
      <c r="B142" s="161"/>
      <c r="C142" s="162" t="s">
        <v>238</v>
      </c>
      <c r="D142" s="162" t="s">
        <v>139</v>
      </c>
      <c r="E142" s="163" t="s">
        <v>699</v>
      </c>
      <c r="F142" s="164" t="s">
        <v>700</v>
      </c>
      <c r="G142" s="165" t="s">
        <v>207</v>
      </c>
      <c r="H142" s="166">
        <v>1</v>
      </c>
      <c r="I142" s="167"/>
      <c r="J142" s="168">
        <f>ROUND(I142*H142,2)</f>
        <v>0</v>
      </c>
      <c r="K142" s="169"/>
      <c r="L142" s="33"/>
      <c r="M142" s="170" t="s">
        <v>1</v>
      </c>
      <c r="N142" s="171" t="s">
        <v>38</v>
      </c>
      <c r="O142" s="58"/>
      <c r="P142" s="172">
        <f>O142*H142</f>
        <v>0</v>
      </c>
      <c r="Q142" s="172">
        <v>0</v>
      </c>
      <c r="R142" s="172">
        <f>Q142*H142</f>
        <v>0</v>
      </c>
      <c r="S142" s="172">
        <v>0</v>
      </c>
      <c r="T142" s="173">
        <f>S142*H142</f>
        <v>0</v>
      </c>
      <c r="U142" s="32"/>
      <c r="V142" s="32"/>
      <c r="W142" s="32"/>
      <c r="X142" s="32"/>
      <c r="Y142" s="32"/>
      <c r="Z142" s="32"/>
      <c r="AA142" s="32"/>
      <c r="AB142" s="32"/>
      <c r="AC142" s="32"/>
      <c r="AD142" s="32"/>
      <c r="AE142" s="32"/>
      <c r="AR142" s="174" t="s">
        <v>143</v>
      </c>
      <c r="AT142" s="174" t="s">
        <v>139</v>
      </c>
      <c r="AU142" s="174" t="s">
        <v>80</v>
      </c>
      <c r="AY142" s="17" t="s">
        <v>136</v>
      </c>
      <c r="BE142" s="175">
        <f>IF(N142="základní",J142,0)</f>
        <v>0</v>
      </c>
      <c r="BF142" s="175">
        <f>IF(N142="snížená",J142,0)</f>
        <v>0</v>
      </c>
      <c r="BG142" s="175">
        <f>IF(N142="zákl. přenesená",J142,0)</f>
        <v>0</v>
      </c>
      <c r="BH142" s="175">
        <f>IF(N142="sníž. přenesená",J142,0)</f>
        <v>0</v>
      </c>
      <c r="BI142" s="175">
        <f>IF(N142="nulová",J142,0)</f>
        <v>0</v>
      </c>
      <c r="BJ142" s="17" t="s">
        <v>144</v>
      </c>
      <c r="BK142" s="175">
        <f>ROUND(I142*H142,2)</f>
        <v>0</v>
      </c>
      <c r="BL142" s="17" t="s">
        <v>143</v>
      </c>
      <c r="BM142" s="174" t="s">
        <v>315</v>
      </c>
    </row>
    <row r="143" spans="1:65" s="2" customFormat="1" ht="16.5" customHeight="1">
      <c r="A143" s="32"/>
      <c r="B143" s="161"/>
      <c r="C143" s="162" t="s">
        <v>7</v>
      </c>
      <c r="D143" s="162" t="s">
        <v>139</v>
      </c>
      <c r="E143" s="163" t="s">
        <v>701</v>
      </c>
      <c r="F143" s="164" t="s">
        <v>702</v>
      </c>
      <c r="G143" s="165" t="s">
        <v>703</v>
      </c>
      <c r="H143" s="166">
        <v>25</v>
      </c>
      <c r="I143" s="167"/>
      <c r="J143" s="168">
        <f>ROUND(I143*H143,2)</f>
        <v>0</v>
      </c>
      <c r="K143" s="169"/>
      <c r="L143" s="33"/>
      <c r="M143" s="170" t="s">
        <v>1</v>
      </c>
      <c r="N143" s="171" t="s">
        <v>38</v>
      </c>
      <c r="O143" s="58"/>
      <c r="P143" s="172">
        <f>O143*H143</f>
        <v>0</v>
      </c>
      <c r="Q143" s="172">
        <v>0</v>
      </c>
      <c r="R143" s="172">
        <f>Q143*H143</f>
        <v>0</v>
      </c>
      <c r="S143" s="172">
        <v>0</v>
      </c>
      <c r="T143" s="173">
        <f>S143*H143</f>
        <v>0</v>
      </c>
      <c r="U143" s="32"/>
      <c r="V143" s="32"/>
      <c r="W143" s="32"/>
      <c r="X143" s="32"/>
      <c r="Y143" s="32"/>
      <c r="Z143" s="32"/>
      <c r="AA143" s="32"/>
      <c r="AB143" s="32"/>
      <c r="AC143" s="32"/>
      <c r="AD143" s="32"/>
      <c r="AE143" s="32"/>
      <c r="AR143" s="174" t="s">
        <v>143</v>
      </c>
      <c r="AT143" s="174" t="s">
        <v>139</v>
      </c>
      <c r="AU143" s="174" t="s">
        <v>80</v>
      </c>
      <c r="AY143" s="17" t="s">
        <v>136</v>
      </c>
      <c r="BE143" s="175">
        <f>IF(N143="základní",J143,0)</f>
        <v>0</v>
      </c>
      <c r="BF143" s="175">
        <f>IF(N143="snížená",J143,0)</f>
        <v>0</v>
      </c>
      <c r="BG143" s="175">
        <f>IF(N143="zákl. přenesená",J143,0)</f>
        <v>0</v>
      </c>
      <c r="BH143" s="175">
        <f>IF(N143="sníž. přenesená",J143,0)</f>
        <v>0</v>
      </c>
      <c r="BI143" s="175">
        <f>IF(N143="nulová",J143,0)</f>
        <v>0</v>
      </c>
      <c r="BJ143" s="17" t="s">
        <v>144</v>
      </c>
      <c r="BK143" s="175">
        <f>ROUND(I143*H143,2)</f>
        <v>0</v>
      </c>
      <c r="BL143" s="17" t="s">
        <v>143</v>
      </c>
      <c r="BM143" s="174" t="s">
        <v>329</v>
      </c>
    </row>
    <row r="144" spans="1:65" s="2" customFormat="1" ht="16.5" customHeight="1">
      <c r="A144" s="32"/>
      <c r="B144" s="161"/>
      <c r="C144" s="162" t="s">
        <v>247</v>
      </c>
      <c r="D144" s="162" t="s">
        <v>139</v>
      </c>
      <c r="E144" s="163" t="s">
        <v>704</v>
      </c>
      <c r="F144" s="164" t="s">
        <v>705</v>
      </c>
      <c r="G144" s="165" t="s">
        <v>390</v>
      </c>
      <c r="H144" s="211"/>
      <c r="I144" s="167"/>
      <c r="J144" s="168">
        <f>ROUND(I144*H144,2)</f>
        <v>0</v>
      </c>
      <c r="K144" s="169"/>
      <c r="L144" s="33"/>
      <c r="M144" s="215" t="s">
        <v>1</v>
      </c>
      <c r="N144" s="216" t="s">
        <v>38</v>
      </c>
      <c r="O144" s="217"/>
      <c r="P144" s="218">
        <f>O144*H144</f>
        <v>0</v>
      </c>
      <c r="Q144" s="218">
        <v>0</v>
      </c>
      <c r="R144" s="218">
        <f>Q144*H144</f>
        <v>0</v>
      </c>
      <c r="S144" s="218">
        <v>0</v>
      </c>
      <c r="T144" s="219">
        <f>S144*H144</f>
        <v>0</v>
      </c>
      <c r="U144" s="32"/>
      <c r="V144" s="32"/>
      <c r="W144" s="32"/>
      <c r="X144" s="32"/>
      <c r="Y144" s="32"/>
      <c r="Z144" s="32"/>
      <c r="AA144" s="32"/>
      <c r="AB144" s="32"/>
      <c r="AC144" s="32"/>
      <c r="AD144" s="32"/>
      <c r="AE144" s="32"/>
      <c r="AR144" s="174" t="s">
        <v>143</v>
      </c>
      <c r="AT144" s="174" t="s">
        <v>139</v>
      </c>
      <c r="AU144" s="174" t="s">
        <v>80</v>
      </c>
      <c r="AY144" s="17" t="s">
        <v>136</v>
      </c>
      <c r="BE144" s="175">
        <f>IF(N144="základní",J144,0)</f>
        <v>0</v>
      </c>
      <c r="BF144" s="175">
        <f>IF(N144="snížená",J144,0)</f>
        <v>0</v>
      </c>
      <c r="BG144" s="175">
        <f>IF(N144="zákl. přenesená",J144,0)</f>
        <v>0</v>
      </c>
      <c r="BH144" s="175">
        <f>IF(N144="sníž. přenesená",J144,0)</f>
        <v>0</v>
      </c>
      <c r="BI144" s="175">
        <f>IF(N144="nulová",J144,0)</f>
        <v>0</v>
      </c>
      <c r="BJ144" s="17" t="s">
        <v>144</v>
      </c>
      <c r="BK144" s="175">
        <f>ROUND(I144*H144,2)</f>
        <v>0</v>
      </c>
      <c r="BL144" s="17" t="s">
        <v>143</v>
      </c>
      <c r="BM144" s="174" t="s">
        <v>706</v>
      </c>
    </row>
    <row r="145" spans="1:31" s="2" customFormat="1" ht="6.95" customHeight="1">
      <c r="A145" s="32"/>
      <c r="B145" s="47"/>
      <c r="C145" s="48"/>
      <c r="D145" s="48"/>
      <c r="E145" s="48"/>
      <c r="F145" s="48"/>
      <c r="G145" s="48"/>
      <c r="H145" s="48"/>
      <c r="I145" s="120"/>
      <c r="J145" s="48"/>
      <c r="K145" s="48"/>
      <c r="L145" s="33"/>
      <c r="M145" s="32"/>
      <c r="O145" s="32"/>
      <c r="P145" s="32"/>
      <c r="Q145" s="32"/>
      <c r="R145" s="32"/>
      <c r="S145" s="32"/>
      <c r="T145" s="32"/>
      <c r="U145" s="32"/>
      <c r="V145" s="32"/>
      <c r="W145" s="32"/>
      <c r="X145" s="32"/>
      <c r="Y145" s="32"/>
      <c r="Z145" s="32"/>
      <c r="AA145" s="32"/>
      <c r="AB145" s="32"/>
      <c r="AC145" s="32"/>
      <c r="AD145" s="32"/>
      <c r="AE145" s="32"/>
    </row>
  </sheetData>
  <autoFilter ref="C118:K144" xr:uid="{00000000-0009-0000-0000-000003000000}"/>
  <mergeCells count="9">
    <mergeCell ref="E87:H87"/>
    <mergeCell ref="E109:H109"/>
    <mergeCell ref="E111:H111"/>
    <mergeCell ref="L2:V2"/>
    <mergeCell ref="E7:H7"/>
    <mergeCell ref="E9:H9"/>
    <mergeCell ref="E18:H18"/>
    <mergeCell ref="E27:H27"/>
    <mergeCell ref="E85:H85"/>
  </mergeCells>
  <pageMargins left="0.39374999999999999" right="0.39374999999999999" top="0.39374999999999999" bottom="0.39374999999999999" header="0" footer="0"/>
  <pageSetup paperSize="9" fitToHeight="100" orientation="portrait" blackAndWhite="1"/>
  <headerFooter>
    <oddFooter>&amp;CStrana &amp;P z &amp;N</oddFooter>
  </headerFooter>
  <drawing r:id="rId1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sheetPr>
    <pageSetUpPr fitToPage="1"/>
  </sheetPr>
  <dimension ref="A2:BM159"/>
  <sheetViews>
    <sheetView showGridLines="0" workbookViewId="0"/>
  </sheetViews>
  <sheetFormatPr defaultRowHeight="15"/>
  <cols>
    <col min="1" max="1" width="8.33203125" style="1" customWidth="1"/>
    <col min="2" max="2" width="1.6640625" style="1" customWidth="1"/>
    <col min="3" max="3" width="4.1640625" style="1" customWidth="1"/>
    <col min="4" max="4" width="4.33203125" style="1" customWidth="1"/>
    <col min="5" max="5" width="17.1640625" style="1" customWidth="1"/>
    <col min="6" max="6" width="50.83203125" style="1" customWidth="1"/>
    <col min="7" max="7" width="7" style="1" customWidth="1"/>
    <col min="8" max="8" width="11.5" style="1" customWidth="1"/>
    <col min="9" max="9" width="20.1640625" style="93" customWidth="1"/>
    <col min="10" max="10" width="20.1640625" style="1" customWidth="1"/>
    <col min="11" max="11" width="20.1640625" style="1" hidden="1" customWidth="1"/>
    <col min="12" max="12" width="9.33203125" style="1" customWidth="1"/>
    <col min="13" max="13" width="10.83203125" style="1" hidden="1" customWidth="1"/>
    <col min="14" max="14" width="9.33203125" style="1" hidden="1"/>
    <col min="15" max="20" width="14.1640625" style="1" hidden="1" customWidth="1"/>
    <col min="21" max="21" width="16.33203125" style="1" hidden="1" customWidth="1"/>
    <col min="22" max="22" width="12.33203125" style="1" customWidth="1"/>
    <col min="23" max="23" width="16.33203125" style="1" customWidth="1"/>
    <col min="24" max="24" width="12.33203125" style="1" customWidth="1"/>
    <col min="25" max="25" width="15" style="1" customWidth="1"/>
    <col min="26" max="26" width="11" style="1" customWidth="1"/>
    <col min="27" max="27" width="15" style="1" customWidth="1"/>
    <col min="28" max="28" width="16.33203125" style="1" customWidth="1"/>
    <col min="29" max="29" width="11" style="1" customWidth="1"/>
    <col min="30" max="30" width="15" style="1" customWidth="1"/>
    <col min="31" max="31" width="16.33203125" style="1" customWidth="1"/>
    <col min="44" max="65" width="9.33203125" style="1" hidden="1"/>
  </cols>
  <sheetData>
    <row r="2" spans="1:46" s="1" customFormat="1" ht="36.950000000000003" customHeight="1">
      <c r="I2" s="93"/>
      <c r="L2" s="258" t="s">
        <v>5</v>
      </c>
      <c r="M2" s="243"/>
      <c r="N2" s="243"/>
      <c r="O2" s="243"/>
      <c r="P2" s="243"/>
      <c r="Q2" s="243"/>
      <c r="R2" s="243"/>
      <c r="S2" s="243"/>
      <c r="T2" s="243"/>
      <c r="U2" s="243"/>
      <c r="V2" s="243"/>
      <c r="AT2" s="17" t="s">
        <v>90</v>
      </c>
    </row>
    <row r="3" spans="1:46" s="1" customFormat="1" ht="6.95" customHeight="1">
      <c r="B3" s="18"/>
      <c r="C3" s="19"/>
      <c r="D3" s="19"/>
      <c r="E3" s="19"/>
      <c r="F3" s="19"/>
      <c r="G3" s="19"/>
      <c r="H3" s="19"/>
      <c r="I3" s="94"/>
      <c r="J3" s="19"/>
      <c r="K3" s="19"/>
      <c r="L3" s="20"/>
      <c r="AT3" s="17" t="s">
        <v>80</v>
      </c>
    </row>
    <row r="4" spans="1:46" s="1" customFormat="1" ht="24.95" customHeight="1">
      <c r="B4" s="20"/>
      <c r="D4" s="21" t="s">
        <v>97</v>
      </c>
      <c r="I4" s="93"/>
      <c r="L4" s="20"/>
      <c r="M4" s="95" t="s">
        <v>10</v>
      </c>
      <c r="AT4" s="17" t="s">
        <v>3</v>
      </c>
    </row>
    <row r="5" spans="1:46" s="1" customFormat="1" ht="6.95" customHeight="1">
      <c r="B5" s="20"/>
      <c r="I5" s="93"/>
      <c r="L5" s="20"/>
    </row>
    <row r="6" spans="1:46" s="1" customFormat="1" ht="12" customHeight="1">
      <c r="B6" s="20"/>
      <c r="D6" s="27" t="s">
        <v>16</v>
      </c>
      <c r="I6" s="93"/>
      <c r="L6" s="20"/>
    </row>
    <row r="7" spans="1:46" s="1" customFormat="1" ht="16.5" customHeight="1">
      <c r="B7" s="20"/>
      <c r="E7" s="259" t="str">
        <f>'Rekapitulace stavby'!K6</f>
        <v>Bytový dům Mezilesí 2060 - Výměna stoupacího potrubí - I. etapa</v>
      </c>
      <c r="F7" s="260"/>
      <c r="G7" s="260"/>
      <c r="H7" s="260"/>
      <c r="I7" s="93"/>
      <c r="L7" s="20"/>
    </row>
    <row r="8" spans="1:46" s="2" customFormat="1" ht="12" customHeight="1">
      <c r="A8" s="32"/>
      <c r="B8" s="33"/>
      <c r="C8" s="32"/>
      <c r="D8" s="27" t="s">
        <v>98</v>
      </c>
      <c r="E8" s="32"/>
      <c r="F8" s="32"/>
      <c r="G8" s="32"/>
      <c r="H8" s="32"/>
      <c r="I8" s="96"/>
      <c r="J8" s="32"/>
      <c r="K8" s="32"/>
      <c r="L8" s="42"/>
      <c r="S8" s="32"/>
      <c r="T8" s="32"/>
      <c r="U8" s="32"/>
      <c r="V8" s="32"/>
      <c r="W8" s="32"/>
      <c r="X8" s="32"/>
      <c r="Y8" s="32"/>
      <c r="Z8" s="32"/>
      <c r="AA8" s="32"/>
      <c r="AB8" s="32"/>
      <c r="AC8" s="32"/>
      <c r="AD8" s="32"/>
      <c r="AE8" s="32"/>
    </row>
    <row r="9" spans="1:46" s="2" customFormat="1" ht="16.5" customHeight="1">
      <c r="A9" s="32"/>
      <c r="B9" s="33"/>
      <c r="C9" s="32"/>
      <c r="D9" s="32"/>
      <c r="E9" s="220" t="s">
        <v>707</v>
      </c>
      <c r="F9" s="261"/>
      <c r="G9" s="261"/>
      <c r="H9" s="261"/>
      <c r="I9" s="96"/>
      <c r="J9" s="32"/>
      <c r="K9" s="32"/>
      <c r="L9" s="42"/>
      <c r="S9" s="32"/>
      <c r="T9" s="32"/>
      <c r="U9" s="32"/>
      <c r="V9" s="32"/>
      <c r="W9" s="32"/>
      <c r="X9" s="32"/>
      <c r="Y9" s="32"/>
      <c r="Z9" s="32"/>
      <c r="AA9" s="32"/>
      <c r="AB9" s="32"/>
      <c r="AC9" s="32"/>
      <c r="AD9" s="32"/>
      <c r="AE9" s="32"/>
    </row>
    <row r="10" spans="1:46" s="2" customFormat="1" ht="11.25">
      <c r="A10" s="32"/>
      <c r="B10" s="33"/>
      <c r="C10" s="32"/>
      <c r="D10" s="32"/>
      <c r="E10" s="32"/>
      <c r="F10" s="32"/>
      <c r="G10" s="32"/>
      <c r="H10" s="32"/>
      <c r="I10" s="96"/>
      <c r="J10" s="32"/>
      <c r="K10" s="32"/>
      <c r="L10" s="42"/>
      <c r="S10" s="32"/>
      <c r="T10" s="32"/>
      <c r="U10" s="32"/>
      <c r="V10" s="32"/>
      <c r="W10" s="32"/>
      <c r="X10" s="32"/>
      <c r="Y10" s="32"/>
      <c r="Z10" s="32"/>
      <c r="AA10" s="32"/>
      <c r="AB10" s="32"/>
      <c r="AC10" s="32"/>
      <c r="AD10" s="32"/>
      <c r="AE10" s="32"/>
    </row>
    <row r="11" spans="1:46" s="2" customFormat="1" ht="12" customHeight="1">
      <c r="A11" s="32"/>
      <c r="B11" s="33"/>
      <c r="C11" s="32"/>
      <c r="D11" s="27" t="s">
        <v>18</v>
      </c>
      <c r="E11" s="32"/>
      <c r="F11" s="25" t="s">
        <v>1</v>
      </c>
      <c r="G11" s="32"/>
      <c r="H11" s="32"/>
      <c r="I11" s="97" t="s">
        <v>19</v>
      </c>
      <c r="J11" s="25" t="s">
        <v>1</v>
      </c>
      <c r="K11" s="32"/>
      <c r="L11" s="42"/>
      <c r="S11" s="32"/>
      <c r="T11" s="32"/>
      <c r="U11" s="32"/>
      <c r="V11" s="32"/>
      <c r="W11" s="32"/>
      <c r="X11" s="32"/>
      <c r="Y11" s="32"/>
      <c r="Z11" s="32"/>
      <c r="AA11" s="32"/>
      <c r="AB11" s="32"/>
      <c r="AC11" s="32"/>
      <c r="AD11" s="32"/>
      <c r="AE11" s="32"/>
    </row>
    <row r="12" spans="1:46" s="2" customFormat="1" ht="12" customHeight="1">
      <c r="A12" s="32"/>
      <c r="B12" s="33"/>
      <c r="C12" s="32"/>
      <c r="D12" s="27" t="s">
        <v>20</v>
      </c>
      <c r="E12" s="32"/>
      <c r="F12" s="25" t="s">
        <v>21</v>
      </c>
      <c r="G12" s="32"/>
      <c r="H12" s="32"/>
      <c r="I12" s="97" t="s">
        <v>22</v>
      </c>
      <c r="J12" s="55">
        <f>'Rekapitulace stavby'!AN8</f>
        <v>43734</v>
      </c>
      <c r="K12" s="32"/>
      <c r="L12" s="42"/>
      <c r="S12" s="32"/>
      <c r="T12" s="32"/>
      <c r="U12" s="32"/>
      <c r="V12" s="32"/>
      <c r="W12" s="32"/>
      <c r="X12" s="32"/>
      <c r="Y12" s="32"/>
      <c r="Z12" s="32"/>
      <c r="AA12" s="32"/>
      <c r="AB12" s="32"/>
      <c r="AC12" s="32"/>
      <c r="AD12" s="32"/>
      <c r="AE12" s="32"/>
    </row>
    <row r="13" spans="1:46" s="2" customFormat="1" ht="10.9" customHeight="1">
      <c r="A13" s="32"/>
      <c r="B13" s="33"/>
      <c r="C13" s="32"/>
      <c r="D13" s="32"/>
      <c r="E13" s="32"/>
      <c r="F13" s="32"/>
      <c r="G13" s="32"/>
      <c r="H13" s="32"/>
      <c r="I13" s="96"/>
      <c r="J13" s="32"/>
      <c r="K13" s="32"/>
      <c r="L13" s="42"/>
      <c r="S13" s="32"/>
      <c r="T13" s="32"/>
      <c r="U13" s="32"/>
      <c r="V13" s="32"/>
      <c r="W13" s="32"/>
      <c r="X13" s="32"/>
      <c r="Y13" s="32"/>
      <c r="Z13" s="32"/>
      <c r="AA13" s="32"/>
      <c r="AB13" s="32"/>
      <c r="AC13" s="32"/>
      <c r="AD13" s="32"/>
      <c r="AE13" s="32"/>
    </row>
    <row r="14" spans="1:46" s="2" customFormat="1" ht="12" customHeight="1">
      <c r="A14" s="32"/>
      <c r="B14" s="33"/>
      <c r="C14" s="32"/>
      <c r="D14" s="27" t="s">
        <v>23</v>
      </c>
      <c r="E14" s="32"/>
      <c r="F14" s="32"/>
      <c r="G14" s="32"/>
      <c r="H14" s="32"/>
      <c r="I14" s="97" t="s">
        <v>24</v>
      </c>
      <c r="J14" s="25" t="str">
        <f>IF('Rekapitulace stavby'!AN10="","",'Rekapitulace stavby'!AN10)</f>
        <v/>
      </c>
      <c r="K14" s="32"/>
      <c r="L14" s="42"/>
      <c r="S14" s="32"/>
      <c r="T14" s="32"/>
      <c r="U14" s="32"/>
      <c r="V14" s="32"/>
      <c r="W14" s="32"/>
      <c r="X14" s="32"/>
      <c r="Y14" s="32"/>
      <c r="Z14" s="32"/>
      <c r="AA14" s="32"/>
      <c r="AB14" s="32"/>
      <c r="AC14" s="32"/>
      <c r="AD14" s="32"/>
      <c r="AE14" s="32"/>
    </row>
    <row r="15" spans="1:46" s="2" customFormat="1" ht="18" customHeight="1">
      <c r="A15" s="32"/>
      <c r="B15" s="33"/>
      <c r="C15" s="32"/>
      <c r="D15" s="32"/>
      <c r="E15" s="25" t="str">
        <f>IF('Rekapitulace stavby'!E11="","",'Rekapitulace stavby'!E11)</f>
        <v xml:space="preserve"> </v>
      </c>
      <c r="F15" s="32"/>
      <c r="G15" s="32"/>
      <c r="H15" s="32"/>
      <c r="I15" s="97" t="s">
        <v>25</v>
      </c>
      <c r="J15" s="25" t="str">
        <f>IF('Rekapitulace stavby'!AN11="","",'Rekapitulace stavby'!AN11)</f>
        <v/>
      </c>
      <c r="K15" s="32"/>
      <c r="L15" s="42"/>
      <c r="S15" s="32"/>
      <c r="T15" s="32"/>
      <c r="U15" s="32"/>
      <c r="V15" s="32"/>
      <c r="W15" s="32"/>
      <c r="X15" s="32"/>
      <c r="Y15" s="32"/>
      <c r="Z15" s="32"/>
      <c r="AA15" s="32"/>
      <c r="AB15" s="32"/>
      <c r="AC15" s="32"/>
      <c r="AD15" s="32"/>
      <c r="AE15" s="32"/>
    </row>
    <row r="16" spans="1:46" s="2" customFormat="1" ht="6.95" customHeight="1">
      <c r="A16" s="32"/>
      <c r="B16" s="33"/>
      <c r="C16" s="32"/>
      <c r="D16" s="32"/>
      <c r="E16" s="32"/>
      <c r="F16" s="32"/>
      <c r="G16" s="32"/>
      <c r="H16" s="32"/>
      <c r="I16" s="96"/>
      <c r="J16" s="32"/>
      <c r="K16" s="32"/>
      <c r="L16" s="42"/>
      <c r="S16" s="32"/>
      <c r="T16" s="32"/>
      <c r="U16" s="32"/>
      <c r="V16" s="32"/>
      <c r="W16" s="32"/>
      <c r="X16" s="32"/>
      <c r="Y16" s="32"/>
      <c r="Z16" s="32"/>
      <c r="AA16" s="32"/>
      <c r="AB16" s="32"/>
      <c r="AC16" s="32"/>
      <c r="AD16" s="32"/>
      <c r="AE16" s="32"/>
    </row>
    <row r="17" spans="1:31" s="2" customFormat="1" ht="12" customHeight="1">
      <c r="A17" s="32"/>
      <c r="B17" s="33"/>
      <c r="C17" s="32"/>
      <c r="D17" s="27" t="s">
        <v>26</v>
      </c>
      <c r="E17" s="32"/>
      <c r="F17" s="32"/>
      <c r="G17" s="32"/>
      <c r="H17" s="32"/>
      <c r="I17" s="97" t="s">
        <v>24</v>
      </c>
      <c r="J17" s="28" t="str">
        <f>'Rekapitulace stavby'!AN13</f>
        <v>Vyplň údaj</v>
      </c>
      <c r="K17" s="32"/>
      <c r="L17" s="42"/>
      <c r="S17" s="32"/>
      <c r="T17" s="32"/>
      <c r="U17" s="32"/>
      <c r="V17" s="32"/>
      <c r="W17" s="32"/>
      <c r="X17" s="32"/>
      <c r="Y17" s="32"/>
      <c r="Z17" s="32"/>
      <c r="AA17" s="32"/>
      <c r="AB17" s="32"/>
      <c r="AC17" s="32"/>
      <c r="AD17" s="32"/>
      <c r="AE17" s="32"/>
    </row>
    <row r="18" spans="1:31" s="2" customFormat="1" ht="18" customHeight="1">
      <c r="A18" s="32"/>
      <c r="B18" s="33"/>
      <c r="C18" s="32"/>
      <c r="D18" s="32"/>
      <c r="E18" s="262" t="str">
        <f>'Rekapitulace stavby'!E14</f>
        <v>Vyplň údaj</v>
      </c>
      <c r="F18" s="242"/>
      <c r="G18" s="242"/>
      <c r="H18" s="242"/>
      <c r="I18" s="97" t="s">
        <v>25</v>
      </c>
      <c r="J18" s="28" t="str">
        <f>'Rekapitulace stavby'!AN14</f>
        <v>Vyplň údaj</v>
      </c>
      <c r="K18" s="32"/>
      <c r="L18" s="42"/>
      <c r="S18" s="32"/>
      <c r="T18" s="32"/>
      <c r="U18" s="32"/>
      <c r="V18" s="32"/>
      <c r="W18" s="32"/>
      <c r="X18" s="32"/>
      <c r="Y18" s="32"/>
      <c r="Z18" s="32"/>
      <c r="AA18" s="32"/>
      <c r="AB18" s="32"/>
      <c r="AC18" s="32"/>
      <c r="AD18" s="32"/>
      <c r="AE18" s="32"/>
    </row>
    <row r="19" spans="1:31" s="2" customFormat="1" ht="6.95" customHeight="1">
      <c r="A19" s="32"/>
      <c r="B19" s="33"/>
      <c r="C19" s="32"/>
      <c r="D19" s="32"/>
      <c r="E19" s="32"/>
      <c r="F19" s="32"/>
      <c r="G19" s="32"/>
      <c r="H19" s="32"/>
      <c r="I19" s="96"/>
      <c r="J19" s="32"/>
      <c r="K19" s="32"/>
      <c r="L19" s="42"/>
      <c r="S19" s="32"/>
      <c r="T19" s="32"/>
      <c r="U19" s="32"/>
      <c r="V19" s="32"/>
      <c r="W19" s="32"/>
      <c r="X19" s="32"/>
      <c r="Y19" s="32"/>
      <c r="Z19" s="32"/>
      <c r="AA19" s="32"/>
      <c r="AB19" s="32"/>
      <c r="AC19" s="32"/>
      <c r="AD19" s="32"/>
      <c r="AE19" s="32"/>
    </row>
    <row r="20" spans="1:31" s="2" customFormat="1" ht="12" customHeight="1">
      <c r="A20" s="32"/>
      <c r="B20" s="33"/>
      <c r="C20" s="32"/>
      <c r="D20" s="27" t="s">
        <v>28</v>
      </c>
      <c r="E20" s="32"/>
      <c r="F20" s="32"/>
      <c r="G20" s="32"/>
      <c r="H20" s="32"/>
      <c r="I20" s="97" t="s">
        <v>24</v>
      </c>
      <c r="J20" s="25" t="str">
        <f>IF('Rekapitulace stavby'!AN16="","",'Rekapitulace stavby'!AN16)</f>
        <v/>
      </c>
      <c r="K20" s="32"/>
      <c r="L20" s="42"/>
      <c r="S20" s="32"/>
      <c r="T20" s="32"/>
      <c r="U20" s="32"/>
      <c r="V20" s="32"/>
      <c r="W20" s="32"/>
      <c r="X20" s="32"/>
      <c r="Y20" s="32"/>
      <c r="Z20" s="32"/>
      <c r="AA20" s="32"/>
      <c r="AB20" s="32"/>
      <c r="AC20" s="32"/>
      <c r="AD20" s="32"/>
      <c r="AE20" s="32"/>
    </row>
    <row r="21" spans="1:31" s="2" customFormat="1" ht="18" customHeight="1">
      <c r="A21" s="32"/>
      <c r="B21" s="33"/>
      <c r="C21" s="32"/>
      <c r="D21" s="32"/>
      <c r="E21" s="25" t="str">
        <f>IF('Rekapitulace stavby'!E17="","",'Rekapitulace stavby'!E17)</f>
        <v xml:space="preserve"> </v>
      </c>
      <c r="F21" s="32"/>
      <c r="G21" s="32"/>
      <c r="H21" s="32"/>
      <c r="I21" s="97" t="s">
        <v>25</v>
      </c>
      <c r="J21" s="25" t="str">
        <f>IF('Rekapitulace stavby'!AN17="","",'Rekapitulace stavby'!AN17)</f>
        <v/>
      </c>
      <c r="K21" s="32"/>
      <c r="L21" s="42"/>
      <c r="S21" s="32"/>
      <c r="T21" s="32"/>
      <c r="U21" s="32"/>
      <c r="V21" s="32"/>
      <c r="W21" s="32"/>
      <c r="X21" s="32"/>
      <c r="Y21" s="32"/>
      <c r="Z21" s="32"/>
      <c r="AA21" s="32"/>
      <c r="AB21" s="32"/>
      <c r="AC21" s="32"/>
      <c r="AD21" s="32"/>
      <c r="AE21" s="32"/>
    </row>
    <row r="22" spans="1:31" s="2" customFormat="1" ht="6.95" customHeight="1">
      <c r="A22" s="32"/>
      <c r="B22" s="33"/>
      <c r="C22" s="32"/>
      <c r="D22" s="32"/>
      <c r="E22" s="32"/>
      <c r="F22" s="32"/>
      <c r="G22" s="32"/>
      <c r="H22" s="32"/>
      <c r="I22" s="96"/>
      <c r="J22" s="32"/>
      <c r="K22" s="32"/>
      <c r="L22" s="42"/>
      <c r="S22" s="32"/>
      <c r="T22" s="32"/>
      <c r="U22" s="32"/>
      <c r="V22" s="32"/>
      <c r="W22" s="32"/>
      <c r="X22" s="32"/>
      <c r="Y22" s="32"/>
      <c r="Z22" s="32"/>
      <c r="AA22" s="32"/>
      <c r="AB22" s="32"/>
      <c r="AC22" s="32"/>
      <c r="AD22" s="32"/>
      <c r="AE22" s="32"/>
    </row>
    <row r="23" spans="1:31" s="2" customFormat="1" ht="12" customHeight="1">
      <c r="A23" s="32"/>
      <c r="B23" s="33"/>
      <c r="C23" s="32"/>
      <c r="D23" s="27" t="s">
        <v>30</v>
      </c>
      <c r="E23" s="32"/>
      <c r="F23" s="32"/>
      <c r="G23" s="32"/>
      <c r="H23" s="32"/>
      <c r="I23" s="97" t="s">
        <v>24</v>
      </c>
      <c r="J23" s="25" t="str">
        <f>IF('Rekapitulace stavby'!AN19="","",'Rekapitulace stavby'!AN19)</f>
        <v/>
      </c>
      <c r="K23" s="32"/>
      <c r="L23" s="42"/>
      <c r="S23" s="32"/>
      <c r="T23" s="32"/>
      <c r="U23" s="32"/>
      <c r="V23" s="32"/>
      <c r="W23" s="32"/>
      <c r="X23" s="32"/>
      <c r="Y23" s="32"/>
      <c r="Z23" s="32"/>
      <c r="AA23" s="32"/>
      <c r="AB23" s="32"/>
      <c r="AC23" s="32"/>
      <c r="AD23" s="32"/>
      <c r="AE23" s="32"/>
    </row>
    <row r="24" spans="1:31" s="2" customFormat="1" ht="18" customHeight="1">
      <c r="A24" s="32"/>
      <c r="B24" s="33"/>
      <c r="C24" s="32"/>
      <c r="D24" s="32"/>
      <c r="E24" s="25" t="str">
        <f>IF('Rekapitulace stavby'!E20="","",'Rekapitulace stavby'!E20)</f>
        <v xml:space="preserve"> </v>
      </c>
      <c r="F24" s="32"/>
      <c r="G24" s="32"/>
      <c r="H24" s="32"/>
      <c r="I24" s="97" t="s">
        <v>25</v>
      </c>
      <c r="J24" s="25" t="str">
        <f>IF('Rekapitulace stavby'!AN20="","",'Rekapitulace stavby'!AN20)</f>
        <v/>
      </c>
      <c r="K24" s="32"/>
      <c r="L24" s="42"/>
      <c r="S24" s="32"/>
      <c r="T24" s="32"/>
      <c r="U24" s="32"/>
      <c r="V24" s="32"/>
      <c r="W24" s="32"/>
      <c r="X24" s="32"/>
      <c r="Y24" s="32"/>
      <c r="Z24" s="32"/>
      <c r="AA24" s="32"/>
      <c r="AB24" s="32"/>
      <c r="AC24" s="32"/>
      <c r="AD24" s="32"/>
      <c r="AE24" s="32"/>
    </row>
    <row r="25" spans="1:31" s="2" customFormat="1" ht="6.95" customHeight="1">
      <c r="A25" s="32"/>
      <c r="B25" s="33"/>
      <c r="C25" s="32"/>
      <c r="D25" s="32"/>
      <c r="E25" s="32"/>
      <c r="F25" s="32"/>
      <c r="G25" s="32"/>
      <c r="H25" s="32"/>
      <c r="I25" s="96"/>
      <c r="J25" s="32"/>
      <c r="K25" s="32"/>
      <c r="L25" s="42"/>
      <c r="S25" s="32"/>
      <c r="T25" s="32"/>
      <c r="U25" s="32"/>
      <c r="V25" s="32"/>
      <c r="W25" s="32"/>
      <c r="X25" s="32"/>
      <c r="Y25" s="32"/>
      <c r="Z25" s="32"/>
      <c r="AA25" s="32"/>
      <c r="AB25" s="32"/>
      <c r="AC25" s="32"/>
      <c r="AD25" s="32"/>
      <c r="AE25" s="32"/>
    </row>
    <row r="26" spans="1:31" s="2" customFormat="1" ht="12" customHeight="1">
      <c r="A26" s="32"/>
      <c r="B26" s="33"/>
      <c r="C26" s="32"/>
      <c r="D26" s="27" t="s">
        <v>31</v>
      </c>
      <c r="E26" s="32"/>
      <c r="F26" s="32"/>
      <c r="G26" s="32"/>
      <c r="H26" s="32"/>
      <c r="I26" s="96"/>
      <c r="J26" s="32"/>
      <c r="K26" s="32"/>
      <c r="L26" s="42"/>
      <c r="S26" s="32"/>
      <c r="T26" s="32"/>
      <c r="U26" s="32"/>
      <c r="V26" s="32"/>
      <c r="W26" s="32"/>
      <c r="X26" s="32"/>
      <c r="Y26" s="32"/>
      <c r="Z26" s="32"/>
      <c r="AA26" s="32"/>
      <c r="AB26" s="32"/>
      <c r="AC26" s="32"/>
      <c r="AD26" s="32"/>
      <c r="AE26" s="32"/>
    </row>
    <row r="27" spans="1:31" s="8" customFormat="1" ht="16.5" customHeight="1">
      <c r="A27" s="98"/>
      <c r="B27" s="99"/>
      <c r="C27" s="98"/>
      <c r="D27" s="98"/>
      <c r="E27" s="247" t="s">
        <v>1</v>
      </c>
      <c r="F27" s="247"/>
      <c r="G27" s="247"/>
      <c r="H27" s="247"/>
      <c r="I27" s="100"/>
      <c r="J27" s="98"/>
      <c r="K27" s="98"/>
      <c r="L27" s="101"/>
      <c r="S27" s="98"/>
      <c r="T27" s="98"/>
      <c r="U27" s="98"/>
      <c r="V27" s="98"/>
      <c r="W27" s="98"/>
      <c r="X27" s="98"/>
      <c r="Y27" s="98"/>
      <c r="Z27" s="98"/>
      <c r="AA27" s="98"/>
      <c r="AB27" s="98"/>
      <c r="AC27" s="98"/>
      <c r="AD27" s="98"/>
      <c r="AE27" s="98"/>
    </row>
    <row r="28" spans="1:31" s="2" customFormat="1" ht="6.95" customHeight="1">
      <c r="A28" s="32"/>
      <c r="B28" s="33"/>
      <c r="C28" s="32"/>
      <c r="D28" s="32"/>
      <c r="E28" s="32"/>
      <c r="F28" s="32"/>
      <c r="G28" s="32"/>
      <c r="H28" s="32"/>
      <c r="I28" s="96"/>
      <c r="J28" s="32"/>
      <c r="K28" s="32"/>
      <c r="L28" s="42"/>
      <c r="S28" s="32"/>
      <c r="T28" s="32"/>
      <c r="U28" s="32"/>
      <c r="V28" s="32"/>
      <c r="W28" s="32"/>
      <c r="X28" s="32"/>
      <c r="Y28" s="32"/>
      <c r="Z28" s="32"/>
      <c r="AA28" s="32"/>
      <c r="AB28" s="32"/>
      <c r="AC28" s="32"/>
      <c r="AD28" s="32"/>
      <c r="AE28" s="32"/>
    </row>
    <row r="29" spans="1:31" s="2" customFormat="1" ht="6.95" customHeight="1">
      <c r="A29" s="32"/>
      <c r="B29" s="33"/>
      <c r="C29" s="32"/>
      <c r="D29" s="66"/>
      <c r="E29" s="66"/>
      <c r="F29" s="66"/>
      <c r="G29" s="66"/>
      <c r="H29" s="66"/>
      <c r="I29" s="102"/>
      <c r="J29" s="66"/>
      <c r="K29" s="66"/>
      <c r="L29" s="42"/>
      <c r="S29" s="32"/>
      <c r="T29" s="32"/>
      <c r="U29" s="32"/>
      <c r="V29" s="32"/>
      <c r="W29" s="32"/>
      <c r="X29" s="32"/>
      <c r="Y29" s="32"/>
      <c r="Z29" s="32"/>
      <c r="AA29" s="32"/>
      <c r="AB29" s="32"/>
      <c r="AC29" s="32"/>
      <c r="AD29" s="32"/>
      <c r="AE29" s="32"/>
    </row>
    <row r="30" spans="1:31" s="2" customFormat="1" ht="25.35" customHeight="1">
      <c r="A30" s="32"/>
      <c r="B30" s="33"/>
      <c r="C30" s="32"/>
      <c r="D30" s="103" t="s">
        <v>32</v>
      </c>
      <c r="E30" s="32"/>
      <c r="F30" s="32"/>
      <c r="G30" s="32"/>
      <c r="H30" s="32"/>
      <c r="I30" s="96"/>
      <c r="J30" s="71">
        <f>ROUND(J119, 2)</f>
        <v>0</v>
      </c>
      <c r="K30" s="32"/>
      <c r="L30" s="42"/>
      <c r="S30" s="32"/>
      <c r="T30" s="32"/>
      <c r="U30" s="32"/>
      <c r="V30" s="32"/>
      <c r="W30" s="32"/>
      <c r="X30" s="32"/>
      <c r="Y30" s="32"/>
      <c r="Z30" s="32"/>
      <c r="AA30" s="32"/>
      <c r="AB30" s="32"/>
      <c r="AC30" s="32"/>
      <c r="AD30" s="32"/>
      <c r="AE30" s="32"/>
    </row>
    <row r="31" spans="1:31" s="2" customFormat="1" ht="6.95" customHeight="1">
      <c r="A31" s="32"/>
      <c r="B31" s="33"/>
      <c r="C31" s="32"/>
      <c r="D31" s="66"/>
      <c r="E31" s="66"/>
      <c r="F31" s="66"/>
      <c r="G31" s="66"/>
      <c r="H31" s="66"/>
      <c r="I31" s="102"/>
      <c r="J31" s="66"/>
      <c r="K31" s="66"/>
      <c r="L31" s="42"/>
      <c r="S31" s="32"/>
      <c r="T31" s="32"/>
      <c r="U31" s="32"/>
      <c r="V31" s="32"/>
      <c r="W31" s="32"/>
      <c r="X31" s="32"/>
      <c r="Y31" s="32"/>
      <c r="Z31" s="32"/>
      <c r="AA31" s="32"/>
      <c r="AB31" s="32"/>
      <c r="AC31" s="32"/>
      <c r="AD31" s="32"/>
      <c r="AE31" s="32"/>
    </row>
    <row r="32" spans="1:31" s="2" customFormat="1" ht="14.45" customHeight="1">
      <c r="A32" s="32"/>
      <c r="B32" s="33"/>
      <c r="C32" s="32"/>
      <c r="D32" s="32"/>
      <c r="E32" s="32"/>
      <c r="F32" s="36" t="s">
        <v>34</v>
      </c>
      <c r="G32" s="32"/>
      <c r="H32" s="32"/>
      <c r="I32" s="104" t="s">
        <v>33</v>
      </c>
      <c r="J32" s="36" t="s">
        <v>35</v>
      </c>
      <c r="K32" s="32"/>
      <c r="L32" s="42"/>
      <c r="S32" s="32"/>
      <c r="T32" s="32"/>
      <c r="U32" s="32"/>
      <c r="V32" s="32"/>
      <c r="W32" s="32"/>
      <c r="X32" s="32"/>
      <c r="Y32" s="32"/>
      <c r="Z32" s="32"/>
      <c r="AA32" s="32"/>
      <c r="AB32" s="32"/>
      <c r="AC32" s="32"/>
      <c r="AD32" s="32"/>
      <c r="AE32" s="32"/>
    </row>
    <row r="33" spans="1:31" s="2" customFormat="1" ht="14.45" customHeight="1">
      <c r="A33" s="32"/>
      <c r="B33" s="33"/>
      <c r="C33" s="32"/>
      <c r="D33" s="105" t="s">
        <v>36</v>
      </c>
      <c r="E33" s="27" t="s">
        <v>37</v>
      </c>
      <c r="F33" s="106">
        <f>ROUND((SUM(BE119:BE158)),  2)</f>
        <v>0</v>
      </c>
      <c r="G33" s="32"/>
      <c r="H33" s="32"/>
      <c r="I33" s="107">
        <v>0.21</v>
      </c>
      <c r="J33" s="106">
        <f>ROUND(((SUM(BE119:BE158))*I33),  2)</f>
        <v>0</v>
      </c>
      <c r="K33" s="32"/>
      <c r="L33" s="42"/>
      <c r="S33" s="32"/>
      <c r="T33" s="32"/>
      <c r="U33" s="32"/>
      <c r="V33" s="32"/>
      <c r="W33" s="32"/>
      <c r="X33" s="32"/>
      <c r="Y33" s="32"/>
      <c r="Z33" s="32"/>
      <c r="AA33" s="32"/>
      <c r="AB33" s="32"/>
      <c r="AC33" s="32"/>
      <c r="AD33" s="32"/>
      <c r="AE33" s="32"/>
    </row>
    <row r="34" spans="1:31" s="2" customFormat="1" ht="14.45" customHeight="1">
      <c r="A34" s="32"/>
      <c r="B34" s="33"/>
      <c r="C34" s="32"/>
      <c r="D34" s="32"/>
      <c r="E34" s="27" t="s">
        <v>38</v>
      </c>
      <c r="F34" s="106">
        <f>ROUND((SUM(BF119:BF158)),  2)</f>
        <v>0</v>
      </c>
      <c r="G34" s="32"/>
      <c r="H34" s="32"/>
      <c r="I34" s="107">
        <v>0.15</v>
      </c>
      <c r="J34" s="106">
        <f>ROUND(((SUM(BF119:BF158))*I34),  2)</f>
        <v>0</v>
      </c>
      <c r="K34" s="32"/>
      <c r="L34" s="42"/>
      <c r="S34" s="32"/>
      <c r="T34" s="32"/>
      <c r="U34" s="32"/>
      <c r="V34" s="32"/>
      <c r="W34" s="32"/>
      <c r="X34" s="32"/>
      <c r="Y34" s="32"/>
      <c r="Z34" s="32"/>
      <c r="AA34" s="32"/>
      <c r="AB34" s="32"/>
      <c r="AC34" s="32"/>
      <c r="AD34" s="32"/>
      <c r="AE34" s="32"/>
    </row>
    <row r="35" spans="1:31" s="2" customFormat="1" ht="14.45" hidden="1" customHeight="1">
      <c r="A35" s="32"/>
      <c r="B35" s="33"/>
      <c r="C35" s="32"/>
      <c r="D35" s="32"/>
      <c r="E35" s="27" t="s">
        <v>39</v>
      </c>
      <c r="F35" s="106">
        <f>ROUND((SUM(BG119:BG158)),  2)</f>
        <v>0</v>
      </c>
      <c r="G35" s="32"/>
      <c r="H35" s="32"/>
      <c r="I35" s="107">
        <v>0.21</v>
      </c>
      <c r="J35" s="106">
        <f>0</f>
        <v>0</v>
      </c>
      <c r="K35" s="32"/>
      <c r="L35" s="42"/>
      <c r="S35" s="32"/>
      <c r="T35" s="32"/>
      <c r="U35" s="32"/>
      <c r="V35" s="32"/>
      <c r="W35" s="32"/>
      <c r="X35" s="32"/>
      <c r="Y35" s="32"/>
      <c r="Z35" s="32"/>
      <c r="AA35" s="32"/>
      <c r="AB35" s="32"/>
      <c r="AC35" s="32"/>
      <c r="AD35" s="32"/>
      <c r="AE35" s="32"/>
    </row>
    <row r="36" spans="1:31" s="2" customFormat="1" ht="14.45" hidden="1" customHeight="1">
      <c r="A36" s="32"/>
      <c r="B36" s="33"/>
      <c r="C36" s="32"/>
      <c r="D36" s="32"/>
      <c r="E36" s="27" t="s">
        <v>40</v>
      </c>
      <c r="F36" s="106">
        <f>ROUND((SUM(BH119:BH158)),  2)</f>
        <v>0</v>
      </c>
      <c r="G36" s="32"/>
      <c r="H36" s="32"/>
      <c r="I36" s="107">
        <v>0.15</v>
      </c>
      <c r="J36" s="106">
        <f>0</f>
        <v>0</v>
      </c>
      <c r="K36" s="32"/>
      <c r="L36" s="42"/>
      <c r="S36" s="32"/>
      <c r="T36" s="32"/>
      <c r="U36" s="32"/>
      <c r="V36" s="32"/>
      <c r="W36" s="32"/>
      <c r="X36" s="32"/>
      <c r="Y36" s="32"/>
      <c r="Z36" s="32"/>
      <c r="AA36" s="32"/>
      <c r="AB36" s="32"/>
      <c r="AC36" s="32"/>
      <c r="AD36" s="32"/>
      <c r="AE36" s="32"/>
    </row>
    <row r="37" spans="1:31" s="2" customFormat="1" ht="14.45" hidden="1" customHeight="1">
      <c r="A37" s="32"/>
      <c r="B37" s="33"/>
      <c r="C37" s="32"/>
      <c r="D37" s="32"/>
      <c r="E37" s="27" t="s">
        <v>41</v>
      </c>
      <c r="F37" s="106">
        <f>ROUND((SUM(BI119:BI158)),  2)</f>
        <v>0</v>
      </c>
      <c r="G37" s="32"/>
      <c r="H37" s="32"/>
      <c r="I37" s="107">
        <v>0</v>
      </c>
      <c r="J37" s="106">
        <f>0</f>
        <v>0</v>
      </c>
      <c r="K37" s="32"/>
      <c r="L37" s="42"/>
      <c r="S37" s="32"/>
      <c r="T37" s="32"/>
      <c r="U37" s="32"/>
      <c r="V37" s="32"/>
      <c r="W37" s="32"/>
      <c r="X37" s="32"/>
      <c r="Y37" s="32"/>
      <c r="Z37" s="32"/>
      <c r="AA37" s="32"/>
      <c r="AB37" s="32"/>
      <c r="AC37" s="32"/>
      <c r="AD37" s="32"/>
      <c r="AE37" s="32"/>
    </row>
    <row r="38" spans="1:31" s="2" customFormat="1" ht="6.95" customHeight="1">
      <c r="A38" s="32"/>
      <c r="B38" s="33"/>
      <c r="C38" s="32"/>
      <c r="D38" s="32"/>
      <c r="E38" s="32"/>
      <c r="F38" s="32"/>
      <c r="G38" s="32"/>
      <c r="H38" s="32"/>
      <c r="I38" s="96"/>
      <c r="J38" s="32"/>
      <c r="K38" s="32"/>
      <c r="L38" s="42"/>
      <c r="S38" s="32"/>
      <c r="T38" s="32"/>
      <c r="U38" s="32"/>
      <c r="V38" s="32"/>
      <c r="W38" s="32"/>
      <c r="X38" s="32"/>
      <c r="Y38" s="32"/>
      <c r="Z38" s="32"/>
      <c r="AA38" s="32"/>
      <c r="AB38" s="32"/>
      <c r="AC38" s="32"/>
      <c r="AD38" s="32"/>
      <c r="AE38" s="32"/>
    </row>
    <row r="39" spans="1:31" s="2" customFormat="1" ht="25.35" customHeight="1">
      <c r="A39" s="32"/>
      <c r="B39" s="33"/>
      <c r="C39" s="108"/>
      <c r="D39" s="109" t="s">
        <v>42</v>
      </c>
      <c r="E39" s="60"/>
      <c r="F39" s="60"/>
      <c r="G39" s="110" t="s">
        <v>43</v>
      </c>
      <c r="H39" s="111" t="s">
        <v>44</v>
      </c>
      <c r="I39" s="112"/>
      <c r="J39" s="113">
        <f>SUM(J30:J37)</f>
        <v>0</v>
      </c>
      <c r="K39" s="114"/>
      <c r="L39" s="42"/>
      <c r="S39" s="32"/>
      <c r="T39" s="32"/>
      <c r="U39" s="32"/>
      <c r="V39" s="32"/>
      <c r="W39" s="32"/>
      <c r="X39" s="32"/>
      <c r="Y39" s="32"/>
      <c r="Z39" s="32"/>
      <c r="AA39" s="32"/>
      <c r="AB39" s="32"/>
      <c r="AC39" s="32"/>
      <c r="AD39" s="32"/>
      <c r="AE39" s="32"/>
    </row>
    <row r="40" spans="1:31" s="2" customFormat="1" ht="14.45" customHeight="1">
      <c r="A40" s="32"/>
      <c r="B40" s="33"/>
      <c r="C40" s="32"/>
      <c r="D40" s="32"/>
      <c r="E40" s="32"/>
      <c r="F40" s="32"/>
      <c r="G40" s="32"/>
      <c r="H40" s="32"/>
      <c r="I40" s="96"/>
      <c r="J40" s="32"/>
      <c r="K40" s="32"/>
      <c r="L40" s="42"/>
      <c r="S40" s="32"/>
      <c r="T40" s="32"/>
      <c r="U40" s="32"/>
      <c r="V40" s="32"/>
      <c r="W40" s="32"/>
      <c r="X40" s="32"/>
      <c r="Y40" s="32"/>
      <c r="Z40" s="32"/>
      <c r="AA40" s="32"/>
      <c r="AB40" s="32"/>
      <c r="AC40" s="32"/>
      <c r="AD40" s="32"/>
      <c r="AE40" s="32"/>
    </row>
    <row r="41" spans="1:31" s="1" customFormat="1" ht="14.45" customHeight="1">
      <c r="B41" s="20"/>
      <c r="I41" s="93"/>
      <c r="L41" s="20"/>
    </row>
    <row r="42" spans="1:31" s="1" customFormat="1" ht="14.45" customHeight="1">
      <c r="B42" s="20"/>
      <c r="I42" s="93"/>
      <c r="L42" s="20"/>
    </row>
    <row r="43" spans="1:31" s="1" customFormat="1" ht="14.45" customHeight="1">
      <c r="B43" s="20"/>
      <c r="I43" s="93"/>
      <c r="L43" s="20"/>
    </row>
    <row r="44" spans="1:31" s="1" customFormat="1" ht="14.45" customHeight="1">
      <c r="B44" s="20"/>
      <c r="I44" s="93"/>
      <c r="L44" s="20"/>
    </row>
    <row r="45" spans="1:31" s="1" customFormat="1" ht="14.45" customHeight="1">
      <c r="B45" s="20"/>
      <c r="I45" s="93"/>
      <c r="L45" s="20"/>
    </row>
    <row r="46" spans="1:31" s="1" customFormat="1" ht="14.45" customHeight="1">
      <c r="B46" s="20"/>
      <c r="I46" s="93"/>
      <c r="L46" s="20"/>
    </row>
    <row r="47" spans="1:31" s="1" customFormat="1" ht="14.45" customHeight="1">
      <c r="B47" s="20"/>
      <c r="I47" s="93"/>
      <c r="L47" s="20"/>
    </row>
    <row r="48" spans="1:31" s="1" customFormat="1" ht="14.45" customHeight="1">
      <c r="B48" s="20"/>
      <c r="I48" s="93"/>
      <c r="L48" s="20"/>
    </row>
    <row r="49" spans="1:31" s="1" customFormat="1" ht="14.45" customHeight="1">
      <c r="B49" s="20"/>
      <c r="I49" s="93"/>
      <c r="L49" s="20"/>
    </row>
    <row r="50" spans="1:31" s="2" customFormat="1" ht="14.45" customHeight="1">
      <c r="B50" s="42"/>
      <c r="D50" s="43" t="s">
        <v>45</v>
      </c>
      <c r="E50" s="44"/>
      <c r="F50" s="44"/>
      <c r="G50" s="43" t="s">
        <v>46</v>
      </c>
      <c r="H50" s="44"/>
      <c r="I50" s="115"/>
      <c r="J50" s="44"/>
      <c r="K50" s="44"/>
      <c r="L50" s="42"/>
    </row>
    <row r="51" spans="1:31" ht="11.25">
      <c r="B51" s="20"/>
      <c r="L51" s="20"/>
    </row>
    <row r="52" spans="1:31" ht="11.25">
      <c r="B52" s="20"/>
      <c r="L52" s="20"/>
    </row>
    <row r="53" spans="1:31" ht="11.25">
      <c r="B53" s="20"/>
      <c r="L53" s="20"/>
    </row>
    <row r="54" spans="1:31" ht="11.25">
      <c r="B54" s="20"/>
      <c r="L54" s="20"/>
    </row>
    <row r="55" spans="1:31" ht="11.25">
      <c r="B55" s="20"/>
      <c r="L55" s="20"/>
    </row>
    <row r="56" spans="1:31" ht="11.25">
      <c r="B56" s="20"/>
      <c r="L56" s="20"/>
    </row>
    <row r="57" spans="1:31" ht="11.25">
      <c r="B57" s="20"/>
      <c r="L57" s="20"/>
    </row>
    <row r="58" spans="1:31" ht="11.25">
      <c r="B58" s="20"/>
      <c r="L58" s="20"/>
    </row>
    <row r="59" spans="1:31" ht="11.25">
      <c r="B59" s="20"/>
      <c r="L59" s="20"/>
    </row>
    <row r="60" spans="1:31" ht="11.25">
      <c r="B60" s="20"/>
      <c r="L60" s="20"/>
    </row>
    <row r="61" spans="1:31" s="2" customFormat="1" ht="12.75">
      <c r="A61" s="32"/>
      <c r="B61" s="33"/>
      <c r="C61" s="32"/>
      <c r="D61" s="45" t="s">
        <v>47</v>
      </c>
      <c r="E61" s="35"/>
      <c r="F61" s="116" t="s">
        <v>48</v>
      </c>
      <c r="G61" s="45" t="s">
        <v>47</v>
      </c>
      <c r="H61" s="35"/>
      <c r="I61" s="117"/>
      <c r="J61" s="118" t="s">
        <v>48</v>
      </c>
      <c r="K61" s="35"/>
      <c r="L61" s="42"/>
      <c r="S61" s="32"/>
      <c r="T61" s="32"/>
      <c r="U61" s="32"/>
      <c r="V61" s="32"/>
      <c r="W61" s="32"/>
      <c r="X61" s="32"/>
      <c r="Y61" s="32"/>
      <c r="Z61" s="32"/>
      <c r="AA61" s="32"/>
      <c r="AB61" s="32"/>
      <c r="AC61" s="32"/>
      <c r="AD61" s="32"/>
      <c r="AE61" s="32"/>
    </row>
    <row r="62" spans="1:31" ht="11.25">
      <c r="B62" s="20"/>
      <c r="L62" s="20"/>
    </row>
    <row r="63" spans="1:31" ht="11.25">
      <c r="B63" s="20"/>
      <c r="L63" s="20"/>
    </row>
    <row r="64" spans="1:31" ht="11.25">
      <c r="B64" s="20"/>
      <c r="L64" s="20"/>
    </row>
    <row r="65" spans="1:31" s="2" customFormat="1" ht="12.75">
      <c r="A65" s="32"/>
      <c r="B65" s="33"/>
      <c r="C65" s="32"/>
      <c r="D65" s="43" t="s">
        <v>49</v>
      </c>
      <c r="E65" s="46"/>
      <c r="F65" s="46"/>
      <c r="G65" s="43" t="s">
        <v>50</v>
      </c>
      <c r="H65" s="46"/>
      <c r="I65" s="119"/>
      <c r="J65" s="46"/>
      <c r="K65" s="46"/>
      <c r="L65" s="42"/>
      <c r="S65" s="32"/>
      <c r="T65" s="32"/>
      <c r="U65" s="32"/>
      <c r="V65" s="32"/>
      <c r="W65" s="32"/>
      <c r="X65" s="32"/>
      <c r="Y65" s="32"/>
      <c r="Z65" s="32"/>
      <c r="AA65" s="32"/>
      <c r="AB65" s="32"/>
      <c r="AC65" s="32"/>
      <c r="AD65" s="32"/>
      <c r="AE65" s="32"/>
    </row>
    <row r="66" spans="1:31" ht="11.25">
      <c r="B66" s="20"/>
      <c r="L66" s="20"/>
    </row>
    <row r="67" spans="1:31" ht="11.25">
      <c r="B67" s="20"/>
      <c r="L67" s="20"/>
    </row>
    <row r="68" spans="1:31" ht="11.25">
      <c r="B68" s="20"/>
      <c r="L68" s="20"/>
    </row>
    <row r="69" spans="1:31" ht="11.25">
      <c r="B69" s="20"/>
      <c r="L69" s="20"/>
    </row>
    <row r="70" spans="1:31" ht="11.25">
      <c r="B70" s="20"/>
      <c r="L70" s="20"/>
    </row>
    <row r="71" spans="1:31" ht="11.25">
      <c r="B71" s="20"/>
      <c r="L71" s="20"/>
    </row>
    <row r="72" spans="1:31" ht="11.25">
      <c r="B72" s="20"/>
      <c r="L72" s="20"/>
    </row>
    <row r="73" spans="1:31" ht="11.25">
      <c r="B73" s="20"/>
      <c r="L73" s="20"/>
    </row>
    <row r="74" spans="1:31" ht="11.25">
      <c r="B74" s="20"/>
      <c r="L74" s="20"/>
    </row>
    <row r="75" spans="1:31" ht="11.25">
      <c r="B75" s="20"/>
      <c r="L75" s="20"/>
    </row>
    <row r="76" spans="1:31" s="2" customFormat="1" ht="12.75">
      <c r="A76" s="32"/>
      <c r="B76" s="33"/>
      <c r="C76" s="32"/>
      <c r="D76" s="45" t="s">
        <v>47</v>
      </c>
      <c r="E76" s="35"/>
      <c r="F76" s="116" t="s">
        <v>48</v>
      </c>
      <c r="G76" s="45" t="s">
        <v>47</v>
      </c>
      <c r="H76" s="35"/>
      <c r="I76" s="117"/>
      <c r="J76" s="118" t="s">
        <v>48</v>
      </c>
      <c r="K76" s="35"/>
      <c r="L76" s="42"/>
      <c r="S76" s="32"/>
      <c r="T76" s="32"/>
      <c r="U76" s="32"/>
      <c r="V76" s="32"/>
      <c r="W76" s="32"/>
      <c r="X76" s="32"/>
      <c r="Y76" s="32"/>
      <c r="Z76" s="32"/>
      <c r="AA76" s="32"/>
      <c r="AB76" s="32"/>
      <c r="AC76" s="32"/>
      <c r="AD76" s="32"/>
      <c r="AE76" s="32"/>
    </row>
    <row r="77" spans="1:31" s="2" customFormat="1" ht="14.45" customHeight="1">
      <c r="A77" s="32"/>
      <c r="B77" s="47"/>
      <c r="C77" s="48"/>
      <c r="D77" s="48"/>
      <c r="E77" s="48"/>
      <c r="F77" s="48"/>
      <c r="G77" s="48"/>
      <c r="H77" s="48"/>
      <c r="I77" s="120"/>
      <c r="J77" s="48"/>
      <c r="K77" s="48"/>
      <c r="L77" s="42"/>
      <c r="S77" s="32"/>
      <c r="T77" s="32"/>
      <c r="U77" s="32"/>
      <c r="V77" s="32"/>
      <c r="W77" s="32"/>
      <c r="X77" s="32"/>
      <c r="Y77" s="32"/>
      <c r="Z77" s="32"/>
      <c r="AA77" s="32"/>
      <c r="AB77" s="32"/>
      <c r="AC77" s="32"/>
      <c r="AD77" s="32"/>
      <c r="AE77" s="32"/>
    </row>
    <row r="81" spans="1:47" s="2" customFormat="1" ht="6.95" customHeight="1">
      <c r="A81" s="32"/>
      <c r="B81" s="49"/>
      <c r="C81" s="50"/>
      <c r="D81" s="50"/>
      <c r="E81" s="50"/>
      <c r="F81" s="50"/>
      <c r="G81" s="50"/>
      <c r="H81" s="50"/>
      <c r="I81" s="121"/>
      <c r="J81" s="50"/>
      <c r="K81" s="50"/>
      <c r="L81" s="42"/>
      <c r="S81" s="32"/>
      <c r="T81" s="32"/>
      <c r="U81" s="32"/>
      <c r="V81" s="32"/>
      <c r="W81" s="32"/>
      <c r="X81" s="32"/>
      <c r="Y81" s="32"/>
      <c r="Z81" s="32"/>
      <c r="AA81" s="32"/>
      <c r="AB81" s="32"/>
      <c r="AC81" s="32"/>
      <c r="AD81" s="32"/>
      <c r="AE81" s="32"/>
    </row>
    <row r="82" spans="1:47" s="2" customFormat="1" ht="24.95" customHeight="1">
      <c r="A82" s="32"/>
      <c r="B82" s="33"/>
      <c r="C82" s="21" t="s">
        <v>100</v>
      </c>
      <c r="D82" s="32"/>
      <c r="E82" s="32"/>
      <c r="F82" s="32"/>
      <c r="G82" s="32"/>
      <c r="H82" s="32"/>
      <c r="I82" s="96"/>
      <c r="J82" s="32"/>
      <c r="K82" s="32"/>
      <c r="L82" s="42"/>
      <c r="S82" s="32"/>
      <c r="T82" s="32"/>
      <c r="U82" s="32"/>
      <c r="V82" s="32"/>
      <c r="W82" s="32"/>
      <c r="X82" s="32"/>
      <c r="Y82" s="32"/>
      <c r="Z82" s="32"/>
      <c r="AA82" s="32"/>
      <c r="AB82" s="32"/>
      <c r="AC82" s="32"/>
      <c r="AD82" s="32"/>
      <c r="AE82" s="32"/>
    </row>
    <row r="83" spans="1:47" s="2" customFormat="1" ht="6.95" customHeight="1">
      <c r="A83" s="32"/>
      <c r="B83" s="33"/>
      <c r="C83" s="32"/>
      <c r="D83" s="32"/>
      <c r="E83" s="32"/>
      <c r="F83" s="32"/>
      <c r="G83" s="32"/>
      <c r="H83" s="32"/>
      <c r="I83" s="96"/>
      <c r="J83" s="32"/>
      <c r="K83" s="32"/>
      <c r="L83" s="42"/>
      <c r="S83" s="32"/>
      <c r="T83" s="32"/>
      <c r="U83" s="32"/>
      <c r="V83" s="32"/>
      <c r="W83" s="32"/>
      <c r="X83" s="32"/>
      <c r="Y83" s="32"/>
      <c r="Z83" s="32"/>
      <c r="AA83" s="32"/>
      <c r="AB83" s="32"/>
      <c r="AC83" s="32"/>
      <c r="AD83" s="32"/>
      <c r="AE83" s="32"/>
    </row>
    <row r="84" spans="1:47" s="2" customFormat="1" ht="12" customHeight="1">
      <c r="A84" s="32"/>
      <c r="B84" s="33"/>
      <c r="C84" s="27" t="s">
        <v>16</v>
      </c>
      <c r="D84" s="32"/>
      <c r="E84" s="32"/>
      <c r="F84" s="32"/>
      <c r="G84" s="32"/>
      <c r="H84" s="32"/>
      <c r="I84" s="96"/>
      <c r="J84" s="32"/>
      <c r="K84" s="32"/>
      <c r="L84" s="42"/>
      <c r="S84" s="32"/>
      <c r="T84" s="32"/>
      <c r="U84" s="32"/>
      <c r="V84" s="32"/>
      <c r="W84" s="32"/>
      <c r="X84" s="32"/>
      <c r="Y84" s="32"/>
      <c r="Z84" s="32"/>
      <c r="AA84" s="32"/>
      <c r="AB84" s="32"/>
      <c r="AC84" s="32"/>
      <c r="AD84" s="32"/>
      <c r="AE84" s="32"/>
    </row>
    <row r="85" spans="1:47" s="2" customFormat="1" ht="16.5" customHeight="1">
      <c r="A85" s="32"/>
      <c r="B85" s="33"/>
      <c r="C85" s="32"/>
      <c r="D85" s="32"/>
      <c r="E85" s="259" t="str">
        <f>E7</f>
        <v>Bytový dům Mezilesí 2060 - Výměna stoupacího potrubí - I. etapa</v>
      </c>
      <c r="F85" s="260"/>
      <c r="G85" s="260"/>
      <c r="H85" s="260"/>
      <c r="I85" s="96"/>
      <c r="J85" s="32"/>
      <c r="K85" s="32"/>
      <c r="L85" s="42"/>
      <c r="S85" s="32"/>
      <c r="T85" s="32"/>
      <c r="U85" s="32"/>
      <c r="V85" s="32"/>
      <c r="W85" s="32"/>
      <c r="X85" s="32"/>
      <c r="Y85" s="32"/>
      <c r="Z85" s="32"/>
      <c r="AA85" s="32"/>
      <c r="AB85" s="32"/>
      <c r="AC85" s="32"/>
      <c r="AD85" s="32"/>
      <c r="AE85" s="32"/>
    </row>
    <row r="86" spans="1:47" s="2" customFormat="1" ht="12" customHeight="1">
      <c r="A86" s="32"/>
      <c r="B86" s="33"/>
      <c r="C86" s="27" t="s">
        <v>98</v>
      </c>
      <c r="D86" s="32"/>
      <c r="E86" s="32"/>
      <c r="F86" s="32"/>
      <c r="G86" s="32"/>
      <c r="H86" s="32"/>
      <c r="I86" s="96"/>
      <c r="J86" s="32"/>
      <c r="K86" s="32"/>
      <c r="L86" s="42"/>
      <c r="S86" s="32"/>
      <c r="T86" s="32"/>
      <c r="U86" s="32"/>
      <c r="V86" s="32"/>
      <c r="W86" s="32"/>
      <c r="X86" s="32"/>
      <c r="Y86" s="32"/>
      <c r="Z86" s="32"/>
      <c r="AA86" s="32"/>
      <c r="AB86" s="32"/>
      <c r="AC86" s="32"/>
      <c r="AD86" s="32"/>
      <c r="AE86" s="32"/>
    </row>
    <row r="87" spans="1:47" s="2" customFormat="1" ht="16.5" customHeight="1">
      <c r="A87" s="32"/>
      <c r="B87" s="33"/>
      <c r="C87" s="32"/>
      <c r="D87" s="32"/>
      <c r="E87" s="220" t="str">
        <f>E9</f>
        <v>01.4 - SO 01.4 VZT</v>
      </c>
      <c r="F87" s="261"/>
      <c r="G87" s="261"/>
      <c r="H87" s="261"/>
      <c r="I87" s="96"/>
      <c r="J87" s="32"/>
      <c r="K87" s="32"/>
      <c r="L87" s="42"/>
      <c r="S87" s="32"/>
      <c r="T87" s="32"/>
      <c r="U87" s="32"/>
      <c r="V87" s="32"/>
      <c r="W87" s="32"/>
      <c r="X87" s="32"/>
      <c r="Y87" s="32"/>
      <c r="Z87" s="32"/>
      <c r="AA87" s="32"/>
      <c r="AB87" s="32"/>
      <c r="AC87" s="32"/>
      <c r="AD87" s="32"/>
      <c r="AE87" s="32"/>
    </row>
    <row r="88" spans="1:47" s="2" customFormat="1" ht="6.95" customHeight="1">
      <c r="A88" s="32"/>
      <c r="B88" s="33"/>
      <c r="C88" s="32"/>
      <c r="D88" s="32"/>
      <c r="E88" s="32"/>
      <c r="F88" s="32"/>
      <c r="G88" s="32"/>
      <c r="H88" s="32"/>
      <c r="I88" s="96"/>
      <c r="J88" s="32"/>
      <c r="K88" s="32"/>
      <c r="L88" s="42"/>
      <c r="S88" s="32"/>
      <c r="T88" s="32"/>
      <c r="U88" s="32"/>
      <c r="V88" s="32"/>
      <c r="W88" s="32"/>
      <c r="X88" s="32"/>
      <c r="Y88" s="32"/>
      <c r="Z88" s="32"/>
      <c r="AA88" s="32"/>
      <c r="AB88" s="32"/>
      <c r="AC88" s="32"/>
      <c r="AD88" s="32"/>
      <c r="AE88" s="32"/>
    </row>
    <row r="89" spans="1:47" s="2" customFormat="1" ht="12" customHeight="1">
      <c r="A89" s="32"/>
      <c r="B89" s="33"/>
      <c r="C89" s="27" t="s">
        <v>20</v>
      </c>
      <c r="D89" s="32"/>
      <c r="E89" s="32"/>
      <c r="F89" s="25" t="str">
        <f>F12</f>
        <v xml:space="preserve"> </v>
      </c>
      <c r="G89" s="32"/>
      <c r="H89" s="32"/>
      <c r="I89" s="97" t="s">
        <v>22</v>
      </c>
      <c r="J89" s="55">
        <f>IF(J12="","",J12)</f>
        <v>43734</v>
      </c>
      <c r="K89" s="32"/>
      <c r="L89" s="42"/>
      <c r="S89" s="32"/>
      <c r="T89" s="32"/>
      <c r="U89" s="32"/>
      <c r="V89" s="32"/>
      <c r="W89" s="32"/>
      <c r="X89" s="32"/>
      <c r="Y89" s="32"/>
      <c r="Z89" s="32"/>
      <c r="AA89" s="32"/>
      <c r="AB89" s="32"/>
      <c r="AC89" s="32"/>
      <c r="AD89" s="32"/>
      <c r="AE89" s="32"/>
    </row>
    <row r="90" spans="1:47" s="2" customFormat="1" ht="6.95" customHeight="1">
      <c r="A90" s="32"/>
      <c r="B90" s="33"/>
      <c r="C90" s="32"/>
      <c r="D90" s="32"/>
      <c r="E90" s="32"/>
      <c r="F90" s="32"/>
      <c r="G90" s="32"/>
      <c r="H90" s="32"/>
      <c r="I90" s="96"/>
      <c r="J90" s="32"/>
      <c r="K90" s="32"/>
      <c r="L90" s="42"/>
      <c r="S90" s="32"/>
      <c r="T90" s="32"/>
      <c r="U90" s="32"/>
      <c r="V90" s="32"/>
      <c r="W90" s="32"/>
      <c r="X90" s="32"/>
      <c r="Y90" s="32"/>
      <c r="Z90" s="32"/>
      <c r="AA90" s="32"/>
      <c r="AB90" s="32"/>
      <c r="AC90" s="32"/>
      <c r="AD90" s="32"/>
      <c r="AE90" s="32"/>
    </row>
    <row r="91" spans="1:47" s="2" customFormat="1" ht="15.2" customHeight="1">
      <c r="A91" s="32"/>
      <c r="B91" s="33"/>
      <c r="C91" s="27" t="s">
        <v>23</v>
      </c>
      <c r="D91" s="32"/>
      <c r="E91" s="32"/>
      <c r="F91" s="25" t="str">
        <f>E15</f>
        <v xml:space="preserve"> </v>
      </c>
      <c r="G91" s="32"/>
      <c r="H91" s="32"/>
      <c r="I91" s="97" t="s">
        <v>28</v>
      </c>
      <c r="J91" s="30" t="str">
        <f>E21</f>
        <v xml:space="preserve"> </v>
      </c>
      <c r="K91" s="32"/>
      <c r="L91" s="42"/>
      <c r="S91" s="32"/>
      <c r="T91" s="32"/>
      <c r="U91" s="32"/>
      <c r="V91" s="32"/>
      <c r="W91" s="32"/>
      <c r="X91" s="32"/>
      <c r="Y91" s="32"/>
      <c r="Z91" s="32"/>
      <c r="AA91" s="32"/>
      <c r="AB91" s="32"/>
      <c r="AC91" s="32"/>
      <c r="AD91" s="32"/>
      <c r="AE91" s="32"/>
    </row>
    <row r="92" spans="1:47" s="2" customFormat="1" ht="15.2" customHeight="1">
      <c r="A92" s="32"/>
      <c r="B92" s="33"/>
      <c r="C92" s="27" t="s">
        <v>26</v>
      </c>
      <c r="D92" s="32"/>
      <c r="E92" s="32"/>
      <c r="F92" s="25" t="str">
        <f>IF(E18="","",E18)</f>
        <v>Vyplň údaj</v>
      </c>
      <c r="G92" s="32"/>
      <c r="H92" s="32"/>
      <c r="I92" s="97" t="s">
        <v>30</v>
      </c>
      <c r="J92" s="30" t="str">
        <f>E24</f>
        <v xml:space="preserve"> </v>
      </c>
      <c r="K92" s="32"/>
      <c r="L92" s="42"/>
      <c r="S92" s="32"/>
      <c r="T92" s="32"/>
      <c r="U92" s="32"/>
      <c r="V92" s="32"/>
      <c r="W92" s="32"/>
      <c r="X92" s="32"/>
      <c r="Y92" s="32"/>
      <c r="Z92" s="32"/>
      <c r="AA92" s="32"/>
      <c r="AB92" s="32"/>
      <c r="AC92" s="32"/>
      <c r="AD92" s="32"/>
      <c r="AE92" s="32"/>
    </row>
    <row r="93" spans="1:47" s="2" customFormat="1" ht="10.35" customHeight="1">
      <c r="A93" s="32"/>
      <c r="B93" s="33"/>
      <c r="C93" s="32"/>
      <c r="D93" s="32"/>
      <c r="E93" s="32"/>
      <c r="F93" s="32"/>
      <c r="G93" s="32"/>
      <c r="H93" s="32"/>
      <c r="I93" s="96"/>
      <c r="J93" s="32"/>
      <c r="K93" s="32"/>
      <c r="L93" s="42"/>
      <c r="S93" s="32"/>
      <c r="T93" s="32"/>
      <c r="U93" s="32"/>
      <c r="V93" s="32"/>
      <c r="W93" s="32"/>
      <c r="X93" s="32"/>
      <c r="Y93" s="32"/>
      <c r="Z93" s="32"/>
      <c r="AA93" s="32"/>
      <c r="AB93" s="32"/>
      <c r="AC93" s="32"/>
      <c r="AD93" s="32"/>
      <c r="AE93" s="32"/>
    </row>
    <row r="94" spans="1:47" s="2" customFormat="1" ht="29.25" customHeight="1">
      <c r="A94" s="32"/>
      <c r="B94" s="33"/>
      <c r="C94" s="122" t="s">
        <v>101</v>
      </c>
      <c r="D94" s="108"/>
      <c r="E94" s="108"/>
      <c r="F94" s="108"/>
      <c r="G94" s="108"/>
      <c r="H94" s="108"/>
      <c r="I94" s="123"/>
      <c r="J94" s="124" t="s">
        <v>102</v>
      </c>
      <c r="K94" s="108"/>
      <c r="L94" s="42"/>
      <c r="S94" s="32"/>
      <c r="T94" s="32"/>
      <c r="U94" s="32"/>
      <c r="V94" s="32"/>
      <c r="W94" s="32"/>
      <c r="X94" s="32"/>
      <c r="Y94" s="32"/>
      <c r="Z94" s="32"/>
      <c r="AA94" s="32"/>
      <c r="AB94" s="32"/>
      <c r="AC94" s="32"/>
      <c r="AD94" s="32"/>
      <c r="AE94" s="32"/>
    </row>
    <row r="95" spans="1:47" s="2" customFormat="1" ht="10.35" customHeight="1">
      <c r="A95" s="32"/>
      <c r="B95" s="33"/>
      <c r="C95" s="32"/>
      <c r="D95" s="32"/>
      <c r="E95" s="32"/>
      <c r="F95" s="32"/>
      <c r="G95" s="32"/>
      <c r="H95" s="32"/>
      <c r="I95" s="96"/>
      <c r="J95" s="32"/>
      <c r="K95" s="32"/>
      <c r="L95" s="42"/>
      <c r="S95" s="32"/>
      <c r="T95" s="32"/>
      <c r="U95" s="32"/>
      <c r="V95" s="32"/>
      <c r="W95" s="32"/>
      <c r="X95" s="32"/>
      <c r="Y95" s="32"/>
      <c r="Z95" s="32"/>
      <c r="AA95" s="32"/>
      <c r="AB95" s="32"/>
      <c r="AC95" s="32"/>
      <c r="AD95" s="32"/>
      <c r="AE95" s="32"/>
    </row>
    <row r="96" spans="1:47" s="2" customFormat="1" ht="22.9" customHeight="1">
      <c r="A96" s="32"/>
      <c r="B96" s="33"/>
      <c r="C96" s="125" t="s">
        <v>103</v>
      </c>
      <c r="D96" s="32"/>
      <c r="E96" s="32"/>
      <c r="F96" s="32"/>
      <c r="G96" s="32"/>
      <c r="H96" s="32"/>
      <c r="I96" s="96"/>
      <c r="J96" s="71">
        <f>J119</f>
        <v>0</v>
      </c>
      <c r="K96" s="32"/>
      <c r="L96" s="42"/>
      <c r="S96" s="32"/>
      <c r="T96" s="32"/>
      <c r="U96" s="32"/>
      <c r="V96" s="32"/>
      <c r="W96" s="32"/>
      <c r="X96" s="32"/>
      <c r="Y96" s="32"/>
      <c r="Z96" s="32"/>
      <c r="AA96" s="32"/>
      <c r="AB96" s="32"/>
      <c r="AC96" s="32"/>
      <c r="AD96" s="32"/>
      <c r="AE96" s="32"/>
      <c r="AU96" s="17" t="s">
        <v>104</v>
      </c>
    </row>
    <row r="97" spans="1:31" s="9" customFormat="1" ht="24.95" customHeight="1">
      <c r="B97" s="126"/>
      <c r="D97" s="127" t="s">
        <v>708</v>
      </c>
      <c r="E97" s="128"/>
      <c r="F97" s="128"/>
      <c r="G97" s="128"/>
      <c r="H97" s="128"/>
      <c r="I97" s="129"/>
      <c r="J97" s="130">
        <f>J120</f>
        <v>0</v>
      </c>
      <c r="L97" s="126"/>
    </row>
    <row r="98" spans="1:31" s="9" customFormat="1" ht="24.95" customHeight="1">
      <c r="B98" s="126"/>
      <c r="D98" s="127" t="s">
        <v>709</v>
      </c>
      <c r="E98" s="128"/>
      <c r="F98" s="128"/>
      <c r="G98" s="128"/>
      <c r="H98" s="128"/>
      <c r="I98" s="129"/>
      <c r="J98" s="130">
        <f>J137</f>
        <v>0</v>
      </c>
      <c r="L98" s="126"/>
    </row>
    <row r="99" spans="1:31" s="9" customFormat="1" ht="24.95" customHeight="1">
      <c r="B99" s="126"/>
      <c r="D99" s="127" t="s">
        <v>710</v>
      </c>
      <c r="E99" s="128"/>
      <c r="F99" s="128"/>
      <c r="G99" s="128"/>
      <c r="H99" s="128"/>
      <c r="I99" s="129"/>
      <c r="J99" s="130">
        <f>J154</f>
        <v>0</v>
      </c>
      <c r="L99" s="126"/>
    </row>
    <row r="100" spans="1:31" s="2" customFormat="1" ht="21.75" customHeight="1">
      <c r="A100" s="32"/>
      <c r="B100" s="33"/>
      <c r="C100" s="32"/>
      <c r="D100" s="32"/>
      <c r="E100" s="32"/>
      <c r="F100" s="32"/>
      <c r="G100" s="32"/>
      <c r="H100" s="32"/>
      <c r="I100" s="96"/>
      <c r="J100" s="32"/>
      <c r="K100" s="32"/>
      <c r="L100" s="42"/>
      <c r="S100" s="32"/>
      <c r="T100" s="32"/>
      <c r="U100" s="32"/>
      <c r="V100" s="32"/>
      <c r="W100" s="32"/>
      <c r="X100" s="32"/>
      <c r="Y100" s="32"/>
      <c r="Z100" s="32"/>
      <c r="AA100" s="32"/>
      <c r="AB100" s="32"/>
      <c r="AC100" s="32"/>
      <c r="AD100" s="32"/>
      <c r="AE100" s="32"/>
    </row>
    <row r="101" spans="1:31" s="2" customFormat="1" ht="6.95" customHeight="1">
      <c r="A101" s="32"/>
      <c r="B101" s="47"/>
      <c r="C101" s="48"/>
      <c r="D101" s="48"/>
      <c r="E101" s="48"/>
      <c r="F101" s="48"/>
      <c r="G101" s="48"/>
      <c r="H101" s="48"/>
      <c r="I101" s="120"/>
      <c r="J101" s="48"/>
      <c r="K101" s="48"/>
      <c r="L101" s="42"/>
      <c r="S101" s="32"/>
      <c r="T101" s="32"/>
      <c r="U101" s="32"/>
      <c r="V101" s="32"/>
      <c r="W101" s="32"/>
      <c r="X101" s="32"/>
      <c r="Y101" s="32"/>
      <c r="Z101" s="32"/>
      <c r="AA101" s="32"/>
      <c r="AB101" s="32"/>
      <c r="AC101" s="32"/>
      <c r="AD101" s="32"/>
      <c r="AE101" s="32"/>
    </row>
    <row r="105" spans="1:31" s="2" customFormat="1" ht="6.95" customHeight="1">
      <c r="A105" s="32"/>
      <c r="B105" s="49"/>
      <c r="C105" s="50"/>
      <c r="D105" s="50"/>
      <c r="E105" s="50"/>
      <c r="F105" s="50"/>
      <c r="G105" s="50"/>
      <c r="H105" s="50"/>
      <c r="I105" s="121"/>
      <c r="J105" s="50"/>
      <c r="K105" s="50"/>
      <c r="L105" s="42"/>
      <c r="S105" s="32"/>
      <c r="T105" s="32"/>
      <c r="U105" s="32"/>
      <c r="V105" s="32"/>
      <c r="W105" s="32"/>
      <c r="X105" s="32"/>
      <c r="Y105" s="32"/>
      <c r="Z105" s="32"/>
      <c r="AA105" s="32"/>
      <c r="AB105" s="32"/>
      <c r="AC105" s="32"/>
      <c r="AD105" s="32"/>
      <c r="AE105" s="32"/>
    </row>
    <row r="106" spans="1:31" s="2" customFormat="1" ht="24.95" customHeight="1">
      <c r="A106" s="32"/>
      <c r="B106" s="33"/>
      <c r="C106" s="21" t="s">
        <v>121</v>
      </c>
      <c r="D106" s="32"/>
      <c r="E106" s="32"/>
      <c r="F106" s="32"/>
      <c r="G106" s="32"/>
      <c r="H106" s="32"/>
      <c r="I106" s="96"/>
      <c r="J106" s="32"/>
      <c r="K106" s="32"/>
      <c r="L106" s="42"/>
      <c r="S106" s="32"/>
      <c r="T106" s="32"/>
      <c r="U106" s="32"/>
      <c r="V106" s="32"/>
      <c r="W106" s="32"/>
      <c r="X106" s="32"/>
      <c r="Y106" s="32"/>
      <c r="Z106" s="32"/>
      <c r="AA106" s="32"/>
      <c r="AB106" s="32"/>
      <c r="AC106" s="32"/>
      <c r="AD106" s="32"/>
      <c r="AE106" s="32"/>
    </row>
    <row r="107" spans="1:31" s="2" customFormat="1" ht="6.95" customHeight="1">
      <c r="A107" s="32"/>
      <c r="B107" s="33"/>
      <c r="C107" s="32"/>
      <c r="D107" s="32"/>
      <c r="E107" s="32"/>
      <c r="F107" s="32"/>
      <c r="G107" s="32"/>
      <c r="H107" s="32"/>
      <c r="I107" s="96"/>
      <c r="J107" s="32"/>
      <c r="K107" s="32"/>
      <c r="L107" s="42"/>
      <c r="S107" s="32"/>
      <c r="T107" s="32"/>
      <c r="U107" s="32"/>
      <c r="V107" s="32"/>
      <c r="W107" s="32"/>
      <c r="X107" s="32"/>
      <c r="Y107" s="32"/>
      <c r="Z107" s="32"/>
      <c r="AA107" s="32"/>
      <c r="AB107" s="32"/>
      <c r="AC107" s="32"/>
      <c r="AD107" s="32"/>
      <c r="AE107" s="32"/>
    </row>
    <row r="108" spans="1:31" s="2" customFormat="1" ht="12" customHeight="1">
      <c r="A108" s="32"/>
      <c r="B108" s="33"/>
      <c r="C108" s="27" t="s">
        <v>16</v>
      </c>
      <c r="D108" s="32"/>
      <c r="E108" s="32"/>
      <c r="F108" s="32"/>
      <c r="G108" s="32"/>
      <c r="H108" s="32"/>
      <c r="I108" s="96"/>
      <c r="J108" s="32"/>
      <c r="K108" s="32"/>
      <c r="L108" s="42"/>
      <c r="S108" s="32"/>
      <c r="T108" s="32"/>
      <c r="U108" s="32"/>
      <c r="V108" s="32"/>
      <c r="W108" s="32"/>
      <c r="X108" s="32"/>
      <c r="Y108" s="32"/>
      <c r="Z108" s="32"/>
      <c r="AA108" s="32"/>
      <c r="AB108" s="32"/>
      <c r="AC108" s="32"/>
      <c r="AD108" s="32"/>
      <c r="AE108" s="32"/>
    </row>
    <row r="109" spans="1:31" s="2" customFormat="1" ht="16.5" customHeight="1">
      <c r="A109" s="32"/>
      <c r="B109" s="33"/>
      <c r="C109" s="32"/>
      <c r="D109" s="32"/>
      <c r="E109" s="259" t="str">
        <f>E7</f>
        <v>Bytový dům Mezilesí 2060 - Výměna stoupacího potrubí - I. etapa</v>
      </c>
      <c r="F109" s="260"/>
      <c r="G109" s="260"/>
      <c r="H109" s="260"/>
      <c r="I109" s="96"/>
      <c r="J109" s="32"/>
      <c r="K109" s="32"/>
      <c r="L109" s="42"/>
      <c r="S109" s="32"/>
      <c r="T109" s="32"/>
      <c r="U109" s="32"/>
      <c r="V109" s="32"/>
      <c r="W109" s="32"/>
      <c r="X109" s="32"/>
      <c r="Y109" s="32"/>
      <c r="Z109" s="32"/>
      <c r="AA109" s="32"/>
      <c r="AB109" s="32"/>
      <c r="AC109" s="32"/>
      <c r="AD109" s="32"/>
      <c r="AE109" s="32"/>
    </row>
    <row r="110" spans="1:31" s="2" customFormat="1" ht="12" customHeight="1">
      <c r="A110" s="32"/>
      <c r="B110" s="33"/>
      <c r="C110" s="27" t="s">
        <v>98</v>
      </c>
      <c r="D110" s="32"/>
      <c r="E110" s="32"/>
      <c r="F110" s="32"/>
      <c r="G110" s="32"/>
      <c r="H110" s="32"/>
      <c r="I110" s="96"/>
      <c r="J110" s="32"/>
      <c r="K110" s="32"/>
      <c r="L110" s="42"/>
      <c r="S110" s="32"/>
      <c r="T110" s="32"/>
      <c r="U110" s="32"/>
      <c r="V110" s="32"/>
      <c r="W110" s="32"/>
      <c r="X110" s="32"/>
      <c r="Y110" s="32"/>
      <c r="Z110" s="32"/>
      <c r="AA110" s="32"/>
      <c r="AB110" s="32"/>
      <c r="AC110" s="32"/>
      <c r="AD110" s="32"/>
      <c r="AE110" s="32"/>
    </row>
    <row r="111" spans="1:31" s="2" customFormat="1" ht="16.5" customHeight="1">
      <c r="A111" s="32"/>
      <c r="B111" s="33"/>
      <c r="C111" s="32"/>
      <c r="D111" s="32"/>
      <c r="E111" s="220" t="str">
        <f>E9</f>
        <v>01.4 - SO 01.4 VZT</v>
      </c>
      <c r="F111" s="261"/>
      <c r="G111" s="261"/>
      <c r="H111" s="261"/>
      <c r="I111" s="96"/>
      <c r="J111" s="32"/>
      <c r="K111" s="32"/>
      <c r="L111" s="42"/>
      <c r="S111" s="32"/>
      <c r="T111" s="32"/>
      <c r="U111" s="32"/>
      <c r="V111" s="32"/>
      <c r="W111" s="32"/>
      <c r="X111" s="32"/>
      <c r="Y111" s="32"/>
      <c r="Z111" s="32"/>
      <c r="AA111" s="32"/>
      <c r="AB111" s="32"/>
      <c r="AC111" s="32"/>
      <c r="AD111" s="32"/>
      <c r="AE111" s="32"/>
    </row>
    <row r="112" spans="1:31" s="2" customFormat="1" ht="6.95" customHeight="1">
      <c r="A112" s="32"/>
      <c r="B112" s="33"/>
      <c r="C112" s="32"/>
      <c r="D112" s="32"/>
      <c r="E112" s="32"/>
      <c r="F112" s="32"/>
      <c r="G112" s="32"/>
      <c r="H112" s="32"/>
      <c r="I112" s="96"/>
      <c r="J112" s="32"/>
      <c r="K112" s="32"/>
      <c r="L112" s="42"/>
      <c r="S112" s="32"/>
      <c r="T112" s="32"/>
      <c r="U112" s="32"/>
      <c r="V112" s="32"/>
      <c r="W112" s="32"/>
      <c r="X112" s="32"/>
      <c r="Y112" s="32"/>
      <c r="Z112" s="32"/>
      <c r="AA112" s="32"/>
      <c r="AB112" s="32"/>
      <c r="AC112" s="32"/>
      <c r="AD112" s="32"/>
      <c r="AE112" s="32"/>
    </row>
    <row r="113" spans="1:65" s="2" customFormat="1" ht="12" customHeight="1">
      <c r="A113" s="32"/>
      <c r="B113" s="33"/>
      <c r="C113" s="27" t="s">
        <v>20</v>
      </c>
      <c r="D113" s="32"/>
      <c r="E113" s="32"/>
      <c r="F113" s="25" t="str">
        <f>F12</f>
        <v xml:space="preserve"> </v>
      </c>
      <c r="G113" s="32"/>
      <c r="H113" s="32"/>
      <c r="I113" s="97" t="s">
        <v>22</v>
      </c>
      <c r="J113" s="55">
        <f>IF(J12="","",J12)</f>
        <v>43734</v>
      </c>
      <c r="K113" s="32"/>
      <c r="L113" s="42"/>
      <c r="S113" s="32"/>
      <c r="T113" s="32"/>
      <c r="U113" s="32"/>
      <c r="V113" s="32"/>
      <c r="W113" s="32"/>
      <c r="X113" s="32"/>
      <c r="Y113" s="32"/>
      <c r="Z113" s="32"/>
      <c r="AA113" s="32"/>
      <c r="AB113" s="32"/>
      <c r="AC113" s="32"/>
      <c r="AD113" s="32"/>
      <c r="AE113" s="32"/>
    </row>
    <row r="114" spans="1:65" s="2" customFormat="1" ht="6.95" customHeight="1">
      <c r="A114" s="32"/>
      <c r="B114" s="33"/>
      <c r="C114" s="32"/>
      <c r="D114" s="32"/>
      <c r="E114" s="32"/>
      <c r="F114" s="32"/>
      <c r="G114" s="32"/>
      <c r="H114" s="32"/>
      <c r="I114" s="96"/>
      <c r="J114" s="32"/>
      <c r="K114" s="32"/>
      <c r="L114" s="42"/>
      <c r="S114" s="32"/>
      <c r="T114" s="32"/>
      <c r="U114" s="32"/>
      <c r="V114" s="32"/>
      <c r="W114" s="32"/>
      <c r="X114" s="32"/>
      <c r="Y114" s="32"/>
      <c r="Z114" s="32"/>
      <c r="AA114" s="32"/>
      <c r="AB114" s="32"/>
      <c r="AC114" s="32"/>
      <c r="AD114" s="32"/>
      <c r="AE114" s="32"/>
    </row>
    <row r="115" spans="1:65" s="2" customFormat="1" ht="15.2" customHeight="1">
      <c r="A115" s="32"/>
      <c r="B115" s="33"/>
      <c r="C115" s="27" t="s">
        <v>23</v>
      </c>
      <c r="D115" s="32"/>
      <c r="E115" s="32"/>
      <c r="F115" s="25" t="str">
        <f>E15</f>
        <v xml:space="preserve"> </v>
      </c>
      <c r="G115" s="32"/>
      <c r="H115" s="32"/>
      <c r="I115" s="97" t="s">
        <v>28</v>
      </c>
      <c r="J115" s="30" t="str">
        <f>E21</f>
        <v xml:space="preserve"> </v>
      </c>
      <c r="K115" s="32"/>
      <c r="L115" s="42"/>
      <c r="S115" s="32"/>
      <c r="T115" s="32"/>
      <c r="U115" s="32"/>
      <c r="V115" s="32"/>
      <c r="W115" s="32"/>
      <c r="X115" s="32"/>
      <c r="Y115" s="32"/>
      <c r="Z115" s="32"/>
      <c r="AA115" s="32"/>
      <c r="AB115" s="32"/>
      <c r="AC115" s="32"/>
      <c r="AD115" s="32"/>
      <c r="AE115" s="32"/>
    </row>
    <row r="116" spans="1:65" s="2" customFormat="1" ht="15.2" customHeight="1">
      <c r="A116" s="32"/>
      <c r="B116" s="33"/>
      <c r="C116" s="27" t="s">
        <v>26</v>
      </c>
      <c r="D116" s="32"/>
      <c r="E116" s="32"/>
      <c r="F116" s="25" t="str">
        <f>IF(E18="","",E18)</f>
        <v>Vyplň údaj</v>
      </c>
      <c r="G116" s="32"/>
      <c r="H116" s="32"/>
      <c r="I116" s="97" t="s">
        <v>30</v>
      </c>
      <c r="J116" s="30" t="str">
        <f>E24</f>
        <v xml:space="preserve"> </v>
      </c>
      <c r="K116" s="32"/>
      <c r="L116" s="42"/>
      <c r="S116" s="32"/>
      <c r="T116" s="32"/>
      <c r="U116" s="32"/>
      <c r="V116" s="32"/>
      <c r="W116" s="32"/>
      <c r="X116" s="32"/>
      <c r="Y116" s="32"/>
      <c r="Z116" s="32"/>
      <c r="AA116" s="32"/>
      <c r="AB116" s="32"/>
      <c r="AC116" s="32"/>
      <c r="AD116" s="32"/>
      <c r="AE116" s="32"/>
    </row>
    <row r="117" spans="1:65" s="2" customFormat="1" ht="10.35" customHeight="1">
      <c r="A117" s="32"/>
      <c r="B117" s="33"/>
      <c r="C117" s="32"/>
      <c r="D117" s="32"/>
      <c r="E117" s="32"/>
      <c r="F117" s="32"/>
      <c r="G117" s="32"/>
      <c r="H117" s="32"/>
      <c r="I117" s="96"/>
      <c r="J117" s="32"/>
      <c r="K117" s="32"/>
      <c r="L117" s="42"/>
      <c r="S117" s="32"/>
      <c r="T117" s="32"/>
      <c r="U117" s="32"/>
      <c r="V117" s="32"/>
      <c r="W117" s="32"/>
      <c r="X117" s="32"/>
      <c r="Y117" s="32"/>
      <c r="Z117" s="32"/>
      <c r="AA117" s="32"/>
      <c r="AB117" s="32"/>
      <c r="AC117" s="32"/>
      <c r="AD117" s="32"/>
      <c r="AE117" s="32"/>
    </row>
    <row r="118" spans="1:65" s="11" customFormat="1" ht="29.25" customHeight="1">
      <c r="A118" s="136"/>
      <c r="B118" s="137"/>
      <c r="C118" s="138" t="s">
        <v>122</v>
      </c>
      <c r="D118" s="139" t="s">
        <v>57</v>
      </c>
      <c r="E118" s="139" t="s">
        <v>53</v>
      </c>
      <c r="F118" s="139" t="s">
        <v>54</v>
      </c>
      <c r="G118" s="139" t="s">
        <v>123</v>
      </c>
      <c r="H118" s="139" t="s">
        <v>124</v>
      </c>
      <c r="I118" s="140" t="s">
        <v>125</v>
      </c>
      <c r="J118" s="141" t="s">
        <v>102</v>
      </c>
      <c r="K118" s="142" t="s">
        <v>126</v>
      </c>
      <c r="L118" s="143"/>
      <c r="M118" s="62" t="s">
        <v>1</v>
      </c>
      <c r="N118" s="63" t="s">
        <v>36</v>
      </c>
      <c r="O118" s="63" t="s">
        <v>127</v>
      </c>
      <c r="P118" s="63" t="s">
        <v>128</v>
      </c>
      <c r="Q118" s="63" t="s">
        <v>129</v>
      </c>
      <c r="R118" s="63" t="s">
        <v>130</v>
      </c>
      <c r="S118" s="63" t="s">
        <v>131</v>
      </c>
      <c r="T118" s="64" t="s">
        <v>132</v>
      </c>
      <c r="U118" s="136"/>
      <c r="V118" s="136"/>
      <c r="W118" s="136"/>
      <c r="X118" s="136"/>
      <c r="Y118" s="136"/>
      <c r="Z118" s="136"/>
      <c r="AA118" s="136"/>
      <c r="AB118" s="136"/>
      <c r="AC118" s="136"/>
      <c r="AD118" s="136"/>
      <c r="AE118" s="136"/>
    </row>
    <row r="119" spans="1:65" s="2" customFormat="1" ht="22.9" customHeight="1">
      <c r="A119" s="32"/>
      <c r="B119" s="33"/>
      <c r="C119" s="69" t="s">
        <v>133</v>
      </c>
      <c r="D119" s="32"/>
      <c r="E119" s="32"/>
      <c r="F119" s="32"/>
      <c r="G119" s="32"/>
      <c r="H119" s="32"/>
      <c r="I119" s="96"/>
      <c r="J119" s="144">
        <f>BK119</f>
        <v>0</v>
      </c>
      <c r="K119" s="32"/>
      <c r="L119" s="33"/>
      <c r="M119" s="65"/>
      <c r="N119" s="56"/>
      <c r="O119" s="66"/>
      <c r="P119" s="145">
        <f>P120+P137+P154</f>
        <v>0</v>
      </c>
      <c r="Q119" s="66"/>
      <c r="R119" s="145">
        <f>R120+R137+R154</f>
        <v>0</v>
      </c>
      <c r="S119" s="66"/>
      <c r="T119" s="146">
        <f>T120+T137+T154</f>
        <v>2.0608</v>
      </c>
      <c r="U119" s="32"/>
      <c r="V119" s="32"/>
      <c r="W119" s="32"/>
      <c r="X119" s="32"/>
      <c r="Y119" s="32"/>
      <c r="Z119" s="32"/>
      <c r="AA119" s="32"/>
      <c r="AB119" s="32"/>
      <c r="AC119" s="32"/>
      <c r="AD119" s="32"/>
      <c r="AE119" s="32"/>
      <c r="AT119" s="17" t="s">
        <v>71</v>
      </c>
      <c r="AU119" s="17" t="s">
        <v>104</v>
      </c>
      <c r="BK119" s="147">
        <f>BK120+BK137+BK154</f>
        <v>0</v>
      </c>
    </row>
    <row r="120" spans="1:65" s="12" customFormat="1" ht="25.9" customHeight="1">
      <c r="B120" s="148"/>
      <c r="D120" s="149" t="s">
        <v>71</v>
      </c>
      <c r="E120" s="150" t="s">
        <v>515</v>
      </c>
      <c r="F120" s="150" t="s">
        <v>711</v>
      </c>
      <c r="I120" s="151"/>
      <c r="J120" s="152">
        <f>BK120</f>
        <v>0</v>
      </c>
      <c r="L120" s="148"/>
      <c r="M120" s="153"/>
      <c r="N120" s="154"/>
      <c r="O120" s="154"/>
      <c r="P120" s="155">
        <f>SUM(P121:P136)</f>
        <v>0</v>
      </c>
      <c r="Q120" s="154"/>
      <c r="R120" s="155">
        <f>SUM(R121:R136)</f>
        <v>0</v>
      </c>
      <c r="S120" s="154"/>
      <c r="T120" s="156">
        <f>SUM(T121:T136)</f>
        <v>0</v>
      </c>
      <c r="AR120" s="149" t="s">
        <v>80</v>
      </c>
      <c r="AT120" s="157" t="s">
        <v>71</v>
      </c>
      <c r="AU120" s="157" t="s">
        <v>72</v>
      </c>
      <c r="AY120" s="149" t="s">
        <v>136</v>
      </c>
      <c r="BK120" s="158">
        <f>SUM(BK121:BK136)</f>
        <v>0</v>
      </c>
    </row>
    <row r="121" spans="1:65" s="2" customFormat="1" ht="21.75" customHeight="1">
      <c r="A121" s="32"/>
      <c r="B121" s="161"/>
      <c r="C121" s="162" t="s">
        <v>80</v>
      </c>
      <c r="D121" s="162" t="s">
        <v>139</v>
      </c>
      <c r="E121" s="163" t="s">
        <v>712</v>
      </c>
      <c r="F121" s="164" t="s">
        <v>713</v>
      </c>
      <c r="G121" s="165" t="s">
        <v>583</v>
      </c>
      <c r="H121" s="166">
        <v>24</v>
      </c>
      <c r="I121" s="167"/>
      <c r="J121" s="168">
        <f t="shared" ref="J121:J136" si="0">ROUND(I121*H121,2)</f>
        <v>0</v>
      </c>
      <c r="K121" s="169"/>
      <c r="L121" s="33"/>
      <c r="M121" s="170" t="s">
        <v>1</v>
      </c>
      <c r="N121" s="171" t="s">
        <v>38</v>
      </c>
      <c r="O121" s="58"/>
      <c r="P121" s="172">
        <f t="shared" ref="P121:P136" si="1">O121*H121</f>
        <v>0</v>
      </c>
      <c r="Q121" s="172">
        <v>0</v>
      </c>
      <c r="R121" s="172">
        <f t="shared" ref="R121:R136" si="2">Q121*H121</f>
        <v>0</v>
      </c>
      <c r="S121" s="172">
        <v>0</v>
      </c>
      <c r="T121" s="173">
        <f t="shared" ref="T121:T136" si="3">S121*H121</f>
        <v>0</v>
      </c>
      <c r="U121" s="32"/>
      <c r="V121" s="32"/>
      <c r="W121" s="32"/>
      <c r="X121" s="32"/>
      <c r="Y121" s="32"/>
      <c r="Z121" s="32"/>
      <c r="AA121" s="32"/>
      <c r="AB121" s="32"/>
      <c r="AC121" s="32"/>
      <c r="AD121" s="32"/>
      <c r="AE121" s="32"/>
      <c r="AR121" s="174" t="s">
        <v>143</v>
      </c>
      <c r="AT121" s="174" t="s">
        <v>139</v>
      </c>
      <c r="AU121" s="174" t="s">
        <v>80</v>
      </c>
      <c r="AY121" s="17" t="s">
        <v>136</v>
      </c>
      <c r="BE121" s="175">
        <f t="shared" ref="BE121:BE136" si="4">IF(N121="základní",J121,0)</f>
        <v>0</v>
      </c>
      <c r="BF121" s="175">
        <f t="shared" ref="BF121:BF136" si="5">IF(N121="snížená",J121,0)</f>
        <v>0</v>
      </c>
      <c r="BG121" s="175">
        <f t="shared" ref="BG121:BG136" si="6">IF(N121="zákl. přenesená",J121,0)</f>
        <v>0</v>
      </c>
      <c r="BH121" s="175">
        <f t="shared" ref="BH121:BH136" si="7">IF(N121="sníž. přenesená",J121,0)</f>
        <v>0</v>
      </c>
      <c r="BI121" s="175">
        <f t="shared" ref="BI121:BI136" si="8">IF(N121="nulová",J121,0)</f>
        <v>0</v>
      </c>
      <c r="BJ121" s="17" t="s">
        <v>144</v>
      </c>
      <c r="BK121" s="175">
        <f t="shared" ref="BK121:BK136" si="9">ROUND(I121*H121,2)</f>
        <v>0</v>
      </c>
      <c r="BL121" s="17" t="s">
        <v>143</v>
      </c>
      <c r="BM121" s="174" t="s">
        <v>144</v>
      </c>
    </row>
    <row r="122" spans="1:65" s="2" customFormat="1" ht="16.5" customHeight="1">
      <c r="A122" s="32"/>
      <c r="B122" s="161"/>
      <c r="C122" s="162" t="s">
        <v>144</v>
      </c>
      <c r="D122" s="162" t="s">
        <v>139</v>
      </c>
      <c r="E122" s="163" t="s">
        <v>714</v>
      </c>
      <c r="F122" s="164" t="s">
        <v>715</v>
      </c>
      <c r="G122" s="165" t="s">
        <v>583</v>
      </c>
      <c r="H122" s="166">
        <v>24</v>
      </c>
      <c r="I122" s="167"/>
      <c r="J122" s="168">
        <f t="shared" si="0"/>
        <v>0</v>
      </c>
      <c r="K122" s="169"/>
      <c r="L122" s="33"/>
      <c r="M122" s="170" t="s">
        <v>1</v>
      </c>
      <c r="N122" s="171" t="s">
        <v>38</v>
      </c>
      <c r="O122" s="58"/>
      <c r="P122" s="172">
        <f t="shared" si="1"/>
        <v>0</v>
      </c>
      <c r="Q122" s="172">
        <v>0</v>
      </c>
      <c r="R122" s="172">
        <f t="shared" si="2"/>
        <v>0</v>
      </c>
      <c r="S122" s="172">
        <v>0</v>
      </c>
      <c r="T122" s="173">
        <f t="shared" si="3"/>
        <v>0</v>
      </c>
      <c r="U122" s="32"/>
      <c r="V122" s="32"/>
      <c r="W122" s="32"/>
      <c r="X122" s="32"/>
      <c r="Y122" s="32"/>
      <c r="Z122" s="32"/>
      <c r="AA122" s="32"/>
      <c r="AB122" s="32"/>
      <c r="AC122" s="32"/>
      <c r="AD122" s="32"/>
      <c r="AE122" s="32"/>
      <c r="AR122" s="174" t="s">
        <v>143</v>
      </c>
      <c r="AT122" s="174" t="s">
        <v>139</v>
      </c>
      <c r="AU122" s="174" t="s">
        <v>80</v>
      </c>
      <c r="AY122" s="17" t="s">
        <v>136</v>
      </c>
      <c r="BE122" s="175">
        <f t="shared" si="4"/>
        <v>0</v>
      </c>
      <c r="BF122" s="175">
        <f t="shared" si="5"/>
        <v>0</v>
      </c>
      <c r="BG122" s="175">
        <f t="shared" si="6"/>
        <v>0</v>
      </c>
      <c r="BH122" s="175">
        <f t="shared" si="7"/>
        <v>0</v>
      </c>
      <c r="BI122" s="175">
        <f t="shared" si="8"/>
        <v>0</v>
      </c>
      <c r="BJ122" s="17" t="s">
        <v>144</v>
      </c>
      <c r="BK122" s="175">
        <f t="shared" si="9"/>
        <v>0</v>
      </c>
      <c r="BL122" s="17" t="s">
        <v>143</v>
      </c>
      <c r="BM122" s="174" t="s">
        <v>143</v>
      </c>
    </row>
    <row r="123" spans="1:65" s="2" customFormat="1" ht="16.5" customHeight="1">
      <c r="A123" s="32"/>
      <c r="B123" s="161"/>
      <c r="C123" s="162" t="s">
        <v>137</v>
      </c>
      <c r="D123" s="162" t="s">
        <v>139</v>
      </c>
      <c r="E123" s="163" t="s">
        <v>716</v>
      </c>
      <c r="F123" s="164" t="s">
        <v>717</v>
      </c>
      <c r="G123" s="165" t="s">
        <v>583</v>
      </c>
      <c r="H123" s="166">
        <v>24</v>
      </c>
      <c r="I123" s="167"/>
      <c r="J123" s="168">
        <f t="shared" si="0"/>
        <v>0</v>
      </c>
      <c r="K123" s="169"/>
      <c r="L123" s="33"/>
      <c r="M123" s="170" t="s">
        <v>1</v>
      </c>
      <c r="N123" s="171" t="s">
        <v>38</v>
      </c>
      <c r="O123" s="58"/>
      <c r="P123" s="172">
        <f t="shared" si="1"/>
        <v>0</v>
      </c>
      <c r="Q123" s="172">
        <v>0</v>
      </c>
      <c r="R123" s="172">
        <f t="shared" si="2"/>
        <v>0</v>
      </c>
      <c r="S123" s="172">
        <v>0</v>
      </c>
      <c r="T123" s="173">
        <f t="shared" si="3"/>
        <v>0</v>
      </c>
      <c r="U123" s="32"/>
      <c r="V123" s="32"/>
      <c r="W123" s="32"/>
      <c r="X123" s="32"/>
      <c r="Y123" s="32"/>
      <c r="Z123" s="32"/>
      <c r="AA123" s="32"/>
      <c r="AB123" s="32"/>
      <c r="AC123" s="32"/>
      <c r="AD123" s="32"/>
      <c r="AE123" s="32"/>
      <c r="AR123" s="174" t="s">
        <v>143</v>
      </c>
      <c r="AT123" s="174" t="s">
        <v>139</v>
      </c>
      <c r="AU123" s="174" t="s">
        <v>80</v>
      </c>
      <c r="AY123" s="17" t="s">
        <v>136</v>
      </c>
      <c r="BE123" s="175">
        <f t="shared" si="4"/>
        <v>0</v>
      </c>
      <c r="BF123" s="175">
        <f t="shared" si="5"/>
        <v>0</v>
      </c>
      <c r="BG123" s="175">
        <f t="shared" si="6"/>
        <v>0</v>
      </c>
      <c r="BH123" s="175">
        <f t="shared" si="7"/>
        <v>0</v>
      </c>
      <c r="BI123" s="175">
        <f t="shared" si="8"/>
        <v>0</v>
      </c>
      <c r="BJ123" s="17" t="s">
        <v>144</v>
      </c>
      <c r="BK123" s="175">
        <f t="shared" si="9"/>
        <v>0</v>
      </c>
      <c r="BL123" s="17" t="s">
        <v>143</v>
      </c>
      <c r="BM123" s="174" t="s">
        <v>160</v>
      </c>
    </row>
    <row r="124" spans="1:65" s="2" customFormat="1" ht="16.5" customHeight="1">
      <c r="A124" s="32"/>
      <c r="B124" s="161"/>
      <c r="C124" s="162" t="s">
        <v>143</v>
      </c>
      <c r="D124" s="162" t="s">
        <v>139</v>
      </c>
      <c r="E124" s="163" t="s">
        <v>718</v>
      </c>
      <c r="F124" s="164" t="s">
        <v>719</v>
      </c>
      <c r="G124" s="165" t="s">
        <v>583</v>
      </c>
      <c r="H124" s="166">
        <v>2</v>
      </c>
      <c r="I124" s="167"/>
      <c r="J124" s="168">
        <f t="shared" si="0"/>
        <v>0</v>
      </c>
      <c r="K124" s="169"/>
      <c r="L124" s="33"/>
      <c r="M124" s="170" t="s">
        <v>1</v>
      </c>
      <c r="N124" s="171" t="s">
        <v>38</v>
      </c>
      <c r="O124" s="58"/>
      <c r="P124" s="172">
        <f t="shared" si="1"/>
        <v>0</v>
      </c>
      <c r="Q124" s="172">
        <v>0</v>
      </c>
      <c r="R124" s="172">
        <f t="shared" si="2"/>
        <v>0</v>
      </c>
      <c r="S124" s="172">
        <v>0</v>
      </c>
      <c r="T124" s="173">
        <f t="shared" si="3"/>
        <v>0</v>
      </c>
      <c r="U124" s="32"/>
      <c r="V124" s="32"/>
      <c r="W124" s="32"/>
      <c r="X124" s="32"/>
      <c r="Y124" s="32"/>
      <c r="Z124" s="32"/>
      <c r="AA124" s="32"/>
      <c r="AB124" s="32"/>
      <c r="AC124" s="32"/>
      <c r="AD124" s="32"/>
      <c r="AE124" s="32"/>
      <c r="AR124" s="174" t="s">
        <v>143</v>
      </c>
      <c r="AT124" s="174" t="s">
        <v>139</v>
      </c>
      <c r="AU124" s="174" t="s">
        <v>80</v>
      </c>
      <c r="AY124" s="17" t="s">
        <v>136</v>
      </c>
      <c r="BE124" s="175">
        <f t="shared" si="4"/>
        <v>0</v>
      </c>
      <c r="BF124" s="175">
        <f t="shared" si="5"/>
        <v>0</v>
      </c>
      <c r="BG124" s="175">
        <f t="shared" si="6"/>
        <v>0</v>
      </c>
      <c r="BH124" s="175">
        <f t="shared" si="7"/>
        <v>0</v>
      </c>
      <c r="BI124" s="175">
        <f t="shared" si="8"/>
        <v>0</v>
      </c>
      <c r="BJ124" s="17" t="s">
        <v>144</v>
      </c>
      <c r="BK124" s="175">
        <f t="shared" si="9"/>
        <v>0</v>
      </c>
      <c r="BL124" s="17" t="s">
        <v>143</v>
      </c>
      <c r="BM124" s="174" t="s">
        <v>181</v>
      </c>
    </row>
    <row r="125" spans="1:65" s="2" customFormat="1" ht="16.5" customHeight="1">
      <c r="A125" s="32"/>
      <c r="B125" s="161"/>
      <c r="C125" s="162" t="s">
        <v>166</v>
      </c>
      <c r="D125" s="162" t="s">
        <v>139</v>
      </c>
      <c r="E125" s="163" t="s">
        <v>720</v>
      </c>
      <c r="F125" s="164" t="s">
        <v>721</v>
      </c>
      <c r="G125" s="165" t="s">
        <v>260</v>
      </c>
      <c r="H125" s="166">
        <v>1.5</v>
      </c>
      <c r="I125" s="167"/>
      <c r="J125" s="168">
        <f t="shared" si="0"/>
        <v>0</v>
      </c>
      <c r="K125" s="169"/>
      <c r="L125" s="33"/>
      <c r="M125" s="170" t="s">
        <v>1</v>
      </c>
      <c r="N125" s="171" t="s">
        <v>38</v>
      </c>
      <c r="O125" s="58"/>
      <c r="P125" s="172">
        <f t="shared" si="1"/>
        <v>0</v>
      </c>
      <c r="Q125" s="172">
        <v>0</v>
      </c>
      <c r="R125" s="172">
        <f t="shared" si="2"/>
        <v>0</v>
      </c>
      <c r="S125" s="172">
        <v>0</v>
      </c>
      <c r="T125" s="173">
        <f t="shared" si="3"/>
        <v>0</v>
      </c>
      <c r="U125" s="32"/>
      <c r="V125" s="32"/>
      <c r="W125" s="32"/>
      <c r="X125" s="32"/>
      <c r="Y125" s="32"/>
      <c r="Z125" s="32"/>
      <c r="AA125" s="32"/>
      <c r="AB125" s="32"/>
      <c r="AC125" s="32"/>
      <c r="AD125" s="32"/>
      <c r="AE125" s="32"/>
      <c r="AR125" s="174" t="s">
        <v>143</v>
      </c>
      <c r="AT125" s="174" t="s">
        <v>139</v>
      </c>
      <c r="AU125" s="174" t="s">
        <v>80</v>
      </c>
      <c r="AY125" s="17" t="s">
        <v>136</v>
      </c>
      <c r="BE125" s="175">
        <f t="shared" si="4"/>
        <v>0</v>
      </c>
      <c r="BF125" s="175">
        <f t="shared" si="5"/>
        <v>0</v>
      </c>
      <c r="BG125" s="175">
        <f t="shared" si="6"/>
        <v>0</v>
      </c>
      <c r="BH125" s="175">
        <f t="shared" si="7"/>
        <v>0</v>
      </c>
      <c r="BI125" s="175">
        <f t="shared" si="8"/>
        <v>0</v>
      </c>
      <c r="BJ125" s="17" t="s">
        <v>144</v>
      </c>
      <c r="BK125" s="175">
        <f t="shared" si="9"/>
        <v>0</v>
      </c>
      <c r="BL125" s="17" t="s">
        <v>143</v>
      </c>
      <c r="BM125" s="174" t="s">
        <v>204</v>
      </c>
    </row>
    <row r="126" spans="1:65" s="2" customFormat="1" ht="16.5" customHeight="1">
      <c r="A126" s="32"/>
      <c r="B126" s="161"/>
      <c r="C126" s="162" t="s">
        <v>160</v>
      </c>
      <c r="D126" s="162" t="s">
        <v>139</v>
      </c>
      <c r="E126" s="163" t="s">
        <v>722</v>
      </c>
      <c r="F126" s="164" t="s">
        <v>723</v>
      </c>
      <c r="G126" s="165" t="s">
        <v>260</v>
      </c>
      <c r="H126" s="166">
        <v>1.5</v>
      </c>
      <c r="I126" s="167"/>
      <c r="J126" s="168">
        <f t="shared" si="0"/>
        <v>0</v>
      </c>
      <c r="K126" s="169"/>
      <c r="L126" s="33"/>
      <c r="M126" s="170" t="s">
        <v>1</v>
      </c>
      <c r="N126" s="171" t="s">
        <v>38</v>
      </c>
      <c r="O126" s="58"/>
      <c r="P126" s="172">
        <f t="shared" si="1"/>
        <v>0</v>
      </c>
      <c r="Q126" s="172">
        <v>0</v>
      </c>
      <c r="R126" s="172">
        <f t="shared" si="2"/>
        <v>0</v>
      </c>
      <c r="S126" s="172">
        <v>0</v>
      </c>
      <c r="T126" s="173">
        <f t="shared" si="3"/>
        <v>0</v>
      </c>
      <c r="U126" s="32"/>
      <c r="V126" s="32"/>
      <c r="W126" s="32"/>
      <c r="X126" s="32"/>
      <c r="Y126" s="32"/>
      <c r="Z126" s="32"/>
      <c r="AA126" s="32"/>
      <c r="AB126" s="32"/>
      <c r="AC126" s="32"/>
      <c r="AD126" s="32"/>
      <c r="AE126" s="32"/>
      <c r="AR126" s="174" t="s">
        <v>143</v>
      </c>
      <c r="AT126" s="174" t="s">
        <v>139</v>
      </c>
      <c r="AU126" s="174" t="s">
        <v>80</v>
      </c>
      <c r="AY126" s="17" t="s">
        <v>136</v>
      </c>
      <c r="BE126" s="175">
        <f t="shared" si="4"/>
        <v>0</v>
      </c>
      <c r="BF126" s="175">
        <f t="shared" si="5"/>
        <v>0</v>
      </c>
      <c r="BG126" s="175">
        <f t="shared" si="6"/>
        <v>0</v>
      </c>
      <c r="BH126" s="175">
        <f t="shared" si="7"/>
        <v>0</v>
      </c>
      <c r="BI126" s="175">
        <f t="shared" si="8"/>
        <v>0</v>
      </c>
      <c r="BJ126" s="17" t="s">
        <v>144</v>
      </c>
      <c r="BK126" s="175">
        <f t="shared" si="9"/>
        <v>0</v>
      </c>
      <c r="BL126" s="17" t="s">
        <v>143</v>
      </c>
      <c r="BM126" s="174" t="s">
        <v>214</v>
      </c>
    </row>
    <row r="127" spans="1:65" s="2" customFormat="1" ht="16.5" customHeight="1">
      <c r="A127" s="32"/>
      <c r="B127" s="161"/>
      <c r="C127" s="162" t="s">
        <v>176</v>
      </c>
      <c r="D127" s="162" t="s">
        <v>139</v>
      </c>
      <c r="E127" s="163" t="s">
        <v>724</v>
      </c>
      <c r="F127" s="164" t="s">
        <v>725</v>
      </c>
      <c r="G127" s="165" t="s">
        <v>260</v>
      </c>
      <c r="H127" s="166">
        <v>69</v>
      </c>
      <c r="I127" s="167"/>
      <c r="J127" s="168">
        <f t="shared" si="0"/>
        <v>0</v>
      </c>
      <c r="K127" s="169"/>
      <c r="L127" s="33"/>
      <c r="M127" s="170" t="s">
        <v>1</v>
      </c>
      <c r="N127" s="171" t="s">
        <v>38</v>
      </c>
      <c r="O127" s="58"/>
      <c r="P127" s="172">
        <f t="shared" si="1"/>
        <v>0</v>
      </c>
      <c r="Q127" s="172">
        <v>0</v>
      </c>
      <c r="R127" s="172">
        <f t="shared" si="2"/>
        <v>0</v>
      </c>
      <c r="S127" s="172">
        <v>0</v>
      </c>
      <c r="T127" s="173">
        <f t="shared" si="3"/>
        <v>0</v>
      </c>
      <c r="U127" s="32"/>
      <c r="V127" s="32"/>
      <c r="W127" s="32"/>
      <c r="X127" s="32"/>
      <c r="Y127" s="32"/>
      <c r="Z127" s="32"/>
      <c r="AA127" s="32"/>
      <c r="AB127" s="32"/>
      <c r="AC127" s="32"/>
      <c r="AD127" s="32"/>
      <c r="AE127" s="32"/>
      <c r="AR127" s="174" t="s">
        <v>143</v>
      </c>
      <c r="AT127" s="174" t="s">
        <v>139</v>
      </c>
      <c r="AU127" s="174" t="s">
        <v>80</v>
      </c>
      <c r="AY127" s="17" t="s">
        <v>136</v>
      </c>
      <c r="BE127" s="175">
        <f t="shared" si="4"/>
        <v>0</v>
      </c>
      <c r="BF127" s="175">
        <f t="shared" si="5"/>
        <v>0</v>
      </c>
      <c r="BG127" s="175">
        <f t="shared" si="6"/>
        <v>0</v>
      </c>
      <c r="BH127" s="175">
        <f t="shared" si="7"/>
        <v>0</v>
      </c>
      <c r="BI127" s="175">
        <f t="shared" si="8"/>
        <v>0</v>
      </c>
      <c r="BJ127" s="17" t="s">
        <v>144</v>
      </c>
      <c r="BK127" s="175">
        <f t="shared" si="9"/>
        <v>0</v>
      </c>
      <c r="BL127" s="17" t="s">
        <v>143</v>
      </c>
      <c r="BM127" s="174" t="s">
        <v>230</v>
      </c>
    </row>
    <row r="128" spans="1:65" s="2" customFormat="1" ht="16.5" customHeight="1">
      <c r="A128" s="32"/>
      <c r="B128" s="161"/>
      <c r="C128" s="162" t="s">
        <v>181</v>
      </c>
      <c r="D128" s="162" t="s">
        <v>139</v>
      </c>
      <c r="E128" s="163" t="s">
        <v>726</v>
      </c>
      <c r="F128" s="164" t="s">
        <v>727</v>
      </c>
      <c r="G128" s="165" t="s">
        <v>583</v>
      </c>
      <c r="H128" s="166">
        <v>24</v>
      </c>
      <c r="I128" s="167"/>
      <c r="J128" s="168">
        <f t="shared" si="0"/>
        <v>0</v>
      </c>
      <c r="K128" s="169"/>
      <c r="L128" s="33"/>
      <c r="M128" s="170" t="s">
        <v>1</v>
      </c>
      <c r="N128" s="171" t="s">
        <v>38</v>
      </c>
      <c r="O128" s="58"/>
      <c r="P128" s="172">
        <f t="shared" si="1"/>
        <v>0</v>
      </c>
      <c r="Q128" s="172">
        <v>0</v>
      </c>
      <c r="R128" s="172">
        <f t="shared" si="2"/>
        <v>0</v>
      </c>
      <c r="S128" s="172">
        <v>0</v>
      </c>
      <c r="T128" s="173">
        <f t="shared" si="3"/>
        <v>0</v>
      </c>
      <c r="U128" s="32"/>
      <c r="V128" s="32"/>
      <c r="W128" s="32"/>
      <c r="X128" s="32"/>
      <c r="Y128" s="32"/>
      <c r="Z128" s="32"/>
      <c r="AA128" s="32"/>
      <c r="AB128" s="32"/>
      <c r="AC128" s="32"/>
      <c r="AD128" s="32"/>
      <c r="AE128" s="32"/>
      <c r="AR128" s="174" t="s">
        <v>143</v>
      </c>
      <c r="AT128" s="174" t="s">
        <v>139</v>
      </c>
      <c r="AU128" s="174" t="s">
        <v>80</v>
      </c>
      <c r="AY128" s="17" t="s">
        <v>136</v>
      </c>
      <c r="BE128" s="175">
        <f t="shared" si="4"/>
        <v>0</v>
      </c>
      <c r="BF128" s="175">
        <f t="shared" si="5"/>
        <v>0</v>
      </c>
      <c r="BG128" s="175">
        <f t="shared" si="6"/>
        <v>0</v>
      </c>
      <c r="BH128" s="175">
        <f t="shared" si="7"/>
        <v>0</v>
      </c>
      <c r="BI128" s="175">
        <f t="shared" si="8"/>
        <v>0</v>
      </c>
      <c r="BJ128" s="17" t="s">
        <v>144</v>
      </c>
      <c r="BK128" s="175">
        <f t="shared" si="9"/>
        <v>0</v>
      </c>
      <c r="BL128" s="17" t="s">
        <v>143</v>
      </c>
      <c r="BM128" s="174" t="s">
        <v>238</v>
      </c>
    </row>
    <row r="129" spans="1:65" s="2" customFormat="1" ht="16.5" customHeight="1">
      <c r="A129" s="32"/>
      <c r="B129" s="161"/>
      <c r="C129" s="162" t="s">
        <v>185</v>
      </c>
      <c r="D129" s="162" t="s">
        <v>139</v>
      </c>
      <c r="E129" s="163" t="s">
        <v>728</v>
      </c>
      <c r="F129" s="164" t="s">
        <v>729</v>
      </c>
      <c r="G129" s="165" t="s">
        <v>583</v>
      </c>
      <c r="H129" s="166">
        <v>24</v>
      </c>
      <c r="I129" s="167"/>
      <c r="J129" s="168">
        <f t="shared" si="0"/>
        <v>0</v>
      </c>
      <c r="K129" s="169"/>
      <c r="L129" s="33"/>
      <c r="M129" s="170" t="s">
        <v>1</v>
      </c>
      <c r="N129" s="171" t="s">
        <v>38</v>
      </c>
      <c r="O129" s="58"/>
      <c r="P129" s="172">
        <f t="shared" si="1"/>
        <v>0</v>
      </c>
      <c r="Q129" s="172">
        <v>0</v>
      </c>
      <c r="R129" s="172">
        <f t="shared" si="2"/>
        <v>0</v>
      </c>
      <c r="S129" s="172">
        <v>0</v>
      </c>
      <c r="T129" s="173">
        <f t="shared" si="3"/>
        <v>0</v>
      </c>
      <c r="U129" s="32"/>
      <c r="V129" s="32"/>
      <c r="W129" s="32"/>
      <c r="X129" s="32"/>
      <c r="Y129" s="32"/>
      <c r="Z129" s="32"/>
      <c r="AA129" s="32"/>
      <c r="AB129" s="32"/>
      <c r="AC129" s="32"/>
      <c r="AD129" s="32"/>
      <c r="AE129" s="32"/>
      <c r="AR129" s="174" t="s">
        <v>143</v>
      </c>
      <c r="AT129" s="174" t="s">
        <v>139</v>
      </c>
      <c r="AU129" s="174" t="s">
        <v>80</v>
      </c>
      <c r="AY129" s="17" t="s">
        <v>136</v>
      </c>
      <c r="BE129" s="175">
        <f t="shared" si="4"/>
        <v>0</v>
      </c>
      <c r="BF129" s="175">
        <f t="shared" si="5"/>
        <v>0</v>
      </c>
      <c r="BG129" s="175">
        <f t="shared" si="6"/>
        <v>0</v>
      </c>
      <c r="BH129" s="175">
        <f t="shared" si="7"/>
        <v>0</v>
      </c>
      <c r="BI129" s="175">
        <f t="shared" si="8"/>
        <v>0</v>
      </c>
      <c r="BJ129" s="17" t="s">
        <v>144</v>
      </c>
      <c r="BK129" s="175">
        <f t="shared" si="9"/>
        <v>0</v>
      </c>
      <c r="BL129" s="17" t="s">
        <v>143</v>
      </c>
      <c r="BM129" s="174" t="s">
        <v>247</v>
      </c>
    </row>
    <row r="130" spans="1:65" s="2" customFormat="1" ht="16.5" customHeight="1">
      <c r="A130" s="32"/>
      <c r="B130" s="161"/>
      <c r="C130" s="162" t="s">
        <v>192</v>
      </c>
      <c r="D130" s="162" t="s">
        <v>139</v>
      </c>
      <c r="E130" s="163" t="s">
        <v>730</v>
      </c>
      <c r="F130" s="164" t="s">
        <v>731</v>
      </c>
      <c r="G130" s="165" t="s">
        <v>583</v>
      </c>
      <c r="H130" s="166">
        <v>48</v>
      </c>
      <c r="I130" s="167"/>
      <c r="J130" s="168">
        <f t="shared" si="0"/>
        <v>0</v>
      </c>
      <c r="K130" s="169"/>
      <c r="L130" s="33"/>
      <c r="M130" s="170" t="s">
        <v>1</v>
      </c>
      <c r="N130" s="171" t="s">
        <v>38</v>
      </c>
      <c r="O130" s="58"/>
      <c r="P130" s="172">
        <f t="shared" si="1"/>
        <v>0</v>
      </c>
      <c r="Q130" s="172">
        <v>0</v>
      </c>
      <c r="R130" s="172">
        <f t="shared" si="2"/>
        <v>0</v>
      </c>
      <c r="S130" s="172">
        <v>0</v>
      </c>
      <c r="T130" s="173">
        <f t="shared" si="3"/>
        <v>0</v>
      </c>
      <c r="U130" s="32"/>
      <c r="V130" s="32"/>
      <c r="W130" s="32"/>
      <c r="X130" s="32"/>
      <c r="Y130" s="32"/>
      <c r="Z130" s="32"/>
      <c r="AA130" s="32"/>
      <c r="AB130" s="32"/>
      <c r="AC130" s="32"/>
      <c r="AD130" s="32"/>
      <c r="AE130" s="32"/>
      <c r="AR130" s="174" t="s">
        <v>143</v>
      </c>
      <c r="AT130" s="174" t="s">
        <v>139</v>
      </c>
      <c r="AU130" s="174" t="s">
        <v>80</v>
      </c>
      <c r="AY130" s="17" t="s">
        <v>136</v>
      </c>
      <c r="BE130" s="175">
        <f t="shared" si="4"/>
        <v>0</v>
      </c>
      <c r="BF130" s="175">
        <f t="shared" si="5"/>
        <v>0</v>
      </c>
      <c r="BG130" s="175">
        <f t="shared" si="6"/>
        <v>0</v>
      </c>
      <c r="BH130" s="175">
        <f t="shared" si="7"/>
        <v>0</v>
      </c>
      <c r="BI130" s="175">
        <f t="shared" si="8"/>
        <v>0</v>
      </c>
      <c r="BJ130" s="17" t="s">
        <v>144</v>
      </c>
      <c r="BK130" s="175">
        <f t="shared" si="9"/>
        <v>0</v>
      </c>
      <c r="BL130" s="17" t="s">
        <v>143</v>
      </c>
      <c r="BM130" s="174" t="s">
        <v>257</v>
      </c>
    </row>
    <row r="131" spans="1:65" s="2" customFormat="1" ht="16.5" customHeight="1">
      <c r="A131" s="32"/>
      <c r="B131" s="161"/>
      <c r="C131" s="162" t="s">
        <v>198</v>
      </c>
      <c r="D131" s="162" t="s">
        <v>139</v>
      </c>
      <c r="E131" s="163" t="s">
        <v>732</v>
      </c>
      <c r="F131" s="164" t="s">
        <v>733</v>
      </c>
      <c r="G131" s="165" t="s">
        <v>583</v>
      </c>
      <c r="H131" s="166">
        <v>2</v>
      </c>
      <c r="I131" s="167"/>
      <c r="J131" s="168">
        <f t="shared" si="0"/>
        <v>0</v>
      </c>
      <c r="K131" s="169"/>
      <c r="L131" s="33"/>
      <c r="M131" s="170" t="s">
        <v>1</v>
      </c>
      <c r="N131" s="171" t="s">
        <v>38</v>
      </c>
      <c r="O131" s="58"/>
      <c r="P131" s="172">
        <f t="shared" si="1"/>
        <v>0</v>
      </c>
      <c r="Q131" s="172">
        <v>0</v>
      </c>
      <c r="R131" s="172">
        <f t="shared" si="2"/>
        <v>0</v>
      </c>
      <c r="S131" s="172">
        <v>0</v>
      </c>
      <c r="T131" s="173">
        <f t="shared" si="3"/>
        <v>0</v>
      </c>
      <c r="U131" s="32"/>
      <c r="V131" s="32"/>
      <c r="W131" s="32"/>
      <c r="X131" s="32"/>
      <c r="Y131" s="32"/>
      <c r="Z131" s="32"/>
      <c r="AA131" s="32"/>
      <c r="AB131" s="32"/>
      <c r="AC131" s="32"/>
      <c r="AD131" s="32"/>
      <c r="AE131" s="32"/>
      <c r="AR131" s="174" t="s">
        <v>143</v>
      </c>
      <c r="AT131" s="174" t="s">
        <v>139</v>
      </c>
      <c r="AU131" s="174" t="s">
        <v>80</v>
      </c>
      <c r="AY131" s="17" t="s">
        <v>136</v>
      </c>
      <c r="BE131" s="175">
        <f t="shared" si="4"/>
        <v>0</v>
      </c>
      <c r="BF131" s="175">
        <f t="shared" si="5"/>
        <v>0</v>
      </c>
      <c r="BG131" s="175">
        <f t="shared" si="6"/>
        <v>0</v>
      </c>
      <c r="BH131" s="175">
        <f t="shared" si="7"/>
        <v>0</v>
      </c>
      <c r="BI131" s="175">
        <f t="shared" si="8"/>
        <v>0</v>
      </c>
      <c r="BJ131" s="17" t="s">
        <v>144</v>
      </c>
      <c r="BK131" s="175">
        <f t="shared" si="9"/>
        <v>0</v>
      </c>
      <c r="BL131" s="17" t="s">
        <v>143</v>
      </c>
      <c r="BM131" s="174" t="s">
        <v>267</v>
      </c>
    </row>
    <row r="132" spans="1:65" s="2" customFormat="1" ht="16.5" customHeight="1">
      <c r="A132" s="32"/>
      <c r="B132" s="161"/>
      <c r="C132" s="162" t="s">
        <v>204</v>
      </c>
      <c r="D132" s="162" t="s">
        <v>139</v>
      </c>
      <c r="E132" s="163" t="s">
        <v>734</v>
      </c>
      <c r="F132" s="164" t="s">
        <v>735</v>
      </c>
      <c r="G132" s="165" t="s">
        <v>260</v>
      </c>
      <c r="H132" s="166">
        <v>45</v>
      </c>
      <c r="I132" s="167"/>
      <c r="J132" s="168">
        <f t="shared" si="0"/>
        <v>0</v>
      </c>
      <c r="K132" s="169"/>
      <c r="L132" s="33"/>
      <c r="M132" s="170" t="s">
        <v>1</v>
      </c>
      <c r="N132" s="171" t="s">
        <v>38</v>
      </c>
      <c r="O132" s="58"/>
      <c r="P132" s="172">
        <f t="shared" si="1"/>
        <v>0</v>
      </c>
      <c r="Q132" s="172">
        <v>0</v>
      </c>
      <c r="R132" s="172">
        <f t="shared" si="2"/>
        <v>0</v>
      </c>
      <c r="S132" s="172">
        <v>0</v>
      </c>
      <c r="T132" s="173">
        <f t="shared" si="3"/>
        <v>0</v>
      </c>
      <c r="U132" s="32"/>
      <c r="V132" s="32"/>
      <c r="W132" s="32"/>
      <c r="X132" s="32"/>
      <c r="Y132" s="32"/>
      <c r="Z132" s="32"/>
      <c r="AA132" s="32"/>
      <c r="AB132" s="32"/>
      <c r="AC132" s="32"/>
      <c r="AD132" s="32"/>
      <c r="AE132" s="32"/>
      <c r="AR132" s="174" t="s">
        <v>143</v>
      </c>
      <c r="AT132" s="174" t="s">
        <v>139</v>
      </c>
      <c r="AU132" s="174" t="s">
        <v>80</v>
      </c>
      <c r="AY132" s="17" t="s">
        <v>136</v>
      </c>
      <c r="BE132" s="175">
        <f t="shared" si="4"/>
        <v>0</v>
      </c>
      <c r="BF132" s="175">
        <f t="shared" si="5"/>
        <v>0</v>
      </c>
      <c r="BG132" s="175">
        <f t="shared" si="6"/>
        <v>0</v>
      </c>
      <c r="BH132" s="175">
        <f t="shared" si="7"/>
        <v>0</v>
      </c>
      <c r="BI132" s="175">
        <f t="shared" si="8"/>
        <v>0</v>
      </c>
      <c r="BJ132" s="17" t="s">
        <v>144</v>
      </c>
      <c r="BK132" s="175">
        <f t="shared" si="9"/>
        <v>0</v>
      </c>
      <c r="BL132" s="17" t="s">
        <v>143</v>
      </c>
      <c r="BM132" s="174" t="s">
        <v>285</v>
      </c>
    </row>
    <row r="133" spans="1:65" s="2" customFormat="1" ht="16.5" customHeight="1">
      <c r="A133" s="32"/>
      <c r="B133" s="161"/>
      <c r="C133" s="162" t="s">
        <v>210</v>
      </c>
      <c r="D133" s="162" t="s">
        <v>139</v>
      </c>
      <c r="E133" s="163" t="s">
        <v>736</v>
      </c>
      <c r="F133" s="164" t="s">
        <v>737</v>
      </c>
      <c r="G133" s="165" t="s">
        <v>260</v>
      </c>
      <c r="H133" s="166">
        <v>2</v>
      </c>
      <c r="I133" s="167"/>
      <c r="J133" s="168">
        <f t="shared" si="0"/>
        <v>0</v>
      </c>
      <c r="K133" s="169"/>
      <c r="L133" s="33"/>
      <c r="M133" s="170" t="s">
        <v>1</v>
      </c>
      <c r="N133" s="171" t="s">
        <v>38</v>
      </c>
      <c r="O133" s="58"/>
      <c r="P133" s="172">
        <f t="shared" si="1"/>
        <v>0</v>
      </c>
      <c r="Q133" s="172">
        <v>0</v>
      </c>
      <c r="R133" s="172">
        <f t="shared" si="2"/>
        <v>0</v>
      </c>
      <c r="S133" s="172">
        <v>0</v>
      </c>
      <c r="T133" s="173">
        <f t="shared" si="3"/>
        <v>0</v>
      </c>
      <c r="U133" s="32"/>
      <c r="V133" s="32"/>
      <c r="W133" s="32"/>
      <c r="X133" s="32"/>
      <c r="Y133" s="32"/>
      <c r="Z133" s="32"/>
      <c r="AA133" s="32"/>
      <c r="AB133" s="32"/>
      <c r="AC133" s="32"/>
      <c r="AD133" s="32"/>
      <c r="AE133" s="32"/>
      <c r="AR133" s="174" t="s">
        <v>143</v>
      </c>
      <c r="AT133" s="174" t="s">
        <v>139</v>
      </c>
      <c r="AU133" s="174" t="s">
        <v>80</v>
      </c>
      <c r="AY133" s="17" t="s">
        <v>136</v>
      </c>
      <c r="BE133" s="175">
        <f t="shared" si="4"/>
        <v>0</v>
      </c>
      <c r="BF133" s="175">
        <f t="shared" si="5"/>
        <v>0</v>
      </c>
      <c r="BG133" s="175">
        <f t="shared" si="6"/>
        <v>0</v>
      </c>
      <c r="BH133" s="175">
        <f t="shared" si="7"/>
        <v>0</v>
      </c>
      <c r="BI133" s="175">
        <f t="shared" si="8"/>
        <v>0</v>
      </c>
      <c r="BJ133" s="17" t="s">
        <v>144</v>
      </c>
      <c r="BK133" s="175">
        <f t="shared" si="9"/>
        <v>0</v>
      </c>
      <c r="BL133" s="17" t="s">
        <v>143</v>
      </c>
      <c r="BM133" s="174" t="s">
        <v>293</v>
      </c>
    </row>
    <row r="134" spans="1:65" s="2" customFormat="1" ht="16.5" customHeight="1">
      <c r="A134" s="32"/>
      <c r="B134" s="161"/>
      <c r="C134" s="162" t="s">
        <v>214</v>
      </c>
      <c r="D134" s="162" t="s">
        <v>139</v>
      </c>
      <c r="E134" s="163" t="s">
        <v>738</v>
      </c>
      <c r="F134" s="164" t="s">
        <v>739</v>
      </c>
      <c r="G134" s="165" t="s">
        <v>740</v>
      </c>
      <c r="H134" s="166">
        <v>5</v>
      </c>
      <c r="I134" s="167"/>
      <c r="J134" s="168">
        <f t="shared" si="0"/>
        <v>0</v>
      </c>
      <c r="K134" s="169"/>
      <c r="L134" s="33"/>
      <c r="M134" s="170" t="s">
        <v>1</v>
      </c>
      <c r="N134" s="171" t="s">
        <v>38</v>
      </c>
      <c r="O134" s="58"/>
      <c r="P134" s="172">
        <f t="shared" si="1"/>
        <v>0</v>
      </c>
      <c r="Q134" s="172">
        <v>0</v>
      </c>
      <c r="R134" s="172">
        <f t="shared" si="2"/>
        <v>0</v>
      </c>
      <c r="S134" s="172">
        <v>0</v>
      </c>
      <c r="T134" s="173">
        <f t="shared" si="3"/>
        <v>0</v>
      </c>
      <c r="U134" s="32"/>
      <c r="V134" s="32"/>
      <c r="W134" s="32"/>
      <c r="X134" s="32"/>
      <c r="Y134" s="32"/>
      <c r="Z134" s="32"/>
      <c r="AA134" s="32"/>
      <c r="AB134" s="32"/>
      <c r="AC134" s="32"/>
      <c r="AD134" s="32"/>
      <c r="AE134" s="32"/>
      <c r="AR134" s="174" t="s">
        <v>143</v>
      </c>
      <c r="AT134" s="174" t="s">
        <v>139</v>
      </c>
      <c r="AU134" s="174" t="s">
        <v>80</v>
      </c>
      <c r="AY134" s="17" t="s">
        <v>136</v>
      </c>
      <c r="BE134" s="175">
        <f t="shared" si="4"/>
        <v>0</v>
      </c>
      <c r="BF134" s="175">
        <f t="shared" si="5"/>
        <v>0</v>
      </c>
      <c r="BG134" s="175">
        <f t="shared" si="6"/>
        <v>0</v>
      </c>
      <c r="BH134" s="175">
        <f t="shared" si="7"/>
        <v>0</v>
      </c>
      <c r="BI134" s="175">
        <f t="shared" si="8"/>
        <v>0</v>
      </c>
      <c r="BJ134" s="17" t="s">
        <v>144</v>
      </c>
      <c r="BK134" s="175">
        <f t="shared" si="9"/>
        <v>0</v>
      </c>
      <c r="BL134" s="17" t="s">
        <v>143</v>
      </c>
      <c r="BM134" s="174" t="s">
        <v>303</v>
      </c>
    </row>
    <row r="135" spans="1:65" s="2" customFormat="1" ht="16.5" customHeight="1">
      <c r="A135" s="32"/>
      <c r="B135" s="161"/>
      <c r="C135" s="162" t="s">
        <v>8</v>
      </c>
      <c r="D135" s="162" t="s">
        <v>139</v>
      </c>
      <c r="E135" s="163" t="s">
        <v>741</v>
      </c>
      <c r="F135" s="164" t="s">
        <v>742</v>
      </c>
      <c r="G135" s="165" t="s">
        <v>401</v>
      </c>
      <c r="H135" s="166">
        <v>4</v>
      </c>
      <c r="I135" s="167"/>
      <c r="J135" s="168">
        <f t="shared" si="0"/>
        <v>0</v>
      </c>
      <c r="K135" s="169"/>
      <c r="L135" s="33"/>
      <c r="M135" s="170" t="s">
        <v>1</v>
      </c>
      <c r="N135" s="171" t="s">
        <v>38</v>
      </c>
      <c r="O135" s="58"/>
      <c r="P135" s="172">
        <f t="shared" si="1"/>
        <v>0</v>
      </c>
      <c r="Q135" s="172">
        <v>0</v>
      </c>
      <c r="R135" s="172">
        <f t="shared" si="2"/>
        <v>0</v>
      </c>
      <c r="S135" s="172">
        <v>0</v>
      </c>
      <c r="T135" s="173">
        <f t="shared" si="3"/>
        <v>0</v>
      </c>
      <c r="U135" s="32"/>
      <c r="V135" s="32"/>
      <c r="W135" s="32"/>
      <c r="X135" s="32"/>
      <c r="Y135" s="32"/>
      <c r="Z135" s="32"/>
      <c r="AA135" s="32"/>
      <c r="AB135" s="32"/>
      <c r="AC135" s="32"/>
      <c r="AD135" s="32"/>
      <c r="AE135" s="32"/>
      <c r="AR135" s="174" t="s">
        <v>143</v>
      </c>
      <c r="AT135" s="174" t="s">
        <v>139</v>
      </c>
      <c r="AU135" s="174" t="s">
        <v>80</v>
      </c>
      <c r="AY135" s="17" t="s">
        <v>136</v>
      </c>
      <c r="BE135" s="175">
        <f t="shared" si="4"/>
        <v>0</v>
      </c>
      <c r="BF135" s="175">
        <f t="shared" si="5"/>
        <v>0</v>
      </c>
      <c r="BG135" s="175">
        <f t="shared" si="6"/>
        <v>0</v>
      </c>
      <c r="BH135" s="175">
        <f t="shared" si="7"/>
        <v>0</v>
      </c>
      <c r="BI135" s="175">
        <f t="shared" si="8"/>
        <v>0</v>
      </c>
      <c r="BJ135" s="17" t="s">
        <v>144</v>
      </c>
      <c r="BK135" s="175">
        <f t="shared" si="9"/>
        <v>0</v>
      </c>
      <c r="BL135" s="17" t="s">
        <v>143</v>
      </c>
      <c r="BM135" s="174" t="s">
        <v>315</v>
      </c>
    </row>
    <row r="136" spans="1:65" s="2" customFormat="1" ht="16.5" customHeight="1">
      <c r="A136" s="32"/>
      <c r="B136" s="161"/>
      <c r="C136" s="162" t="s">
        <v>222</v>
      </c>
      <c r="D136" s="162" t="s">
        <v>139</v>
      </c>
      <c r="E136" s="163" t="s">
        <v>743</v>
      </c>
      <c r="F136" s="164" t="s">
        <v>744</v>
      </c>
      <c r="G136" s="165" t="s">
        <v>583</v>
      </c>
      <c r="H136" s="166">
        <v>24</v>
      </c>
      <c r="I136" s="167"/>
      <c r="J136" s="168">
        <f t="shared" si="0"/>
        <v>0</v>
      </c>
      <c r="K136" s="169"/>
      <c r="L136" s="33"/>
      <c r="M136" s="170" t="s">
        <v>1</v>
      </c>
      <c r="N136" s="171" t="s">
        <v>38</v>
      </c>
      <c r="O136" s="58"/>
      <c r="P136" s="172">
        <f t="shared" si="1"/>
        <v>0</v>
      </c>
      <c r="Q136" s="172">
        <v>0</v>
      </c>
      <c r="R136" s="172">
        <f t="shared" si="2"/>
        <v>0</v>
      </c>
      <c r="S136" s="172">
        <v>0</v>
      </c>
      <c r="T136" s="173">
        <f t="shared" si="3"/>
        <v>0</v>
      </c>
      <c r="U136" s="32"/>
      <c r="V136" s="32"/>
      <c r="W136" s="32"/>
      <c r="X136" s="32"/>
      <c r="Y136" s="32"/>
      <c r="Z136" s="32"/>
      <c r="AA136" s="32"/>
      <c r="AB136" s="32"/>
      <c r="AC136" s="32"/>
      <c r="AD136" s="32"/>
      <c r="AE136" s="32"/>
      <c r="AR136" s="174" t="s">
        <v>143</v>
      </c>
      <c r="AT136" s="174" t="s">
        <v>139</v>
      </c>
      <c r="AU136" s="174" t="s">
        <v>80</v>
      </c>
      <c r="AY136" s="17" t="s">
        <v>136</v>
      </c>
      <c r="BE136" s="175">
        <f t="shared" si="4"/>
        <v>0</v>
      </c>
      <c r="BF136" s="175">
        <f t="shared" si="5"/>
        <v>0</v>
      </c>
      <c r="BG136" s="175">
        <f t="shared" si="6"/>
        <v>0</v>
      </c>
      <c r="BH136" s="175">
        <f t="shared" si="7"/>
        <v>0</v>
      </c>
      <c r="BI136" s="175">
        <f t="shared" si="8"/>
        <v>0</v>
      </c>
      <c r="BJ136" s="17" t="s">
        <v>144</v>
      </c>
      <c r="BK136" s="175">
        <f t="shared" si="9"/>
        <v>0</v>
      </c>
      <c r="BL136" s="17" t="s">
        <v>143</v>
      </c>
      <c r="BM136" s="174" t="s">
        <v>329</v>
      </c>
    </row>
    <row r="137" spans="1:65" s="12" customFormat="1" ht="25.9" customHeight="1">
      <c r="B137" s="148"/>
      <c r="D137" s="149" t="s">
        <v>71</v>
      </c>
      <c r="E137" s="150" t="s">
        <v>532</v>
      </c>
      <c r="F137" s="150" t="s">
        <v>745</v>
      </c>
      <c r="I137" s="151"/>
      <c r="J137" s="152">
        <f>BK137</f>
        <v>0</v>
      </c>
      <c r="L137" s="148"/>
      <c r="M137" s="153"/>
      <c r="N137" s="154"/>
      <c r="O137" s="154"/>
      <c r="P137" s="155">
        <f>SUM(P138:P153)</f>
        <v>0</v>
      </c>
      <c r="Q137" s="154"/>
      <c r="R137" s="155">
        <f>SUM(R138:R153)</f>
        <v>0</v>
      </c>
      <c r="S137" s="154"/>
      <c r="T137" s="156">
        <f>SUM(T138:T153)</f>
        <v>0</v>
      </c>
      <c r="AR137" s="149" t="s">
        <v>80</v>
      </c>
      <c r="AT137" s="157" t="s">
        <v>71</v>
      </c>
      <c r="AU137" s="157" t="s">
        <v>72</v>
      </c>
      <c r="AY137" s="149" t="s">
        <v>136</v>
      </c>
      <c r="BK137" s="158">
        <f>SUM(BK138:BK153)</f>
        <v>0</v>
      </c>
    </row>
    <row r="138" spans="1:65" s="2" customFormat="1" ht="16.5" customHeight="1">
      <c r="A138" s="32"/>
      <c r="B138" s="161"/>
      <c r="C138" s="162" t="s">
        <v>226</v>
      </c>
      <c r="D138" s="162" t="s">
        <v>139</v>
      </c>
      <c r="E138" s="163" t="s">
        <v>746</v>
      </c>
      <c r="F138" s="164" t="s">
        <v>747</v>
      </c>
      <c r="G138" s="165" t="s">
        <v>583</v>
      </c>
      <c r="H138" s="166">
        <v>2</v>
      </c>
      <c r="I138" s="167"/>
      <c r="J138" s="168">
        <f t="shared" ref="J138:J151" si="10">ROUND(I138*H138,2)</f>
        <v>0</v>
      </c>
      <c r="K138" s="169"/>
      <c r="L138" s="33"/>
      <c r="M138" s="170" t="s">
        <v>1</v>
      </c>
      <c r="N138" s="171" t="s">
        <v>38</v>
      </c>
      <c r="O138" s="58"/>
      <c r="P138" s="172">
        <f t="shared" ref="P138:P151" si="11">O138*H138</f>
        <v>0</v>
      </c>
      <c r="Q138" s="172">
        <v>0</v>
      </c>
      <c r="R138" s="172">
        <f t="shared" ref="R138:R151" si="12">Q138*H138</f>
        <v>0</v>
      </c>
      <c r="S138" s="172">
        <v>0</v>
      </c>
      <c r="T138" s="173">
        <f t="shared" ref="T138:T151" si="13">S138*H138</f>
        <v>0</v>
      </c>
      <c r="U138" s="32"/>
      <c r="V138" s="32"/>
      <c r="W138" s="32"/>
      <c r="X138" s="32"/>
      <c r="Y138" s="32"/>
      <c r="Z138" s="32"/>
      <c r="AA138" s="32"/>
      <c r="AB138" s="32"/>
      <c r="AC138" s="32"/>
      <c r="AD138" s="32"/>
      <c r="AE138" s="32"/>
      <c r="AR138" s="174" t="s">
        <v>143</v>
      </c>
      <c r="AT138" s="174" t="s">
        <v>139</v>
      </c>
      <c r="AU138" s="174" t="s">
        <v>80</v>
      </c>
      <c r="AY138" s="17" t="s">
        <v>136</v>
      </c>
      <c r="BE138" s="175">
        <f t="shared" ref="BE138:BE151" si="14">IF(N138="základní",J138,0)</f>
        <v>0</v>
      </c>
      <c r="BF138" s="175">
        <f t="shared" ref="BF138:BF151" si="15">IF(N138="snížená",J138,0)</f>
        <v>0</v>
      </c>
      <c r="BG138" s="175">
        <f t="shared" ref="BG138:BG151" si="16">IF(N138="zákl. přenesená",J138,0)</f>
        <v>0</v>
      </c>
      <c r="BH138" s="175">
        <f t="shared" ref="BH138:BH151" si="17">IF(N138="sníž. přenesená",J138,0)</f>
        <v>0</v>
      </c>
      <c r="BI138" s="175">
        <f t="shared" ref="BI138:BI151" si="18">IF(N138="nulová",J138,0)</f>
        <v>0</v>
      </c>
      <c r="BJ138" s="17" t="s">
        <v>144</v>
      </c>
      <c r="BK138" s="175">
        <f t="shared" ref="BK138:BK151" si="19">ROUND(I138*H138,2)</f>
        <v>0</v>
      </c>
      <c r="BL138" s="17" t="s">
        <v>143</v>
      </c>
      <c r="BM138" s="174" t="s">
        <v>349</v>
      </c>
    </row>
    <row r="139" spans="1:65" s="2" customFormat="1" ht="16.5" customHeight="1">
      <c r="A139" s="32"/>
      <c r="B139" s="161"/>
      <c r="C139" s="162" t="s">
        <v>230</v>
      </c>
      <c r="D139" s="162" t="s">
        <v>139</v>
      </c>
      <c r="E139" s="163" t="s">
        <v>720</v>
      </c>
      <c r="F139" s="164" t="s">
        <v>721</v>
      </c>
      <c r="G139" s="165" t="s">
        <v>260</v>
      </c>
      <c r="H139" s="166">
        <v>2</v>
      </c>
      <c r="I139" s="167"/>
      <c r="J139" s="168">
        <f t="shared" si="10"/>
        <v>0</v>
      </c>
      <c r="K139" s="169"/>
      <c r="L139" s="33"/>
      <c r="M139" s="170" t="s">
        <v>1</v>
      </c>
      <c r="N139" s="171" t="s">
        <v>38</v>
      </c>
      <c r="O139" s="58"/>
      <c r="P139" s="172">
        <f t="shared" si="11"/>
        <v>0</v>
      </c>
      <c r="Q139" s="172">
        <v>0</v>
      </c>
      <c r="R139" s="172">
        <f t="shared" si="12"/>
        <v>0</v>
      </c>
      <c r="S139" s="172">
        <v>0</v>
      </c>
      <c r="T139" s="173">
        <f t="shared" si="13"/>
        <v>0</v>
      </c>
      <c r="U139" s="32"/>
      <c r="V139" s="32"/>
      <c r="W139" s="32"/>
      <c r="X139" s="32"/>
      <c r="Y139" s="32"/>
      <c r="Z139" s="32"/>
      <c r="AA139" s="32"/>
      <c r="AB139" s="32"/>
      <c r="AC139" s="32"/>
      <c r="AD139" s="32"/>
      <c r="AE139" s="32"/>
      <c r="AR139" s="174" t="s">
        <v>143</v>
      </c>
      <c r="AT139" s="174" t="s">
        <v>139</v>
      </c>
      <c r="AU139" s="174" t="s">
        <v>80</v>
      </c>
      <c r="AY139" s="17" t="s">
        <v>136</v>
      </c>
      <c r="BE139" s="175">
        <f t="shared" si="14"/>
        <v>0</v>
      </c>
      <c r="BF139" s="175">
        <f t="shared" si="15"/>
        <v>0</v>
      </c>
      <c r="BG139" s="175">
        <f t="shared" si="16"/>
        <v>0</v>
      </c>
      <c r="BH139" s="175">
        <f t="shared" si="17"/>
        <v>0</v>
      </c>
      <c r="BI139" s="175">
        <f t="shared" si="18"/>
        <v>0</v>
      </c>
      <c r="BJ139" s="17" t="s">
        <v>144</v>
      </c>
      <c r="BK139" s="175">
        <f t="shared" si="19"/>
        <v>0</v>
      </c>
      <c r="BL139" s="17" t="s">
        <v>143</v>
      </c>
      <c r="BM139" s="174" t="s">
        <v>360</v>
      </c>
    </row>
    <row r="140" spans="1:65" s="2" customFormat="1" ht="16.5" customHeight="1">
      <c r="A140" s="32"/>
      <c r="B140" s="161"/>
      <c r="C140" s="162" t="s">
        <v>234</v>
      </c>
      <c r="D140" s="162" t="s">
        <v>139</v>
      </c>
      <c r="E140" s="163" t="s">
        <v>722</v>
      </c>
      <c r="F140" s="164" t="s">
        <v>723</v>
      </c>
      <c r="G140" s="165" t="s">
        <v>260</v>
      </c>
      <c r="H140" s="166">
        <v>2</v>
      </c>
      <c r="I140" s="167"/>
      <c r="J140" s="168">
        <f t="shared" si="10"/>
        <v>0</v>
      </c>
      <c r="K140" s="169"/>
      <c r="L140" s="33"/>
      <c r="M140" s="170" t="s">
        <v>1</v>
      </c>
      <c r="N140" s="171" t="s">
        <v>38</v>
      </c>
      <c r="O140" s="58"/>
      <c r="P140" s="172">
        <f t="shared" si="11"/>
        <v>0</v>
      </c>
      <c r="Q140" s="172">
        <v>0</v>
      </c>
      <c r="R140" s="172">
        <f t="shared" si="12"/>
        <v>0</v>
      </c>
      <c r="S140" s="172">
        <v>0</v>
      </c>
      <c r="T140" s="173">
        <f t="shared" si="13"/>
        <v>0</v>
      </c>
      <c r="U140" s="32"/>
      <c r="V140" s="32"/>
      <c r="W140" s="32"/>
      <c r="X140" s="32"/>
      <c r="Y140" s="32"/>
      <c r="Z140" s="32"/>
      <c r="AA140" s="32"/>
      <c r="AB140" s="32"/>
      <c r="AC140" s="32"/>
      <c r="AD140" s="32"/>
      <c r="AE140" s="32"/>
      <c r="AR140" s="174" t="s">
        <v>143</v>
      </c>
      <c r="AT140" s="174" t="s">
        <v>139</v>
      </c>
      <c r="AU140" s="174" t="s">
        <v>80</v>
      </c>
      <c r="AY140" s="17" t="s">
        <v>136</v>
      </c>
      <c r="BE140" s="175">
        <f t="shared" si="14"/>
        <v>0</v>
      </c>
      <c r="BF140" s="175">
        <f t="shared" si="15"/>
        <v>0</v>
      </c>
      <c r="BG140" s="175">
        <f t="shared" si="16"/>
        <v>0</v>
      </c>
      <c r="BH140" s="175">
        <f t="shared" si="17"/>
        <v>0</v>
      </c>
      <c r="BI140" s="175">
        <f t="shared" si="18"/>
        <v>0</v>
      </c>
      <c r="BJ140" s="17" t="s">
        <v>144</v>
      </c>
      <c r="BK140" s="175">
        <f t="shared" si="19"/>
        <v>0</v>
      </c>
      <c r="BL140" s="17" t="s">
        <v>143</v>
      </c>
      <c r="BM140" s="174" t="s">
        <v>370</v>
      </c>
    </row>
    <row r="141" spans="1:65" s="2" customFormat="1" ht="16.5" customHeight="1">
      <c r="A141" s="32"/>
      <c r="B141" s="161"/>
      <c r="C141" s="162" t="s">
        <v>238</v>
      </c>
      <c r="D141" s="162" t="s">
        <v>139</v>
      </c>
      <c r="E141" s="163" t="s">
        <v>748</v>
      </c>
      <c r="F141" s="164" t="s">
        <v>749</v>
      </c>
      <c r="G141" s="165" t="s">
        <v>260</v>
      </c>
      <c r="H141" s="166">
        <v>69</v>
      </c>
      <c r="I141" s="167"/>
      <c r="J141" s="168">
        <f t="shared" si="10"/>
        <v>0</v>
      </c>
      <c r="K141" s="169"/>
      <c r="L141" s="33"/>
      <c r="M141" s="170" t="s">
        <v>1</v>
      </c>
      <c r="N141" s="171" t="s">
        <v>38</v>
      </c>
      <c r="O141" s="58"/>
      <c r="P141" s="172">
        <f t="shared" si="11"/>
        <v>0</v>
      </c>
      <c r="Q141" s="172">
        <v>0</v>
      </c>
      <c r="R141" s="172">
        <f t="shared" si="12"/>
        <v>0</v>
      </c>
      <c r="S141" s="172">
        <v>0</v>
      </c>
      <c r="T141" s="173">
        <f t="shared" si="13"/>
        <v>0</v>
      </c>
      <c r="U141" s="32"/>
      <c r="V141" s="32"/>
      <c r="W141" s="32"/>
      <c r="X141" s="32"/>
      <c r="Y141" s="32"/>
      <c r="Z141" s="32"/>
      <c r="AA141" s="32"/>
      <c r="AB141" s="32"/>
      <c r="AC141" s="32"/>
      <c r="AD141" s="32"/>
      <c r="AE141" s="32"/>
      <c r="AR141" s="174" t="s">
        <v>143</v>
      </c>
      <c r="AT141" s="174" t="s">
        <v>139</v>
      </c>
      <c r="AU141" s="174" t="s">
        <v>80</v>
      </c>
      <c r="AY141" s="17" t="s">
        <v>136</v>
      </c>
      <c r="BE141" s="175">
        <f t="shared" si="14"/>
        <v>0</v>
      </c>
      <c r="BF141" s="175">
        <f t="shared" si="15"/>
        <v>0</v>
      </c>
      <c r="BG141" s="175">
        <f t="shared" si="16"/>
        <v>0</v>
      </c>
      <c r="BH141" s="175">
        <f t="shared" si="17"/>
        <v>0</v>
      </c>
      <c r="BI141" s="175">
        <f t="shared" si="18"/>
        <v>0</v>
      </c>
      <c r="BJ141" s="17" t="s">
        <v>144</v>
      </c>
      <c r="BK141" s="175">
        <f t="shared" si="19"/>
        <v>0</v>
      </c>
      <c r="BL141" s="17" t="s">
        <v>143</v>
      </c>
      <c r="BM141" s="174" t="s">
        <v>750</v>
      </c>
    </row>
    <row r="142" spans="1:65" s="2" customFormat="1" ht="16.5" customHeight="1">
      <c r="A142" s="32"/>
      <c r="B142" s="161"/>
      <c r="C142" s="162" t="s">
        <v>7</v>
      </c>
      <c r="D142" s="162" t="s">
        <v>139</v>
      </c>
      <c r="E142" s="163" t="s">
        <v>751</v>
      </c>
      <c r="F142" s="164" t="s">
        <v>752</v>
      </c>
      <c r="G142" s="165" t="s">
        <v>583</v>
      </c>
      <c r="H142" s="166">
        <v>24</v>
      </c>
      <c r="I142" s="167"/>
      <c r="J142" s="168">
        <f t="shared" si="10"/>
        <v>0</v>
      </c>
      <c r="K142" s="169"/>
      <c r="L142" s="33"/>
      <c r="M142" s="170" t="s">
        <v>1</v>
      </c>
      <c r="N142" s="171" t="s">
        <v>38</v>
      </c>
      <c r="O142" s="58"/>
      <c r="P142" s="172">
        <f t="shared" si="11"/>
        <v>0</v>
      </c>
      <c r="Q142" s="172">
        <v>0</v>
      </c>
      <c r="R142" s="172">
        <f t="shared" si="12"/>
        <v>0</v>
      </c>
      <c r="S142" s="172">
        <v>0</v>
      </c>
      <c r="T142" s="173">
        <f t="shared" si="13"/>
        <v>0</v>
      </c>
      <c r="U142" s="32"/>
      <c r="V142" s="32"/>
      <c r="W142" s="32"/>
      <c r="X142" s="32"/>
      <c r="Y142" s="32"/>
      <c r="Z142" s="32"/>
      <c r="AA142" s="32"/>
      <c r="AB142" s="32"/>
      <c r="AC142" s="32"/>
      <c r="AD142" s="32"/>
      <c r="AE142" s="32"/>
      <c r="AR142" s="174" t="s">
        <v>143</v>
      </c>
      <c r="AT142" s="174" t="s">
        <v>139</v>
      </c>
      <c r="AU142" s="174" t="s">
        <v>80</v>
      </c>
      <c r="AY142" s="17" t="s">
        <v>136</v>
      </c>
      <c r="BE142" s="175">
        <f t="shared" si="14"/>
        <v>0</v>
      </c>
      <c r="BF142" s="175">
        <f t="shared" si="15"/>
        <v>0</v>
      </c>
      <c r="BG142" s="175">
        <f t="shared" si="16"/>
        <v>0</v>
      </c>
      <c r="BH142" s="175">
        <f t="shared" si="17"/>
        <v>0</v>
      </c>
      <c r="BI142" s="175">
        <f t="shared" si="18"/>
        <v>0</v>
      </c>
      <c r="BJ142" s="17" t="s">
        <v>144</v>
      </c>
      <c r="BK142" s="175">
        <f t="shared" si="19"/>
        <v>0</v>
      </c>
      <c r="BL142" s="17" t="s">
        <v>143</v>
      </c>
      <c r="BM142" s="174" t="s">
        <v>398</v>
      </c>
    </row>
    <row r="143" spans="1:65" s="2" customFormat="1" ht="16.5" customHeight="1">
      <c r="A143" s="32"/>
      <c r="B143" s="161"/>
      <c r="C143" s="162" t="s">
        <v>247</v>
      </c>
      <c r="D143" s="162" t="s">
        <v>139</v>
      </c>
      <c r="E143" s="163" t="s">
        <v>728</v>
      </c>
      <c r="F143" s="164" t="s">
        <v>729</v>
      </c>
      <c r="G143" s="165" t="s">
        <v>583</v>
      </c>
      <c r="H143" s="166">
        <v>28</v>
      </c>
      <c r="I143" s="167"/>
      <c r="J143" s="168">
        <f t="shared" si="10"/>
        <v>0</v>
      </c>
      <c r="K143" s="169"/>
      <c r="L143" s="33"/>
      <c r="M143" s="170" t="s">
        <v>1</v>
      </c>
      <c r="N143" s="171" t="s">
        <v>38</v>
      </c>
      <c r="O143" s="58"/>
      <c r="P143" s="172">
        <f t="shared" si="11"/>
        <v>0</v>
      </c>
      <c r="Q143" s="172">
        <v>0</v>
      </c>
      <c r="R143" s="172">
        <f t="shared" si="12"/>
        <v>0</v>
      </c>
      <c r="S143" s="172">
        <v>0</v>
      </c>
      <c r="T143" s="173">
        <f t="shared" si="13"/>
        <v>0</v>
      </c>
      <c r="U143" s="32"/>
      <c r="V143" s="32"/>
      <c r="W143" s="32"/>
      <c r="X143" s="32"/>
      <c r="Y143" s="32"/>
      <c r="Z143" s="32"/>
      <c r="AA143" s="32"/>
      <c r="AB143" s="32"/>
      <c r="AC143" s="32"/>
      <c r="AD143" s="32"/>
      <c r="AE143" s="32"/>
      <c r="AR143" s="174" t="s">
        <v>143</v>
      </c>
      <c r="AT143" s="174" t="s">
        <v>139</v>
      </c>
      <c r="AU143" s="174" t="s">
        <v>80</v>
      </c>
      <c r="AY143" s="17" t="s">
        <v>136</v>
      </c>
      <c r="BE143" s="175">
        <f t="shared" si="14"/>
        <v>0</v>
      </c>
      <c r="BF143" s="175">
        <f t="shared" si="15"/>
        <v>0</v>
      </c>
      <c r="BG143" s="175">
        <f t="shared" si="16"/>
        <v>0</v>
      </c>
      <c r="BH143" s="175">
        <f t="shared" si="17"/>
        <v>0</v>
      </c>
      <c r="BI143" s="175">
        <f t="shared" si="18"/>
        <v>0</v>
      </c>
      <c r="BJ143" s="17" t="s">
        <v>144</v>
      </c>
      <c r="BK143" s="175">
        <f t="shared" si="19"/>
        <v>0</v>
      </c>
      <c r="BL143" s="17" t="s">
        <v>143</v>
      </c>
      <c r="BM143" s="174" t="s">
        <v>410</v>
      </c>
    </row>
    <row r="144" spans="1:65" s="2" customFormat="1" ht="16.5" customHeight="1">
      <c r="A144" s="32"/>
      <c r="B144" s="161"/>
      <c r="C144" s="162" t="s">
        <v>252</v>
      </c>
      <c r="D144" s="162" t="s">
        <v>139</v>
      </c>
      <c r="E144" s="163" t="s">
        <v>753</v>
      </c>
      <c r="F144" s="164" t="s">
        <v>754</v>
      </c>
      <c r="G144" s="165" t="s">
        <v>583</v>
      </c>
      <c r="H144" s="166">
        <v>24</v>
      </c>
      <c r="I144" s="167"/>
      <c r="J144" s="168">
        <f t="shared" si="10"/>
        <v>0</v>
      </c>
      <c r="K144" s="169"/>
      <c r="L144" s="33"/>
      <c r="M144" s="170" t="s">
        <v>1</v>
      </c>
      <c r="N144" s="171" t="s">
        <v>38</v>
      </c>
      <c r="O144" s="58"/>
      <c r="P144" s="172">
        <f t="shared" si="11"/>
        <v>0</v>
      </c>
      <c r="Q144" s="172">
        <v>0</v>
      </c>
      <c r="R144" s="172">
        <f t="shared" si="12"/>
        <v>0</v>
      </c>
      <c r="S144" s="172">
        <v>0</v>
      </c>
      <c r="T144" s="173">
        <f t="shared" si="13"/>
        <v>0</v>
      </c>
      <c r="U144" s="32"/>
      <c r="V144" s="32"/>
      <c r="W144" s="32"/>
      <c r="X144" s="32"/>
      <c r="Y144" s="32"/>
      <c r="Z144" s="32"/>
      <c r="AA144" s="32"/>
      <c r="AB144" s="32"/>
      <c r="AC144" s="32"/>
      <c r="AD144" s="32"/>
      <c r="AE144" s="32"/>
      <c r="AR144" s="174" t="s">
        <v>143</v>
      </c>
      <c r="AT144" s="174" t="s">
        <v>139</v>
      </c>
      <c r="AU144" s="174" t="s">
        <v>80</v>
      </c>
      <c r="AY144" s="17" t="s">
        <v>136</v>
      </c>
      <c r="BE144" s="175">
        <f t="shared" si="14"/>
        <v>0</v>
      </c>
      <c r="BF144" s="175">
        <f t="shared" si="15"/>
        <v>0</v>
      </c>
      <c r="BG144" s="175">
        <f t="shared" si="16"/>
        <v>0</v>
      </c>
      <c r="BH144" s="175">
        <f t="shared" si="17"/>
        <v>0</v>
      </c>
      <c r="BI144" s="175">
        <f t="shared" si="18"/>
        <v>0</v>
      </c>
      <c r="BJ144" s="17" t="s">
        <v>144</v>
      </c>
      <c r="BK144" s="175">
        <f t="shared" si="19"/>
        <v>0</v>
      </c>
      <c r="BL144" s="17" t="s">
        <v>143</v>
      </c>
      <c r="BM144" s="174" t="s">
        <v>755</v>
      </c>
    </row>
    <row r="145" spans="1:65" s="2" customFormat="1" ht="16.5" customHeight="1">
      <c r="A145" s="32"/>
      <c r="B145" s="161"/>
      <c r="C145" s="162" t="s">
        <v>257</v>
      </c>
      <c r="D145" s="162" t="s">
        <v>139</v>
      </c>
      <c r="E145" s="163" t="s">
        <v>756</v>
      </c>
      <c r="F145" s="164" t="s">
        <v>757</v>
      </c>
      <c r="G145" s="165" t="s">
        <v>583</v>
      </c>
      <c r="H145" s="166">
        <v>2</v>
      </c>
      <c r="I145" s="167"/>
      <c r="J145" s="168">
        <f t="shared" si="10"/>
        <v>0</v>
      </c>
      <c r="K145" s="169"/>
      <c r="L145" s="33"/>
      <c r="M145" s="170" t="s">
        <v>1</v>
      </c>
      <c r="N145" s="171" t="s">
        <v>38</v>
      </c>
      <c r="O145" s="58"/>
      <c r="P145" s="172">
        <f t="shared" si="11"/>
        <v>0</v>
      </c>
      <c r="Q145" s="172">
        <v>0</v>
      </c>
      <c r="R145" s="172">
        <f t="shared" si="12"/>
        <v>0</v>
      </c>
      <c r="S145" s="172">
        <v>0</v>
      </c>
      <c r="T145" s="173">
        <f t="shared" si="13"/>
        <v>0</v>
      </c>
      <c r="U145" s="32"/>
      <c r="V145" s="32"/>
      <c r="W145" s="32"/>
      <c r="X145" s="32"/>
      <c r="Y145" s="32"/>
      <c r="Z145" s="32"/>
      <c r="AA145" s="32"/>
      <c r="AB145" s="32"/>
      <c r="AC145" s="32"/>
      <c r="AD145" s="32"/>
      <c r="AE145" s="32"/>
      <c r="AR145" s="174" t="s">
        <v>143</v>
      </c>
      <c r="AT145" s="174" t="s">
        <v>139</v>
      </c>
      <c r="AU145" s="174" t="s">
        <v>80</v>
      </c>
      <c r="AY145" s="17" t="s">
        <v>136</v>
      </c>
      <c r="BE145" s="175">
        <f t="shared" si="14"/>
        <v>0</v>
      </c>
      <c r="BF145" s="175">
        <f t="shared" si="15"/>
        <v>0</v>
      </c>
      <c r="BG145" s="175">
        <f t="shared" si="16"/>
        <v>0</v>
      </c>
      <c r="BH145" s="175">
        <f t="shared" si="17"/>
        <v>0</v>
      </c>
      <c r="BI145" s="175">
        <f t="shared" si="18"/>
        <v>0</v>
      </c>
      <c r="BJ145" s="17" t="s">
        <v>144</v>
      </c>
      <c r="BK145" s="175">
        <f t="shared" si="19"/>
        <v>0</v>
      </c>
      <c r="BL145" s="17" t="s">
        <v>143</v>
      </c>
      <c r="BM145" s="174" t="s">
        <v>758</v>
      </c>
    </row>
    <row r="146" spans="1:65" s="2" customFormat="1" ht="16.5" customHeight="1">
      <c r="A146" s="32"/>
      <c r="B146" s="161"/>
      <c r="C146" s="162" t="s">
        <v>263</v>
      </c>
      <c r="D146" s="162" t="s">
        <v>139</v>
      </c>
      <c r="E146" s="163" t="s">
        <v>759</v>
      </c>
      <c r="F146" s="164" t="s">
        <v>760</v>
      </c>
      <c r="G146" s="165" t="s">
        <v>260</v>
      </c>
      <c r="H146" s="166">
        <v>13</v>
      </c>
      <c r="I146" s="167"/>
      <c r="J146" s="168">
        <f t="shared" si="10"/>
        <v>0</v>
      </c>
      <c r="K146" s="169"/>
      <c r="L146" s="33"/>
      <c r="M146" s="170" t="s">
        <v>1</v>
      </c>
      <c r="N146" s="171" t="s">
        <v>38</v>
      </c>
      <c r="O146" s="58"/>
      <c r="P146" s="172">
        <f t="shared" si="11"/>
        <v>0</v>
      </c>
      <c r="Q146" s="172">
        <v>0</v>
      </c>
      <c r="R146" s="172">
        <f t="shared" si="12"/>
        <v>0</v>
      </c>
      <c r="S146" s="172">
        <v>0</v>
      </c>
      <c r="T146" s="173">
        <f t="shared" si="13"/>
        <v>0</v>
      </c>
      <c r="U146" s="32"/>
      <c r="V146" s="32"/>
      <c r="W146" s="32"/>
      <c r="X146" s="32"/>
      <c r="Y146" s="32"/>
      <c r="Z146" s="32"/>
      <c r="AA146" s="32"/>
      <c r="AB146" s="32"/>
      <c r="AC146" s="32"/>
      <c r="AD146" s="32"/>
      <c r="AE146" s="32"/>
      <c r="AR146" s="174" t="s">
        <v>143</v>
      </c>
      <c r="AT146" s="174" t="s">
        <v>139</v>
      </c>
      <c r="AU146" s="174" t="s">
        <v>80</v>
      </c>
      <c r="AY146" s="17" t="s">
        <v>136</v>
      </c>
      <c r="BE146" s="175">
        <f t="shared" si="14"/>
        <v>0</v>
      </c>
      <c r="BF146" s="175">
        <f t="shared" si="15"/>
        <v>0</v>
      </c>
      <c r="BG146" s="175">
        <f t="shared" si="16"/>
        <v>0</v>
      </c>
      <c r="BH146" s="175">
        <f t="shared" si="17"/>
        <v>0</v>
      </c>
      <c r="BI146" s="175">
        <f t="shared" si="18"/>
        <v>0</v>
      </c>
      <c r="BJ146" s="17" t="s">
        <v>144</v>
      </c>
      <c r="BK146" s="175">
        <f t="shared" si="19"/>
        <v>0</v>
      </c>
      <c r="BL146" s="17" t="s">
        <v>143</v>
      </c>
      <c r="BM146" s="174" t="s">
        <v>761</v>
      </c>
    </row>
    <row r="147" spans="1:65" s="2" customFormat="1" ht="16.5" customHeight="1">
      <c r="A147" s="32"/>
      <c r="B147" s="161"/>
      <c r="C147" s="162" t="s">
        <v>267</v>
      </c>
      <c r="D147" s="162" t="s">
        <v>139</v>
      </c>
      <c r="E147" s="163" t="s">
        <v>736</v>
      </c>
      <c r="F147" s="164" t="s">
        <v>737</v>
      </c>
      <c r="G147" s="165" t="s">
        <v>260</v>
      </c>
      <c r="H147" s="166">
        <v>2</v>
      </c>
      <c r="I147" s="167"/>
      <c r="J147" s="168">
        <f t="shared" si="10"/>
        <v>0</v>
      </c>
      <c r="K147" s="169"/>
      <c r="L147" s="33"/>
      <c r="M147" s="170" t="s">
        <v>1</v>
      </c>
      <c r="N147" s="171" t="s">
        <v>38</v>
      </c>
      <c r="O147" s="58"/>
      <c r="P147" s="172">
        <f t="shared" si="11"/>
        <v>0</v>
      </c>
      <c r="Q147" s="172">
        <v>0</v>
      </c>
      <c r="R147" s="172">
        <f t="shared" si="12"/>
        <v>0</v>
      </c>
      <c r="S147" s="172">
        <v>0</v>
      </c>
      <c r="T147" s="173">
        <f t="shared" si="13"/>
        <v>0</v>
      </c>
      <c r="U147" s="32"/>
      <c r="V147" s="32"/>
      <c r="W147" s="32"/>
      <c r="X147" s="32"/>
      <c r="Y147" s="32"/>
      <c r="Z147" s="32"/>
      <c r="AA147" s="32"/>
      <c r="AB147" s="32"/>
      <c r="AC147" s="32"/>
      <c r="AD147" s="32"/>
      <c r="AE147" s="32"/>
      <c r="AR147" s="174" t="s">
        <v>143</v>
      </c>
      <c r="AT147" s="174" t="s">
        <v>139</v>
      </c>
      <c r="AU147" s="174" t="s">
        <v>80</v>
      </c>
      <c r="AY147" s="17" t="s">
        <v>136</v>
      </c>
      <c r="BE147" s="175">
        <f t="shared" si="14"/>
        <v>0</v>
      </c>
      <c r="BF147" s="175">
        <f t="shared" si="15"/>
        <v>0</v>
      </c>
      <c r="BG147" s="175">
        <f t="shared" si="16"/>
        <v>0</v>
      </c>
      <c r="BH147" s="175">
        <f t="shared" si="17"/>
        <v>0</v>
      </c>
      <c r="BI147" s="175">
        <f t="shared" si="18"/>
        <v>0</v>
      </c>
      <c r="BJ147" s="17" t="s">
        <v>144</v>
      </c>
      <c r="BK147" s="175">
        <f t="shared" si="19"/>
        <v>0</v>
      </c>
      <c r="BL147" s="17" t="s">
        <v>143</v>
      </c>
      <c r="BM147" s="174" t="s">
        <v>459</v>
      </c>
    </row>
    <row r="148" spans="1:65" s="2" customFormat="1" ht="16.5" customHeight="1">
      <c r="A148" s="32"/>
      <c r="B148" s="161"/>
      <c r="C148" s="162" t="s">
        <v>271</v>
      </c>
      <c r="D148" s="162" t="s">
        <v>139</v>
      </c>
      <c r="E148" s="163" t="s">
        <v>738</v>
      </c>
      <c r="F148" s="164" t="s">
        <v>739</v>
      </c>
      <c r="G148" s="165" t="s">
        <v>740</v>
      </c>
      <c r="H148" s="166">
        <v>6</v>
      </c>
      <c r="I148" s="167"/>
      <c r="J148" s="168">
        <f t="shared" si="10"/>
        <v>0</v>
      </c>
      <c r="K148" s="169"/>
      <c r="L148" s="33"/>
      <c r="M148" s="170" t="s">
        <v>1</v>
      </c>
      <c r="N148" s="171" t="s">
        <v>38</v>
      </c>
      <c r="O148" s="58"/>
      <c r="P148" s="172">
        <f t="shared" si="11"/>
        <v>0</v>
      </c>
      <c r="Q148" s="172">
        <v>0</v>
      </c>
      <c r="R148" s="172">
        <f t="shared" si="12"/>
        <v>0</v>
      </c>
      <c r="S148" s="172">
        <v>0</v>
      </c>
      <c r="T148" s="173">
        <f t="shared" si="13"/>
        <v>0</v>
      </c>
      <c r="U148" s="32"/>
      <c r="V148" s="32"/>
      <c r="W148" s="32"/>
      <c r="X148" s="32"/>
      <c r="Y148" s="32"/>
      <c r="Z148" s="32"/>
      <c r="AA148" s="32"/>
      <c r="AB148" s="32"/>
      <c r="AC148" s="32"/>
      <c r="AD148" s="32"/>
      <c r="AE148" s="32"/>
      <c r="AR148" s="174" t="s">
        <v>143</v>
      </c>
      <c r="AT148" s="174" t="s">
        <v>139</v>
      </c>
      <c r="AU148" s="174" t="s">
        <v>80</v>
      </c>
      <c r="AY148" s="17" t="s">
        <v>136</v>
      </c>
      <c r="BE148" s="175">
        <f t="shared" si="14"/>
        <v>0</v>
      </c>
      <c r="BF148" s="175">
        <f t="shared" si="15"/>
        <v>0</v>
      </c>
      <c r="BG148" s="175">
        <f t="shared" si="16"/>
        <v>0</v>
      </c>
      <c r="BH148" s="175">
        <f t="shared" si="17"/>
        <v>0</v>
      </c>
      <c r="BI148" s="175">
        <f t="shared" si="18"/>
        <v>0</v>
      </c>
      <c r="BJ148" s="17" t="s">
        <v>144</v>
      </c>
      <c r="BK148" s="175">
        <f t="shared" si="19"/>
        <v>0</v>
      </c>
      <c r="BL148" s="17" t="s">
        <v>143</v>
      </c>
      <c r="BM148" s="174" t="s">
        <v>468</v>
      </c>
    </row>
    <row r="149" spans="1:65" s="2" customFormat="1" ht="16.5" customHeight="1">
      <c r="A149" s="32"/>
      <c r="B149" s="161"/>
      <c r="C149" s="162" t="s">
        <v>275</v>
      </c>
      <c r="D149" s="162" t="s">
        <v>139</v>
      </c>
      <c r="E149" s="163" t="s">
        <v>741</v>
      </c>
      <c r="F149" s="164" t="s">
        <v>742</v>
      </c>
      <c r="G149" s="165" t="s">
        <v>401</v>
      </c>
      <c r="H149" s="166">
        <v>4</v>
      </c>
      <c r="I149" s="167"/>
      <c r="J149" s="168">
        <f t="shared" si="10"/>
        <v>0</v>
      </c>
      <c r="K149" s="169"/>
      <c r="L149" s="33"/>
      <c r="M149" s="170" t="s">
        <v>1</v>
      </c>
      <c r="N149" s="171" t="s">
        <v>38</v>
      </c>
      <c r="O149" s="58"/>
      <c r="P149" s="172">
        <f t="shared" si="11"/>
        <v>0</v>
      </c>
      <c r="Q149" s="172">
        <v>0</v>
      </c>
      <c r="R149" s="172">
        <f t="shared" si="12"/>
        <v>0</v>
      </c>
      <c r="S149" s="172">
        <v>0</v>
      </c>
      <c r="T149" s="173">
        <f t="shared" si="13"/>
        <v>0</v>
      </c>
      <c r="U149" s="32"/>
      <c r="V149" s="32"/>
      <c r="W149" s="32"/>
      <c r="X149" s="32"/>
      <c r="Y149" s="32"/>
      <c r="Z149" s="32"/>
      <c r="AA149" s="32"/>
      <c r="AB149" s="32"/>
      <c r="AC149" s="32"/>
      <c r="AD149" s="32"/>
      <c r="AE149" s="32"/>
      <c r="AR149" s="174" t="s">
        <v>143</v>
      </c>
      <c r="AT149" s="174" t="s">
        <v>139</v>
      </c>
      <c r="AU149" s="174" t="s">
        <v>80</v>
      </c>
      <c r="AY149" s="17" t="s">
        <v>136</v>
      </c>
      <c r="BE149" s="175">
        <f t="shared" si="14"/>
        <v>0</v>
      </c>
      <c r="BF149" s="175">
        <f t="shared" si="15"/>
        <v>0</v>
      </c>
      <c r="BG149" s="175">
        <f t="shared" si="16"/>
        <v>0</v>
      </c>
      <c r="BH149" s="175">
        <f t="shared" si="17"/>
        <v>0</v>
      </c>
      <c r="BI149" s="175">
        <f t="shared" si="18"/>
        <v>0</v>
      </c>
      <c r="BJ149" s="17" t="s">
        <v>144</v>
      </c>
      <c r="BK149" s="175">
        <f t="shared" si="19"/>
        <v>0</v>
      </c>
      <c r="BL149" s="17" t="s">
        <v>143</v>
      </c>
      <c r="BM149" s="174" t="s">
        <v>477</v>
      </c>
    </row>
    <row r="150" spans="1:65" s="2" customFormat="1" ht="16.5" customHeight="1">
      <c r="A150" s="32"/>
      <c r="B150" s="161"/>
      <c r="C150" s="162" t="s">
        <v>279</v>
      </c>
      <c r="D150" s="162" t="s">
        <v>139</v>
      </c>
      <c r="E150" s="163" t="s">
        <v>743</v>
      </c>
      <c r="F150" s="164" t="s">
        <v>744</v>
      </c>
      <c r="G150" s="165" t="s">
        <v>583</v>
      </c>
      <c r="H150" s="166">
        <v>24</v>
      </c>
      <c r="I150" s="167"/>
      <c r="J150" s="168">
        <f t="shared" si="10"/>
        <v>0</v>
      </c>
      <c r="K150" s="169"/>
      <c r="L150" s="33"/>
      <c r="M150" s="170" t="s">
        <v>1</v>
      </c>
      <c r="N150" s="171" t="s">
        <v>38</v>
      </c>
      <c r="O150" s="58"/>
      <c r="P150" s="172">
        <f t="shared" si="11"/>
        <v>0</v>
      </c>
      <c r="Q150" s="172">
        <v>0</v>
      </c>
      <c r="R150" s="172">
        <f t="shared" si="12"/>
        <v>0</v>
      </c>
      <c r="S150" s="172">
        <v>0</v>
      </c>
      <c r="T150" s="173">
        <f t="shared" si="13"/>
        <v>0</v>
      </c>
      <c r="U150" s="32"/>
      <c r="V150" s="32"/>
      <c r="W150" s="32"/>
      <c r="X150" s="32"/>
      <c r="Y150" s="32"/>
      <c r="Z150" s="32"/>
      <c r="AA150" s="32"/>
      <c r="AB150" s="32"/>
      <c r="AC150" s="32"/>
      <c r="AD150" s="32"/>
      <c r="AE150" s="32"/>
      <c r="AR150" s="174" t="s">
        <v>143</v>
      </c>
      <c r="AT150" s="174" t="s">
        <v>139</v>
      </c>
      <c r="AU150" s="174" t="s">
        <v>80</v>
      </c>
      <c r="AY150" s="17" t="s">
        <v>136</v>
      </c>
      <c r="BE150" s="175">
        <f t="shared" si="14"/>
        <v>0</v>
      </c>
      <c r="BF150" s="175">
        <f t="shared" si="15"/>
        <v>0</v>
      </c>
      <c r="BG150" s="175">
        <f t="shared" si="16"/>
        <v>0</v>
      </c>
      <c r="BH150" s="175">
        <f t="shared" si="17"/>
        <v>0</v>
      </c>
      <c r="BI150" s="175">
        <f t="shared" si="18"/>
        <v>0</v>
      </c>
      <c r="BJ150" s="17" t="s">
        <v>144</v>
      </c>
      <c r="BK150" s="175">
        <f t="shared" si="19"/>
        <v>0</v>
      </c>
      <c r="BL150" s="17" t="s">
        <v>143</v>
      </c>
      <c r="BM150" s="174" t="s">
        <v>485</v>
      </c>
    </row>
    <row r="151" spans="1:65" s="2" customFormat="1" ht="16.5" customHeight="1">
      <c r="A151" s="32"/>
      <c r="B151" s="161"/>
      <c r="C151" s="162" t="s">
        <v>285</v>
      </c>
      <c r="D151" s="162" t="s">
        <v>139</v>
      </c>
      <c r="E151" s="163" t="s">
        <v>762</v>
      </c>
      <c r="F151" s="164" t="s">
        <v>763</v>
      </c>
      <c r="G151" s="165" t="s">
        <v>583</v>
      </c>
      <c r="H151" s="166">
        <v>52</v>
      </c>
      <c r="I151" s="167"/>
      <c r="J151" s="168">
        <f t="shared" si="10"/>
        <v>0</v>
      </c>
      <c r="K151" s="169"/>
      <c r="L151" s="33"/>
      <c r="M151" s="170" t="s">
        <v>1</v>
      </c>
      <c r="N151" s="171" t="s">
        <v>38</v>
      </c>
      <c r="O151" s="58"/>
      <c r="P151" s="172">
        <f t="shared" si="11"/>
        <v>0</v>
      </c>
      <c r="Q151" s="172">
        <v>0</v>
      </c>
      <c r="R151" s="172">
        <f t="shared" si="12"/>
        <v>0</v>
      </c>
      <c r="S151" s="172">
        <v>0</v>
      </c>
      <c r="T151" s="173">
        <f t="shared" si="13"/>
        <v>0</v>
      </c>
      <c r="U151" s="32"/>
      <c r="V151" s="32"/>
      <c r="W151" s="32"/>
      <c r="X151" s="32"/>
      <c r="Y151" s="32"/>
      <c r="Z151" s="32"/>
      <c r="AA151" s="32"/>
      <c r="AB151" s="32"/>
      <c r="AC151" s="32"/>
      <c r="AD151" s="32"/>
      <c r="AE151" s="32"/>
      <c r="AR151" s="174" t="s">
        <v>143</v>
      </c>
      <c r="AT151" s="174" t="s">
        <v>139</v>
      </c>
      <c r="AU151" s="174" t="s">
        <v>80</v>
      </c>
      <c r="AY151" s="17" t="s">
        <v>136</v>
      </c>
      <c r="BE151" s="175">
        <f t="shared" si="14"/>
        <v>0</v>
      </c>
      <c r="BF151" s="175">
        <f t="shared" si="15"/>
        <v>0</v>
      </c>
      <c r="BG151" s="175">
        <f t="shared" si="16"/>
        <v>0</v>
      </c>
      <c r="BH151" s="175">
        <f t="shared" si="17"/>
        <v>0</v>
      </c>
      <c r="BI151" s="175">
        <f t="shared" si="18"/>
        <v>0</v>
      </c>
      <c r="BJ151" s="17" t="s">
        <v>144</v>
      </c>
      <c r="BK151" s="175">
        <f t="shared" si="19"/>
        <v>0</v>
      </c>
      <c r="BL151" s="17" t="s">
        <v>143</v>
      </c>
      <c r="BM151" s="174" t="s">
        <v>764</v>
      </c>
    </row>
    <row r="152" spans="1:65" s="14" customFormat="1" ht="11.25">
      <c r="B152" s="184"/>
      <c r="D152" s="177" t="s">
        <v>146</v>
      </c>
      <c r="E152" s="185" t="s">
        <v>1</v>
      </c>
      <c r="F152" s="186" t="s">
        <v>159</v>
      </c>
      <c r="H152" s="187">
        <v>52</v>
      </c>
      <c r="I152" s="188"/>
      <c r="L152" s="184"/>
      <c r="M152" s="189"/>
      <c r="N152" s="190"/>
      <c r="O152" s="190"/>
      <c r="P152" s="190"/>
      <c r="Q152" s="190"/>
      <c r="R152" s="190"/>
      <c r="S152" s="190"/>
      <c r="T152" s="191"/>
      <c r="AT152" s="185" t="s">
        <v>146</v>
      </c>
      <c r="AU152" s="185" t="s">
        <v>80</v>
      </c>
      <c r="AV152" s="14" t="s">
        <v>144</v>
      </c>
      <c r="AW152" s="14" t="s">
        <v>29</v>
      </c>
      <c r="AX152" s="14" t="s">
        <v>72</v>
      </c>
      <c r="AY152" s="185" t="s">
        <v>136</v>
      </c>
    </row>
    <row r="153" spans="1:65" s="15" customFormat="1" ht="11.25">
      <c r="B153" s="192"/>
      <c r="D153" s="177" t="s">
        <v>146</v>
      </c>
      <c r="E153" s="193" t="s">
        <v>1</v>
      </c>
      <c r="F153" s="194" t="s">
        <v>149</v>
      </c>
      <c r="H153" s="195">
        <v>52</v>
      </c>
      <c r="I153" s="196"/>
      <c r="L153" s="192"/>
      <c r="M153" s="197"/>
      <c r="N153" s="198"/>
      <c r="O153" s="198"/>
      <c r="P153" s="198"/>
      <c r="Q153" s="198"/>
      <c r="R153" s="198"/>
      <c r="S153" s="198"/>
      <c r="T153" s="199"/>
      <c r="AT153" s="193" t="s">
        <v>146</v>
      </c>
      <c r="AU153" s="193" t="s">
        <v>80</v>
      </c>
      <c r="AV153" s="15" t="s">
        <v>143</v>
      </c>
      <c r="AW153" s="15" t="s">
        <v>29</v>
      </c>
      <c r="AX153" s="15" t="s">
        <v>80</v>
      </c>
      <c r="AY153" s="193" t="s">
        <v>136</v>
      </c>
    </row>
    <row r="154" spans="1:65" s="12" customFormat="1" ht="25.9" customHeight="1">
      <c r="B154" s="148"/>
      <c r="D154" s="149" t="s">
        <v>71</v>
      </c>
      <c r="E154" s="150" t="s">
        <v>600</v>
      </c>
      <c r="F154" s="150" t="s">
        <v>765</v>
      </c>
      <c r="I154" s="151"/>
      <c r="J154" s="152">
        <f>BK154</f>
        <v>0</v>
      </c>
      <c r="L154" s="148"/>
      <c r="M154" s="153"/>
      <c r="N154" s="154"/>
      <c r="O154" s="154"/>
      <c r="P154" s="155">
        <f>SUM(P155:P158)</f>
        <v>0</v>
      </c>
      <c r="Q154" s="154"/>
      <c r="R154" s="155">
        <f>SUM(R155:R158)</f>
        <v>0</v>
      </c>
      <c r="S154" s="154"/>
      <c r="T154" s="156">
        <f>SUM(T155:T158)</f>
        <v>2.0608</v>
      </c>
      <c r="AR154" s="149" t="s">
        <v>80</v>
      </c>
      <c r="AT154" s="157" t="s">
        <v>71</v>
      </c>
      <c r="AU154" s="157" t="s">
        <v>72</v>
      </c>
      <c r="AY154" s="149" t="s">
        <v>136</v>
      </c>
      <c r="BK154" s="158">
        <f>SUM(BK155:BK158)</f>
        <v>0</v>
      </c>
    </row>
    <row r="155" spans="1:65" s="2" customFormat="1" ht="16.5" customHeight="1">
      <c r="A155" s="32"/>
      <c r="B155" s="161"/>
      <c r="C155" s="162" t="s">
        <v>289</v>
      </c>
      <c r="D155" s="162" t="s">
        <v>139</v>
      </c>
      <c r="E155" s="163" t="s">
        <v>766</v>
      </c>
      <c r="F155" s="164" t="s">
        <v>767</v>
      </c>
      <c r="G155" s="165" t="s">
        <v>260</v>
      </c>
      <c r="H155" s="166">
        <v>136</v>
      </c>
      <c r="I155" s="167"/>
      <c r="J155" s="168">
        <f>ROUND(I155*H155,2)</f>
        <v>0</v>
      </c>
      <c r="K155" s="169"/>
      <c r="L155" s="33"/>
      <c r="M155" s="170" t="s">
        <v>1</v>
      </c>
      <c r="N155" s="171" t="s">
        <v>38</v>
      </c>
      <c r="O155" s="58"/>
      <c r="P155" s="172">
        <f>O155*H155</f>
        <v>0</v>
      </c>
      <c r="Q155" s="172">
        <v>0</v>
      </c>
      <c r="R155" s="172">
        <f>Q155*H155</f>
        <v>0</v>
      </c>
      <c r="S155" s="172">
        <v>1.12E-2</v>
      </c>
      <c r="T155" s="173">
        <f>S155*H155</f>
        <v>1.5231999999999999</v>
      </c>
      <c r="U155" s="32"/>
      <c r="V155" s="32"/>
      <c r="W155" s="32"/>
      <c r="X155" s="32"/>
      <c r="Y155" s="32"/>
      <c r="Z155" s="32"/>
      <c r="AA155" s="32"/>
      <c r="AB155" s="32"/>
      <c r="AC155" s="32"/>
      <c r="AD155" s="32"/>
      <c r="AE155" s="32"/>
      <c r="AR155" s="174" t="s">
        <v>143</v>
      </c>
      <c r="AT155" s="174" t="s">
        <v>139</v>
      </c>
      <c r="AU155" s="174" t="s">
        <v>80</v>
      </c>
      <c r="AY155" s="17" t="s">
        <v>136</v>
      </c>
      <c r="BE155" s="175">
        <f>IF(N155="základní",J155,0)</f>
        <v>0</v>
      </c>
      <c r="BF155" s="175">
        <f>IF(N155="snížená",J155,0)</f>
        <v>0</v>
      </c>
      <c r="BG155" s="175">
        <f>IF(N155="zákl. přenesená",J155,0)</f>
        <v>0</v>
      </c>
      <c r="BH155" s="175">
        <f>IF(N155="sníž. přenesená",J155,0)</f>
        <v>0</v>
      </c>
      <c r="BI155" s="175">
        <f>IF(N155="nulová",J155,0)</f>
        <v>0</v>
      </c>
      <c r="BJ155" s="17" t="s">
        <v>144</v>
      </c>
      <c r="BK155" s="175">
        <f>ROUND(I155*H155,2)</f>
        <v>0</v>
      </c>
      <c r="BL155" s="17" t="s">
        <v>143</v>
      </c>
      <c r="BM155" s="174" t="s">
        <v>768</v>
      </c>
    </row>
    <row r="156" spans="1:65" s="2" customFormat="1" ht="21.75" customHeight="1">
      <c r="A156" s="32"/>
      <c r="B156" s="161"/>
      <c r="C156" s="162" t="s">
        <v>293</v>
      </c>
      <c r="D156" s="162" t="s">
        <v>139</v>
      </c>
      <c r="E156" s="163" t="s">
        <v>769</v>
      </c>
      <c r="F156" s="164" t="s">
        <v>770</v>
      </c>
      <c r="G156" s="165" t="s">
        <v>583</v>
      </c>
      <c r="H156" s="166">
        <v>48</v>
      </c>
      <c r="I156" s="167"/>
      <c r="J156" s="168">
        <f>ROUND(I156*H156,2)</f>
        <v>0</v>
      </c>
      <c r="K156" s="169"/>
      <c r="L156" s="33"/>
      <c r="M156" s="170" t="s">
        <v>1</v>
      </c>
      <c r="N156" s="171" t="s">
        <v>38</v>
      </c>
      <c r="O156" s="58"/>
      <c r="P156" s="172">
        <f>O156*H156</f>
        <v>0</v>
      </c>
      <c r="Q156" s="172">
        <v>0</v>
      </c>
      <c r="R156" s="172">
        <f>Q156*H156</f>
        <v>0</v>
      </c>
      <c r="S156" s="172">
        <v>1.12E-2</v>
      </c>
      <c r="T156" s="173">
        <f>S156*H156</f>
        <v>0.53759999999999997</v>
      </c>
      <c r="U156" s="32"/>
      <c r="V156" s="32"/>
      <c r="W156" s="32"/>
      <c r="X156" s="32"/>
      <c r="Y156" s="32"/>
      <c r="Z156" s="32"/>
      <c r="AA156" s="32"/>
      <c r="AB156" s="32"/>
      <c r="AC156" s="32"/>
      <c r="AD156" s="32"/>
      <c r="AE156" s="32"/>
      <c r="AR156" s="174" t="s">
        <v>143</v>
      </c>
      <c r="AT156" s="174" t="s">
        <v>139</v>
      </c>
      <c r="AU156" s="174" t="s">
        <v>80</v>
      </c>
      <c r="AY156" s="17" t="s">
        <v>136</v>
      </c>
      <c r="BE156" s="175">
        <f>IF(N156="základní",J156,0)</f>
        <v>0</v>
      </c>
      <c r="BF156" s="175">
        <f>IF(N156="snížená",J156,0)</f>
        <v>0</v>
      </c>
      <c r="BG156" s="175">
        <f>IF(N156="zákl. přenesená",J156,0)</f>
        <v>0</v>
      </c>
      <c r="BH156" s="175">
        <f>IF(N156="sníž. přenesená",J156,0)</f>
        <v>0</v>
      </c>
      <c r="BI156" s="175">
        <f>IF(N156="nulová",J156,0)</f>
        <v>0</v>
      </c>
      <c r="BJ156" s="17" t="s">
        <v>144</v>
      </c>
      <c r="BK156" s="175">
        <f>ROUND(I156*H156,2)</f>
        <v>0</v>
      </c>
      <c r="BL156" s="17" t="s">
        <v>143</v>
      </c>
      <c r="BM156" s="174" t="s">
        <v>771</v>
      </c>
    </row>
    <row r="157" spans="1:65" s="2" customFormat="1" ht="16.5" customHeight="1">
      <c r="A157" s="32"/>
      <c r="B157" s="161"/>
      <c r="C157" s="162" t="s">
        <v>298</v>
      </c>
      <c r="D157" s="162" t="s">
        <v>139</v>
      </c>
      <c r="E157" s="163" t="s">
        <v>772</v>
      </c>
      <c r="F157" s="164" t="s">
        <v>314</v>
      </c>
      <c r="G157" s="165" t="s">
        <v>207</v>
      </c>
      <c r="H157" s="166">
        <v>1</v>
      </c>
      <c r="I157" s="167"/>
      <c r="J157" s="168">
        <f>ROUND(I157*H157,2)</f>
        <v>0</v>
      </c>
      <c r="K157" s="169"/>
      <c r="L157" s="33"/>
      <c r="M157" s="170" t="s">
        <v>1</v>
      </c>
      <c r="N157" s="171" t="s">
        <v>38</v>
      </c>
      <c r="O157" s="58"/>
      <c r="P157" s="172">
        <f>O157*H157</f>
        <v>0</v>
      </c>
      <c r="Q157" s="172">
        <v>0</v>
      </c>
      <c r="R157" s="172">
        <f>Q157*H157</f>
        <v>0</v>
      </c>
      <c r="S157" s="172">
        <v>0</v>
      </c>
      <c r="T157" s="173">
        <f>S157*H157</f>
        <v>0</v>
      </c>
      <c r="U157" s="32"/>
      <c r="V157" s="32"/>
      <c r="W157" s="32"/>
      <c r="X157" s="32"/>
      <c r="Y157" s="32"/>
      <c r="Z157" s="32"/>
      <c r="AA157" s="32"/>
      <c r="AB157" s="32"/>
      <c r="AC157" s="32"/>
      <c r="AD157" s="32"/>
      <c r="AE157" s="32"/>
      <c r="AR157" s="174" t="s">
        <v>143</v>
      </c>
      <c r="AT157" s="174" t="s">
        <v>139</v>
      </c>
      <c r="AU157" s="174" t="s">
        <v>80</v>
      </c>
      <c r="AY157" s="17" t="s">
        <v>136</v>
      </c>
      <c r="BE157" s="175">
        <f>IF(N157="základní",J157,0)</f>
        <v>0</v>
      </c>
      <c r="BF157" s="175">
        <f>IF(N157="snížená",J157,0)</f>
        <v>0</v>
      </c>
      <c r="BG157" s="175">
        <f>IF(N157="zákl. přenesená",J157,0)</f>
        <v>0</v>
      </c>
      <c r="BH157" s="175">
        <f>IF(N157="sníž. přenesená",J157,0)</f>
        <v>0</v>
      </c>
      <c r="BI157" s="175">
        <f>IF(N157="nulová",J157,0)</f>
        <v>0</v>
      </c>
      <c r="BJ157" s="17" t="s">
        <v>144</v>
      </c>
      <c r="BK157" s="175">
        <f>ROUND(I157*H157,2)</f>
        <v>0</v>
      </c>
      <c r="BL157" s="17" t="s">
        <v>143</v>
      </c>
      <c r="BM157" s="174" t="s">
        <v>497</v>
      </c>
    </row>
    <row r="158" spans="1:65" s="2" customFormat="1" ht="16.5" customHeight="1">
      <c r="A158" s="32"/>
      <c r="B158" s="161"/>
      <c r="C158" s="162" t="s">
        <v>303</v>
      </c>
      <c r="D158" s="162" t="s">
        <v>139</v>
      </c>
      <c r="E158" s="163" t="s">
        <v>773</v>
      </c>
      <c r="F158" s="164" t="s">
        <v>774</v>
      </c>
      <c r="G158" s="165" t="s">
        <v>207</v>
      </c>
      <c r="H158" s="166">
        <v>1</v>
      </c>
      <c r="I158" s="167"/>
      <c r="J158" s="168">
        <f>ROUND(I158*H158,2)</f>
        <v>0</v>
      </c>
      <c r="K158" s="169"/>
      <c r="L158" s="33"/>
      <c r="M158" s="215" t="s">
        <v>1</v>
      </c>
      <c r="N158" s="216" t="s">
        <v>38</v>
      </c>
      <c r="O158" s="217"/>
      <c r="P158" s="218">
        <f>O158*H158</f>
        <v>0</v>
      </c>
      <c r="Q158" s="218">
        <v>0</v>
      </c>
      <c r="R158" s="218">
        <f>Q158*H158</f>
        <v>0</v>
      </c>
      <c r="S158" s="218">
        <v>0</v>
      </c>
      <c r="T158" s="219">
        <f>S158*H158</f>
        <v>0</v>
      </c>
      <c r="U158" s="32"/>
      <c r="V158" s="32"/>
      <c r="W158" s="32"/>
      <c r="X158" s="32"/>
      <c r="Y158" s="32"/>
      <c r="Z158" s="32"/>
      <c r="AA158" s="32"/>
      <c r="AB158" s="32"/>
      <c r="AC158" s="32"/>
      <c r="AD158" s="32"/>
      <c r="AE158" s="32"/>
      <c r="AR158" s="174" t="s">
        <v>143</v>
      </c>
      <c r="AT158" s="174" t="s">
        <v>139</v>
      </c>
      <c r="AU158" s="174" t="s">
        <v>80</v>
      </c>
      <c r="AY158" s="17" t="s">
        <v>136</v>
      </c>
      <c r="BE158" s="175">
        <f>IF(N158="základní",J158,0)</f>
        <v>0</v>
      </c>
      <c r="BF158" s="175">
        <f>IF(N158="snížená",J158,0)</f>
        <v>0</v>
      </c>
      <c r="BG158" s="175">
        <f>IF(N158="zákl. přenesená",J158,0)</f>
        <v>0</v>
      </c>
      <c r="BH158" s="175">
        <f>IF(N158="sníž. přenesená",J158,0)</f>
        <v>0</v>
      </c>
      <c r="BI158" s="175">
        <f>IF(N158="nulová",J158,0)</f>
        <v>0</v>
      </c>
      <c r="BJ158" s="17" t="s">
        <v>144</v>
      </c>
      <c r="BK158" s="175">
        <f>ROUND(I158*H158,2)</f>
        <v>0</v>
      </c>
      <c r="BL158" s="17" t="s">
        <v>143</v>
      </c>
      <c r="BM158" s="174" t="s">
        <v>775</v>
      </c>
    </row>
    <row r="159" spans="1:65" s="2" customFormat="1" ht="6.95" customHeight="1">
      <c r="A159" s="32"/>
      <c r="B159" s="47"/>
      <c r="C159" s="48"/>
      <c r="D159" s="48"/>
      <c r="E159" s="48"/>
      <c r="F159" s="48"/>
      <c r="G159" s="48"/>
      <c r="H159" s="48"/>
      <c r="I159" s="120"/>
      <c r="J159" s="48"/>
      <c r="K159" s="48"/>
      <c r="L159" s="33"/>
      <c r="M159" s="32"/>
      <c r="O159" s="32"/>
      <c r="P159" s="32"/>
      <c r="Q159" s="32"/>
      <c r="R159" s="32"/>
      <c r="S159" s="32"/>
      <c r="T159" s="32"/>
      <c r="U159" s="32"/>
      <c r="V159" s="32"/>
      <c r="W159" s="32"/>
      <c r="X159" s="32"/>
      <c r="Y159" s="32"/>
      <c r="Z159" s="32"/>
      <c r="AA159" s="32"/>
      <c r="AB159" s="32"/>
      <c r="AC159" s="32"/>
      <c r="AD159" s="32"/>
      <c r="AE159" s="32"/>
    </row>
  </sheetData>
  <autoFilter ref="C118:K158" xr:uid="{00000000-0009-0000-0000-000004000000}"/>
  <mergeCells count="9">
    <mergeCell ref="E87:H87"/>
    <mergeCell ref="E109:H109"/>
    <mergeCell ref="E111:H111"/>
    <mergeCell ref="L2:V2"/>
    <mergeCell ref="E7:H7"/>
    <mergeCell ref="E9:H9"/>
    <mergeCell ref="E18:H18"/>
    <mergeCell ref="E27:H27"/>
    <mergeCell ref="E85:H85"/>
  </mergeCells>
  <pageMargins left="0.39374999999999999" right="0.39374999999999999" top="0.39374999999999999" bottom="0.39374999999999999" header="0" footer="0"/>
  <pageSetup paperSize="9" fitToHeight="100" orientation="portrait" blackAndWhite="1"/>
  <headerFooter>
    <oddFooter>&amp;CStrana &amp;P z &amp;N</oddFooter>
  </headerFooter>
  <drawing r:id="rId1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sheetPr>
    <pageSetUpPr fitToPage="1"/>
  </sheetPr>
  <dimension ref="A2:BM133"/>
  <sheetViews>
    <sheetView showGridLines="0" workbookViewId="0"/>
  </sheetViews>
  <sheetFormatPr defaultRowHeight="15"/>
  <cols>
    <col min="1" max="1" width="8.33203125" style="1" customWidth="1"/>
    <col min="2" max="2" width="1.6640625" style="1" customWidth="1"/>
    <col min="3" max="3" width="4.1640625" style="1" customWidth="1"/>
    <col min="4" max="4" width="4.33203125" style="1" customWidth="1"/>
    <col min="5" max="5" width="17.1640625" style="1" customWidth="1"/>
    <col min="6" max="6" width="50.83203125" style="1" customWidth="1"/>
    <col min="7" max="7" width="7" style="1" customWidth="1"/>
    <col min="8" max="8" width="11.5" style="1" customWidth="1"/>
    <col min="9" max="9" width="20.1640625" style="93" customWidth="1"/>
    <col min="10" max="10" width="20.1640625" style="1" customWidth="1"/>
    <col min="11" max="11" width="20.1640625" style="1" hidden="1" customWidth="1"/>
    <col min="12" max="12" width="9.33203125" style="1" customWidth="1"/>
    <col min="13" max="13" width="10.83203125" style="1" hidden="1" customWidth="1"/>
    <col min="14" max="14" width="9.33203125" style="1" hidden="1"/>
    <col min="15" max="20" width="14.1640625" style="1" hidden="1" customWidth="1"/>
    <col min="21" max="21" width="16.33203125" style="1" hidden="1" customWidth="1"/>
    <col min="22" max="22" width="12.33203125" style="1" customWidth="1"/>
    <col min="23" max="23" width="16.33203125" style="1" customWidth="1"/>
    <col min="24" max="24" width="12.33203125" style="1" customWidth="1"/>
    <col min="25" max="25" width="15" style="1" customWidth="1"/>
    <col min="26" max="26" width="11" style="1" customWidth="1"/>
    <col min="27" max="27" width="15" style="1" customWidth="1"/>
    <col min="28" max="28" width="16.33203125" style="1" customWidth="1"/>
    <col min="29" max="29" width="11" style="1" customWidth="1"/>
    <col min="30" max="30" width="15" style="1" customWidth="1"/>
    <col min="31" max="31" width="16.33203125" style="1" customWidth="1"/>
    <col min="44" max="65" width="9.33203125" style="1" hidden="1"/>
  </cols>
  <sheetData>
    <row r="2" spans="1:46" s="1" customFormat="1" ht="36.950000000000003" customHeight="1">
      <c r="I2" s="93"/>
      <c r="L2" s="258" t="s">
        <v>5</v>
      </c>
      <c r="M2" s="243"/>
      <c r="N2" s="243"/>
      <c r="O2" s="243"/>
      <c r="P2" s="243"/>
      <c r="Q2" s="243"/>
      <c r="R2" s="243"/>
      <c r="S2" s="243"/>
      <c r="T2" s="243"/>
      <c r="U2" s="243"/>
      <c r="V2" s="243"/>
      <c r="AT2" s="17" t="s">
        <v>93</v>
      </c>
    </row>
    <row r="3" spans="1:46" s="1" customFormat="1" ht="6.95" customHeight="1">
      <c r="B3" s="18"/>
      <c r="C3" s="19"/>
      <c r="D3" s="19"/>
      <c r="E3" s="19"/>
      <c r="F3" s="19"/>
      <c r="G3" s="19"/>
      <c r="H3" s="19"/>
      <c r="I3" s="94"/>
      <c r="J3" s="19"/>
      <c r="K3" s="19"/>
      <c r="L3" s="20"/>
      <c r="AT3" s="17" t="s">
        <v>80</v>
      </c>
    </row>
    <row r="4" spans="1:46" s="1" customFormat="1" ht="24.95" customHeight="1">
      <c r="B4" s="20"/>
      <c r="D4" s="21" t="s">
        <v>97</v>
      </c>
      <c r="I4" s="93"/>
      <c r="L4" s="20"/>
      <c r="M4" s="95" t="s">
        <v>10</v>
      </c>
      <c r="AT4" s="17" t="s">
        <v>3</v>
      </c>
    </row>
    <row r="5" spans="1:46" s="1" customFormat="1" ht="6.95" customHeight="1">
      <c r="B5" s="20"/>
      <c r="I5" s="93"/>
      <c r="L5" s="20"/>
    </row>
    <row r="6" spans="1:46" s="1" customFormat="1" ht="12" customHeight="1">
      <c r="B6" s="20"/>
      <c r="D6" s="27" t="s">
        <v>16</v>
      </c>
      <c r="I6" s="93"/>
      <c r="L6" s="20"/>
    </row>
    <row r="7" spans="1:46" s="1" customFormat="1" ht="16.5" customHeight="1">
      <c r="B7" s="20"/>
      <c r="E7" s="259" t="str">
        <f>'Rekapitulace stavby'!K6</f>
        <v>Bytový dům Mezilesí 2060 - Výměna stoupacího potrubí - I. etapa</v>
      </c>
      <c r="F7" s="260"/>
      <c r="G7" s="260"/>
      <c r="H7" s="260"/>
      <c r="I7" s="93"/>
      <c r="L7" s="20"/>
    </row>
    <row r="8" spans="1:46" s="2" customFormat="1" ht="12" customHeight="1">
      <c r="A8" s="32"/>
      <c r="B8" s="33"/>
      <c r="C8" s="32"/>
      <c r="D8" s="27" t="s">
        <v>98</v>
      </c>
      <c r="E8" s="32"/>
      <c r="F8" s="32"/>
      <c r="G8" s="32"/>
      <c r="H8" s="32"/>
      <c r="I8" s="96"/>
      <c r="J8" s="32"/>
      <c r="K8" s="32"/>
      <c r="L8" s="42"/>
      <c r="S8" s="32"/>
      <c r="T8" s="32"/>
      <c r="U8" s="32"/>
      <c r="V8" s="32"/>
      <c r="W8" s="32"/>
      <c r="X8" s="32"/>
      <c r="Y8" s="32"/>
      <c r="Z8" s="32"/>
      <c r="AA8" s="32"/>
      <c r="AB8" s="32"/>
      <c r="AC8" s="32"/>
      <c r="AD8" s="32"/>
      <c r="AE8" s="32"/>
    </row>
    <row r="9" spans="1:46" s="2" customFormat="1" ht="16.5" customHeight="1">
      <c r="A9" s="32"/>
      <c r="B9" s="33"/>
      <c r="C9" s="32"/>
      <c r="D9" s="32"/>
      <c r="E9" s="220" t="s">
        <v>776</v>
      </c>
      <c r="F9" s="261"/>
      <c r="G9" s="261"/>
      <c r="H9" s="261"/>
      <c r="I9" s="96"/>
      <c r="J9" s="32"/>
      <c r="K9" s="32"/>
      <c r="L9" s="42"/>
      <c r="S9" s="32"/>
      <c r="T9" s="32"/>
      <c r="U9" s="32"/>
      <c r="V9" s="32"/>
      <c r="W9" s="32"/>
      <c r="X9" s="32"/>
      <c r="Y9" s="32"/>
      <c r="Z9" s="32"/>
      <c r="AA9" s="32"/>
      <c r="AB9" s="32"/>
      <c r="AC9" s="32"/>
      <c r="AD9" s="32"/>
      <c r="AE9" s="32"/>
    </row>
    <row r="10" spans="1:46" s="2" customFormat="1" ht="11.25">
      <c r="A10" s="32"/>
      <c r="B10" s="33"/>
      <c r="C10" s="32"/>
      <c r="D10" s="32"/>
      <c r="E10" s="32"/>
      <c r="F10" s="32"/>
      <c r="G10" s="32"/>
      <c r="H10" s="32"/>
      <c r="I10" s="96"/>
      <c r="J10" s="32"/>
      <c r="K10" s="32"/>
      <c r="L10" s="42"/>
      <c r="S10" s="32"/>
      <c r="T10" s="32"/>
      <c r="U10" s="32"/>
      <c r="V10" s="32"/>
      <c r="W10" s="32"/>
      <c r="X10" s="32"/>
      <c r="Y10" s="32"/>
      <c r="Z10" s="32"/>
      <c r="AA10" s="32"/>
      <c r="AB10" s="32"/>
      <c r="AC10" s="32"/>
      <c r="AD10" s="32"/>
      <c r="AE10" s="32"/>
    </row>
    <row r="11" spans="1:46" s="2" customFormat="1" ht="12" customHeight="1">
      <c r="A11" s="32"/>
      <c r="B11" s="33"/>
      <c r="C11" s="32"/>
      <c r="D11" s="27" t="s">
        <v>18</v>
      </c>
      <c r="E11" s="32"/>
      <c r="F11" s="25" t="s">
        <v>1</v>
      </c>
      <c r="G11" s="32"/>
      <c r="H11" s="32"/>
      <c r="I11" s="97" t="s">
        <v>19</v>
      </c>
      <c r="J11" s="25" t="s">
        <v>1</v>
      </c>
      <c r="K11" s="32"/>
      <c r="L11" s="42"/>
      <c r="S11" s="32"/>
      <c r="T11" s="32"/>
      <c r="U11" s="32"/>
      <c r="V11" s="32"/>
      <c r="W11" s="32"/>
      <c r="X11" s="32"/>
      <c r="Y11" s="32"/>
      <c r="Z11" s="32"/>
      <c r="AA11" s="32"/>
      <c r="AB11" s="32"/>
      <c r="AC11" s="32"/>
      <c r="AD11" s="32"/>
      <c r="AE11" s="32"/>
    </row>
    <row r="12" spans="1:46" s="2" customFormat="1" ht="12" customHeight="1">
      <c r="A12" s="32"/>
      <c r="B12" s="33"/>
      <c r="C12" s="32"/>
      <c r="D12" s="27" t="s">
        <v>20</v>
      </c>
      <c r="E12" s="32"/>
      <c r="F12" s="25" t="s">
        <v>21</v>
      </c>
      <c r="G12" s="32"/>
      <c r="H12" s="32"/>
      <c r="I12" s="97" t="s">
        <v>22</v>
      </c>
      <c r="J12" s="55">
        <f>'Rekapitulace stavby'!AN8</f>
        <v>43734</v>
      </c>
      <c r="K12" s="32"/>
      <c r="L12" s="42"/>
      <c r="S12" s="32"/>
      <c r="T12" s="32"/>
      <c r="U12" s="32"/>
      <c r="V12" s="32"/>
      <c r="W12" s="32"/>
      <c r="X12" s="32"/>
      <c r="Y12" s="32"/>
      <c r="Z12" s="32"/>
      <c r="AA12" s="32"/>
      <c r="AB12" s="32"/>
      <c r="AC12" s="32"/>
      <c r="AD12" s="32"/>
      <c r="AE12" s="32"/>
    </row>
    <row r="13" spans="1:46" s="2" customFormat="1" ht="10.9" customHeight="1">
      <c r="A13" s="32"/>
      <c r="B13" s="33"/>
      <c r="C13" s="32"/>
      <c r="D13" s="32"/>
      <c r="E13" s="32"/>
      <c r="F13" s="32"/>
      <c r="G13" s="32"/>
      <c r="H13" s="32"/>
      <c r="I13" s="96"/>
      <c r="J13" s="32"/>
      <c r="K13" s="32"/>
      <c r="L13" s="42"/>
      <c r="S13" s="32"/>
      <c r="T13" s="32"/>
      <c r="U13" s="32"/>
      <c r="V13" s="32"/>
      <c r="W13" s="32"/>
      <c r="X13" s="32"/>
      <c r="Y13" s="32"/>
      <c r="Z13" s="32"/>
      <c r="AA13" s="32"/>
      <c r="AB13" s="32"/>
      <c r="AC13" s="32"/>
      <c r="AD13" s="32"/>
      <c r="AE13" s="32"/>
    </row>
    <row r="14" spans="1:46" s="2" customFormat="1" ht="12" customHeight="1">
      <c r="A14" s="32"/>
      <c r="B14" s="33"/>
      <c r="C14" s="32"/>
      <c r="D14" s="27" t="s">
        <v>23</v>
      </c>
      <c r="E14" s="32"/>
      <c r="F14" s="32"/>
      <c r="G14" s="32"/>
      <c r="H14" s="32"/>
      <c r="I14" s="97" t="s">
        <v>24</v>
      </c>
      <c r="J14" s="25" t="str">
        <f>IF('Rekapitulace stavby'!AN10="","",'Rekapitulace stavby'!AN10)</f>
        <v/>
      </c>
      <c r="K14" s="32"/>
      <c r="L14" s="42"/>
      <c r="S14" s="32"/>
      <c r="T14" s="32"/>
      <c r="U14" s="32"/>
      <c r="V14" s="32"/>
      <c r="W14" s="32"/>
      <c r="X14" s="32"/>
      <c r="Y14" s="32"/>
      <c r="Z14" s="32"/>
      <c r="AA14" s="32"/>
      <c r="AB14" s="32"/>
      <c r="AC14" s="32"/>
      <c r="AD14" s="32"/>
      <c r="AE14" s="32"/>
    </row>
    <row r="15" spans="1:46" s="2" customFormat="1" ht="18" customHeight="1">
      <c r="A15" s="32"/>
      <c r="B15" s="33"/>
      <c r="C15" s="32"/>
      <c r="D15" s="32"/>
      <c r="E15" s="25" t="str">
        <f>IF('Rekapitulace stavby'!E11="","",'Rekapitulace stavby'!E11)</f>
        <v xml:space="preserve"> </v>
      </c>
      <c r="F15" s="32"/>
      <c r="G15" s="32"/>
      <c r="H15" s="32"/>
      <c r="I15" s="97" t="s">
        <v>25</v>
      </c>
      <c r="J15" s="25" t="str">
        <f>IF('Rekapitulace stavby'!AN11="","",'Rekapitulace stavby'!AN11)</f>
        <v/>
      </c>
      <c r="K15" s="32"/>
      <c r="L15" s="42"/>
      <c r="S15" s="32"/>
      <c r="T15" s="32"/>
      <c r="U15" s="32"/>
      <c r="V15" s="32"/>
      <c r="W15" s="32"/>
      <c r="X15" s="32"/>
      <c r="Y15" s="32"/>
      <c r="Z15" s="32"/>
      <c r="AA15" s="32"/>
      <c r="AB15" s="32"/>
      <c r="AC15" s="32"/>
      <c r="AD15" s="32"/>
      <c r="AE15" s="32"/>
    </row>
    <row r="16" spans="1:46" s="2" customFormat="1" ht="6.95" customHeight="1">
      <c r="A16" s="32"/>
      <c r="B16" s="33"/>
      <c r="C16" s="32"/>
      <c r="D16" s="32"/>
      <c r="E16" s="32"/>
      <c r="F16" s="32"/>
      <c r="G16" s="32"/>
      <c r="H16" s="32"/>
      <c r="I16" s="96"/>
      <c r="J16" s="32"/>
      <c r="K16" s="32"/>
      <c r="L16" s="42"/>
      <c r="S16" s="32"/>
      <c r="T16" s="32"/>
      <c r="U16" s="32"/>
      <c r="V16" s="32"/>
      <c r="W16" s="32"/>
      <c r="X16" s="32"/>
      <c r="Y16" s="32"/>
      <c r="Z16" s="32"/>
      <c r="AA16" s="32"/>
      <c r="AB16" s="32"/>
      <c r="AC16" s="32"/>
      <c r="AD16" s="32"/>
      <c r="AE16" s="32"/>
    </row>
    <row r="17" spans="1:31" s="2" customFormat="1" ht="12" customHeight="1">
      <c r="A17" s="32"/>
      <c r="B17" s="33"/>
      <c r="C17" s="32"/>
      <c r="D17" s="27" t="s">
        <v>26</v>
      </c>
      <c r="E17" s="32"/>
      <c r="F17" s="32"/>
      <c r="G17" s="32"/>
      <c r="H17" s="32"/>
      <c r="I17" s="97" t="s">
        <v>24</v>
      </c>
      <c r="J17" s="28" t="str">
        <f>'Rekapitulace stavby'!AN13</f>
        <v>Vyplň údaj</v>
      </c>
      <c r="K17" s="32"/>
      <c r="L17" s="42"/>
      <c r="S17" s="32"/>
      <c r="T17" s="32"/>
      <c r="U17" s="32"/>
      <c r="V17" s="32"/>
      <c r="W17" s="32"/>
      <c r="X17" s="32"/>
      <c r="Y17" s="32"/>
      <c r="Z17" s="32"/>
      <c r="AA17" s="32"/>
      <c r="AB17" s="32"/>
      <c r="AC17" s="32"/>
      <c r="AD17" s="32"/>
      <c r="AE17" s="32"/>
    </row>
    <row r="18" spans="1:31" s="2" customFormat="1" ht="18" customHeight="1">
      <c r="A18" s="32"/>
      <c r="B18" s="33"/>
      <c r="C18" s="32"/>
      <c r="D18" s="32"/>
      <c r="E18" s="262" t="str">
        <f>'Rekapitulace stavby'!E14</f>
        <v>Vyplň údaj</v>
      </c>
      <c r="F18" s="242"/>
      <c r="G18" s="242"/>
      <c r="H18" s="242"/>
      <c r="I18" s="97" t="s">
        <v>25</v>
      </c>
      <c r="J18" s="28" t="str">
        <f>'Rekapitulace stavby'!AN14</f>
        <v>Vyplň údaj</v>
      </c>
      <c r="K18" s="32"/>
      <c r="L18" s="42"/>
      <c r="S18" s="32"/>
      <c r="T18" s="32"/>
      <c r="U18" s="32"/>
      <c r="V18" s="32"/>
      <c r="W18" s="32"/>
      <c r="X18" s="32"/>
      <c r="Y18" s="32"/>
      <c r="Z18" s="32"/>
      <c r="AA18" s="32"/>
      <c r="AB18" s="32"/>
      <c r="AC18" s="32"/>
      <c r="AD18" s="32"/>
      <c r="AE18" s="32"/>
    </row>
    <row r="19" spans="1:31" s="2" customFormat="1" ht="6.95" customHeight="1">
      <c r="A19" s="32"/>
      <c r="B19" s="33"/>
      <c r="C19" s="32"/>
      <c r="D19" s="32"/>
      <c r="E19" s="32"/>
      <c r="F19" s="32"/>
      <c r="G19" s="32"/>
      <c r="H19" s="32"/>
      <c r="I19" s="96"/>
      <c r="J19" s="32"/>
      <c r="K19" s="32"/>
      <c r="L19" s="42"/>
      <c r="S19" s="32"/>
      <c r="T19" s="32"/>
      <c r="U19" s="32"/>
      <c r="V19" s="32"/>
      <c r="W19" s="32"/>
      <c r="X19" s="32"/>
      <c r="Y19" s="32"/>
      <c r="Z19" s="32"/>
      <c r="AA19" s="32"/>
      <c r="AB19" s="32"/>
      <c r="AC19" s="32"/>
      <c r="AD19" s="32"/>
      <c r="AE19" s="32"/>
    </row>
    <row r="20" spans="1:31" s="2" customFormat="1" ht="12" customHeight="1">
      <c r="A20" s="32"/>
      <c r="B20" s="33"/>
      <c r="C20" s="32"/>
      <c r="D20" s="27" t="s">
        <v>28</v>
      </c>
      <c r="E20" s="32"/>
      <c r="F20" s="32"/>
      <c r="G20" s="32"/>
      <c r="H20" s="32"/>
      <c r="I20" s="97" t="s">
        <v>24</v>
      </c>
      <c r="J20" s="25" t="str">
        <f>IF('Rekapitulace stavby'!AN16="","",'Rekapitulace stavby'!AN16)</f>
        <v/>
      </c>
      <c r="K20" s="32"/>
      <c r="L20" s="42"/>
      <c r="S20" s="32"/>
      <c r="T20" s="32"/>
      <c r="U20" s="32"/>
      <c r="V20" s="32"/>
      <c r="W20" s="32"/>
      <c r="X20" s="32"/>
      <c r="Y20" s="32"/>
      <c r="Z20" s="32"/>
      <c r="AA20" s="32"/>
      <c r="AB20" s="32"/>
      <c r="AC20" s="32"/>
      <c r="AD20" s="32"/>
      <c r="AE20" s="32"/>
    </row>
    <row r="21" spans="1:31" s="2" customFormat="1" ht="18" customHeight="1">
      <c r="A21" s="32"/>
      <c r="B21" s="33"/>
      <c r="C21" s="32"/>
      <c r="D21" s="32"/>
      <c r="E21" s="25" t="str">
        <f>IF('Rekapitulace stavby'!E17="","",'Rekapitulace stavby'!E17)</f>
        <v xml:space="preserve"> </v>
      </c>
      <c r="F21" s="32"/>
      <c r="G21" s="32"/>
      <c r="H21" s="32"/>
      <c r="I21" s="97" t="s">
        <v>25</v>
      </c>
      <c r="J21" s="25" t="str">
        <f>IF('Rekapitulace stavby'!AN17="","",'Rekapitulace stavby'!AN17)</f>
        <v/>
      </c>
      <c r="K21" s="32"/>
      <c r="L21" s="42"/>
      <c r="S21" s="32"/>
      <c r="T21" s="32"/>
      <c r="U21" s="32"/>
      <c r="V21" s="32"/>
      <c r="W21" s="32"/>
      <c r="X21" s="32"/>
      <c r="Y21" s="32"/>
      <c r="Z21" s="32"/>
      <c r="AA21" s="32"/>
      <c r="AB21" s="32"/>
      <c r="AC21" s="32"/>
      <c r="AD21" s="32"/>
      <c r="AE21" s="32"/>
    </row>
    <row r="22" spans="1:31" s="2" customFormat="1" ht="6.95" customHeight="1">
      <c r="A22" s="32"/>
      <c r="B22" s="33"/>
      <c r="C22" s="32"/>
      <c r="D22" s="32"/>
      <c r="E22" s="32"/>
      <c r="F22" s="32"/>
      <c r="G22" s="32"/>
      <c r="H22" s="32"/>
      <c r="I22" s="96"/>
      <c r="J22" s="32"/>
      <c r="K22" s="32"/>
      <c r="L22" s="42"/>
      <c r="S22" s="32"/>
      <c r="T22" s="32"/>
      <c r="U22" s="32"/>
      <c r="V22" s="32"/>
      <c r="W22" s="32"/>
      <c r="X22" s="32"/>
      <c r="Y22" s="32"/>
      <c r="Z22" s="32"/>
      <c r="AA22" s="32"/>
      <c r="AB22" s="32"/>
      <c r="AC22" s="32"/>
      <c r="AD22" s="32"/>
      <c r="AE22" s="32"/>
    </row>
    <row r="23" spans="1:31" s="2" customFormat="1" ht="12" customHeight="1">
      <c r="A23" s="32"/>
      <c r="B23" s="33"/>
      <c r="C23" s="32"/>
      <c r="D23" s="27" t="s">
        <v>30</v>
      </c>
      <c r="E23" s="32"/>
      <c r="F23" s="32"/>
      <c r="G23" s="32"/>
      <c r="H23" s="32"/>
      <c r="I23" s="97" t="s">
        <v>24</v>
      </c>
      <c r="J23" s="25" t="str">
        <f>IF('Rekapitulace stavby'!AN19="","",'Rekapitulace stavby'!AN19)</f>
        <v/>
      </c>
      <c r="K23" s="32"/>
      <c r="L23" s="42"/>
      <c r="S23" s="32"/>
      <c r="T23" s="32"/>
      <c r="U23" s="32"/>
      <c r="V23" s="32"/>
      <c r="W23" s="32"/>
      <c r="X23" s="32"/>
      <c r="Y23" s="32"/>
      <c r="Z23" s="32"/>
      <c r="AA23" s="32"/>
      <c r="AB23" s="32"/>
      <c r="AC23" s="32"/>
      <c r="AD23" s="32"/>
      <c r="AE23" s="32"/>
    </row>
    <row r="24" spans="1:31" s="2" customFormat="1" ht="18" customHeight="1">
      <c r="A24" s="32"/>
      <c r="B24" s="33"/>
      <c r="C24" s="32"/>
      <c r="D24" s="32"/>
      <c r="E24" s="25" t="str">
        <f>IF('Rekapitulace stavby'!E20="","",'Rekapitulace stavby'!E20)</f>
        <v xml:space="preserve"> </v>
      </c>
      <c r="F24" s="32"/>
      <c r="G24" s="32"/>
      <c r="H24" s="32"/>
      <c r="I24" s="97" t="s">
        <v>25</v>
      </c>
      <c r="J24" s="25" t="str">
        <f>IF('Rekapitulace stavby'!AN20="","",'Rekapitulace stavby'!AN20)</f>
        <v/>
      </c>
      <c r="K24" s="32"/>
      <c r="L24" s="42"/>
      <c r="S24" s="32"/>
      <c r="T24" s="32"/>
      <c r="U24" s="32"/>
      <c r="V24" s="32"/>
      <c r="W24" s="32"/>
      <c r="X24" s="32"/>
      <c r="Y24" s="32"/>
      <c r="Z24" s="32"/>
      <c r="AA24" s="32"/>
      <c r="AB24" s="32"/>
      <c r="AC24" s="32"/>
      <c r="AD24" s="32"/>
      <c r="AE24" s="32"/>
    </row>
    <row r="25" spans="1:31" s="2" customFormat="1" ht="6.95" customHeight="1">
      <c r="A25" s="32"/>
      <c r="B25" s="33"/>
      <c r="C25" s="32"/>
      <c r="D25" s="32"/>
      <c r="E25" s="32"/>
      <c r="F25" s="32"/>
      <c r="G25" s="32"/>
      <c r="H25" s="32"/>
      <c r="I25" s="96"/>
      <c r="J25" s="32"/>
      <c r="K25" s="32"/>
      <c r="L25" s="42"/>
      <c r="S25" s="32"/>
      <c r="T25" s="32"/>
      <c r="U25" s="32"/>
      <c r="V25" s="32"/>
      <c r="W25" s="32"/>
      <c r="X25" s="32"/>
      <c r="Y25" s="32"/>
      <c r="Z25" s="32"/>
      <c r="AA25" s="32"/>
      <c r="AB25" s="32"/>
      <c r="AC25" s="32"/>
      <c r="AD25" s="32"/>
      <c r="AE25" s="32"/>
    </row>
    <row r="26" spans="1:31" s="2" customFormat="1" ht="12" customHeight="1">
      <c r="A26" s="32"/>
      <c r="B26" s="33"/>
      <c r="C26" s="32"/>
      <c r="D26" s="27" t="s">
        <v>31</v>
      </c>
      <c r="E26" s="32"/>
      <c r="F26" s="32"/>
      <c r="G26" s="32"/>
      <c r="H26" s="32"/>
      <c r="I26" s="96"/>
      <c r="J26" s="32"/>
      <c r="K26" s="32"/>
      <c r="L26" s="42"/>
      <c r="S26" s="32"/>
      <c r="T26" s="32"/>
      <c r="U26" s="32"/>
      <c r="V26" s="32"/>
      <c r="W26" s="32"/>
      <c r="X26" s="32"/>
      <c r="Y26" s="32"/>
      <c r="Z26" s="32"/>
      <c r="AA26" s="32"/>
      <c r="AB26" s="32"/>
      <c r="AC26" s="32"/>
      <c r="AD26" s="32"/>
      <c r="AE26" s="32"/>
    </row>
    <row r="27" spans="1:31" s="8" customFormat="1" ht="16.5" customHeight="1">
      <c r="A27" s="98"/>
      <c r="B27" s="99"/>
      <c r="C27" s="98"/>
      <c r="D27" s="98"/>
      <c r="E27" s="247" t="s">
        <v>1</v>
      </c>
      <c r="F27" s="247"/>
      <c r="G27" s="247"/>
      <c r="H27" s="247"/>
      <c r="I27" s="100"/>
      <c r="J27" s="98"/>
      <c r="K27" s="98"/>
      <c r="L27" s="101"/>
      <c r="S27" s="98"/>
      <c r="T27" s="98"/>
      <c r="U27" s="98"/>
      <c r="V27" s="98"/>
      <c r="W27" s="98"/>
      <c r="X27" s="98"/>
      <c r="Y27" s="98"/>
      <c r="Z27" s="98"/>
      <c r="AA27" s="98"/>
      <c r="AB27" s="98"/>
      <c r="AC27" s="98"/>
      <c r="AD27" s="98"/>
      <c r="AE27" s="98"/>
    </row>
    <row r="28" spans="1:31" s="2" customFormat="1" ht="6.95" customHeight="1">
      <c r="A28" s="32"/>
      <c r="B28" s="33"/>
      <c r="C28" s="32"/>
      <c r="D28" s="32"/>
      <c r="E28" s="32"/>
      <c r="F28" s="32"/>
      <c r="G28" s="32"/>
      <c r="H28" s="32"/>
      <c r="I28" s="96"/>
      <c r="J28" s="32"/>
      <c r="K28" s="32"/>
      <c r="L28" s="42"/>
      <c r="S28" s="32"/>
      <c r="T28" s="32"/>
      <c r="U28" s="32"/>
      <c r="V28" s="32"/>
      <c r="W28" s="32"/>
      <c r="X28" s="32"/>
      <c r="Y28" s="32"/>
      <c r="Z28" s="32"/>
      <c r="AA28" s="32"/>
      <c r="AB28" s="32"/>
      <c r="AC28" s="32"/>
      <c r="AD28" s="32"/>
      <c r="AE28" s="32"/>
    </row>
    <row r="29" spans="1:31" s="2" customFormat="1" ht="6.95" customHeight="1">
      <c r="A29" s="32"/>
      <c r="B29" s="33"/>
      <c r="C29" s="32"/>
      <c r="D29" s="66"/>
      <c r="E29" s="66"/>
      <c r="F29" s="66"/>
      <c r="G29" s="66"/>
      <c r="H29" s="66"/>
      <c r="I29" s="102"/>
      <c r="J29" s="66"/>
      <c r="K29" s="66"/>
      <c r="L29" s="42"/>
      <c r="S29" s="32"/>
      <c r="T29" s="32"/>
      <c r="U29" s="32"/>
      <c r="V29" s="32"/>
      <c r="W29" s="32"/>
      <c r="X29" s="32"/>
      <c r="Y29" s="32"/>
      <c r="Z29" s="32"/>
      <c r="AA29" s="32"/>
      <c r="AB29" s="32"/>
      <c r="AC29" s="32"/>
      <c r="AD29" s="32"/>
      <c r="AE29" s="32"/>
    </row>
    <row r="30" spans="1:31" s="2" customFormat="1" ht="25.35" customHeight="1">
      <c r="A30" s="32"/>
      <c r="B30" s="33"/>
      <c r="C30" s="32"/>
      <c r="D30" s="103" t="s">
        <v>32</v>
      </c>
      <c r="E30" s="32"/>
      <c r="F30" s="32"/>
      <c r="G30" s="32"/>
      <c r="H30" s="32"/>
      <c r="I30" s="96"/>
      <c r="J30" s="71">
        <f>ROUND(J117, 2)</f>
        <v>0</v>
      </c>
      <c r="K30" s="32"/>
      <c r="L30" s="42"/>
      <c r="S30" s="32"/>
      <c r="T30" s="32"/>
      <c r="U30" s="32"/>
      <c r="V30" s="32"/>
      <c r="W30" s="32"/>
      <c r="X30" s="32"/>
      <c r="Y30" s="32"/>
      <c r="Z30" s="32"/>
      <c r="AA30" s="32"/>
      <c r="AB30" s="32"/>
      <c r="AC30" s="32"/>
      <c r="AD30" s="32"/>
      <c r="AE30" s="32"/>
    </row>
    <row r="31" spans="1:31" s="2" customFormat="1" ht="6.95" customHeight="1">
      <c r="A31" s="32"/>
      <c r="B31" s="33"/>
      <c r="C31" s="32"/>
      <c r="D31" s="66"/>
      <c r="E31" s="66"/>
      <c r="F31" s="66"/>
      <c r="G31" s="66"/>
      <c r="H31" s="66"/>
      <c r="I31" s="102"/>
      <c r="J31" s="66"/>
      <c r="K31" s="66"/>
      <c r="L31" s="42"/>
      <c r="S31" s="32"/>
      <c r="T31" s="32"/>
      <c r="U31" s="32"/>
      <c r="V31" s="32"/>
      <c r="W31" s="32"/>
      <c r="X31" s="32"/>
      <c r="Y31" s="32"/>
      <c r="Z31" s="32"/>
      <c r="AA31" s="32"/>
      <c r="AB31" s="32"/>
      <c r="AC31" s="32"/>
      <c r="AD31" s="32"/>
      <c r="AE31" s="32"/>
    </row>
    <row r="32" spans="1:31" s="2" customFormat="1" ht="14.45" customHeight="1">
      <c r="A32" s="32"/>
      <c r="B32" s="33"/>
      <c r="C32" s="32"/>
      <c r="D32" s="32"/>
      <c r="E32" s="32"/>
      <c r="F32" s="36" t="s">
        <v>34</v>
      </c>
      <c r="G32" s="32"/>
      <c r="H32" s="32"/>
      <c r="I32" s="104" t="s">
        <v>33</v>
      </c>
      <c r="J32" s="36" t="s">
        <v>35</v>
      </c>
      <c r="K32" s="32"/>
      <c r="L32" s="42"/>
      <c r="S32" s="32"/>
      <c r="T32" s="32"/>
      <c r="U32" s="32"/>
      <c r="V32" s="32"/>
      <c r="W32" s="32"/>
      <c r="X32" s="32"/>
      <c r="Y32" s="32"/>
      <c r="Z32" s="32"/>
      <c r="AA32" s="32"/>
      <c r="AB32" s="32"/>
      <c r="AC32" s="32"/>
      <c r="AD32" s="32"/>
      <c r="AE32" s="32"/>
    </row>
    <row r="33" spans="1:31" s="2" customFormat="1" ht="14.45" customHeight="1">
      <c r="A33" s="32"/>
      <c r="B33" s="33"/>
      <c r="C33" s="32"/>
      <c r="D33" s="105" t="s">
        <v>36</v>
      </c>
      <c r="E33" s="27" t="s">
        <v>37</v>
      </c>
      <c r="F33" s="106">
        <f>ROUND((SUM(BE117:BE132)),  2)</f>
        <v>0</v>
      </c>
      <c r="G33" s="32"/>
      <c r="H33" s="32"/>
      <c r="I33" s="107">
        <v>0.21</v>
      </c>
      <c r="J33" s="106">
        <f>ROUND(((SUM(BE117:BE132))*I33),  2)</f>
        <v>0</v>
      </c>
      <c r="K33" s="32"/>
      <c r="L33" s="42"/>
      <c r="S33" s="32"/>
      <c r="T33" s="32"/>
      <c r="U33" s="32"/>
      <c r="V33" s="32"/>
      <c r="W33" s="32"/>
      <c r="X33" s="32"/>
      <c r="Y33" s="32"/>
      <c r="Z33" s="32"/>
      <c r="AA33" s="32"/>
      <c r="AB33" s="32"/>
      <c r="AC33" s="32"/>
      <c r="AD33" s="32"/>
      <c r="AE33" s="32"/>
    </row>
    <row r="34" spans="1:31" s="2" customFormat="1" ht="14.45" customHeight="1">
      <c r="A34" s="32"/>
      <c r="B34" s="33"/>
      <c r="C34" s="32"/>
      <c r="D34" s="32"/>
      <c r="E34" s="27" t="s">
        <v>38</v>
      </c>
      <c r="F34" s="106">
        <f>ROUND((SUM(BF117:BF132)),  2)</f>
        <v>0</v>
      </c>
      <c r="G34" s="32"/>
      <c r="H34" s="32"/>
      <c r="I34" s="107">
        <v>0.15</v>
      </c>
      <c r="J34" s="106">
        <f>ROUND(((SUM(BF117:BF132))*I34),  2)</f>
        <v>0</v>
      </c>
      <c r="K34" s="32"/>
      <c r="L34" s="42"/>
      <c r="S34" s="32"/>
      <c r="T34" s="32"/>
      <c r="U34" s="32"/>
      <c r="V34" s="32"/>
      <c r="W34" s="32"/>
      <c r="X34" s="32"/>
      <c r="Y34" s="32"/>
      <c r="Z34" s="32"/>
      <c r="AA34" s="32"/>
      <c r="AB34" s="32"/>
      <c r="AC34" s="32"/>
      <c r="AD34" s="32"/>
      <c r="AE34" s="32"/>
    </row>
    <row r="35" spans="1:31" s="2" customFormat="1" ht="14.45" hidden="1" customHeight="1">
      <c r="A35" s="32"/>
      <c r="B35" s="33"/>
      <c r="C35" s="32"/>
      <c r="D35" s="32"/>
      <c r="E35" s="27" t="s">
        <v>39</v>
      </c>
      <c r="F35" s="106">
        <f>ROUND((SUM(BG117:BG132)),  2)</f>
        <v>0</v>
      </c>
      <c r="G35" s="32"/>
      <c r="H35" s="32"/>
      <c r="I35" s="107">
        <v>0.21</v>
      </c>
      <c r="J35" s="106">
        <f>0</f>
        <v>0</v>
      </c>
      <c r="K35" s="32"/>
      <c r="L35" s="42"/>
      <c r="S35" s="32"/>
      <c r="T35" s="32"/>
      <c r="U35" s="32"/>
      <c r="V35" s="32"/>
      <c r="W35" s="32"/>
      <c r="X35" s="32"/>
      <c r="Y35" s="32"/>
      <c r="Z35" s="32"/>
      <c r="AA35" s="32"/>
      <c r="AB35" s="32"/>
      <c r="AC35" s="32"/>
      <c r="AD35" s="32"/>
      <c r="AE35" s="32"/>
    </row>
    <row r="36" spans="1:31" s="2" customFormat="1" ht="14.45" hidden="1" customHeight="1">
      <c r="A36" s="32"/>
      <c r="B36" s="33"/>
      <c r="C36" s="32"/>
      <c r="D36" s="32"/>
      <c r="E36" s="27" t="s">
        <v>40</v>
      </c>
      <c r="F36" s="106">
        <f>ROUND((SUM(BH117:BH132)),  2)</f>
        <v>0</v>
      </c>
      <c r="G36" s="32"/>
      <c r="H36" s="32"/>
      <c r="I36" s="107">
        <v>0.15</v>
      </c>
      <c r="J36" s="106">
        <f>0</f>
        <v>0</v>
      </c>
      <c r="K36" s="32"/>
      <c r="L36" s="42"/>
      <c r="S36" s="32"/>
      <c r="T36" s="32"/>
      <c r="U36" s="32"/>
      <c r="V36" s="32"/>
      <c r="W36" s="32"/>
      <c r="X36" s="32"/>
      <c r="Y36" s="32"/>
      <c r="Z36" s="32"/>
      <c r="AA36" s="32"/>
      <c r="AB36" s="32"/>
      <c r="AC36" s="32"/>
      <c r="AD36" s="32"/>
      <c r="AE36" s="32"/>
    </row>
    <row r="37" spans="1:31" s="2" customFormat="1" ht="14.45" hidden="1" customHeight="1">
      <c r="A37" s="32"/>
      <c r="B37" s="33"/>
      <c r="C37" s="32"/>
      <c r="D37" s="32"/>
      <c r="E37" s="27" t="s">
        <v>41</v>
      </c>
      <c r="F37" s="106">
        <f>ROUND((SUM(BI117:BI132)),  2)</f>
        <v>0</v>
      </c>
      <c r="G37" s="32"/>
      <c r="H37" s="32"/>
      <c r="I37" s="107">
        <v>0</v>
      </c>
      <c r="J37" s="106">
        <f>0</f>
        <v>0</v>
      </c>
      <c r="K37" s="32"/>
      <c r="L37" s="42"/>
      <c r="S37" s="32"/>
      <c r="T37" s="32"/>
      <c r="U37" s="32"/>
      <c r="V37" s="32"/>
      <c r="W37" s="32"/>
      <c r="X37" s="32"/>
      <c r="Y37" s="32"/>
      <c r="Z37" s="32"/>
      <c r="AA37" s="32"/>
      <c r="AB37" s="32"/>
      <c r="AC37" s="32"/>
      <c r="AD37" s="32"/>
      <c r="AE37" s="32"/>
    </row>
    <row r="38" spans="1:31" s="2" customFormat="1" ht="6.95" customHeight="1">
      <c r="A38" s="32"/>
      <c r="B38" s="33"/>
      <c r="C38" s="32"/>
      <c r="D38" s="32"/>
      <c r="E38" s="32"/>
      <c r="F38" s="32"/>
      <c r="G38" s="32"/>
      <c r="H38" s="32"/>
      <c r="I38" s="96"/>
      <c r="J38" s="32"/>
      <c r="K38" s="32"/>
      <c r="L38" s="42"/>
      <c r="S38" s="32"/>
      <c r="T38" s="32"/>
      <c r="U38" s="32"/>
      <c r="V38" s="32"/>
      <c r="W38" s="32"/>
      <c r="X38" s="32"/>
      <c r="Y38" s="32"/>
      <c r="Z38" s="32"/>
      <c r="AA38" s="32"/>
      <c r="AB38" s="32"/>
      <c r="AC38" s="32"/>
      <c r="AD38" s="32"/>
      <c r="AE38" s="32"/>
    </row>
    <row r="39" spans="1:31" s="2" customFormat="1" ht="25.35" customHeight="1">
      <c r="A39" s="32"/>
      <c r="B39" s="33"/>
      <c r="C39" s="108"/>
      <c r="D39" s="109" t="s">
        <v>42</v>
      </c>
      <c r="E39" s="60"/>
      <c r="F39" s="60"/>
      <c r="G39" s="110" t="s">
        <v>43</v>
      </c>
      <c r="H39" s="111" t="s">
        <v>44</v>
      </c>
      <c r="I39" s="112"/>
      <c r="J39" s="113">
        <f>SUM(J30:J37)</f>
        <v>0</v>
      </c>
      <c r="K39" s="114"/>
      <c r="L39" s="42"/>
      <c r="S39" s="32"/>
      <c r="T39" s="32"/>
      <c r="U39" s="32"/>
      <c r="V39" s="32"/>
      <c r="W39" s="32"/>
      <c r="X39" s="32"/>
      <c r="Y39" s="32"/>
      <c r="Z39" s="32"/>
      <c r="AA39" s="32"/>
      <c r="AB39" s="32"/>
      <c r="AC39" s="32"/>
      <c r="AD39" s="32"/>
      <c r="AE39" s="32"/>
    </row>
    <row r="40" spans="1:31" s="2" customFormat="1" ht="14.45" customHeight="1">
      <c r="A40" s="32"/>
      <c r="B40" s="33"/>
      <c r="C40" s="32"/>
      <c r="D40" s="32"/>
      <c r="E40" s="32"/>
      <c r="F40" s="32"/>
      <c r="G40" s="32"/>
      <c r="H40" s="32"/>
      <c r="I40" s="96"/>
      <c r="J40" s="32"/>
      <c r="K40" s="32"/>
      <c r="L40" s="42"/>
      <c r="S40" s="32"/>
      <c r="T40" s="32"/>
      <c r="U40" s="32"/>
      <c r="V40" s="32"/>
      <c r="W40" s="32"/>
      <c r="X40" s="32"/>
      <c r="Y40" s="32"/>
      <c r="Z40" s="32"/>
      <c r="AA40" s="32"/>
      <c r="AB40" s="32"/>
      <c r="AC40" s="32"/>
      <c r="AD40" s="32"/>
      <c r="AE40" s="32"/>
    </row>
    <row r="41" spans="1:31" s="1" customFormat="1" ht="14.45" customHeight="1">
      <c r="B41" s="20"/>
      <c r="I41" s="93"/>
      <c r="L41" s="20"/>
    </row>
    <row r="42" spans="1:31" s="1" customFormat="1" ht="14.45" customHeight="1">
      <c r="B42" s="20"/>
      <c r="I42" s="93"/>
      <c r="L42" s="20"/>
    </row>
    <row r="43" spans="1:31" s="1" customFormat="1" ht="14.45" customHeight="1">
      <c r="B43" s="20"/>
      <c r="I43" s="93"/>
      <c r="L43" s="20"/>
    </row>
    <row r="44" spans="1:31" s="1" customFormat="1" ht="14.45" customHeight="1">
      <c r="B44" s="20"/>
      <c r="I44" s="93"/>
      <c r="L44" s="20"/>
    </row>
    <row r="45" spans="1:31" s="1" customFormat="1" ht="14.45" customHeight="1">
      <c r="B45" s="20"/>
      <c r="I45" s="93"/>
      <c r="L45" s="20"/>
    </row>
    <row r="46" spans="1:31" s="1" customFormat="1" ht="14.45" customHeight="1">
      <c r="B46" s="20"/>
      <c r="I46" s="93"/>
      <c r="L46" s="20"/>
    </row>
    <row r="47" spans="1:31" s="1" customFormat="1" ht="14.45" customHeight="1">
      <c r="B47" s="20"/>
      <c r="I47" s="93"/>
      <c r="L47" s="20"/>
    </row>
    <row r="48" spans="1:31" s="1" customFormat="1" ht="14.45" customHeight="1">
      <c r="B48" s="20"/>
      <c r="I48" s="93"/>
      <c r="L48" s="20"/>
    </row>
    <row r="49" spans="1:31" s="1" customFormat="1" ht="14.45" customHeight="1">
      <c r="B49" s="20"/>
      <c r="I49" s="93"/>
      <c r="L49" s="20"/>
    </row>
    <row r="50" spans="1:31" s="2" customFormat="1" ht="14.45" customHeight="1">
      <c r="B50" s="42"/>
      <c r="D50" s="43" t="s">
        <v>45</v>
      </c>
      <c r="E50" s="44"/>
      <c r="F50" s="44"/>
      <c r="G50" s="43" t="s">
        <v>46</v>
      </c>
      <c r="H50" s="44"/>
      <c r="I50" s="115"/>
      <c r="J50" s="44"/>
      <c r="K50" s="44"/>
      <c r="L50" s="42"/>
    </row>
    <row r="51" spans="1:31" ht="11.25">
      <c r="B51" s="20"/>
      <c r="L51" s="20"/>
    </row>
    <row r="52" spans="1:31" ht="11.25">
      <c r="B52" s="20"/>
      <c r="L52" s="20"/>
    </row>
    <row r="53" spans="1:31" ht="11.25">
      <c r="B53" s="20"/>
      <c r="L53" s="20"/>
    </row>
    <row r="54" spans="1:31" ht="11.25">
      <c r="B54" s="20"/>
      <c r="L54" s="20"/>
    </row>
    <row r="55" spans="1:31" ht="11.25">
      <c r="B55" s="20"/>
      <c r="L55" s="20"/>
    </row>
    <row r="56" spans="1:31" ht="11.25">
      <c r="B56" s="20"/>
      <c r="L56" s="20"/>
    </row>
    <row r="57" spans="1:31" ht="11.25">
      <c r="B57" s="20"/>
      <c r="L57" s="20"/>
    </row>
    <row r="58" spans="1:31" ht="11.25">
      <c r="B58" s="20"/>
      <c r="L58" s="20"/>
    </row>
    <row r="59" spans="1:31" ht="11.25">
      <c r="B59" s="20"/>
      <c r="L59" s="20"/>
    </row>
    <row r="60" spans="1:31" ht="11.25">
      <c r="B60" s="20"/>
      <c r="L60" s="20"/>
    </row>
    <row r="61" spans="1:31" s="2" customFormat="1" ht="12.75">
      <c r="A61" s="32"/>
      <c r="B61" s="33"/>
      <c r="C61" s="32"/>
      <c r="D61" s="45" t="s">
        <v>47</v>
      </c>
      <c r="E61" s="35"/>
      <c r="F61" s="116" t="s">
        <v>48</v>
      </c>
      <c r="G61" s="45" t="s">
        <v>47</v>
      </c>
      <c r="H61" s="35"/>
      <c r="I61" s="117"/>
      <c r="J61" s="118" t="s">
        <v>48</v>
      </c>
      <c r="K61" s="35"/>
      <c r="L61" s="42"/>
      <c r="S61" s="32"/>
      <c r="T61" s="32"/>
      <c r="U61" s="32"/>
      <c r="V61" s="32"/>
      <c r="W61" s="32"/>
      <c r="X61" s="32"/>
      <c r="Y61" s="32"/>
      <c r="Z61" s="32"/>
      <c r="AA61" s="32"/>
      <c r="AB61" s="32"/>
      <c r="AC61" s="32"/>
      <c r="AD61" s="32"/>
      <c r="AE61" s="32"/>
    </row>
    <row r="62" spans="1:31" ht="11.25">
      <c r="B62" s="20"/>
      <c r="L62" s="20"/>
    </row>
    <row r="63" spans="1:31" ht="11.25">
      <c r="B63" s="20"/>
      <c r="L63" s="20"/>
    </row>
    <row r="64" spans="1:31" ht="11.25">
      <c r="B64" s="20"/>
      <c r="L64" s="20"/>
    </row>
    <row r="65" spans="1:31" s="2" customFormat="1" ht="12.75">
      <c r="A65" s="32"/>
      <c r="B65" s="33"/>
      <c r="C65" s="32"/>
      <c r="D65" s="43" t="s">
        <v>49</v>
      </c>
      <c r="E65" s="46"/>
      <c r="F65" s="46"/>
      <c r="G65" s="43" t="s">
        <v>50</v>
      </c>
      <c r="H65" s="46"/>
      <c r="I65" s="119"/>
      <c r="J65" s="46"/>
      <c r="K65" s="46"/>
      <c r="L65" s="42"/>
      <c r="S65" s="32"/>
      <c r="T65" s="32"/>
      <c r="U65" s="32"/>
      <c r="V65" s="32"/>
      <c r="W65" s="32"/>
      <c r="X65" s="32"/>
      <c r="Y65" s="32"/>
      <c r="Z65" s="32"/>
      <c r="AA65" s="32"/>
      <c r="AB65" s="32"/>
      <c r="AC65" s="32"/>
      <c r="AD65" s="32"/>
      <c r="AE65" s="32"/>
    </row>
    <row r="66" spans="1:31" ht="11.25">
      <c r="B66" s="20"/>
      <c r="L66" s="20"/>
    </row>
    <row r="67" spans="1:31" ht="11.25">
      <c r="B67" s="20"/>
      <c r="L67" s="20"/>
    </row>
    <row r="68" spans="1:31" ht="11.25">
      <c r="B68" s="20"/>
      <c r="L68" s="20"/>
    </row>
    <row r="69" spans="1:31" ht="11.25">
      <c r="B69" s="20"/>
      <c r="L69" s="20"/>
    </row>
    <row r="70" spans="1:31" ht="11.25">
      <c r="B70" s="20"/>
      <c r="L70" s="20"/>
    </row>
    <row r="71" spans="1:31" ht="11.25">
      <c r="B71" s="20"/>
      <c r="L71" s="20"/>
    </row>
    <row r="72" spans="1:31" ht="11.25">
      <c r="B72" s="20"/>
      <c r="L72" s="20"/>
    </row>
    <row r="73" spans="1:31" ht="11.25">
      <c r="B73" s="20"/>
      <c r="L73" s="20"/>
    </row>
    <row r="74" spans="1:31" ht="11.25">
      <c r="B74" s="20"/>
      <c r="L74" s="20"/>
    </row>
    <row r="75" spans="1:31" ht="11.25">
      <c r="B75" s="20"/>
      <c r="L75" s="20"/>
    </row>
    <row r="76" spans="1:31" s="2" customFormat="1" ht="12.75">
      <c r="A76" s="32"/>
      <c r="B76" s="33"/>
      <c r="C76" s="32"/>
      <c r="D76" s="45" t="s">
        <v>47</v>
      </c>
      <c r="E76" s="35"/>
      <c r="F76" s="116" t="s">
        <v>48</v>
      </c>
      <c r="G76" s="45" t="s">
        <v>47</v>
      </c>
      <c r="H76" s="35"/>
      <c r="I76" s="117"/>
      <c r="J76" s="118" t="s">
        <v>48</v>
      </c>
      <c r="K76" s="35"/>
      <c r="L76" s="42"/>
      <c r="S76" s="32"/>
      <c r="T76" s="32"/>
      <c r="U76" s="32"/>
      <c r="V76" s="32"/>
      <c r="W76" s="32"/>
      <c r="X76" s="32"/>
      <c r="Y76" s="32"/>
      <c r="Z76" s="32"/>
      <c r="AA76" s="32"/>
      <c r="AB76" s="32"/>
      <c r="AC76" s="32"/>
      <c r="AD76" s="32"/>
      <c r="AE76" s="32"/>
    </row>
    <row r="77" spans="1:31" s="2" customFormat="1" ht="14.45" customHeight="1">
      <c r="A77" s="32"/>
      <c r="B77" s="47"/>
      <c r="C77" s="48"/>
      <c r="D77" s="48"/>
      <c r="E77" s="48"/>
      <c r="F77" s="48"/>
      <c r="G77" s="48"/>
      <c r="H77" s="48"/>
      <c r="I77" s="120"/>
      <c r="J77" s="48"/>
      <c r="K77" s="48"/>
      <c r="L77" s="42"/>
      <c r="S77" s="32"/>
      <c r="T77" s="32"/>
      <c r="U77" s="32"/>
      <c r="V77" s="32"/>
      <c r="W77" s="32"/>
      <c r="X77" s="32"/>
      <c r="Y77" s="32"/>
      <c r="Z77" s="32"/>
      <c r="AA77" s="32"/>
      <c r="AB77" s="32"/>
      <c r="AC77" s="32"/>
      <c r="AD77" s="32"/>
      <c r="AE77" s="32"/>
    </row>
    <row r="81" spans="1:47" s="2" customFormat="1" ht="6.95" customHeight="1">
      <c r="A81" s="32"/>
      <c r="B81" s="49"/>
      <c r="C81" s="50"/>
      <c r="D81" s="50"/>
      <c r="E81" s="50"/>
      <c r="F81" s="50"/>
      <c r="G81" s="50"/>
      <c r="H81" s="50"/>
      <c r="I81" s="121"/>
      <c r="J81" s="50"/>
      <c r="K81" s="50"/>
      <c r="L81" s="42"/>
      <c r="S81" s="32"/>
      <c r="T81" s="32"/>
      <c r="U81" s="32"/>
      <c r="V81" s="32"/>
      <c r="W81" s="32"/>
      <c r="X81" s="32"/>
      <c r="Y81" s="32"/>
      <c r="Z81" s="32"/>
      <c r="AA81" s="32"/>
      <c r="AB81" s="32"/>
      <c r="AC81" s="32"/>
      <c r="AD81" s="32"/>
      <c r="AE81" s="32"/>
    </row>
    <row r="82" spans="1:47" s="2" customFormat="1" ht="24.95" customHeight="1">
      <c r="A82" s="32"/>
      <c r="B82" s="33"/>
      <c r="C82" s="21" t="s">
        <v>100</v>
      </c>
      <c r="D82" s="32"/>
      <c r="E82" s="32"/>
      <c r="F82" s="32"/>
      <c r="G82" s="32"/>
      <c r="H82" s="32"/>
      <c r="I82" s="96"/>
      <c r="J82" s="32"/>
      <c r="K82" s="32"/>
      <c r="L82" s="42"/>
      <c r="S82" s="32"/>
      <c r="T82" s="32"/>
      <c r="U82" s="32"/>
      <c r="V82" s="32"/>
      <c r="W82" s="32"/>
      <c r="X82" s="32"/>
      <c r="Y82" s="32"/>
      <c r="Z82" s="32"/>
      <c r="AA82" s="32"/>
      <c r="AB82" s="32"/>
      <c r="AC82" s="32"/>
      <c r="AD82" s="32"/>
      <c r="AE82" s="32"/>
    </row>
    <row r="83" spans="1:47" s="2" customFormat="1" ht="6.95" customHeight="1">
      <c r="A83" s="32"/>
      <c r="B83" s="33"/>
      <c r="C83" s="32"/>
      <c r="D83" s="32"/>
      <c r="E83" s="32"/>
      <c r="F83" s="32"/>
      <c r="G83" s="32"/>
      <c r="H83" s="32"/>
      <c r="I83" s="96"/>
      <c r="J83" s="32"/>
      <c r="K83" s="32"/>
      <c r="L83" s="42"/>
      <c r="S83" s="32"/>
      <c r="T83" s="32"/>
      <c r="U83" s="32"/>
      <c r="V83" s="32"/>
      <c r="W83" s="32"/>
      <c r="X83" s="32"/>
      <c r="Y83" s="32"/>
      <c r="Z83" s="32"/>
      <c r="AA83" s="32"/>
      <c r="AB83" s="32"/>
      <c r="AC83" s="32"/>
      <c r="AD83" s="32"/>
      <c r="AE83" s="32"/>
    </row>
    <row r="84" spans="1:47" s="2" customFormat="1" ht="12" customHeight="1">
      <c r="A84" s="32"/>
      <c r="B84" s="33"/>
      <c r="C84" s="27" t="s">
        <v>16</v>
      </c>
      <c r="D84" s="32"/>
      <c r="E84" s="32"/>
      <c r="F84" s="32"/>
      <c r="G84" s="32"/>
      <c r="H84" s="32"/>
      <c r="I84" s="96"/>
      <c r="J84" s="32"/>
      <c r="K84" s="32"/>
      <c r="L84" s="42"/>
      <c r="S84" s="32"/>
      <c r="T84" s="32"/>
      <c r="U84" s="32"/>
      <c r="V84" s="32"/>
      <c r="W84" s="32"/>
      <c r="X84" s="32"/>
      <c r="Y84" s="32"/>
      <c r="Z84" s="32"/>
      <c r="AA84" s="32"/>
      <c r="AB84" s="32"/>
      <c r="AC84" s="32"/>
      <c r="AD84" s="32"/>
      <c r="AE84" s="32"/>
    </row>
    <row r="85" spans="1:47" s="2" customFormat="1" ht="16.5" customHeight="1">
      <c r="A85" s="32"/>
      <c r="B85" s="33"/>
      <c r="C85" s="32"/>
      <c r="D85" s="32"/>
      <c r="E85" s="259" t="str">
        <f>E7</f>
        <v>Bytový dům Mezilesí 2060 - Výměna stoupacího potrubí - I. etapa</v>
      </c>
      <c r="F85" s="260"/>
      <c r="G85" s="260"/>
      <c r="H85" s="260"/>
      <c r="I85" s="96"/>
      <c r="J85" s="32"/>
      <c r="K85" s="32"/>
      <c r="L85" s="42"/>
      <c r="S85" s="32"/>
      <c r="T85" s="32"/>
      <c r="U85" s="32"/>
      <c r="V85" s="32"/>
      <c r="W85" s="32"/>
      <c r="X85" s="32"/>
      <c r="Y85" s="32"/>
      <c r="Z85" s="32"/>
      <c r="AA85" s="32"/>
      <c r="AB85" s="32"/>
      <c r="AC85" s="32"/>
      <c r="AD85" s="32"/>
      <c r="AE85" s="32"/>
    </row>
    <row r="86" spans="1:47" s="2" customFormat="1" ht="12" customHeight="1">
      <c r="A86" s="32"/>
      <c r="B86" s="33"/>
      <c r="C86" s="27" t="s">
        <v>98</v>
      </c>
      <c r="D86" s="32"/>
      <c r="E86" s="32"/>
      <c r="F86" s="32"/>
      <c r="G86" s="32"/>
      <c r="H86" s="32"/>
      <c r="I86" s="96"/>
      <c r="J86" s="32"/>
      <c r="K86" s="32"/>
      <c r="L86" s="42"/>
      <c r="S86" s="32"/>
      <c r="T86" s="32"/>
      <c r="U86" s="32"/>
      <c r="V86" s="32"/>
      <c r="W86" s="32"/>
      <c r="X86" s="32"/>
      <c r="Y86" s="32"/>
      <c r="Z86" s="32"/>
      <c r="AA86" s="32"/>
      <c r="AB86" s="32"/>
      <c r="AC86" s="32"/>
      <c r="AD86" s="32"/>
      <c r="AE86" s="32"/>
    </row>
    <row r="87" spans="1:47" s="2" customFormat="1" ht="16.5" customHeight="1">
      <c r="A87" s="32"/>
      <c r="B87" s="33"/>
      <c r="C87" s="32"/>
      <c r="D87" s="32"/>
      <c r="E87" s="220" t="str">
        <f>E9</f>
        <v>01.5 - SO 01.5 Likvidace asbestu - kanalizační potrubí</v>
      </c>
      <c r="F87" s="261"/>
      <c r="G87" s="261"/>
      <c r="H87" s="261"/>
      <c r="I87" s="96"/>
      <c r="J87" s="32"/>
      <c r="K87" s="32"/>
      <c r="L87" s="42"/>
      <c r="S87" s="32"/>
      <c r="T87" s="32"/>
      <c r="U87" s="32"/>
      <c r="V87" s="32"/>
      <c r="W87" s="32"/>
      <c r="X87" s="32"/>
      <c r="Y87" s="32"/>
      <c r="Z87" s="32"/>
      <c r="AA87" s="32"/>
      <c r="AB87" s="32"/>
      <c r="AC87" s="32"/>
      <c r="AD87" s="32"/>
      <c r="AE87" s="32"/>
    </row>
    <row r="88" spans="1:47" s="2" customFormat="1" ht="6.95" customHeight="1">
      <c r="A88" s="32"/>
      <c r="B88" s="33"/>
      <c r="C88" s="32"/>
      <c r="D88" s="32"/>
      <c r="E88" s="32"/>
      <c r="F88" s="32"/>
      <c r="G88" s="32"/>
      <c r="H88" s="32"/>
      <c r="I88" s="96"/>
      <c r="J88" s="32"/>
      <c r="K88" s="32"/>
      <c r="L88" s="42"/>
      <c r="S88" s="32"/>
      <c r="T88" s="32"/>
      <c r="U88" s="32"/>
      <c r="V88" s="32"/>
      <c r="W88" s="32"/>
      <c r="X88" s="32"/>
      <c r="Y88" s="32"/>
      <c r="Z88" s="32"/>
      <c r="AA88" s="32"/>
      <c r="AB88" s="32"/>
      <c r="AC88" s="32"/>
      <c r="AD88" s="32"/>
      <c r="AE88" s="32"/>
    </row>
    <row r="89" spans="1:47" s="2" customFormat="1" ht="12" customHeight="1">
      <c r="A89" s="32"/>
      <c r="B89" s="33"/>
      <c r="C89" s="27" t="s">
        <v>20</v>
      </c>
      <c r="D89" s="32"/>
      <c r="E89" s="32"/>
      <c r="F89" s="25" t="str">
        <f>F12</f>
        <v xml:space="preserve"> </v>
      </c>
      <c r="G89" s="32"/>
      <c r="H89" s="32"/>
      <c r="I89" s="97" t="s">
        <v>22</v>
      </c>
      <c r="J89" s="55">
        <f>IF(J12="","",J12)</f>
        <v>43734</v>
      </c>
      <c r="K89" s="32"/>
      <c r="L89" s="42"/>
      <c r="S89" s="32"/>
      <c r="T89" s="32"/>
      <c r="U89" s="32"/>
      <c r="V89" s="32"/>
      <c r="W89" s="32"/>
      <c r="X89" s="32"/>
      <c r="Y89" s="32"/>
      <c r="Z89" s="32"/>
      <c r="AA89" s="32"/>
      <c r="AB89" s="32"/>
      <c r="AC89" s="32"/>
      <c r="AD89" s="32"/>
      <c r="AE89" s="32"/>
    </row>
    <row r="90" spans="1:47" s="2" customFormat="1" ht="6.95" customHeight="1">
      <c r="A90" s="32"/>
      <c r="B90" s="33"/>
      <c r="C90" s="32"/>
      <c r="D90" s="32"/>
      <c r="E90" s="32"/>
      <c r="F90" s="32"/>
      <c r="G90" s="32"/>
      <c r="H90" s="32"/>
      <c r="I90" s="96"/>
      <c r="J90" s="32"/>
      <c r="K90" s="32"/>
      <c r="L90" s="42"/>
      <c r="S90" s="32"/>
      <c r="T90" s="32"/>
      <c r="U90" s="32"/>
      <c r="V90" s="32"/>
      <c r="W90" s="32"/>
      <c r="X90" s="32"/>
      <c r="Y90" s="32"/>
      <c r="Z90" s="32"/>
      <c r="AA90" s="32"/>
      <c r="AB90" s="32"/>
      <c r="AC90" s="32"/>
      <c r="AD90" s="32"/>
      <c r="AE90" s="32"/>
    </row>
    <row r="91" spans="1:47" s="2" customFormat="1" ht="15.2" customHeight="1">
      <c r="A91" s="32"/>
      <c r="B91" s="33"/>
      <c r="C91" s="27" t="s">
        <v>23</v>
      </c>
      <c r="D91" s="32"/>
      <c r="E91" s="32"/>
      <c r="F91" s="25" t="str">
        <f>E15</f>
        <v xml:space="preserve"> </v>
      </c>
      <c r="G91" s="32"/>
      <c r="H91" s="32"/>
      <c r="I91" s="97" t="s">
        <v>28</v>
      </c>
      <c r="J91" s="30" t="str">
        <f>E21</f>
        <v xml:space="preserve"> </v>
      </c>
      <c r="K91" s="32"/>
      <c r="L91" s="42"/>
      <c r="S91" s="32"/>
      <c r="T91" s="32"/>
      <c r="U91" s="32"/>
      <c r="V91" s="32"/>
      <c r="W91" s="32"/>
      <c r="X91" s="32"/>
      <c r="Y91" s="32"/>
      <c r="Z91" s="32"/>
      <c r="AA91" s="32"/>
      <c r="AB91" s="32"/>
      <c r="AC91" s="32"/>
      <c r="AD91" s="32"/>
      <c r="AE91" s="32"/>
    </row>
    <row r="92" spans="1:47" s="2" customFormat="1" ht="15.2" customHeight="1">
      <c r="A92" s="32"/>
      <c r="B92" s="33"/>
      <c r="C92" s="27" t="s">
        <v>26</v>
      </c>
      <c r="D92" s="32"/>
      <c r="E92" s="32"/>
      <c r="F92" s="25" t="str">
        <f>IF(E18="","",E18)</f>
        <v>Vyplň údaj</v>
      </c>
      <c r="G92" s="32"/>
      <c r="H92" s="32"/>
      <c r="I92" s="97" t="s">
        <v>30</v>
      </c>
      <c r="J92" s="30" t="str">
        <f>E24</f>
        <v xml:space="preserve"> </v>
      </c>
      <c r="K92" s="32"/>
      <c r="L92" s="42"/>
      <c r="S92" s="32"/>
      <c r="T92" s="32"/>
      <c r="U92" s="32"/>
      <c r="V92" s="32"/>
      <c r="W92" s="32"/>
      <c r="X92" s="32"/>
      <c r="Y92" s="32"/>
      <c r="Z92" s="32"/>
      <c r="AA92" s="32"/>
      <c r="AB92" s="32"/>
      <c r="AC92" s="32"/>
      <c r="AD92" s="32"/>
      <c r="AE92" s="32"/>
    </row>
    <row r="93" spans="1:47" s="2" customFormat="1" ht="10.35" customHeight="1">
      <c r="A93" s="32"/>
      <c r="B93" s="33"/>
      <c r="C93" s="32"/>
      <c r="D93" s="32"/>
      <c r="E93" s="32"/>
      <c r="F93" s="32"/>
      <c r="G93" s="32"/>
      <c r="H93" s="32"/>
      <c r="I93" s="96"/>
      <c r="J93" s="32"/>
      <c r="K93" s="32"/>
      <c r="L93" s="42"/>
      <c r="S93" s="32"/>
      <c r="T93" s="32"/>
      <c r="U93" s="32"/>
      <c r="V93" s="32"/>
      <c r="W93" s="32"/>
      <c r="X93" s="32"/>
      <c r="Y93" s="32"/>
      <c r="Z93" s="32"/>
      <c r="AA93" s="32"/>
      <c r="AB93" s="32"/>
      <c r="AC93" s="32"/>
      <c r="AD93" s="32"/>
      <c r="AE93" s="32"/>
    </row>
    <row r="94" spans="1:47" s="2" customFormat="1" ht="29.25" customHeight="1">
      <c r="A94" s="32"/>
      <c r="B94" s="33"/>
      <c r="C94" s="122" t="s">
        <v>101</v>
      </c>
      <c r="D94" s="108"/>
      <c r="E94" s="108"/>
      <c r="F94" s="108"/>
      <c r="G94" s="108"/>
      <c r="H94" s="108"/>
      <c r="I94" s="123"/>
      <c r="J94" s="124" t="s">
        <v>102</v>
      </c>
      <c r="K94" s="108"/>
      <c r="L94" s="42"/>
      <c r="S94" s="32"/>
      <c r="T94" s="32"/>
      <c r="U94" s="32"/>
      <c r="V94" s="32"/>
      <c r="W94" s="32"/>
      <c r="X94" s="32"/>
      <c r="Y94" s="32"/>
      <c r="Z94" s="32"/>
      <c r="AA94" s="32"/>
      <c r="AB94" s="32"/>
      <c r="AC94" s="32"/>
      <c r="AD94" s="32"/>
      <c r="AE94" s="32"/>
    </row>
    <row r="95" spans="1:47" s="2" customFormat="1" ht="10.35" customHeight="1">
      <c r="A95" s="32"/>
      <c r="B95" s="33"/>
      <c r="C95" s="32"/>
      <c r="D95" s="32"/>
      <c r="E95" s="32"/>
      <c r="F95" s="32"/>
      <c r="G95" s="32"/>
      <c r="H95" s="32"/>
      <c r="I95" s="96"/>
      <c r="J95" s="32"/>
      <c r="K95" s="32"/>
      <c r="L95" s="42"/>
      <c r="S95" s="32"/>
      <c r="T95" s="32"/>
      <c r="U95" s="32"/>
      <c r="V95" s="32"/>
      <c r="W95" s="32"/>
      <c r="X95" s="32"/>
      <c r="Y95" s="32"/>
      <c r="Z95" s="32"/>
      <c r="AA95" s="32"/>
      <c r="AB95" s="32"/>
      <c r="AC95" s="32"/>
      <c r="AD95" s="32"/>
      <c r="AE95" s="32"/>
    </row>
    <row r="96" spans="1:47" s="2" customFormat="1" ht="22.9" customHeight="1">
      <c r="A96" s="32"/>
      <c r="B96" s="33"/>
      <c r="C96" s="125" t="s">
        <v>103</v>
      </c>
      <c r="D96" s="32"/>
      <c r="E96" s="32"/>
      <c r="F96" s="32"/>
      <c r="G96" s="32"/>
      <c r="H96" s="32"/>
      <c r="I96" s="96"/>
      <c r="J96" s="71">
        <f>J117</f>
        <v>0</v>
      </c>
      <c r="K96" s="32"/>
      <c r="L96" s="42"/>
      <c r="S96" s="32"/>
      <c r="T96" s="32"/>
      <c r="U96" s="32"/>
      <c r="V96" s="32"/>
      <c r="W96" s="32"/>
      <c r="X96" s="32"/>
      <c r="Y96" s="32"/>
      <c r="Z96" s="32"/>
      <c r="AA96" s="32"/>
      <c r="AB96" s="32"/>
      <c r="AC96" s="32"/>
      <c r="AD96" s="32"/>
      <c r="AE96" s="32"/>
      <c r="AU96" s="17" t="s">
        <v>104</v>
      </c>
    </row>
    <row r="97" spans="1:31" s="9" customFormat="1" ht="24.95" customHeight="1">
      <c r="B97" s="126"/>
      <c r="D97" s="127" t="s">
        <v>777</v>
      </c>
      <c r="E97" s="128"/>
      <c r="F97" s="128"/>
      <c r="G97" s="128"/>
      <c r="H97" s="128"/>
      <c r="I97" s="129"/>
      <c r="J97" s="130">
        <f>J118</f>
        <v>0</v>
      </c>
      <c r="L97" s="126"/>
    </row>
    <row r="98" spans="1:31" s="2" customFormat="1" ht="21.75" customHeight="1">
      <c r="A98" s="32"/>
      <c r="B98" s="33"/>
      <c r="C98" s="32"/>
      <c r="D98" s="32"/>
      <c r="E98" s="32"/>
      <c r="F98" s="32"/>
      <c r="G98" s="32"/>
      <c r="H98" s="32"/>
      <c r="I98" s="96"/>
      <c r="J98" s="32"/>
      <c r="K98" s="32"/>
      <c r="L98" s="42"/>
      <c r="S98" s="32"/>
      <c r="T98" s="32"/>
      <c r="U98" s="32"/>
      <c r="V98" s="32"/>
      <c r="W98" s="32"/>
      <c r="X98" s="32"/>
      <c r="Y98" s="32"/>
      <c r="Z98" s="32"/>
      <c r="AA98" s="32"/>
      <c r="AB98" s="32"/>
      <c r="AC98" s="32"/>
      <c r="AD98" s="32"/>
      <c r="AE98" s="32"/>
    </row>
    <row r="99" spans="1:31" s="2" customFormat="1" ht="6.95" customHeight="1">
      <c r="A99" s="32"/>
      <c r="B99" s="47"/>
      <c r="C99" s="48"/>
      <c r="D99" s="48"/>
      <c r="E99" s="48"/>
      <c r="F99" s="48"/>
      <c r="G99" s="48"/>
      <c r="H99" s="48"/>
      <c r="I99" s="120"/>
      <c r="J99" s="48"/>
      <c r="K99" s="48"/>
      <c r="L99" s="42"/>
      <c r="S99" s="32"/>
      <c r="T99" s="32"/>
      <c r="U99" s="32"/>
      <c r="V99" s="32"/>
      <c r="W99" s="32"/>
      <c r="X99" s="32"/>
      <c r="Y99" s="32"/>
      <c r="Z99" s="32"/>
      <c r="AA99" s="32"/>
      <c r="AB99" s="32"/>
      <c r="AC99" s="32"/>
      <c r="AD99" s="32"/>
      <c r="AE99" s="32"/>
    </row>
    <row r="103" spans="1:31" s="2" customFormat="1" ht="6.95" customHeight="1">
      <c r="A103" s="32"/>
      <c r="B103" s="49"/>
      <c r="C103" s="50"/>
      <c r="D103" s="50"/>
      <c r="E103" s="50"/>
      <c r="F103" s="50"/>
      <c r="G103" s="50"/>
      <c r="H103" s="50"/>
      <c r="I103" s="121"/>
      <c r="J103" s="50"/>
      <c r="K103" s="50"/>
      <c r="L103" s="42"/>
      <c r="S103" s="32"/>
      <c r="T103" s="32"/>
      <c r="U103" s="32"/>
      <c r="V103" s="32"/>
      <c r="W103" s="32"/>
      <c r="X103" s="32"/>
      <c r="Y103" s="32"/>
      <c r="Z103" s="32"/>
      <c r="AA103" s="32"/>
      <c r="AB103" s="32"/>
      <c r="AC103" s="32"/>
      <c r="AD103" s="32"/>
      <c r="AE103" s="32"/>
    </row>
    <row r="104" spans="1:31" s="2" customFormat="1" ht="24.95" customHeight="1">
      <c r="A104" s="32"/>
      <c r="B104" s="33"/>
      <c r="C104" s="21" t="s">
        <v>121</v>
      </c>
      <c r="D104" s="32"/>
      <c r="E104" s="32"/>
      <c r="F104" s="32"/>
      <c r="G104" s="32"/>
      <c r="H104" s="32"/>
      <c r="I104" s="96"/>
      <c r="J104" s="32"/>
      <c r="K104" s="32"/>
      <c r="L104" s="42"/>
      <c r="S104" s="32"/>
      <c r="T104" s="32"/>
      <c r="U104" s="32"/>
      <c r="V104" s="32"/>
      <c r="W104" s="32"/>
      <c r="X104" s="32"/>
      <c r="Y104" s="32"/>
      <c r="Z104" s="32"/>
      <c r="AA104" s="32"/>
      <c r="AB104" s="32"/>
      <c r="AC104" s="32"/>
      <c r="AD104" s="32"/>
      <c r="AE104" s="32"/>
    </row>
    <row r="105" spans="1:31" s="2" customFormat="1" ht="6.95" customHeight="1">
      <c r="A105" s="32"/>
      <c r="B105" s="33"/>
      <c r="C105" s="32"/>
      <c r="D105" s="32"/>
      <c r="E105" s="32"/>
      <c r="F105" s="32"/>
      <c r="G105" s="32"/>
      <c r="H105" s="32"/>
      <c r="I105" s="96"/>
      <c r="J105" s="32"/>
      <c r="K105" s="32"/>
      <c r="L105" s="42"/>
      <c r="S105" s="32"/>
      <c r="T105" s="32"/>
      <c r="U105" s="32"/>
      <c r="V105" s="32"/>
      <c r="W105" s="32"/>
      <c r="X105" s="32"/>
      <c r="Y105" s="32"/>
      <c r="Z105" s="32"/>
      <c r="AA105" s="32"/>
      <c r="AB105" s="32"/>
      <c r="AC105" s="32"/>
      <c r="AD105" s="32"/>
      <c r="AE105" s="32"/>
    </row>
    <row r="106" spans="1:31" s="2" customFormat="1" ht="12" customHeight="1">
      <c r="A106" s="32"/>
      <c r="B106" s="33"/>
      <c r="C106" s="27" t="s">
        <v>16</v>
      </c>
      <c r="D106" s="32"/>
      <c r="E106" s="32"/>
      <c r="F106" s="32"/>
      <c r="G106" s="32"/>
      <c r="H106" s="32"/>
      <c r="I106" s="96"/>
      <c r="J106" s="32"/>
      <c r="K106" s="32"/>
      <c r="L106" s="42"/>
      <c r="S106" s="32"/>
      <c r="T106" s="32"/>
      <c r="U106" s="32"/>
      <c r="V106" s="32"/>
      <c r="W106" s="32"/>
      <c r="X106" s="32"/>
      <c r="Y106" s="32"/>
      <c r="Z106" s="32"/>
      <c r="AA106" s="32"/>
      <c r="AB106" s="32"/>
      <c r="AC106" s="32"/>
      <c r="AD106" s="32"/>
      <c r="AE106" s="32"/>
    </row>
    <row r="107" spans="1:31" s="2" customFormat="1" ht="16.5" customHeight="1">
      <c r="A107" s="32"/>
      <c r="B107" s="33"/>
      <c r="C107" s="32"/>
      <c r="D107" s="32"/>
      <c r="E107" s="259" t="str">
        <f>E7</f>
        <v>Bytový dům Mezilesí 2060 - Výměna stoupacího potrubí - I. etapa</v>
      </c>
      <c r="F107" s="260"/>
      <c r="G107" s="260"/>
      <c r="H107" s="260"/>
      <c r="I107" s="96"/>
      <c r="J107" s="32"/>
      <c r="K107" s="32"/>
      <c r="L107" s="42"/>
      <c r="S107" s="32"/>
      <c r="T107" s="32"/>
      <c r="U107" s="32"/>
      <c r="V107" s="32"/>
      <c r="W107" s="32"/>
      <c r="X107" s="32"/>
      <c r="Y107" s="32"/>
      <c r="Z107" s="32"/>
      <c r="AA107" s="32"/>
      <c r="AB107" s="32"/>
      <c r="AC107" s="32"/>
      <c r="AD107" s="32"/>
      <c r="AE107" s="32"/>
    </row>
    <row r="108" spans="1:31" s="2" customFormat="1" ht="12" customHeight="1">
      <c r="A108" s="32"/>
      <c r="B108" s="33"/>
      <c r="C108" s="27" t="s">
        <v>98</v>
      </c>
      <c r="D108" s="32"/>
      <c r="E108" s="32"/>
      <c r="F108" s="32"/>
      <c r="G108" s="32"/>
      <c r="H108" s="32"/>
      <c r="I108" s="96"/>
      <c r="J108" s="32"/>
      <c r="K108" s="32"/>
      <c r="L108" s="42"/>
      <c r="S108" s="32"/>
      <c r="T108" s="32"/>
      <c r="U108" s="32"/>
      <c r="V108" s="32"/>
      <c r="W108" s="32"/>
      <c r="X108" s="32"/>
      <c r="Y108" s="32"/>
      <c r="Z108" s="32"/>
      <c r="AA108" s="32"/>
      <c r="AB108" s="32"/>
      <c r="AC108" s="32"/>
      <c r="AD108" s="32"/>
      <c r="AE108" s="32"/>
    </row>
    <row r="109" spans="1:31" s="2" customFormat="1" ht="16.5" customHeight="1">
      <c r="A109" s="32"/>
      <c r="B109" s="33"/>
      <c r="C109" s="32"/>
      <c r="D109" s="32"/>
      <c r="E109" s="220" t="str">
        <f>E9</f>
        <v>01.5 - SO 01.5 Likvidace asbestu - kanalizační potrubí</v>
      </c>
      <c r="F109" s="261"/>
      <c r="G109" s="261"/>
      <c r="H109" s="261"/>
      <c r="I109" s="96"/>
      <c r="J109" s="32"/>
      <c r="K109" s="32"/>
      <c r="L109" s="42"/>
      <c r="S109" s="32"/>
      <c r="T109" s="32"/>
      <c r="U109" s="32"/>
      <c r="V109" s="32"/>
      <c r="W109" s="32"/>
      <c r="X109" s="32"/>
      <c r="Y109" s="32"/>
      <c r="Z109" s="32"/>
      <c r="AA109" s="32"/>
      <c r="AB109" s="32"/>
      <c r="AC109" s="32"/>
      <c r="AD109" s="32"/>
      <c r="AE109" s="32"/>
    </row>
    <row r="110" spans="1:31" s="2" customFormat="1" ht="6.95" customHeight="1">
      <c r="A110" s="32"/>
      <c r="B110" s="33"/>
      <c r="C110" s="32"/>
      <c r="D110" s="32"/>
      <c r="E110" s="32"/>
      <c r="F110" s="32"/>
      <c r="G110" s="32"/>
      <c r="H110" s="32"/>
      <c r="I110" s="96"/>
      <c r="J110" s="32"/>
      <c r="K110" s="32"/>
      <c r="L110" s="42"/>
      <c r="S110" s="32"/>
      <c r="T110" s="32"/>
      <c r="U110" s="32"/>
      <c r="V110" s="32"/>
      <c r="W110" s="32"/>
      <c r="X110" s="32"/>
      <c r="Y110" s="32"/>
      <c r="Z110" s="32"/>
      <c r="AA110" s="32"/>
      <c r="AB110" s="32"/>
      <c r="AC110" s="32"/>
      <c r="AD110" s="32"/>
      <c r="AE110" s="32"/>
    </row>
    <row r="111" spans="1:31" s="2" customFormat="1" ht="12" customHeight="1">
      <c r="A111" s="32"/>
      <c r="B111" s="33"/>
      <c r="C111" s="27" t="s">
        <v>20</v>
      </c>
      <c r="D111" s="32"/>
      <c r="E111" s="32"/>
      <c r="F111" s="25" t="str">
        <f>F12</f>
        <v xml:space="preserve"> </v>
      </c>
      <c r="G111" s="32"/>
      <c r="H111" s="32"/>
      <c r="I111" s="97" t="s">
        <v>22</v>
      </c>
      <c r="J111" s="55">
        <f>IF(J12="","",J12)</f>
        <v>43734</v>
      </c>
      <c r="K111" s="32"/>
      <c r="L111" s="42"/>
      <c r="S111" s="32"/>
      <c r="T111" s="32"/>
      <c r="U111" s="32"/>
      <c r="V111" s="32"/>
      <c r="W111" s="32"/>
      <c r="X111" s="32"/>
      <c r="Y111" s="32"/>
      <c r="Z111" s="32"/>
      <c r="AA111" s="32"/>
      <c r="AB111" s="32"/>
      <c r="AC111" s="32"/>
      <c r="AD111" s="32"/>
      <c r="AE111" s="32"/>
    </row>
    <row r="112" spans="1:31" s="2" customFormat="1" ht="6.95" customHeight="1">
      <c r="A112" s="32"/>
      <c r="B112" s="33"/>
      <c r="C112" s="32"/>
      <c r="D112" s="32"/>
      <c r="E112" s="32"/>
      <c r="F112" s="32"/>
      <c r="G112" s="32"/>
      <c r="H112" s="32"/>
      <c r="I112" s="96"/>
      <c r="J112" s="32"/>
      <c r="K112" s="32"/>
      <c r="L112" s="42"/>
      <c r="S112" s="32"/>
      <c r="T112" s="32"/>
      <c r="U112" s="32"/>
      <c r="V112" s="32"/>
      <c r="W112" s="32"/>
      <c r="X112" s="32"/>
      <c r="Y112" s="32"/>
      <c r="Z112" s="32"/>
      <c r="AA112" s="32"/>
      <c r="AB112" s="32"/>
      <c r="AC112" s="32"/>
      <c r="AD112" s="32"/>
      <c r="AE112" s="32"/>
    </row>
    <row r="113" spans="1:65" s="2" customFormat="1" ht="15.2" customHeight="1">
      <c r="A113" s="32"/>
      <c r="B113" s="33"/>
      <c r="C113" s="27" t="s">
        <v>23</v>
      </c>
      <c r="D113" s="32"/>
      <c r="E113" s="32"/>
      <c r="F113" s="25" t="str">
        <f>E15</f>
        <v xml:space="preserve"> </v>
      </c>
      <c r="G113" s="32"/>
      <c r="H113" s="32"/>
      <c r="I113" s="97" t="s">
        <v>28</v>
      </c>
      <c r="J113" s="30" t="str">
        <f>E21</f>
        <v xml:space="preserve"> </v>
      </c>
      <c r="K113" s="32"/>
      <c r="L113" s="42"/>
      <c r="S113" s="32"/>
      <c r="T113" s="32"/>
      <c r="U113" s="32"/>
      <c r="V113" s="32"/>
      <c r="W113" s="32"/>
      <c r="X113" s="32"/>
      <c r="Y113" s="32"/>
      <c r="Z113" s="32"/>
      <c r="AA113" s="32"/>
      <c r="AB113" s="32"/>
      <c r="AC113" s="32"/>
      <c r="AD113" s="32"/>
      <c r="AE113" s="32"/>
    </row>
    <row r="114" spans="1:65" s="2" customFormat="1" ht="15.2" customHeight="1">
      <c r="A114" s="32"/>
      <c r="B114" s="33"/>
      <c r="C114" s="27" t="s">
        <v>26</v>
      </c>
      <c r="D114" s="32"/>
      <c r="E114" s="32"/>
      <c r="F114" s="25" t="str">
        <f>IF(E18="","",E18)</f>
        <v>Vyplň údaj</v>
      </c>
      <c r="G114" s="32"/>
      <c r="H114" s="32"/>
      <c r="I114" s="97" t="s">
        <v>30</v>
      </c>
      <c r="J114" s="30" t="str">
        <f>E24</f>
        <v xml:space="preserve"> </v>
      </c>
      <c r="K114" s="32"/>
      <c r="L114" s="42"/>
      <c r="S114" s="32"/>
      <c r="T114" s="32"/>
      <c r="U114" s="32"/>
      <c r="V114" s="32"/>
      <c r="W114" s="32"/>
      <c r="X114" s="32"/>
      <c r="Y114" s="32"/>
      <c r="Z114" s="32"/>
      <c r="AA114" s="32"/>
      <c r="AB114" s="32"/>
      <c r="AC114" s="32"/>
      <c r="AD114" s="32"/>
      <c r="AE114" s="32"/>
    </row>
    <row r="115" spans="1:65" s="2" customFormat="1" ht="10.35" customHeight="1">
      <c r="A115" s="32"/>
      <c r="B115" s="33"/>
      <c r="C115" s="32"/>
      <c r="D115" s="32"/>
      <c r="E115" s="32"/>
      <c r="F115" s="32"/>
      <c r="G115" s="32"/>
      <c r="H115" s="32"/>
      <c r="I115" s="96"/>
      <c r="J115" s="32"/>
      <c r="K115" s="32"/>
      <c r="L115" s="42"/>
      <c r="S115" s="32"/>
      <c r="T115" s="32"/>
      <c r="U115" s="32"/>
      <c r="V115" s="32"/>
      <c r="W115" s="32"/>
      <c r="X115" s="32"/>
      <c r="Y115" s="32"/>
      <c r="Z115" s="32"/>
      <c r="AA115" s="32"/>
      <c r="AB115" s="32"/>
      <c r="AC115" s="32"/>
      <c r="AD115" s="32"/>
      <c r="AE115" s="32"/>
    </row>
    <row r="116" spans="1:65" s="11" customFormat="1" ht="29.25" customHeight="1">
      <c r="A116" s="136"/>
      <c r="B116" s="137"/>
      <c r="C116" s="138" t="s">
        <v>122</v>
      </c>
      <c r="D116" s="139" t="s">
        <v>57</v>
      </c>
      <c r="E116" s="139" t="s">
        <v>53</v>
      </c>
      <c r="F116" s="139" t="s">
        <v>54</v>
      </c>
      <c r="G116" s="139" t="s">
        <v>123</v>
      </c>
      <c r="H116" s="139" t="s">
        <v>124</v>
      </c>
      <c r="I116" s="140" t="s">
        <v>125</v>
      </c>
      <c r="J116" s="141" t="s">
        <v>102</v>
      </c>
      <c r="K116" s="142" t="s">
        <v>126</v>
      </c>
      <c r="L116" s="143"/>
      <c r="M116" s="62" t="s">
        <v>1</v>
      </c>
      <c r="N116" s="63" t="s">
        <v>36</v>
      </c>
      <c r="O116" s="63" t="s">
        <v>127</v>
      </c>
      <c r="P116" s="63" t="s">
        <v>128</v>
      </c>
      <c r="Q116" s="63" t="s">
        <v>129</v>
      </c>
      <c r="R116" s="63" t="s">
        <v>130</v>
      </c>
      <c r="S116" s="63" t="s">
        <v>131</v>
      </c>
      <c r="T116" s="64" t="s">
        <v>132</v>
      </c>
      <c r="U116" s="136"/>
      <c r="V116" s="136"/>
      <c r="W116" s="136"/>
      <c r="X116" s="136"/>
      <c r="Y116" s="136"/>
      <c r="Z116" s="136"/>
      <c r="AA116" s="136"/>
      <c r="AB116" s="136"/>
      <c r="AC116" s="136"/>
      <c r="AD116" s="136"/>
      <c r="AE116" s="136"/>
    </row>
    <row r="117" spans="1:65" s="2" customFormat="1" ht="22.9" customHeight="1">
      <c r="A117" s="32"/>
      <c r="B117" s="33"/>
      <c r="C117" s="69" t="s">
        <v>133</v>
      </c>
      <c r="D117" s="32"/>
      <c r="E117" s="32"/>
      <c r="F117" s="32"/>
      <c r="G117" s="32"/>
      <c r="H117" s="32"/>
      <c r="I117" s="96"/>
      <c r="J117" s="144">
        <f>BK117</f>
        <v>0</v>
      </c>
      <c r="K117" s="32"/>
      <c r="L117" s="33"/>
      <c r="M117" s="65"/>
      <c r="N117" s="56"/>
      <c r="O117" s="66"/>
      <c r="P117" s="145">
        <f>P118</f>
        <v>0</v>
      </c>
      <c r="Q117" s="66"/>
      <c r="R117" s="145">
        <f>R118</f>
        <v>0</v>
      </c>
      <c r="S117" s="66"/>
      <c r="T117" s="146">
        <f>T118</f>
        <v>0</v>
      </c>
      <c r="U117" s="32"/>
      <c r="V117" s="32"/>
      <c r="W117" s="32"/>
      <c r="X117" s="32"/>
      <c r="Y117" s="32"/>
      <c r="Z117" s="32"/>
      <c r="AA117" s="32"/>
      <c r="AB117" s="32"/>
      <c r="AC117" s="32"/>
      <c r="AD117" s="32"/>
      <c r="AE117" s="32"/>
      <c r="AT117" s="17" t="s">
        <v>71</v>
      </c>
      <c r="AU117" s="17" t="s">
        <v>104</v>
      </c>
      <c r="BK117" s="147">
        <f>BK118</f>
        <v>0</v>
      </c>
    </row>
    <row r="118" spans="1:65" s="12" customFormat="1" ht="25.9" customHeight="1">
      <c r="B118" s="148"/>
      <c r="D118" s="149" t="s">
        <v>71</v>
      </c>
      <c r="E118" s="150" t="s">
        <v>778</v>
      </c>
      <c r="F118" s="150" t="s">
        <v>616</v>
      </c>
      <c r="I118" s="151"/>
      <c r="J118" s="152">
        <f>BK118</f>
        <v>0</v>
      </c>
      <c r="L118" s="148"/>
      <c r="M118" s="153"/>
      <c r="N118" s="154"/>
      <c r="O118" s="154"/>
      <c r="P118" s="155">
        <f>SUM(P119:P132)</f>
        <v>0</v>
      </c>
      <c r="Q118" s="154"/>
      <c r="R118" s="155">
        <f>SUM(R119:R132)</f>
        <v>0</v>
      </c>
      <c r="S118" s="154"/>
      <c r="T118" s="156">
        <f>SUM(T119:T132)</f>
        <v>0</v>
      </c>
      <c r="AR118" s="149" t="s">
        <v>143</v>
      </c>
      <c r="AT118" s="157" t="s">
        <v>71</v>
      </c>
      <c r="AU118" s="157" t="s">
        <v>72</v>
      </c>
      <c r="AY118" s="149" t="s">
        <v>136</v>
      </c>
      <c r="BK118" s="158">
        <f>SUM(BK119:BK132)</f>
        <v>0</v>
      </c>
    </row>
    <row r="119" spans="1:65" s="2" customFormat="1" ht="16.5" customHeight="1">
      <c r="A119" s="32"/>
      <c r="B119" s="161"/>
      <c r="C119" s="162" t="s">
        <v>80</v>
      </c>
      <c r="D119" s="162" t="s">
        <v>139</v>
      </c>
      <c r="E119" s="163" t="s">
        <v>779</v>
      </c>
      <c r="F119" s="164" t="s">
        <v>780</v>
      </c>
      <c r="G119" s="165" t="s">
        <v>781</v>
      </c>
      <c r="H119" s="166">
        <v>288</v>
      </c>
      <c r="I119" s="167"/>
      <c r="J119" s="168">
        <f t="shared" ref="J119:J132" si="0">ROUND(I119*H119,2)</f>
        <v>0</v>
      </c>
      <c r="K119" s="169"/>
      <c r="L119" s="33"/>
      <c r="M119" s="170" t="s">
        <v>1</v>
      </c>
      <c r="N119" s="171" t="s">
        <v>38</v>
      </c>
      <c r="O119" s="58"/>
      <c r="P119" s="172">
        <f t="shared" ref="P119:P132" si="1">O119*H119</f>
        <v>0</v>
      </c>
      <c r="Q119" s="172">
        <v>0</v>
      </c>
      <c r="R119" s="172">
        <f t="shared" ref="R119:R132" si="2">Q119*H119</f>
        <v>0</v>
      </c>
      <c r="S119" s="172">
        <v>0</v>
      </c>
      <c r="T119" s="173">
        <f t="shared" ref="T119:T132" si="3">S119*H119</f>
        <v>0</v>
      </c>
      <c r="U119" s="32"/>
      <c r="V119" s="32"/>
      <c r="W119" s="32"/>
      <c r="X119" s="32"/>
      <c r="Y119" s="32"/>
      <c r="Z119" s="32"/>
      <c r="AA119" s="32"/>
      <c r="AB119" s="32"/>
      <c r="AC119" s="32"/>
      <c r="AD119" s="32"/>
      <c r="AE119" s="32"/>
      <c r="AR119" s="174" t="s">
        <v>782</v>
      </c>
      <c r="AT119" s="174" t="s">
        <v>139</v>
      </c>
      <c r="AU119" s="174" t="s">
        <v>80</v>
      </c>
      <c r="AY119" s="17" t="s">
        <v>136</v>
      </c>
      <c r="BE119" s="175">
        <f t="shared" ref="BE119:BE132" si="4">IF(N119="základní",J119,0)</f>
        <v>0</v>
      </c>
      <c r="BF119" s="175">
        <f t="shared" ref="BF119:BF132" si="5">IF(N119="snížená",J119,0)</f>
        <v>0</v>
      </c>
      <c r="BG119" s="175">
        <f t="shared" ref="BG119:BG132" si="6">IF(N119="zákl. přenesená",J119,0)</f>
        <v>0</v>
      </c>
      <c r="BH119" s="175">
        <f t="shared" ref="BH119:BH132" si="7">IF(N119="sníž. přenesená",J119,0)</f>
        <v>0</v>
      </c>
      <c r="BI119" s="175">
        <f t="shared" ref="BI119:BI132" si="8">IF(N119="nulová",J119,0)</f>
        <v>0</v>
      </c>
      <c r="BJ119" s="17" t="s">
        <v>144</v>
      </c>
      <c r="BK119" s="175">
        <f t="shared" ref="BK119:BK132" si="9">ROUND(I119*H119,2)</f>
        <v>0</v>
      </c>
      <c r="BL119" s="17" t="s">
        <v>782</v>
      </c>
      <c r="BM119" s="174" t="s">
        <v>144</v>
      </c>
    </row>
    <row r="120" spans="1:65" s="2" customFormat="1" ht="16.5" customHeight="1">
      <c r="A120" s="32"/>
      <c r="B120" s="161"/>
      <c r="C120" s="162" t="s">
        <v>144</v>
      </c>
      <c r="D120" s="162" t="s">
        <v>139</v>
      </c>
      <c r="E120" s="163" t="s">
        <v>783</v>
      </c>
      <c r="F120" s="164" t="s">
        <v>784</v>
      </c>
      <c r="G120" s="165" t="s">
        <v>583</v>
      </c>
      <c r="H120" s="166">
        <v>24</v>
      </c>
      <c r="I120" s="167"/>
      <c r="J120" s="168">
        <f t="shared" si="0"/>
        <v>0</v>
      </c>
      <c r="K120" s="169"/>
      <c r="L120" s="33"/>
      <c r="M120" s="170" t="s">
        <v>1</v>
      </c>
      <c r="N120" s="171" t="s">
        <v>38</v>
      </c>
      <c r="O120" s="58"/>
      <c r="P120" s="172">
        <f t="shared" si="1"/>
        <v>0</v>
      </c>
      <c r="Q120" s="172">
        <v>0</v>
      </c>
      <c r="R120" s="172">
        <f t="shared" si="2"/>
        <v>0</v>
      </c>
      <c r="S120" s="172">
        <v>0</v>
      </c>
      <c r="T120" s="173">
        <f t="shared" si="3"/>
        <v>0</v>
      </c>
      <c r="U120" s="32"/>
      <c r="V120" s="32"/>
      <c r="W120" s="32"/>
      <c r="X120" s="32"/>
      <c r="Y120" s="32"/>
      <c r="Z120" s="32"/>
      <c r="AA120" s="32"/>
      <c r="AB120" s="32"/>
      <c r="AC120" s="32"/>
      <c r="AD120" s="32"/>
      <c r="AE120" s="32"/>
      <c r="AR120" s="174" t="s">
        <v>782</v>
      </c>
      <c r="AT120" s="174" t="s">
        <v>139</v>
      </c>
      <c r="AU120" s="174" t="s">
        <v>80</v>
      </c>
      <c r="AY120" s="17" t="s">
        <v>136</v>
      </c>
      <c r="BE120" s="175">
        <f t="shared" si="4"/>
        <v>0</v>
      </c>
      <c r="BF120" s="175">
        <f t="shared" si="5"/>
        <v>0</v>
      </c>
      <c r="BG120" s="175">
        <f t="shared" si="6"/>
        <v>0</v>
      </c>
      <c r="BH120" s="175">
        <f t="shared" si="7"/>
        <v>0</v>
      </c>
      <c r="BI120" s="175">
        <f t="shared" si="8"/>
        <v>0</v>
      </c>
      <c r="BJ120" s="17" t="s">
        <v>144</v>
      </c>
      <c r="BK120" s="175">
        <f t="shared" si="9"/>
        <v>0</v>
      </c>
      <c r="BL120" s="17" t="s">
        <v>782</v>
      </c>
      <c r="BM120" s="174" t="s">
        <v>143</v>
      </c>
    </row>
    <row r="121" spans="1:65" s="2" customFormat="1" ht="16.5" customHeight="1">
      <c r="A121" s="32"/>
      <c r="B121" s="161"/>
      <c r="C121" s="162" t="s">
        <v>137</v>
      </c>
      <c r="D121" s="162" t="s">
        <v>139</v>
      </c>
      <c r="E121" s="163" t="s">
        <v>785</v>
      </c>
      <c r="F121" s="164" t="s">
        <v>786</v>
      </c>
      <c r="G121" s="165" t="s">
        <v>787</v>
      </c>
      <c r="H121" s="166">
        <v>1200</v>
      </c>
      <c r="I121" s="167"/>
      <c r="J121" s="168">
        <f t="shared" si="0"/>
        <v>0</v>
      </c>
      <c r="K121" s="169"/>
      <c r="L121" s="33"/>
      <c r="M121" s="170" t="s">
        <v>1</v>
      </c>
      <c r="N121" s="171" t="s">
        <v>38</v>
      </c>
      <c r="O121" s="58"/>
      <c r="P121" s="172">
        <f t="shared" si="1"/>
        <v>0</v>
      </c>
      <c r="Q121" s="172">
        <v>0</v>
      </c>
      <c r="R121" s="172">
        <f t="shared" si="2"/>
        <v>0</v>
      </c>
      <c r="S121" s="172">
        <v>0</v>
      </c>
      <c r="T121" s="173">
        <f t="shared" si="3"/>
        <v>0</v>
      </c>
      <c r="U121" s="32"/>
      <c r="V121" s="32"/>
      <c r="W121" s="32"/>
      <c r="X121" s="32"/>
      <c r="Y121" s="32"/>
      <c r="Z121" s="32"/>
      <c r="AA121" s="32"/>
      <c r="AB121" s="32"/>
      <c r="AC121" s="32"/>
      <c r="AD121" s="32"/>
      <c r="AE121" s="32"/>
      <c r="AR121" s="174" t="s">
        <v>782</v>
      </c>
      <c r="AT121" s="174" t="s">
        <v>139</v>
      </c>
      <c r="AU121" s="174" t="s">
        <v>80</v>
      </c>
      <c r="AY121" s="17" t="s">
        <v>136</v>
      </c>
      <c r="BE121" s="175">
        <f t="shared" si="4"/>
        <v>0</v>
      </c>
      <c r="BF121" s="175">
        <f t="shared" si="5"/>
        <v>0</v>
      </c>
      <c r="BG121" s="175">
        <f t="shared" si="6"/>
        <v>0</v>
      </c>
      <c r="BH121" s="175">
        <f t="shared" si="7"/>
        <v>0</v>
      </c>
      <c r="BI121" s="175">
        <f t="shared" si="8"/>
        <v>0</v>
      </c>
      <c r="BJ121" s="17" t="s">
        <v>144</v>
      </c>
      <c r="BK121" s="175">
        <f t="shared" si="9"/>
        <v>0</v>
      </c>
      <c r="BL121" s="17" t="s">
        <v>782</v>
      </c>
      <c r="BM121" s="174" t="s">
        <v>160</v>
      </c>
    </row>
    <row r="122" spans="1:65" s="2" customFormat="1" ht="16.5" customHeight="1">
      <c r="A122" s="32"/>
      <c r="B122" s="161"/>
      <c r="C122" s="162" t="s">
        <v>143</v>
      </c>
      <c r="D122" s="162" t="s">
        <v>139</v>
      </c>
      <c r="E122" s="163" t="s">
        <v>788</v>
      </c>
      <c r="F122" s="164" t="s">
        <v>789</v>
      </c>
      <c r="G122" s="165" t="s">
        <v>787</v>
      </c>
      <c r="H122" s="166">
        <v>300</v>
      </c>
      <c r="I122" s="167"/>
      <c r="J122" s="168">
        <f t="shared" si="0"/>
        <v>0</v>
      </c>
      <c r="K122" s="169"/>
      <c r="L122" s="33"/>
      <c r="M122" s="170" t="s">
        <v>1</v>
      </c>
      <c r="N122" s="171" t="s">
        <v>38</v>
      </c>
      <c r="O122" s="58"/>
      <c r="P122" s="172">
        <f t="shared" si="1"/>
        <v>0</v>
      </c>
      <c r="Q122" s="172">
        <v>0</v>
      </c>
      <c r="R122" s="172">
        <f t="shared" si="2"/>
        <v>0</v>
      </c>
      <c r="S122" s="172">
        <v>0</v>
      </c>
      <c r="T122" s="173">
        <f t="shared" si="3"/>
        <v>0</v>
      </c>
      <c r="U122" s="32"/>
      <c r="V122" s="32"/>
      <c r="W122" s="32"/>
      <c r="X122" s="32"/>
      <c r="Y122" s="32"/>
      <c r="Z122" s="32"/>
      <c r="AA122" s="32"/>
      <c r="AB122" s="32"/>
      <c r="AC122" s="32"/>
      <c r="AD122" s="32"/>
      <c r="AE122" s="32"/>
      <c r="AR122" s="174" t="s">
        <v>782</v>
      </c>
      <c r="AT122" s="174" t="s">
        <v>139</v>
      </c>
      <c r="AU122" s="174" t="s">
        <v>80</v>
      </c>
      <c r="AY122" s="17" t="s">
        <v>136</v>
      </c>
      <c r="BE122" s="175">
        <f t="shared" si="4"/>
        <v>0</v>
      </c>
      <c r="BF122" s="175">
        <f t="shared" si="5"/>
        <v>0</v>
      </c>
      <c r="BG122" s="175">
        <f t="shared" si="6"/>
        <v>0</v>
      </c>
      <c r="BH122" s="175">
        <f t="shared" si="7"/>
        <v>0</v>
      </c>
      <c r="BI122" s="175">
        <f t="shared" si="8"/>
        <v>0</v>
      </c>
      <c r="BJ122" s="17" t="s">
        <v>144</v>
      </c>
      <c r="BK122" s="175">
        <f t="shared" si="9"/>
        <v>0</v>
      </c>
      <c r="BL122" s="17" t="s">
        <v>782</v>
      </c>
      <c r="BM122" s="174" t="s">
        <v>181</v>
      </c>
    </row>
    <row r="123" spans="1:65" s="2" customFormat="1" ht="16.5" customHeight="1">
      <c r="A123" s="32"/>
      <c r="B123" s="161"/>
      <c r="C123" s="162" t="s">
        <v>166</v>
      </c>
      <c r="D123" s="162" t="s">
        <v>139</v>
      </c>
      <c r="E123" s="163" t="s">
        <v>790</v>
      </c>
      <c r="F123" s="164" t="s">
        <v>791</v>
      </c>
      <c r="G123" s="165" t="s">
        <v>188</v>
      </c>
      <c r="H123" s="166">
        <v>2</v>
      </c>
      <c r="I123" s="167"/>
      <c r="J123" s="168">
        <f t="shared" si="0"/>
        <v>0</v>
      </c>
      <c r="K123" s="169"/>
      <c r="L123" s="33"/>
      <c r="M123" s="170" t="s">
        <v>1</v>
      </c>
      <c r="N123" s="171" t="s">
        <v>38</v>
      </c>
      <c r="O123" s="58"/>
      <c r="P123" s="172">
        <f t="shared" si="1"/>
        <v>0</v>
      </c>
      <c r="Q123" s="172">
        <v>0</v>
      </c>
      <c r="R123" s="172">
        <f t="shared" si="2"/>
        <v>0</v>
      </c>
      <c r="S123" s="172">
        <v>0</v>
      </c>
      <c r="T123" s="173">
        <f t="shared" si="3"/>
        <v>0</v>
      </c>
      <c r="U123" s="32"/>
      <c r="V123" s="32"/>
      <c r="W123" s="32"/>
      <c r="X123" s="32"/>
      <c r="Y123" s="32"/>
      <c r="Z123" s="32"/>
      <c r="AA123" s="32"/>
      <c r="AB123" s="32"/>
      <c r="AC123" s="32"/>
      <c r="AD123" s="32"/>
      <c r="AE123" s="32"/>
      <c r="AR123" s="174" t="s">
        <v>782</v>
      </c>
      <c r="AT123" s="174" t="s">
        <v>139</v>
      </c>
      <c r="AU123" s="174" t="s">
        <v>80</v>
      </c>
      <c r="AY123" s="17" t="s">
        <v>136</v>
      </c>
      <c r="BE123" s="175">
        <f t="shared" si="4"/>
        <v>0</v>
      </c>
      <c r="BF123" s="175">
        <f t="shared" si="5"/>
        <v>0</v>
      </c>
      <c r="BG123" s="175">
        <f t="shared" si="6"/>
        <v>0</v>
      </c>
      <c r="BH123" s="175">
        <f t="shared" si="7"/>
        <v>0</v>
      </c>
      <c r="BI123" s="175">
        <f t="shared" si="8"/>
        <v>0</v>
      </c>
      <c r="BJ123" s="17" t="s">
        <v>144</v>
      </c>
      <c r="BK123" s="175">
        <f t="shared" si="9"/>
        <v>0</v>
      </c>
      <c r="BL123" s="17" t="s">
        <v>782</v>
      </c>
      <c r="BM123" s="174" t="s">
        <v>192</v>
      </c>
    </row>
    <row r="124" spans="1:65" s="2" customFormat="1" ht="16.5" customHeight="1">
      <c r="A124" s="32"/>
      <c r="B124" s="161"/>
      <c r="C124" s="162" t="s">
        <v>160</v>
      </c>
      <c r="D124" s="162" t="s">
        <v>139</v>
      </c>
      <c r="E124" s="163" t="s">
        <v>792</v>
      </c>
      <c r="F124" s="164" t="s">
        <v>793</v>
      </c>
      <c r="G124" s="165" t="s">
        <v>583</v>
      </c>
      <c r="H124" s="166">
        <v>12</v>
      </c>
      <c r="I124" s="167"/>
      <c r="J124" s="168">
        <f t="shared" si="0"/>
        <v>0</v>
      </c>
      <c r="K124" s="169"/>
      <c r="L124" s="33"/>
      <c r="M124" s="170" t="s">
        <v>1</v>
      </c>
      <c r="N124" s="171" t="s">
        <v>38</v>
      </c>
      <c r="O124" s="58"/>
      <c r="P124" s="172">
        <f t="shared" si="1"/>
        <v>0</v>
      </c>
      <c r="Q124" s="172">
        <v>0</v>
      </c>
      <c r="R124" s="172">
        <f t="shared" si="2"/>
        <v>0</v>
      </c>
      <c r="S124" s="172">
        <v>0</v>
      </c>
      <c r="T124" s="173">
        <f t="shared" si="3"/>
        <v>0</v>
      </c>
      <c r="U124" s="32"/>
      <c r="V124" s="32"/>
      <c r="W124" s="32"/>
      <c r="X124" s="32"/>
      <c r="Y124" s="32"/>
      <c r="Z124" s="32"/>
      <c r="AA124" s="32"/>
      <c r="AB124" s="32"/>
      <c r="AC124" s="32"/>
      <c r="AD124" s="32"/>
      <c r="AE124" s="32"/>
      <c r="AR124" s="174" t="s">
        <v>782</v>
      </c>
      <c r="AT124" s="174" t="s">
        <v>139</v>
      </c>
      <c r="AU124" s="174" t="s">
        <v>80</v>
      </c>
      <c r="AY124" s="17" t="s">
        <v>136</v>
      </c>
      <c r="BE124" s="175">
        <f t="shared" si="4"/>
        <v>0</v>
      </c>
      <c r="BF124" s="175">
        <f t="shared" si="5"/>
        <v>0</v>
      </c>
      <c r="BG124" s="175">
        <f t="shared" si="6"/>
        <v>0</v>
      </c>
      <c r="BH124" s="175">
        <f t="shared" si="7"/>
        <v>0</v>
      </c>
      <c r="BI124" s="175">
        <f t="shared" si="8"/>
        <v>0</v>
      </c>
      <c r="BJ124" s="17" t="s">
        <v>144</v>
      </c>
      <c r="BK124" s="175">
        <f t="shared" si="9"/>
        <v>0</v>
      </c>
      <c r="BL124" s="17" t="s">
        <v>782</v>
      </c>
      <c r="BM124" s="174" t="s">
        <v>204</v>
      </c>
    </row>
    <row r="125" spans="1:65" s="2" customFormat="1" ht="16.5" customHeight="1">
      <c r="A125" s="32"/>
      <c r="B125" s="161"/>
      <c r="C125" s="162" t="s">
        <v>176</v>
      </c>
      <c r="D125" s="162" t="s">
        <v>139</v>
      </c>
      <c r="E125" s="163" t="s">
        <v>794</v>
      </c>
      <c r="F125" s="164" t="s">
        <v>795</v>
      </c>
      <c r="G125" s="165" t="s">
        <v>781</v>
      </c>
      <c r="H125" s="166">
        <v>48</v>
      </c>
      <c r="I125" s="167"/>
      <c r="J125" s="168">
        <f t="shared" si="0"/>
        <v>0</v>
      </c>
      <c r="K125" s="169"/>
      <c r="L125" s="33"/>
      <c r="M125" s="170" t="s">
        <v>1</v>
      </c>
      <c r="N125" s="171" t="s">
        <v>38</v>
      </c>
      <c r="O125" s="58"/>
      <c r="P125" s="172">
        <f t="shared" si="1"/>
        <v>0</v>
      </c>
      <c r="Q125" s="172">
        <v>0</v>
      </c>
      <c r="R125" s="172">
        <f t="shared" si="2"/>
        <v>0</v>
      </c>
      <c r="S125" s="172">
        <v>0</v>
      </c>
      <c r="T125" s="173">
        <f t="shared" si="3"/>
        <v>0</v>
      </c>
      <c r="U125" s="32"/>
      <c r="V125" s="32"/>
      <c r="W125" s="32"/>
      <c r="X125" s="32"/>
      <c r="Y125" s="32"/>
      <c r="Z125" s="32"/>
      <c r="AA125" s="32"/>
      <c r="AB125" s="32"/>
      <c r="AC125" s="32"/>
      <c r="AD125" s="32"/>
      <c r="AE125" s="32"/>
      <c r="AR125" s="174" t="s">
        <v>782</v>
      </c>
      <c r="AT125" s="174" t="s">
        <v>139</v>
      </c>
      <c r="AU125" s="174" t="s">
        <v>80</v>
      </c>
      <c r="AY125" s="17" t="s">
        <v>136</v>
      </c>
      <c r="BE125" s="175">
        <f t="shared" si="4"/>
        <v>0</v>
      </c>
      <c r="BF125" s="175">
        <f t="shared" si="5"/>
        <v>0</v>
      </c>
      <c r="BG125" s="175">
        <f t="shared" si="6"/>
        <v>0</v>
      </c>
      <c r="BH125" s="175">
        <f t="shared" si="7"/>
        <v>0</v>
      </c>
      <c r="BI125" s="175">
        <f t="shared" si="8"/>
        <v>0</v>
      </c>
      <c r="BJ125" s="17" t="s">
        <v>144</v>
      </c>
      <c r="BK125" s="175">
        <f t="shared" si="9"/>
        <v>0</v>
      </c>
      <c r="BL125" s="17" t="s">
        <v>782</v>
      </c>
      <c r="BM125" s="174" t="s">
        <v>214</v>
      </c>
    </row>
    <row r="126" spans="1:65" s="2" customFormat="1" ht="16.5" customHeight="1">
      <c r="A126" s="32"/>
      <c r="B126" s="161"/>
      <c r="C126" s="162" t="s">
        <v>181</v>
      </c>
      <c r="D126" s="162" t="s">
        <v>139</v>
      </c>
      <c r="E126" s="163" t="s">
        <v>796</v>
      </c>
      <c r="F126" s="164" t="s">
        <v>797</v>
      </c>
      <c r="G126" s="165" t="s">
        <v>781</v>
      </c>
      <c r="H126" s="166">
        <v>24</v>
      </c>
      <c r="I126" s="167"/>
      <c r="J126" s="168">
        <f t="shared" si="0"/>
        <v>0</v>
      </c>
      <c r="K126" s="169"/>
      <c r="L126" s="33"/>
      <c r="M126" s="170" t="s">
        <v>1</v>
      </c>
      <c r="N126" s="171" t="s">
        <v>38</v>
      </c>
      <c r="O126" s="58"/>
      <c r="P126" s="172">
        <f t="shared" si="1"/>
        <v>0</v>
      </c>
      <c r="Q126" s="172">
        <v>0</v>
      </c>
      <c r="R126" s="172">
        <f t="shared" si="2"/>
        <v>0</v>
      </c>
      <c r="S126" s="172">
        <v>0</v>
      </c>
      <c r="T126" s="173">
        <f t="shared" si="3"/>
        <v>0</v>
      </c>
      <c r="U126" s="32"/>
      <c r="V126" s="32"/>
      <c r="W126" s="32"/>
      <c r="X126" s="32"/>
      <c r="Y126" s="32"/>
      <c r="Z126" s="32"/>
      <c r="AA126" s="32"/>
      <c r="AB126" s="32"/>
      <c r="AC126" s="32"/>
      <c r="AD126" s="32"/>
      <c r="AE126" s="32"/>
      <c r="AR126" s="174" t="s">
        <v>782</v>
      </c>
      <c r="AT126" s="174" t="s">
        <v>139</v>
      </c>
      <c r="AU126" s="174" t="s">
        <v>80</v>
      </c>
      <c r="AY126" s="17" t="s">
        <v>136</v>
      </c>
      <c r="BE126" s="175">
        <f t="shared" si="4"/>
        <v>0</v>
      </c>
      <c r="BF126" s="175">
        <f t="shared" si="5"/>
        <v>0</v>
      </c>
      <c r="BG126" s="175">
        <f t="shared" si="6"/>
        <v>0</v>
      </c>
      <c r="BH126" s="175">
        <f t="shared" si="7"/>
        <v>0</v>
      </c>
      <c r="BI126" s="175">
        <f t="shared" si="8"/>
        <v>0</v>
      </c>
      <c r="BJ126" s="17" t="s">
        <v>144</v>
      </c>
      <c r="BK126" s="175">
        <f t="shared" si="9"/>
        <v>0</v>
      </c>
      <c r="BL126" s="17" t="s">
        <v>782</v>
      </c>
      <c r="BM126" s="174" t="s">
        <v>222</v>
      </c>
    </row>
    <row r="127" spans="1:65" s="2" customFormat="1" ht="16.5" customHeight="1">
      <c r="A127" s="32"/>
      <c r="B127" s="161"/>
      <c r="C127" s="162" t="s">
        <v>185</v>
      </c>
      <c r="D127" s="162" t="s">
        <v>139</v>
      </c>
      <c r="E127" s="163" t="s">
        <v>798</v>
      </c>
      <c r="F127" s="164" t="s">
        <v>799</v>
      </c>
      <c r="G127" s="165" t="s">
        <v>800</v>
      </c>
      <c r="H127" s="166">
        <v>48</v>
      </c>
      <c r="I127" s="167"/>
      <c r="J127" s="168">
        <f t="shared" si="0"/>
        <v>0</v>
      </c>
      <c r="K127" s="169"/>
      <c r="L127" s="33"/>
      <c r="M127" s="170" t="s">
        <v>1</v>
      </c>
      <c r="N127" s="171" t="s">
        <v>38</v>
      </c>
      <c r="O127" s="58"/>
      <c r="P127" s="172">
        <f t="shared" si="1"/>
        <v>0</v>
      </c>
      <c r="Q127" s="172">
        <v>0</v>
      </c>
      <c r="R127" s="172">
        <f t="shared" si="2"/>
        <v>0</v>
      </c>
      <c r="S127" s="172">
        <v>0</v>
      </c>
      <c r="T127" s="173">
        <f t="shared" si="3"/>
        <v>0</v>
      </c>
      <c r="U127" s="32"/>
      <c r="V127" s="32"/>
      <c r="W127" s="32"/>
      <c r="X127" s="32"/>
      <c r="Y127" s="32"/>
      <c r="Z127" s="32"/>
      <c r="AA127" s="32"/>
      <c r="AB127" s="32"/>
      <c r="AC127" s="32"/>
      <c r="AD127" s="32"/>
      <c r="AE127" s="32"/>
      <c r="AR127" s="174" t="s">
        <v>782</v>
      </c>
      <c r="AT127" s="174" t="s">
        <v>139</v>
      </c>
      <c r="AU127" s="174" t="s">
        <v>80</v>
      </c>
      <c r="AY127" s="17" t="s">
        <v>136</v>
      </c>
      <c r="BE127" s="175">
        <f t="shared" si="4"/>
        <v>0</v>
      </c>
      <c r="BF127" s="175">
        <f t="shared" si="5"/>
        <v>0</v>
      </c>
      <c r="BG127" s="175">
        <f t="shared" si="6"/>
        <v>0</v>
      </c>
      <c r="BH127" s="175">
        <f t="shared" si="7"/>
        <v>0</v>
      </c>
      <c r="BI127" s="175">
        <f t="shared" si="8"/>
        <v>0</v>
      </c>
      <c r="BJ127" s="17" t="s">
        <v>144</v>
      </c>
      <c r="BK127" s="175">
        <f t="shared" si="9"/>
        <v>0</v>
      </c>
      <c r="BL127" s="17" t="s">
        <v>782</v>
      </c>
      <c r="BM127" s="174" t="s">
        <v>230</v>
      </c>
    </row>
    <row r="128" spans="1:65" s="2" customFormat="1" ht="16.5" customHeight="1">
      <c r="A128" s="32"/>
      <c r="B128" s="161"/>
      <c r="C128" s="162" t="s">
        <v>192</v>
      </c>
      <c r="D128" s="162" t="s">
        <v>139</v>
      </c>
      <c r="E128" s="163" t="s">
        <v>801</v>
      </c>
      <c r="F128" s="164" t="s">
        <v>802</v>
      </c>
      <c r="G128" s="165" t="s">
        <v>800</v>
      </c>
      <c r="H128" s="166">
        <v>48</v>
      </c>
      <c r="I128" s="167"/>
      <c r="J128" s="168">
        <f t="shared" si="0"/>
        <v>0</v>
      </c>
      <c r="K128" s="169"/>
      <c r="L128" s="33"/>
      <c r="M128" s="170" t="s">
        <v>1</v>
      </c>
      <c r="N128" s="171" t="s">
        <v>38</v>
      </c>
      <c r="O128" s="58"/>
      <c r="P128" s="172">
        <f t="shared" si="1"/>
        <v>0</v>
      </c>
      <c r="Q128" s="172">
        <v>0</v>
      </c>
      <c r="R128" s="172">
        <f t="shared" si="2"/>
        <v>0</v>
      </c>
      <c r="S128" s="172">
        <v>0</v>
      </c>
      <c r="T128" s="173">
        <f t="shared" si="3"/>
        <v>0</v>
      </c>
      <c r="U128" s="32"/>
      <c r="V128" s="32"/>
      <c r="W128" s="32"/>
      <c r="X128" s="32"/>
      <c r="Y128" s="32"/>
      <c r="Z128" s="32"/>
      <c r="AA128" s="32"/>
      <c r="AB128" s="32"/>
      <c r="AC128" s="32"/>
      <c r="AD128" s="32"/>
      <c r="AE128" s="32"/>
      <c r="AR128" s="174" t="s">
        <v>782</v>
      </c>
      <c r="AT128" s="174" t="s">
        <v>139</v>
      </c>
      <c r="AU128" s="174" t="s">
        <v>80</v>
      </c>
      <c r="AY128" s="17" t="s">
        <v>136</v>
      </c>
      <c r="BE128" s="175">
        <f t="shared" si="4"/>
        <v>0</v>
      </c>
      <c r="BF128" s="175">
        <f t="shared" si="5"/>
        <v>0</v>
      </c>
      <c r="BG128" s="175">
        <f t="shared" si="6"/>
        <v>0</v>
      </c>
      <c r="BH128" s="175">
        <f t="shared" si="7"/>
        <v>0</v>
      </c>
      <c r="BI128" s="175">
        <f t="shared" si="8"/>
        <v>0</v>
      </c>
      <c r="BJ128" s="17" t="s">
        <v>144</v>
      </c>
      <c r="BK128" s="175">
        <f t="shared" si="9"/>
        <v>0</v>
      </c>
      <c r="BL128" s="17" t="s">
        <v>782</v>
      </c>
      <c r="BM128" s="174" t="s">
        <v>238</v>
      </c>
    </row>
    <row r="129" spans="1:65" s="2" customFormat="1" ht="16.5" customHeight="1">
      <c r="A129" s="32"/>
      <c r="B129" s="161"/>
      <c r="C129" s="162" t="s">
        <v>198</v>
      </c>
      <c r="D129" s="162" t="s">
        <v>139</v>
      </c>
      <c r="E129" s="163" t="s">
        <v>803</v>
      </c>
      <c r="F129" s="164" t="s">
        <v>804</v>
      </c>
      <c r="G129" s="165" t="s">
        <v>800</v>
      </c>
      <c r="H129" s="166">
        <v>48</v>
      </c>
      <c r="I129" s="167"/>
      <c r="J129" s="168">
        <f t="shared" si="0"/>
        <v>0</v>
      </c>
      <c r="K129" s="169"/>
      <c r="L129" s="33"/>
      <c r="M129" s="170" t="s">
        <v>1</v>
      </c>
      <c r="N129" s="171" t="s">
        <v>38</v>
      </c>
      <c r="O129" s="58"/>
      <c r="P129" s="172">
        <f t="shared" si="1"/>
        <v>0</v>
      </c>
      <c r="Q129" s="172">
        <v>0</v>
      </c>
      <c r="R129" s="172">
        <f t="shared" si="2"/>
        <v>0</v>
      </c>
      <c r="S129" s="172">
        <v>0</v>
      </c>
      <c r="T129" s="173">
        <f t="shared" si="3"/>
        <v>0</v>
      </c>
      <c r="U129" s="32"/>
      <c r="V129" s="32"/>
      <c r="W129" s="32"/>
      <c r="X129" s="32"/>
      <c r="Y129" s="32"/>
      <c r="Z129" s="32"/>
      <c r="AA129" s="32"/>
      <c r="AB129" s="32"/>
      <c r="AC129" s="32"/>
      <c r="AD129" s="32"/>
      <c r="AE129" s="32"/>
      <c r="AR129" s="174" t="s">
        <v>782</v>
      </c>
      <c r="AT129" s="174" t="s">
        <v>139</v>
      </c>
      <c r="AU129" s="174" t="s">
        <v>80</v>
      </c>
      <c r="AY129" s="17" t="s">
        <v>136</v>
      </c>
      <c r="BE129" s="175">
        <f t="shared" si="4"/>
        <v>0</v>
      </c>
      <c r="BF129" s="175">
        <f t="shared" si="5"/>
        <v>0</v>
      </c>
      <c r="BG129" s="175">
        <f t="shared" si="6"/>
        <v>0</v>
      </c>
      <c r="BH129" s="175">
        <f t="shared" si="7"/>
        <v>0</v>
      </c>
      <c r="BI129" s="175">
        <f t="shared" si="8"/>
        <v>0</v>
      </c>
      <c r="BJ129" s="17" t="s">
        <v>144</v>
      </c>
      <c r="BK129" s="175">
        <f t="shared" si="9"/>
        <v>0</v>
      </c>
      <c r="BL129" s="17" t="s">
        <v>782</v>
      </c>
      <c r="BM129" s="174" t="s">
        <v>247</v>
      </c>
    </row>
    <row r="130" spans="1:65" s="2" customFormat="1" ht="16.5" customHeight="1">
      <c r="A130" s="32"/>
      <c r="B130" s="161"/>
      <c r="C130" s="162" t="s">
        <v>204</v>
      </c>
      <c r="D130" s="162" t="s">
        <v>139</v>
      </c>
      <c r="E130" s="163" t="s">
        <v>805</v>
      </c>
      <c r="F130" s="164" t="s">
        <v>806</v>
      </c>
      <c r="G130" s="165" t="s">
        <v>800</v>
      </c>
      <c r="H130" s="166">
        <v>2</v>
      </c>
      <c r="I130" s="167"/>
      <c r="J130" s="168">
        <f t="shared" si="0"/>
        <v>0</v>
      </c>
      <c r="K130" s="169"/>
      <c r="L130" s="33"/>
      <c r="M130" s="170" t="s">
        <v>1</v>
      </c>
      <c r="N130" s="171" t="s">
        <v>38</v>
      </c>
      <c r="O130" s="58"/>
      <c r="P130" s="172">
        <f t="shared" si="1"/>
        <v>0</v>
      </c>
      <c r="Q130" s="172">
        <v>0</v>
      </c>
      <c r="R130" s="172">
        <f t="shared" si="2"/>
        <v>0</v>
      </c>
      <c r="S130" s="172">
        <v>0</v>
      </c>
      <c r="T130" s="173">
        <f t="shared" si="3"/>
        <v>0</v>
      </c>
      <c r="U130" s="32"/>
      <c r="V130" s="32"/>
      <c r="W130" s="32"/>
      <c r="X130" s="32"/>
      <c r="Y130" s="32"/>
      <c r="Z130" s="32"/>
      <c r="AA130" s="32"/>
      <c r="AB130" s="32"/>
      <c r="AC130" s="32"/>
      <c r="AD130" s="32"/>
      <c r="AE130" s="32"/>
      <c r="AR130" s="174" t="s">
        <v>782</v>
      </c>
      <c r="AT130" s="174" t="s">
        <v>139</v>
      </c>
      <c r="AU130" s="174" t="s">
        <v>80</v>
      </c>
      <c r="AY130" s="17" t="s">
        <v>136</v>
      </c>
      <c r="BE130" s="175">
        <f t="shared" si="4"/>
        <v>0</v>
      </c>
      <c r="BF130" s="175">
        <f t="shared" si="5"/>
        <v>0</v>
      </c>
      <c r="BG130" s="175">
        <f t="shared" si="6"/>
        <v>0</v>
      </c>
      <c r="BH130" s="175">
        <f t="shared" si="7"/>
        <v>0</v>
      </c>
      <c r="BI130" s="175">
        <f t="shared" si="8"/>
        <v>0</v>
      </c>
      <c r="BJ130" s="17" t="s">
        <v>144</v>
      </c>
      <c r="BK130" s="175">
        <f t="shared" si="9"/>
        <v>0</v>
      </c>
      <c r="BL130" s="17" t="s">
        <v>782</v>
      </c>
      <c r="BM130" s="174" t="s">
        <v>257</v>
      </c>
    </row>
    <row r="131" spans="1:65" s="2" customFormat="1" ht="16.5" customHeight="1">
      <c r="A131" s="32"/>
      <c r="B131" s="161"/>
      <c r="C131" s="162" t="s">
        <v>210</v>
      </c>
      <c r="D131" s="162" t="s">
        <v>139</v>
      </c>
      <c r="E131" s="163" t="s">
        <v>807</v>
      </c>
      <c r="F131" s="164" t="s">
        <v>808</v>
      </c>
      <c r="G131" s="165" t="s">
        <v>800</v>
      </c>
      <c r="H131" s="166">
        <v>20</v>
      </c>
      <c r="I131" s="167"/>
      <c r="J131" s="168">
        <f t="shared" si="0"/>
        <v>0</v>
      </c>
      <c r="K131" s="169"/>
      <c r="L131" s="33"/>
      <c r="M131" s="170" t="s">
        <v>1</v>
      </c>
      <c r="N131" s="171" t="s">
        <v>38</v>
      </c>
      <c r="O131" s="58"/>
      <c r="P131" s="172">
        <f t="shared" si="1"/>
        <v>0</v>
      </c>
      <c r="Q131" s="172">
        <v>0</v>
      </c>
      <c r="R131" s="172">
        <f t="shared" si="2"/>
        <v>0</v>
      </c>
      <c r="S131" s="172">
        <v>0</v>
      </c>
      <c r="T131" s="173">
        <f t="shared" si="3"/>
        <v>0</v>
      </c>
      <c r="U131" s="32"/>
      <c r="V131" s="32"/>
      <c r="W131" s="32"/>
      <c r="X131" s="32"/>
      <c r="Y131" s="32"/>
      <c r="Z131" s="32"/>
      <c r="AA131" s="32"/>
      <c r="AB131" s="32"/>
      <c r="AC131" s="32"/>
      <c r="AD131" s="32"/>
      <c r="AE131" s="32"/>
      <c r="AR131" s="174" t="s">
        <v>782</v>
      </c>
      <c r="AT131" s="174" t="s">
        <v>139</v>
      </c>
      <c r="AU131" s="174" t="s">
        <v>80</v>
      </c>
      <c r="AY131" s="17" t="s">
        <v>136</v>
      </c>
      <c r="BE131" s="175">
        <f t="shared" si="4"/>
        <v>0</v>
      </c>
      <c r="BF131" s="175">
        <f t="shared" si="5"/>
        <v>0</v>
      </c>
      <c r="BG131" s="175">
        <f t="shared" si="6"/>
        <v>0</v>
      </c>
      <c r="BH131" s="175">
        <f t="shared" si="7"/>
        <v>0</v>
      </c>
      <c r="BI131" s="175">
        <f t="shared" si="8"/>
        <v>0</v>
      </c>
      <c r="BJ131" s="17" t="s">
        <v>144</v>
      </c>
      <c r="BK131" s="175">
        <f t="shared" si="9"/>
        <v>0</v>
      </c>
      <c r="BL131" s="17" t="s">
        <v>782</v>
      </c>
      <c r="BM131" s="174" t="s">
        <v>267</v>
      </c>
    </row>
    <row r="132" spans="1:65" s="2" customFormat="1" ht="16.5" customHeight="1">
      <c r="A132" s="32"/>
      <c r="B132" s="161"/>
      <c r="C132" s="162" t="s">
        <v>214</v>
      </c>
      <c r="D132" s="162" t="s">
        <v>139</v>
      </c>
      <c r="E132" s="163" t="s">
        <v>809</v>
      </c>
      <c r="F132" s="164" t="s">
        <v>810</v>
      </c>
      <c r="G132" s="165" t="s">
        <v>800</v>
      </c>
      <c r="H132" s="166">
        <v>48</v>
      </c>
      <c r="I132" s="167"/>
      <c r="J132" s="168">
        <f t="shared" si="0"/>
        <v>0</v>
      </c>
      <c r="K132" s="169"/>
      <c r="L132" s="33"/>
      <c r="M132" s="215" t="s">
        <v>1</v>
      </c>
      <c r="N132" s="216" t="s">
        <v>38</v>
      </c>
      <c r="O132" s="217"/>
      <c r="P132" s="218">
        <f t="shared" si="1"/>
        <v>0</v>
      </c>
      <c r="Q132" s="218">
        <v>0</v>
      </c>
      <c r="R132" s="218">
        <f t="shared" si="2"/>
        <v>0</v>
      </c>
      <c r="S132" s="218">
        <v>0</v>
      </c>
      <c r="T132" s="219">
        <f t="shared" si="3"/>
        <v>0</v>
      </c>
      <c r="U132" s="32"/>
      <c r="V132" s="32"/>
      <c r="W132" s="32"/>
      <c r="X132" s="32"/>
      <c r="Y132" s="32"/>
      <c r="Z132" s="32"/>
      <c r="AA132" s="32"/>
      <c r="AB132" s="32"/>
      <c r="AC132" s="32"/>
      <c r="AD132" s="32"/>
      <c r="AE132" s="32"/>
      <c r="AR132" s="174" t="s">
        <v>782</v>
      </c>
      <c r="AT132" s="174" t="s">
        <v>139</v>
      </c>
      <c r="AU132" s="174" t="s">
        <v>80</v>
      </c>
      <c r="AY132" s="17" t="s">
        <v>136</v>
      </c>
      <c r="BE132" s="175">
        <f t="shared" si="4"/>
        <v>0</v>
      </c>
      <c r="BF132" s="175">
        <f t="shared" si="5"/>
        <v>0</v>
      </c>
      <c r="BG132" s="175">
        <f t="shared" si="6"/>
        <v>0</v>
      </c>
      <c r="BH132" s="175">
        <f t="shared" si="7"/>
        <v>0</v>
      </c>
      <c r="BI132" s="175">
        <f t="shared" si="8"/>
        <v>0</v>
      </c>
      <c r="BJ132" s="17" t="s">
        <v>144</v>
      </c>
      <c r="BK132" s="175">
        <f t="shared" si="9"/>
        <v>0</v>
      </c>
      <c r="BL132" s="17" t="s">
        <v>782</v>
      </c>
      <c r="BM132" s="174" t="s">
        <v>275</v>
      </c>
    </row>
    <row r="133" spans="1:65" s="2" customFormat="1" ht="6.95" customHeight="1">
      <c r="A133" s="32"/>
      <c r="B133" s="47"/>
      <c r="C133" s="48"/>
      <c r="D133" s="48"/>
      <c r="E133" s="48"/>
      <c r="F133" s="48"/>
      <c r="G133" s="48"/>
      <c r="H133" s="48"/>
      <c r="I133" s="120"/>
      <c r="J133" s="48"/>
      <c r="K133" s="48"/>
      <c r="L133" s="33"/>
      <c r="M133" s="32"/>
      <c r="O133" s="32"/>
      <c r="P133" s="32"/>
      <c r="Q133" s="32"/>
      <c r="R133" s="32"/>
      <c r="S133" s="32"/>
      <c r="T133" s="32"/>
      <c r="U133" s="32"/>
      <c r="V133" s="32"/>
      <c r="W133" s="32"/>
      <c r="X133" s="32"/>
      <c r="Y133" s="32"/>
      <c r="Z133" s="32"/>
      <c r="AA133" s="32"/>
      <c r="AB133" s="32"/>
      <c r="AC133" s="32"/>
      <c r="AD133" s="32"/>
      <c r="AE133" s="32"/>
    </row>
  </sheetData>
  <autoFilter ref="C116:K132" xr:uid="{00000000-0009-0000-0000-000005000000}"/>
  <mergeCells count="9">
    <mergeCell ref="E87:H87"/>
    <mergeCell ref="E107:H107"/>
    <mergeCell ref="E109:H109"/>
    <mergeCell ref="L2:V2"/>
    <mergeCell ref="E7:H7"/>
    <mergeCell ref="E9:H9"/>
    <mergeCell ref="E18:H18"/>
    <mergeCell ref="E27:H27"/>
    <mergeCell ref="E85:H85"/>
  </mergeCells>
  <pageMargins left="0.39374999999999999" right="0.39374999999999999" top="0.39374999999999999" bottom="0.39374999999999999" header="0" footer="0"/>
  <pageSetup paperSize="9" fitToHeight="100" orientation="portrait" blackAndWhite="1"/>
  <headerFooter>
    <oddFooter>&amp;CStrana &amp;P z &amp;N</oddFooter>
  </headerFooter>
  <drawing r:id="rId1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600-000000000000}">
  <sheetPr>
    <pageSetUpPr fitToPage="1"/>
  </sheetPr>
  <dimension ref="A2:BM133"/>
  <sheetViews>
    <sheetView showGridLines="0" workbookViewId="0"/>
  </sheetViews>
  <sheetFormatPr defaultRowHeight="15"/>
  <cols>
    <col min="1" max="1" width="8.33203125" style="1" customWidth="1"/>
    <col min="2" max="2" width="1.6640625" style="1" customWidth="1"/>
    <col min="3" max="3" width="4.1640625" style="1" customWidth="1"/>
    <col min="4" max="4" width="4.33203125" style="1" customWidth="1"/>
    <col min="5" max="5" width="17.1640625" style="1" customWidth="1"/>
    <col min="6" max="6" width="50.83203125" style="1" customWidth="1"/>
    <col min="7" max="7" width="7" style="1" customWidth="1"/>
    <col min="8" max="8" width="11.5" style="1" customWidth="1"/>
    <col min="9" max="9" width="20.1640625" style="93" customWidth="1"/>
    <col min="10" max="10" width="20.1640625" style="1" customWidth="1"/>
    <col min="11" max="11" width="20.1640625" style="1" hidden="1" customWidth="1"/>
    <col min="12" max="12" width="9.33203125" style="1" customWidth="1"/>
    <col min="13" max="13" width="10.83203125" style="1" hidden="1" customWidth="1"/>
    <col min="14" max="14" width="9.33203125" style="1" hidden="1"/>
    <col min="15" max="20" width="14.1640625" style="1" hidden="1" customWidth="1"/>
    <col min="21" max="21" width="16.33203125" style="1" hidden="1" customWidth="1"/>
    <col min="22" max="22" width="12.33203125" style="1" customWidth="1"/>
    <col min="23" max="23" width="16.33203125" style="1" customWidth="1"/>
    <col min="24" max="24" width="12.33203125" style="1" customWidth="1"/>
    <col min="25" max="25" width="15" style="1" customWidth="1"/>
    <col min="26" max="26" width="11" style="1" customWidth="1"/>
    <col min="27" max="27" width="15" style="1" customWidth="1"/>
    <col min="28" max="28" width="16.33203125" style="1" customWidth="1"/>
    <col min="29" max="29" width="11" style="1" customWidth="1"/>
    <col min="30" max="30" width="15" style="1" customWidth="1"/>
    <col min="31" max="31" width="16.33203125" style="1" customWidth="1"/>
    <col min="44" max="65" width="9.33203125" style="1" hidden="1"/>
  </cols>
  <sheetData>
    <row r="2" spans="1:46" s="1" customFormat="1" ht="36.950000000000003" customHeight="1">
      <c r="I2" s="93"/>
      <c r="L2" s="258" t="s">
        <v>5</v>
      </c>
      <c r="M2" s="243"/>
      <c r="N2" s="243"/>
      <c r="O2" s="243"/>
      <c r="P2" s="243"/>
      <c r="Q2" s="243"/>
      <c r="R2" s="243"/>
      <c r="S2" s="243"/>
      <c r="T2" s="243"/>
      <c r="U2" s="243"/>
      <c r="V2" s="243"/>
      <c r="AT2" s="17" t="s">
        <v>96</v>
      </c>
    </row>
    <row r="3" spans="1:46" s="1" customFormat="1" ht="6.95" customHeight="1">
      <c r="B3" s="18"/>
      <c r="C3" s="19"/>
      <c r="D3" s="19"/>
      <c r="E3" s="19"/>
      <c r="F3" s="19"/>
      <c r="G3" s="19"/>
      <c r="H3" s="19"/>
      <c r="I3" s="94"/>
      <c r="J3" s="19"/>
      <c r="K3" s="19"/>
      <c r="L3" s="20"/>
      <c r="AT3" s="17" t="s">
        <v>80</v>
      </c>
    </row>
    <row r="4" spans="1:46" s="1" customFormat="1" ht="24.95" customHeight="1">
      <c r="B4" s="20"/>
      <c r="D4" s="21" t="s">
        <v>97</v>
      </c>
      <c r="I4" s="93"/>
      <c r="L4" s="20"/>
      <c r="M4" s="95" t="s">
        <v>10</v>
      </c>
      <c r="AT4" s="17" t="s">
        <v>3</v>
      </c>
    </row>
    <row r="5" spans="1:46" s="1" customFormat="1" ht="6.95" customHeight="1">
      <c r="B5" s="20"/>
      <c r="I5" s="93"/>
      <c r="L5" s="20"/>
    </row>
    <row r="6" spans="1:46" s="1" customFormat="1" ht="12" customHeight="1">
      <c r="B6" s="20"/>
      <c r="D6" s="27" t="s">
        <v>16</v>
      </c>
      <c r="I6" s="93"/>
      <c r="L6" s="20"/>
    </row>
    <row r="7" spans="1:46" s="1" customFormat="1" ht="16.5" customHeight="1">
      <c r="B7" s="20"/>
      <c r="E7" s="259" t="str">
        <f>'Rekapitulace stavby'!K6</f>
        <v>Bytový dům Mezilesí 2060 - Výměna stoupacího potrubí - I. etapa</v>
      </c>
      <c r="F7" s="260"/>
      <c r="G7" s="260"/>
      <c r="H7" s="260"/>
      <c r="I7" s="93"/>
      <c r="L7" s="20"/>
    </row>
    <row r="8" spans="1:46" s="2" customFormat="1" ht="12" customHeight="1">
      <c r="A8" s="32"/>
      <c r="B8" s="33"/>
      <c r="C8" s="32"/>
      <c r="D8" s="27" t="s">
        <v>98</v>
      </c>
      <c r="E8" s="32"/>
      <c r="F8" s="32"/>
      <c r="G8" s="32"/>
      <c r="H8" s="32"/>
      <c r="I8" s="96"/>
      <c r="J8" s="32"/>
      <c r="K8" s="32"/>
      <c r="L8" s="42"/>
      <c r="S8" s="32"/>
      <c r="T8" s="32"/>
      <c r="U8" s="32"/>
      <c r="V8" s="32"/>
      <c r="W8" s="32"/>
      <c r="X8" s="32"/>
      <c r="Y8" s="32"/>
      <c r="Z8" s="32"/>
      <c r="AA8" s="32"/>
      <c r="AB8" s="32"/>
      <c r="AC8" s="32"/>
      <c r="AD8" s="32"/>
      <c r="AE8" s="32"/>
    </row>
    <row r="9" spans="1:46" s="2" customFormat="1" ht="16.5" customHeight="1">
      <c r="A9" s="32"/>
      <c r="B9" s="33"/>
      <c r="C9" s="32"/>
      <c r="D9" s="32"/>
      <c r="E9" s="220" t="s">
        <v>811</v>
      </c>
      <c r="F9" s="261"/>
      <c r="G9" s="261"/>
      <c r="H9" s="261"/>
      <c r="I9" s="96"/>
      <c r="J9" s="32"/>
      <c r="K9" s="32"/>
      <c r="L9" s="42"/>
      <c r="S9" s="32"/>
      <c r="T9" s="32"/>
      <c r="U9" s="32"/>
      <c r="V9" s="32"/>
      <c r="W9" s="32"/>
      <c r="X9" s="32"/>
      <c r="Y9" s="32"/>
      <c r="Z9" s="32"/>
      <c r="AA9" s="32"/>
      <c r="AB9" s="32"/>
      <c r="AC9" s="32"/>
      <c r="AD9" s="32"/>
      <c r="AE9" s="32"/>
    </row>
    <row r="10" spans="1:46" s="2" customFormat="1" ht="11.25">
      <c r="A10" s="32"/>
      <c r="B10" s="33"/>
      <c r="C10" s="32"/>
      <c r="D10" s="32"/>
      <c r="E10" s="32"/>
      <c r="F10" s="32"/>
      <c r="G10" s="32"/>
      <c r="H10" s="32"/>
      <c r="I10" s="96"/>
      <c r="J10" s="32"/>
      <c r="K10" s="32"/>
      <c r="L10" s="42"/>
      <c r="S10" s="32"/>
      <c r="T10" s="32"/>
      <c r="U10" s="32"/>
      <c r="V10" s="32"/>
      <c r="W10" s="32"/>
      <c r="X10" s="32"/>
      <c r="Y10" s="32"/>
      <c r="Z10" s="32"/>
      <c r="AA10" s="32"/>
      <c r="AB10" s="32"/>
      <c r="AC10" s="32"/>
      <c r="AD10" s="32"/>
      <c r="AE10" s="32"/>
    </row>
    <row r="11" spans="1:46" s="2" customFormat="1" ht="12" customHeight="1">
      <c r="A11" s="32"/>
      <c r="B11" s="33"/>
      <c r="C11" s="32"/>
      <c r="D11" s="27" t="s">
        <v>18</v>
      </c>
      <c r="E11" s="32"/>
      <c r="F11" s="25" t="s">
        <v>1</v>
      </c>
      <c r="G11" s="32"/>
      <c r="H11" s="32"/>
      <c r="I11" s="97" t="s">
        <v>19</v>
      </c>
      <c r="J11" s="25" t="s">
        <v>1</v>
      </c>
      <c r="K11" s="32"/>
      <c r="L11" s="42"/>
      <c r="S11" s="32"/>
      <c r="T11" s="32"/>
      <c r="U11" s="32"/>
      <c r="V11" s="32"/>
      <c r="W11" s="32"/>
      <c r="X11" s="32"/>
      <c r="Y11" s="32"/>
      <c r="Z11" s="32"/>
      <c r="AA11" s="32"/>
      <c r="AB11" s="32"/>
      <c r="AC11" s="32"/>
      <c r="AD11" s="32"/>
      <c r="AE11" s="32"/>
    </row>
    <row r="12" spans="1:46" s="2" customFormat="1" ht="12" customHeight="1">
      <c r="A12" s="32"/>
      <c r="B12" s="33"/>
      <c r="C12" s="32"/>
      <c r="D12" s="27" t="s">
        <v>20</v>
      </c>
      <c r="E12" s="32"/>
      <c r="F12" s="25" t="s">
        <v>21</v>
      </c>
      <c r="G12" s="32"/>
      <c r="H12" s="32"/>
      <c r="I12" s="97" t="s">
        <v>22</v>
      </c>
      <c r="J12" s="55">
        <f>'Rekapitulace stavby'!AN8</f>
        <v>43734</v>
      </c>
      <c r="K12" s="32"/>
      <c r="L12" s="42"/>
      <c r="S12" s="32"/>
      <c r="T12" s="32"/>
      <c r="U12" s="32"/>
      <c r="V12" s="32"/>
      <c r="W12" s="32"/>
      <c r="X12" s="32"/>
      <c r="Y12" s="32"/>
      <c r="Z12" s="32"/>
      <c r="AA12" s="32"/>
      <c r="AB12" s="32"/>
      <c r="AC12" s="32"/>
      <c r="AD12" s="32"/>
      <c r="AE12" s="32"/>
    </row>
    <row r="13" spans="1:46" s="2" customFormat="1" ht="10.9" customHeight="1">
      <c r="A13" s="32"/>
      <c r="B13" s="33"/>
      <c r="C13" s="32"/>
      <c r="D13" s="32"/>
      <c r="E13" s="32"/>
      <c r="F13" s="32"/>
      <c r="G13" s="32"/>
      <c r="H13" s="32"/>
      <c r="I13" s="96"/>
      <c r="J13" s="32"/>
      <c r="K13" s="32"/>
      <c r="L13" s="42"/>
      <c r="S13" s="32"/>
      <c r="T13" s="32"/>
      <c r="U13" s="32"/>
      <c r="V13" s="32"/>
      <c r="W13" s="32"/>
      <c r="X13" s="32"/>
      <c r="Y13" s="32"/>
      <c r="Z13" s="32"/>
      <c r="AA13" s="32"/>
      <c r="AB13" s="32"/>
      <c r="AC13" s="32"/>
      <c r="AD13" s="32"/>
      <c r="AE13" s="32"/>
    </row>
    <row r="14" spans="1:46" s="2" customFormat="1" ht="12" customHeight="1">
      <c r="A14" s="32"/>
      <c r="B14" s="33"/>
      <c r="C14" s="32"/>
      <c r="D14" s="27" t="s">
        <v>23</v>
      </c>
      <c r="E14" s="32"/>
      <c r="F14" s="32"/>
      <c r="G14" s="32"/>
      <c r="H14" s="32"/>
      <c r="I14" s="97" t="s">
        <v>24</v>
      </c>
      <c r="J14" s="25" t="str">
        <f>IF('Rekapitulace stavby'!AN10="","",'Rekapitulace stavby'!AN10)</f>
        <v/>
      </c>
      <c r="K14" s="32"/>
      <c r="L14" s="42"/>
      <c r="S14" s="32"/>
      <c r="T14" s="32"/>
      <c r="U14" s="32"/>
      <c r="V14" s="32"/>
      <c r="W14" s="32"/>
      <c r="X14" s="32"/>
      <c r="Y14" s="32"/>
      <c r="Z14" s="32"/>
      <c r="AA14" s="32"/>
      <c r="AB14" s="32"/>
      <c r="AC14" s="32"/>
      <c r="AD14" s="32"/>
      <c r="AE14" s="32"/>
    </row>
    <row r="15" spans="1:46" s="2" customFormat="1" ht="18" customHeight="1">
      <c r="A15" s="32"/>
      <c r="B15" s="33"/>
      <c r="C15" s="32"/>
      <c r="D15" s="32"/>
      <c r="E15" s="25" t="str">
        <f>IF('Rekapitulace stavby'!E11="","",'Rekapitulace stavby'!E11)</f>
        <v xml:space="preserve"> </v>
      </c>
      <c r="F15" s="32"/>
      <c r="G15" s="32"/>
      <c r="H15" s="32"/>
      <c r="I15" s="97" t="s">
        <v>25</v>
      </c>
      <c r="J15" s="25" t="str">
        <f>IF('Rekapitulace stavby'!AN11="","",'Rekapitulace stavby'!AN11)</f>
        <v/>
      </c>
      <c r="K15" s="32"/>
      <c r="L15" s="42"/>
      <c r="S15" s="32"/>
      <c r="T15" s="32"/>
      <c r="U15" s="32"/>
      <c r="V15" s="32"/>
      <c r="W15" s="32"/>
      <c r="X15" s="32"/>
      <c r="Y15" s="32"/>
      <c r="Z15" s="32"/>
      <c r="AA15" s="32"/>
      <c r="AB15" s="32"/>
      <c r="AC15" s="32"/>
      <c r="AD15" s="32"/>
      <c r="AE15" s="32"/>
    </row>
    <row r="16" spans="1:46" s="2" customFormat="1" ht="6.95" customHeight="1">
      <c r="A16" s="32"/>
      <c r="B16" s="33"/>
      <c r="C16" s="32"/>
      <c r="D16" s="32"/>
      <c r="E16" s="32"/>
      <c r="F16" s="32"/>
      <c r="G16" s="32"/>
      <c r="H16" s="32"/>
      <c r="I16" s="96"/>
      <c r="J16" s="32"/>
      <c r="K16" s="32"/>
      <c r="L16" s="42"/>
      <c r="S16" s="32"/>
      <c r="T16" s="32"/>
      <c r="U16" s="32"/>
      <c r="V16" s="32"/>
      <c r="W16" s="32"/>
      <c r="X16" s="32"/>
      <c r="Y16" s="32"/>
      <c r="Z16" s="32"/>
      <c r="AA16" s="32"/>
      <c r="AB16" s="32"/>
      <c r="AC16" s="32"/>
      <c r="AD16" s="32"/>
      <c r="AE16" s="32"/>
    </row>
    <row r="17" spans="1:31" s="2" customFormat="1" ht="12" customHeight="1">
      <c r="A17" s="32"/>
      <c r="B17" s="33"/>
      <c r="C17" s="32"/>
      <c r="D17" s="27" t="s">
        <v>26</v>
      </c>
      <c r="E17" s="32"/>
      <c r="F17" s="32"/>
      <c r="G17" s="32"/>
      <c r="H17" s="32"/>
      <c r="I17" s="97" t="s">
        <v>24</v>
      </c>
      <c r="J17" s="28" t="str">
        <f>'Rekapitulace stavby'!AN13</f>
        <v>Vyplň údaj</v>
      </c>
      <c r="K17" s="32"/>
      <c r="L17" s="42"/>
      <c r="S17" s="32"/>
      <c r="T17" s="32"/>
      <c r="U17" s="32"/>
      <c r="V17" s="32"/>
      <c r="W17" s="32"/>
      <c r="X17" s="32"/>
      <c r="Y17" s="32"/>
      <c r="Z17" s="32"/>
      <c r="AA17" s="32"/>
      <c r="AB17" s="32"/>
      <c r="AC17" s="32"/>
      <c r="AD17" s="32"/>
      <c r="AE17" s="32"/>
    </row>
    <row r="18" spans="1:31" s="2" customFormat="1" ht="18" customHeight="1">
      <c r="A18" s="32"/>
      <c r="B18" s="33"/>
      <c r="C18" s="32"/>
      <c r="D18" s="32"/>
      <c r="E18" s="262" t="str">
        <f>'Rekapitulace stavby'!E14</f>
        <v>Vyplň údaj</v>
      </c>
      <c r="F18" s="242"/>
      <c r="G18" s="242"/>
      <c r="H18" s="242"/>
      <c r="I18" s="97" t="s">
        <v>25</v>
      </c>
      <c r="J18" s="28" t="str">
        <f>'Rekapitulace stavby'!AN14</f>
        <v>Vyplň údaj</v>
      </c>
      <c r="K18" s="32"/>
      <c r="L18" s="42"/>
      <c r="S18" s="32"/>
      <c r="T18" s="32"/>
      <c r="U18" s="32"/>
      <c r="V18" s="32"/>
      <c r="W18" s="32"/>
      <c r="X18" s="32"/>
      <c r="Y18" s="32"/>
      <c r="Z18" s="32"/>
      <c r="AA18" s="32"/>
      <c r="AB18" s="32"/>
      <c r="AC18" s="32"/>
      <c r="AD18" s="32"/>
      <c r="AE18" s="32"/>
    </row>
    <row r="19" spans="1:31" s="2" customFormat="1" ht="6.95" customHeight="1">
      <c r="A19" s="32"/>
      <c r="B19" s="33"/>
      <c r="C19" s="32"/>
      <c r="D19" s="32"/>
      <c r="E19" s="32"/>
      <c r="F19" s="32"/>
      <c r="G19" s="32"/>
      <c r="H19" s="32"/>
      <c r="I19" s="96"/>
      <c r="J19" s="32"/>
      <c r="K19" s="32"/>
      <c r="L19" s="42"/>
      <c r="S19" s="32"/>
      <c r="T19" s="32"/>
      <c r="U19" s="32"/>
      <c r="V19" s="32"/>
      <c r="W19" s="32"/>
      <c r="X19" s="32"/>
      <c r="Y19" s="32"/>
      <c r="Z19" s="32"/>
      <c r="AA19" s="32"/>
      <c r="AB19" s="32"/>
      <c r="AC19" s="32"/>
      <c r="AD19" s="32"/>
      <c r="AE19" s="32"/>
    </row>
    <row r="20" spans="1:31" s="2" customFormat="1" ht="12" customHeight="1">
      <c r="A20" s="32"/>
      <c r="B20" s="33"/>
      <c r="C20" s="32"/>
      <c r="D20" s="27" t="s">
        <v>28</v>
      </c>
      <c r="E20" s="32"/>
      <c r="F20" s="32"/>
      <c r="G20" s="32"/>
      <c r="H20" s="32"/>
      <c r="I20" s="97" t="s">
        <v>24</v>
      </c>
      <c r="J20" s="25" t="str">
        <f>IF('Rekapitulace stavby'!AN16="","",'Rekapitulace stavby'!AN16)</f>
        <v/>
      </c>
      <c r="K20" s="32"/>
      <c r="L20" s="42"/>
      <c r="S20" s="32"/>
      <c r="T20" s="32"/>
      <c r="U20" s="32"/>
      <c r="V20" s="32"/>
      <c r="W20" s="32"/>
      <c r="X20" s="32"/>
      <c r="Y20" s="32"/>
      <c r="Z20" s="32"/>
      <c r="AA20" s="32"/>
      <c r="AB20" s="32"/>
      <c r="AC20" s="32"/>
      <c r="AD20" s="32"/>
      <c r="AE20" s="32"/>
    </row>
    <row r="21" spans="1:31" s="2" customFormat="1" ht="18" customHeight="1">
      <c r="A21" s="32"/>
      <c r="B21" s="33"/>
      <c r="C21" s="32"/>
      <c r="D21" s="32"/>
      <c r="E21" s="25" t="str">
        <f>IF('Rekapitulace stavby'!E17="","",'Rekapitulace stavby'!E17)</f>
        <v xml:space="preserve"> </v>
      </c>
      <c r="F21" s="32"/>
      <c r="G21" s="32"/>
      <c r="H21" s="32"/>
      <c r="I21" s="97" t="s">
        <v>25</v>
      </c>
      <c r="J21" s="25" t="str">
        <f>IF('Rekapitulace stavby'!AN17="","",'Rekapitulace stavby'!AN17)</f>
        <v/>
      </c>
      <c r="K21" s="32"/>
      <c r="L21" s="42"/>
      <c r="S21" s="32"/>
      <c r="T21" s="32"/>
      <c r="U21" s="32"/>
      <c r="V21" s="32"/>
      <c r="W21" s="32"/>
      <c r="X21" s="32"/>
      <c r="Y21" s="32"/>
      <c r="Z21" s="32"/>
      <c r="AA21" s="32"/>
      <c r="AB21" s="32"/>
      <c r="AC21" s="32"/>
      <c r="AD21" s="32"/>
      <c r="AE21" s="32"/>
    </row>
    <row r="22" spans="1:31" s="2" customFormat="1" ht="6.95" customHeight="1">
      <c r="A22" s="32"/>
      <c r="B22" s="33"/>
      <c r="C22" s="32"/>
      <c r="D22" s="32"/>
      <c r="E22" s="32"/>
      <c r="F22" s="32"/>
      <c r="G22" s="32"/>
      <c r="H22" s="32"/>
      <c r="I22" s="96"/>
      <c r="J22" s="32"/>
      <c r="K22" s="32"/>
      <c r="L22" s="42"/>
      <c r="S22" s="32"/>
      <c r="T22" s="32"/>
      <c r="U22" s="32"/>
      <c r="V22" s="32"/>
      <c r="W22" s="32"/>
      <c r="X22" s="32"/>
      <c r="Y22" s="32"/>
      <c r="Z22" s="32"/>
      <c r="AA22" s="32"/>
      <c r="AB22" s="32"/>
      <c r="AC22" s="32"/>
      <c r="AD22" s="32"/>
      <c r="AE22" s="32"/>
    </row>
    <row r="23" spans="1:31" s="2" customFormat="1" ht="12" customHeight="1">
      <c r="A23" s="32"/>
      <c r="B23" s="33"/>
      <c r="C23" s="32"/>
      <c r="D23" s="27" t="s">
        <v>30</v>
      </c>
      <c r="E23" s="32"/>
      <c r="F23" s="32"/>
      <c r="G23" s="32"/>
      <c r="H23" s="32"/>
      <c r="I23" s="97" t="s">
        <v>24</v>
      </c>
      <c r="J23" s="25" t="str">
        <f>IF('Rekapitulace stavby'!AN19="","",'Rekapitulace stavby'!AN19)</f>
        <v/>
      </c>
      <c r="K23" s="32"/>
      <c r="L23" s="42"/>
      <c r="S23" s="32"/>
      <c r="T23" s="32"/>
      <c r="U23" s="32"/>
      <c r="V23" s="32"/>
      <c r="W23" s="32"/>
      <c r="X23" s="32"/>
      <c r="Y23" s="32"/>
      <c r="Z23" s="32"/>
      <c r="AA23" s="32"/>
      <c r="AB23" s="32"/>
      <c r="AC23" s="32"/>
      <c r="AD23" s="32"/>
      <c r="AE23" s="32"/>
    </row>
    <row r="24" spans="1:31" s="2" customFormat="1" ht="18" customHeight="1">
      <c r="A24" s="32"/>
      <c r="B24" s="33"/>
      <c r="C24" s="32"/>
      <c r="D24" s="32"/>
      <c r="E24" s="25" t="str">
        <f>IF('Rekapitulace stavby'!E20="","",'Rekapitulace stavby'!E20)</f>
        <v xml:space="preserve"> </v>
      </c>
      <c r="F24" s="32"/>
      <c r="G24" s="32"/>
      <c r="H24" s="32"/>
      <c r="I24" s="97" t="s">
        <v>25</v>
      </c>
      <c r="J24" s="25" t="str">
        <f>IF('Rekapitulace stavby'!AN20="","",'Rekapitulace stavby'!AN20)</f>
        <v/>
      </c>
      <c r="K24" s="32"/>
      <c r="L24" s="42"/>
      <c r="S24" s="32"/>
      <c r="T24" s="32"/>
      <c r="U24" s="32"/>
      <c r="V24" s="32"/>
      <c r="W24" s="32"/>
      <c r="X24" s="32"/>
      <c r="Y24" s="32"/>
      <c r="Z24" s="32"/>
      <c r="AA24" s="32"/>
      <c r="AB24" s="32"/>
      <c r="AC24" s="32"/>
      <c r="AD24" s="32"/>
      <c r="AE24" s="32"/>
    </row>
    <row r="25" spans="1:31" s="2" customFormat="1" ht="6.95" customHeight="1">
      <c r="A25" s="32"/>
      <c r="B25" s="33"/>
      <c r="C25" s="32"/>
      <c r="D25" s="32"/>
      <c r="E25" s="32"/>
      <c r="F25" s="32"/>
      <c r="G25" s="32"/>
      <c r="H25" s="32"/>
      <c r="I25" s="96"/>
      <c r="J25" s="32"/>
      <c r="K25" s="32"/>
      <c r="L25" s="42"/>
      <c r="S25" s="32"/>
      <c r="T25" s="32"/>
      <c r="U25" s="32"/>
      <c r="V25" s="32"/>
      <c r="W25" s="32"/>
      <c r="X25" s="32"/>
      <c r="Y25" s="32"/>
      <c r="Z25" s="32"/>
      <c r="AA25" s="32"/>
      <c r="AB25" s="32"/>
      <c r="AC25" s="32"/>
      <c r="AD25" s="32"/>
      <c r="AE25" s="32"/>
    </row>
    <row r="26" spans="1:31" s="2" customFormat="1" ht="12" customHeight="1">
      <c r="A26" s="32"/>
      <c r="B26" s="33"/>
      <c r="C26" s="32"/>
      <c r="D26" s="27" t="s">
        <v>31</v>
      </c>
      <c r="E26" s="32"/>
      <c r="F26" s="32"/>
      <c r="G26" s="32"/>
      <c r="H26" s="32"/>
      <c r="I26" s="96"/>
      <c r="J26" s="32"/>
      <c r="K26" s="32"/>
      <c r="L26" s="42"/>
      <c r="S26" s="32"/>
      <c r="T26" s="32"/>
      <c r="U26" s="32"/>
      <c r="V26" s="32"/>
      <c r="W26" s="32"/>
      <c r="X26" s="32"/>
      <c r="Y26" s="32"/>
      <c r="Z26" s="32"/>
      <c r="AA26" s="32"/>
      <c r="AB26" s="32"/>
      <c r="AC26" s="32"/>
      <c r="AD26" s="32"/>
      <c r="AE26" s="32"/>
    </row>
    <row r="27" spans="1:31" s="8" customFormat="1" ht="16.5" customHeight="1">
      <c r="A27" s="98"/>
      <c r="B27" s="99"/>
      <c r="C27" s="98"/>
      <c r="D27" s="98"/>
      <c r="E27" s="247" t="s">
        <v>1</v>
      </c>
      <c r="F27" s="247"/>
      <c r="G27" s="247"/>
      <c r="H27" s="247"/>
      <c r="I27" s="100"/>
      <c r="J27" s="98"/>
      <c r="K27" s="98"/>
      <c r="L27" s="101"/>
      <c r="S27" s="98"/>
      <c r="T27" s="98"/>
      <c r="U27" s="98"/>
      <c r="V27" s="98"/>
      <c r="W27" s="98"/>
      <c r="X27" s="98"/>
      <c r="Y27" s="98"/>
      <c r="Z27" s="98"/>
      <c r="AA27" s="98"/>
      <c r="AB27" s="98"/>
      <c r="AC27" s="98"/>
      <c r="AD27" s="98"/>
      <c r="AE27" s="98"/>
    </row>
    <row r="28" spans="1:31" s="2" customFormat="1" ht="6.95" customHeight="1">
      <c r="A28" s="32"/>
      <c r="B28" s="33"/>
      <c r="C28" s="32"/>
      <c r="D28" s="32"/>
      <c r="E28" s="32"/>
      <c r="F28" s="32"/>
      <c r="G28" s="32"/>
      <c r="H28" s="32"/>
      <c r="I28" s="96"/>
      <c r="J28" s="32"/>
      <c r="K28" s="32"/>
      <c r="L28" s="42"/>
      <c r="S28" s="32"/>
      <c r="T28" s="32"/>
      <c r="U28" s="32"/>
      <c r="V28" s="32"/>
      <c r="W28" s="32"/>
      <c r="X28" s="32"/>
      <c r="Y28" s="32"/>
      <c r="Z28" s="32"/>
      <c r="AA28" s="32"/>
      <c r="AB28" s="32"/>
      <c r="AC28" s="32"/>
      <c r="AD28" s="32"/>
      <c r="AE28" s="32"/>
    </row>
    <row r="29" spans="1:31" s="2" customFormat="1" ht="6.95" customHeight="1">
      <c r="A29" s="32"/>
      <c r="B29" s="33"/>
      <c r="C29" s="32"/>
      <c r="D29" s="66"/>
      <c r="E29" s="66"/>
      <c r="F29" s="66"/>
      <c r="G29" s="66"/>
      <c r="H29" s="66"/>
      <c r="I29" s="102"/>
      <c r="J29" s="66"/>
      <c r="K29" s="66"/>
      <c r="L29" s="42"/>
      <c r="S29" s="32"/>
      <c r="T29" s="32"/>
      <c r="U29" s="32"/>
      <c r="V29" s="32"/>
      <c r="W29" s="32"/>
      <c r="X29" s="32"/>
      <c r="Y29" s="32"/>
      <c r="Z29" s="32"/>
      <c r="AA29" s="32"/>
      <c r="AB29" s="32"/>
      <c r="AC29" s="32"/>
      <c r="AD29" s="32"/>
      <c r="AE29" s="32"/>
    </row>
    <row r="30" spans="1:31" s="2" customFormat="1" ht="25.35" customHeight="1">
      <c r="A30" s="32"/>
      <c r="B30" s="33"/>
      <c r="C30" s="32"/>
      <c r="D30" s="103" t="s">
        <v>32</v>
      </c>
      <c r="E30" s="32"/>
      <c r="F30" s="32"/>
      <c r="G30" s="32"/>
      <c r="H30" s="32"/>
      <c r="I30" s="96"/>
      <c r="J30" s="71">
        <f>ROUND(J118, 2)</f>
        <v>0</v>
      </c>
      <c r="K30" s="32"/>
      <c r="L30" s="42"/>
      <c r="S30" s="32"/>
      <c r="T30" s="32"/>
      <c r="U30" s="32"/>
      <c r="V30" s="32"/>
      <c r="W30" s="32"/>
      <c r="X30" s="32"/>
      <c r="Y30" s="32"/>
      <c r="Z30" s="32"/>
      <c r="AA30" s="32"/>
      <c r="AB30" s="32"/>
      <c r="AC30" s="32"/>
      <c r="AD30" s="32"/>
      <c r="AE30" s="32"/>
    </row>
    <row r="31" spans="1:31" s="2" customFormat="1" ht="6.95" customHeight="1">
      <c r="A31" s="32"/>
      <c r="B31" s="33"/>
      <c r="C31" s="32"/>
      <c r="D31" s="66"/>
      <c r="E31" s="66"/>
      <c r="F31" s="66"/>
      <c r="G31" s="66"/>
      <c r="H31" s="66"/>
      <c r="I31" s="102"/>
      <c r="J31" s="66"/>
      <c r="K31" s="66"/>
      <c r="L31" s="42"/>
      <c r="S31" s="32"/>
      <c r="T31" s="32"/>
      <c r="U31" s="32"/>
      <c r="V31" s="32"/>
      <c r="W31" s="32"/>
      <c r="X31" s="32"/>
      <c r="Y31" s="32"/>
      <c r="Z31" s="32"/>
      <c r="AA31" s="32"/>
      <c r="AB31" s="32"/>
      <c r="AC31" s="32"/>
      <c r="AD31" s="32"/>
      <c r="AE31" s="32"/>
    </row>
    <row r="32" spans="1:31" s="2" customFormat="1" ht="14.45" customHeight="1">
      <c r="A32" s="32"/>
      <c r="B32" s="33"/>
      <c r="C32" s="32"/>
      <c r="D32" s="32"/>
      <c r="E32" s="32"/>
      <c r="F32" s="36" t="s">
        <v>34</v>
      </c>
      <c r="G32" s="32"/>
      <c r="H32" s="32"/>
      <c r="I32" s="104" t="s">
        <v>33</v>
      </c>
      <c r="J32" s="36" t="s">
        <v>35</v>
      </c>
      <c r="K32" s="32"/>
      <c r="L32" s="42"/>
      <c r="S32" s="32"/>
      <c r="T32" s="32"/>
      <c r="U32" s="32"/>
      <c r="V32" s="32"/>
      <c r="W32" s="32"/>
      <c r="X32" s="32"/>
      <c r="Y32" s="32"/>
      <c r="Z32" s="32"/>
      <c r="AA32" s="32"/>
      <c r="AB32" s="32"/>
      <c r="AC32" s="32"/>
      <c r="AD32" s="32"/>
      <c r="AE32" s="32"/>
    </row>
    <row r="33" spans="1:31" s="2" customFormat="1" ht="14.45" customHeight="1">
      <c r="A33" s="32"/>
      <c r="B33" s="33"/>
      <c r="C33" s="32"/>
      <c r="D33" s="105" t="s">
        <v>36</v>
      </c>
      <c r="E33" s="27" t="s">
        <v>37</v>
      </c>
      <c r="F33" s="106">
        <f>ROUND((SUM(BE118:BE132)),  2)</f>
        <v>0</v>
      </c>
      <c r="G33" s="32"/>
      <c r="H33" s="32"/>
      <c r="I33" s="107">
        <v>0.21</v>
      </c>
      <c r="J33" s="106">
        <f>ROUND(((SUM(BE118:BE132))*I33),  2)</f>
        <v>0</v>
      </c>
      <c r="K33" s="32"/>
      <c r="L33" s="42"/>
      <c r="S33" s="32"/>
      <c r="T33" s="32"/>
      <c r="U33" s="32"/>
      <c r="V33" s="32"/>
      <c r="W33" s="32"/>
      <c r="X33" s="32"/>
      <c r="Y33" s="32"/>
      <c r="Z33" s="32"/>
      <c r="AA33" s="32"/>
      <c r="AB33" s="32"/>
      <c r="AC33" s="32"/>
      <c r="AD33" s="32"/>
      <c r="AE33" s="32"/>
    </row>
    <row r="34" spans="1:31" s="2" customFormat="1" ht="14.45" customHeight="1">
      <c r="A34" s="32"/>
      <c r="B34" s="33"/>
      <c r="C34" s="32"/>
      <c r="D34" s="32"/>
      <c r="E34" s="27" t="s">
        <v>38</v>
      </c>
      <c r="F34" s="106">
        <f>ROUND((SUM(BF118:BF132)),  2)</f>
        <v>0</v>
      </c>
      <c r="G34" s="32"/>
      <c r="H34" s="32"/>
      <c r="I34" s="107">
        <v>0.15</v>
      </c>
      <c r="J34" s="106">
        <f>ROUND(((SUM(BF118:BF132))*I34),  2)</f>
        <v>0</v>
      </c>
      <c r="K34" s="32"/>
      <c r="L34" s="42"/>
      <c r="S34" s="32"/>
      <c r="T34" s="32"/>
      <c r="U34" s="32"/>
      <c r="V34" s="32"/>
      <c r="W34" s="32"/>
      <c r="X34" s="32"/>
      <c r="Y34" s="32"/>
      <c r="Z34" s="32"/>
      <c r="AA34" s="32"/>
      <c r="AB34" s="32"/>
      <c r="AC34" s="32"/>
      <c r="AD34" s="32"/>
      <c r="AE34" s="32"/>
    </row>
    <row r="35" spans="1:31" s="2" customFormat="1" ht="14.45" hidden="1" customHeight="1">
      <c r="A35" s="32"/>
      <c r="B35" s="33"/>
      <c r="C35" s="32"/>
      <c r="D35" s="32"/>
      <c r="E35" s="27" t="s">
        <v>39</v>
      </c>
      <c r="F35" s="106">
        <f>ROUND((SUM(BG118:BG132)),  2)</f>
        <v>0</v>
      </c>
      <c r="G35" s="32"/>
      <c r="H35" s="32"/>
      <c r="I35" s="107">
        <v>0.21</v>
      </c>
      <c r="J35" s="106">
        <f>0</f>
        <v>0</v>
      </c>
      <c r="K35" s="32"/>
      <c r="L35" s="42"/>
      <c r="S35" s="32"/>
      <c r="T35" s="32"/>
      <c r="U35" s="32"/>
      <c r="V35" s="32"/>
      <c r="W35" s="32"/>
      <c r="X35" s="32"/>
      <c r="Y35" s="32"/>
      <c r="Z35" s="32"/>
      <c r="AA35" s="32"/>
      <c r="AB35" s="32"/>
      <c r="AC35" s="32"/>
      <c r="AD35" s="32"/>
      <c r="AE35" s="32"/>
    </row>
    <row r="36" spans="1:31" s="2" customFormat="1" ht="14.45" hidden="1" customHeight="1">
      <c r="A36" s="32"/>
      <c r="B36" s="33"/>
      <c r="C36" s="32"/>
      <c r="D36" s="32"/>
      <c r="E36" s="27" t="s">
        <v>40</v>
      </c>
      <c r="F36" s="106">
        <f>ROUND((SUM(BH118:BH132)),  2)</f>
        <v>0</v>
      </c>
      <c r="G36" s="32"/>
      <c r="H36" s="32"/>
      <c r="I36" s="107">
        <v>0.15</v>
      </c>
      <c r="J36" s="106">
        <f>0</f>
        <v>0</v>
      </c>
      <c r="K36" s="32"/>
      <c r="L36" s="42"/>
      <c r="S36" s="32"/>
      <c r="T36" s="32"/>
      <c r="U36" s="32"/>
      <c r="V36" s="32"/>
      <c r="W36" s="32"/>
      <c r="X36" s="32"/>
      <c r="Y36" s="32"/>
      <c r="Z36" s="32"/>
      <c r="AA36" s="32"/>
      <c r="AB36" s="32"/>
      <c r="AC36" s="32"/>
      <c r="AD36" s="32"/>
      <c r="AE36" s="32"/>
    </row>
    <row r="37" spans="1:31" s="2" customFormat="1" ht="14.45" hidden="1" customHeight="1">
      <c r="A37" s="32"/>
      <c r="B37" s="33"/>
      <c r="C37" s="32"/>
      <c r="D37" s="32"/>
      <c r="E37" s="27" t="s">
        <v>41</v>
      </c>
      <c r="F37" s="106">
        <f>ROUND((SUM(BI118:BI132)),  2)</f>
        <v>0</v>
      </c>
      <c r="G37" s="32"/>
      <c r="H37" s="32"/>
      <c r="I37" s="107">
        <v>0</v>
      </c>
      <c r="J37" s="106">
        <f>0</f>
        <v>0</v>
      </c>
      <c r="K37" s="32"/>
      <c r="L37" s="42"/>
      <c r="S37" s="32"/>
      <c r="T37" s="32"/>
      <c r="U37" s="32"/>
      <c r="V37" s="32"/>
      <c r="W37" s="32"/>
      <c r="X37" s="32"/>
      <c r="Y37" s="32"/>
      <c r="Z37" s="32"/>
      <c r="AA37" s="32"/>
      <c r="AB37" s="32"/>
      <c r="AC37" s="32"/>
      <c r="AD37" s="32"/>
      <c r="AE37" s="32"/>
    </row>
    <row r="38" spans="1:31" s="2" customFormat="1" ht="6.95" customHeight="1">
      <c r="A38" s="32"/>
      <c r="B38" s="33"/>
      <c r="C38" s="32"/>
      <c r="D38" s="32"/>
      <c r="E38" s="32"/>
      <c r="F38" s="32"/>
      <c r="G38" s="32"/>
      <c r="H38" s="32"/>
      <c r="I38" s="96"/>
      <c r="J38" s="32"/>
      <c r="K38" s="32"/>
      <c r="L38" s="42"/>
      <c r="S38" s="32"/>
      <c r="T38" s="32"/>
      <c r="U38" s="32"/>
      <c r="V38" s="32"/>
      <c r="W38" s="32"/>
      <c r="X38" s="32"/>
      <c r="Y38" s="32"/>
      <c r="Z38" s="32"/>
      <c r="AA38" s="32"/>
      <c r="AB38" s="32"/>
      <c r="AC38" s="32"/>
      <c r="AD38" s="32"/>
      <c r="AE38" s="32"/>
    </row>
    <row r="39" spans="1:31" s="2" customFormat="1" ht="25.35" customHeight="1">
      <c r="A39" s="32"/>
      <c r="B39" s="33"/>
      <c r="C39" s="108"/>
      <c r="D39" s="109" t="s">
        <v>42</v>
      </c>
      <c r="E39" s="60"/>
      <c r="F39" s="60"/>
      <c r="G39" s="110" t="s">
        <v>43</v>
      </c>
      <c r="H39" s="111" t="s">
        <v>44</v>
      </c>
      <c r="I39" s="112"/>
      <c r="J39" s="113">
        <f>SUM(J30:J37)</f>
        <v>0</v>
      </c>
      <c r="K39" s="114"/>
      <c r="L39" s="42"/>
      <c r="S39" s="32"/>
      <c r="T39" s="32"/>
      <c r="U39" s="32"/>
      <c r="V39" s="32"/>
      <c r="W39" s="32"/>
      <c r="X39" s="32"/>
      <c r="Y39" s="32"/>
      <c r="Z39" s="32"/>
      <c r="AA39" s="32"/>
      <c r="AB39" s="32"/>
      <c r="AC39" s="32"/>
      <c r="AD39" s="32"/>
      <c r="AE39" s="32"/>
    </row>
    <row r="40" spans="1:31" s="2" customFormat="1" ht="14.45" customHeight="1">
      <c r="A40" s="32"/>
      <c r="B40" s="33"/>
      <c r="C40" s="32"/>
      <c r="D40" s="32"/>
      <c r="E40" s="32"/>
      <c r="F40" s="32"/>
      <c r="G40" s="32"/>
      <c r="H40" s="32"/>
      <c r="I40" s="96"/>
      <c r="J40" s="32"/>
      <c r="K40" s="32"/>
      <c r="L40" s="42"/>
      <c r="S40" s="32"/>
      <c r="T40" s="32"/>
      <c r="U40" s="32"/>
      <c r="V40" s="32"/>
      <c r="W40" s="32"/>
      <c r="X40" s="32"/>
      <c r="Y40" s="32"/>
      <c r="Z40" s="32"/>
      <c r="AA40" s="32"/>
      <c r="AB40" s="32"/>
      <c r="AC40" s="32"/>
      <c r="AD40" s="32"/>
      <c r="AE40" s="32"/>
    </row>
    <row r="41" spans="1:31" s="1" customFormat="1" ht="14.45" customHeight="1">
      <c r="B41" s="20"/>
      <c r="I41" s="93"/>
      <c r="L41" s="20"/>
    </row>
    <row r="42" spans="1:31" s="1" customFormat="1" ht="14.45" customHeight="1">
      <c r="B42" s="20"/>
      <c r="I42" s="93"/>
      <c r="L42" s="20"/>
    </row>
    <row r="43" spans="1:31" s="1" customFormat="1" ht="14.45" customHeight="1">
      <c r="B43" s="20"/>
      <c r="I43" s="93"/>
      <c r="L43" s="20"/>
    </row>
    <row r="44" spans="1:31" s="1" customFormat="1" ht="14.45" customHeight="1">
      <c r="B44" s="20"/>
      <c r="I44" s="93"/>
      <c r="L44" s="20"/>
    </row>
    <row r="45" spans="1:31" s="1" customFormat="1" ht="14.45" customHeight="1">
      <c r="B45" s="20"/>
      <c r="I45" s="93"/>
      <c r="L45" s="20"/>
    </row>
    <row r="46" spans="1:31" s="1" customFormat="1" ht="14.45" customHeight="1">
      <c r="B46" s="20"/>
      <c r="I46" s="93"/>
      <c r="L46" s="20"/>
    </row>
    <row r="47" spans="1:31" s="1" customFormat="1" ht="14.45" customHeight="1">
      <c r="B47" s="20"/>
      <c r="I47" s="93"/>
      <c r="L47" s="20"/>
    </row>
    <row r="48" spans="1:31" s="1" customFormat="1" ht="14.45" customHeight="1">
      <c r="B48" s="20"/>
      <c r="I48" s="93"/>
      <c r="L48" s="20"/>
    </row>
    <row r="49" spans="1:31" s="1" customFormat="1" ht="14.45" customHeight="1">
      <c r="B49" s="20"/>
      <c r="I49" s="93"/>
      <c r="L49" s="20"/>
    </row>
    <row r="50" spans="1:31" s="2" customFormat="1" ht="14.45" customHeight="1">
      <c r="B50" s="42"/>
      <c r="D50" s="43" t="s">
        <v>45</v>
      </c>
      <c r="E50" s="44"/>
      <c r="F50" s="44"/>
      <c r="G50" s="43" t="s">
        <v>46</v>
      </c>
      <c r="H50" s="44"/>
      <c r="I50" s="115"/>
      <c r="J50" s="44"/>
      <c r="K50" s="44"/>
      <c r="L50" s="42"/>
    </row>
    <row r="51" spans="1:31" ht="11.25">
      <c r="B51" s="20"/>
      <c r="L51" s="20"/>
    </row>
    <row r="52" spans="1:31" ht="11.25">
      <c r="B52" s="20"/>
      <c r="L52" s="20"/>
    </row>
    <row r="53" spans="1:31" ht="11.25">
      <c r="B53" s="20"/>
      <c r="L53" s="20"/>
    </row>
    <row r="54" spans="1:31" ht="11.25">
      <c r="B54" s="20"/>
      <c r="L54" s="20"/>
    </row>
    <row r="55" spans="1:31" ht="11.25">
      <c r="B55" s="20"/>
      <c r="L55" s="20"/>
    </row>
    <row r="56" spans="1:31" ht="11.25">
      <c r="B56" s="20"/>
      <c r="L56" s="20"/>
    </row>
    <row r="57" spans="1:31" ht="11.25">
      <c r="B57" s="20"/>
      <c r="L57" s="20"/>
    </row>
    <row r="58" spans="1:31" ht="11.25">
      <c r="B58" s="20"/>
      <c r="L58" s="20"/>
    </row>
    <row r="59" spans="1:31" ht="11.25">
      <c r="B59" s="20"/>
      <c r="L59" s="20"/>
    </row>
    <row r="60" spans="1:31" ht="11.25">
      <c r="B60" s="20"/>
      <c r="L60" s="20"/>
    </row>
    <row r="61" spans="1:31" s="2" customFormat="1" ht="12.75">
      <c r="A61" s="32"/>
      <c r="B61" s="33"/>
      <c r="C61" s="32"/>
      <c r="D61" s="45" t="s">
        <v>47</v>
      </c>
      <c r="E61" s="35"/>
      <c r="F61" s="116" t="s">
        <v>48</v>
      </c>
      <c r="G61" s="45" t="s">
        <v>47</v>
      </c>
      <c r="H61" s="35"/>
      <c r="I61" s="117"/>
      <c r="J61" s="118" t="s">
        <v>48</v>
      </c>
      <c r="K61" s="35"/>
      <c r="L61" s="42"/>
      <c r="S61" s="32"/>
      <c r="T61" s="32"/>
      <c r="U61" s="32"/>
      <c r="V61" s="32"/>
      <c r="W61" s="32"/>
      <c r="X61" s="32"/>
      <c r="Y61" s="32"/>
      <c r="Z61" s="32"/>
      <c r="AA61" s="32"/>
      <c r="AB61" s="32"/>
      <c r="AC61" s="32"/>
      <c r="AD61" s="32"/>
      <c r="AE61" s="32"/>
    </row>
    <row r="62" spans="1:31" ht="11.25">
      <c r="B62" s="20"/>
      <c r="L62" s="20"/>
    </row>
    <row r="63" spans="1:31" ht="11.25">
      <c r="B63" s="20"/>
      <c r="L63" s="20"/>
    </row>
    <row r="64" spans="1:31" ht="11.25">
      <c r="B64" s="20"/>
      <c r="L64" s="20"/>
    </row>
    <row r="65" spans="1:31" s="2" customFormat="1" ht="12.75">
      <c r="A65" s="32"/>
      <c r="B65" s="33"/>
      <c r="C65" s="32"/>
      <c r="D65" s="43" t="s">
        <v>49</v>
      </c>
      <c r="E65" s="46"/>
      <c r="F65" s="46"/>
      <c r="G65" s="43" t="s">
        <v>50</v>
      </c>
      <c r="H65" s="46"/>
      <c r="I65" s="119"/>
      <c r="J65" s="46"/>
      <c r="K65" s="46"/>
      <c r="L65" s="42"/>
      <c r="S65" s="32"/>
      <c r="T65" s="32"/>
      <c r="U65" s="32"/>
      <c r="V65" s="32"/>
      <c r="W65" s="32"/>
      <c r="X65" s="32"/>
      <c r="Y65" s="32"/>
      <c r="Z65" s="32"/>
      <c r="AA65" s="32"/>
      <c r="AB65" s="32"/>
      <c r="AC65" s="32"/>
      <c r="AD65" s="32"/>
      <c r="AE65" s="32"/>
    </row>
    <row r="66" spans="1:31" ht="11.25">
      <c r="B66" s="20"/>
      <c r="L66" s="20"/>
    </row>
    <row r="67" spans="1:31" ht="11.25">
      <c r="B67" s="20"/>
      <c r="L67" s="20"/>
    </row>
    <row r="68" spans="1:31" ht="11.25">
      <c r="B68" s="20"/>
      <c r="L68" s="20"/>
    </row>
    <row r="69" spans="1:31" ht="11.25">
      <c r="B69" s="20"/>
      <c r="L69" s="20"/>
    </row>
    <row r="70" spans="1:31" ht="11.25">
      <c r="B70" s="20"/>
      <c r="L70" s="20"/>
    </row>
    <row r="71" spans="1:31" ht="11.25">
      <c r="B71" s="20"/>
      <c r="L71" s="20"/>
    </row>
    <row r="72" spans="1:31" ht="11.25">
      <c r="B72" s="20"/>
      <c r="L72" s="20"/>
    </row>
    <row r="73" spans="1:31" ht="11.25">
      <c r="B73" s="20"/>
      <c r="L73" s="20"/>
    </row>
    <row r="74" spans="1:31" ht="11.25">
      <c r="B74" s="20"/>
      <c r="L74" s="20"/>
    </row>
    <row r="75" spans="1:31" ht="11.25">
      <c r="B75" s="20"/>
      <c r="L75" s="20"/>
    </row>
    <row r="76" spans="1:31" s="2" customFormat="1" ht="12.75">
      <c r="A76" s="32"/>
      <c r="B76" s="33"/>
      <c r="C76" s="32"/>
      <c r="D76" s="45" t="s">
        <v>47</v>
      </c>
      <c r="E76" s="35"/>
      <c r="F76" s="116" t="s">
        <v>48</v>
      </c>
      <c r="G76" s="45" t="s">
        <v>47</v>
      </c>
      <c r="H76" s="35"/>
      <c r="I76" s="117"/>
      <c r="J76" s="118" t="s">
        <v>48</v>
      </c>
      <c r="K76" s="35"/>
      <c r="L76" s="42"/>
      <c r="S76" s="32"/>
      <c r="T76" s="32"/>
      <c r="U76" s="32"/>
      <c r="V76" s="32"/>
      <c r="W76" s="32"/>
      <c r="X76" s="32"/>
      <c r="Y76" s="32"/>
      <c r="Z76" s="32"/>
      <c r="AA76" s="32"/>
      <c r="AB76" s="32"/>
      <c r="AC76" s="32"/>
      <c r="AD76" s="32"/>
      <c r="AE76" s="32"/>
    </row>
    <row r="77" spans="1:31" s="2" customFormat="1" ht="14.45" customHeight="1">
      <c r="A77" s="32"/>
      <c r="B77" s="47"/>
      <c r="C77" s="48"/>
      <c r="D77" s="48"/>
      <c r="E77" s="48"/>
      <c r="F77" s="48"/>
      <c r="G77" s="48"/>
      <c r="H77" s="48"/>
      <c r="I77" s="120"/>
      <c r="J77" s="48"/>
      <c r="K77" s="48"/>
      <c r="L77" s="42"/>
      <c r="S77" s="32"/>
      <c r="T77" s="32"/>
      <c r="U77" s="32"/>
      <c r="V77" s="32"/>
      <c r="W77" s="32"/>
      <c r="X77" s="32"/>
      <c r="Y77" s="32"/>
      <c r="Z77" s="32"/>
      <c r="AA77" s="32"/>
      <c r="AB77" s="32"/>
      <c r="AC77" s="32"/>
      <c r="AD77" s="32"/>
      <c r="AE77" s="32"/>
    </row>
    <row r="81" spans="1:47" s="2" customFormat="1" ht="6.95" customHeight="1">
      <c r="A81" s="32"/>
      <c r="B81" s="49"/>
      <c r="C81" s="50"/>
      <c r="D81" s="50"/>
      <c r="E81" s="50"/>
      <c r="F81" s="50"/>
      <c r="G81" s="50"/>
      <c r="H81" s="50"/>
      <c r="I81" s="121"/>
      <c r="J81" s="50"/>
      <c r="K81" s="50"/>
      <c r="L81" s="42"/>
      <c r="S81" s="32"/>
      <c r="T81" s="32"/>
      <c r="U81" s="32"/>
      <c r="V81" s="32"/>
      <c r="W81" s="32"/>
      <c r="X81" s="32"/>
      <c r="Y81" s="32"/>
      <c r="Z81" s="32"/>
      <c r="AA81" s="32"/>
      <c r="AB81" s="32"/>
      <c r="AC81" s="32"/>
      <c r="AD81" s="32"/>
      <c r="AE81" s="32"/>
    </row>
    <row r="82" spans="1:47" s="2" customFormat="1" ht="24.95" customHeight="1">
      <c r="A82" s="32"/>
      <c r="B82" s="33"/>
      <c r="C82" s="21" t="s">
        <v>100</v>
      </c>
      <c r="D82" s="32"/>
      <c r="E82" s="32"/>
      <c r="F82" s="32"/>
      <c r="G82" s="32"/>
      <c r="H82" s="32"/>
      <c r="I82" s="96"/>
      <c r="J82" s="32"/>
      <c r="K82" s="32"/>
      <c r="L82" s="42"/>
      <c r="S82" s="32"/>
      <c r="T82" s="32"/>
      <c r="U82" s="32"/>
      <c r="V82" s="32"/>
      <c r="W82" s="32"/>
      <c r="X82" s="32"/>
      <c r="Y82" s="32"/>
      <c r="Z82" s="32"/>
      <c r="AA82" s="32"/>
      <c r="AB82" s="32"/>
      <c r="AC82" s="32"/>
      <c r="AD82" s="32"/>
      <c r="AE82" s="32"/>
    </row>
    <row r="83" spans="1:47" s="2" customFormat="1" ht="6.95" customHeight="1">
      <c r="A83" s="32"/>
      <c r="B83" s="33"/>
      <c r="C83" s="32"/>
      <c r="D83" s="32"/>
      <c r="E83" s="32"/>
      <c r="F83" s="32"/>
      <c r="G83" s="32"/>
      <c r="H83" s="32"/>
      <c r="I83" s="96"/>
      <c r="J83" s="32"/>
      <c r="K83" s="32"/>
      <c r="L83" s="42"/>
      <c r="S83" s="32"/>
      <c r="T83" s="32"/>
      <c r="U83" s="32"/>
      <c r="V83" s="32"/>
      <c r="W83" s="32"/>
      <c r="X83" s="32"/>
      <c r="Y83" s="32"/>
      <c r="Z83" s="32"/>
      <c r="AA83" s="32"/>
      <c r="AB83" s="32"/>
      <c r="AC83" s="32"/>
      <c r="AD83" s="32"/>
      <c r="AE83" s="32"/>
    </row>
    <row r="84" spans="1:47" s="2" customFormat="1" ht="12" customHeight="1">
      <c r="A84" s="32"/>
      <c r="B84" s="33"/>
      <c r="C84" s="27" t="s">
        <v>16</v>
      </c>
      <c r="D84" s="32"/>
      <c r="E84" s="32"/>
      <c r="F84" s="32"/>
      <c r="G84" s="32"/>
      <c r="H84" s="32"/>
      <c r="I84" s="96"/>
      <c r="J84" s="32"/>
      <c r="K84" s="32"/>
      <c r="L84" s="42"/>
      <c r="S84" s="32"/>
      <c r="T84" s="32"/>
      <c r="U84" s="32"/>
      <c r="V84" s="32"/>
      <c r="W84" s="32"/>
      <c r="X84" s="32"/>
      <c r="Y84" s="32"/>
      <c r="Z84" s="32"/>
      <c r="AA84" s="32"/>
      <c r="AB84" s="32"/>
      <c r="AC84" s="32"/>
      <c r="AD84" s="32"/>
      <c r="AE84" s="32"/>
    </row>
    <row r="85" spans="1:47" s="2" customFormat="1" ht="16.5" customHeight="1">
      <c r="A85" s="32"/>
      <c r="B85" s="33"/>
      <c r="C85" s="32"/>
      <c r="D85" s="32"/>
      <c r="E85" s="259" t="str">
        <f>E7</f>
        <v>Bytový dům Mezilesí 2060 - Výměna stoupacího potrubí - I. etapa</v>
      </c>
      <c r="F85" s="260"/>
      <c r="G85" s="260"/>
      <c r="H85" s="260"/>
      <c r="I85" s="96"/>
      <c r="J85" s="32"/>
      <c r="K85" s="32"/>
      <c r="L85" s="42"/>
      <c r="S85" s="32"/>
      <c r="T85" s="32"/>
      <c r="U85" s="32"/>
      <c r="V85" s="32"/>
      <c r="W85" s="32"/>
      <c r="X85" s="32"/>
      <c r="Y85" s="32"/>
      <c r="Z85" s="32"/>
      <c r="AA85" s="32"/>
      <c r="AB85" s="32"/>
      <c r="AC85" s="32"/>
      <c r="AD85" s="32"/>
      <c r="AE85" s="32"/>
    </row>
    <row r="86" spans="1:47" s="2" customFormat="1" ht="12" customHeight="1">
      <c r="A86" s="32"/>
      <c r="B86" s="33"/>
      <c r="C86" s="27" t="s">
        <v>98</v>
      </c>
      <c r="D86" s="32"/>
      <c r="E86" s="32"/>
      <c r="F86" s="32"/>
      <c r="G86" s="32"/>
      <c r="H86" s="32"/>
      <c r="I86" s="96"/>
      <c r="J86" s="32"/>
      <c r="K86" s="32"/>
      <c r="L86" s="42"/>
      <c r="S86" s="32"/>
      <c r="T86" s="32"/>
      <c r="U86" s="32"/>
      <c r="V86" s="32"/>
      <c r="W86" s="32"/>
      <c r="X86" s="32"/>
      <c r="Y86" s="32"/>
      <c r="Z86" s="32"/>
      <c r="AA86" s="32"/>
      <c r="AB86" s="32"/>
      <c r="AC86" s="32"/>
      <c r="AD86" s="32"/>
      <c r="AE86" s="32"/>
    </row>
    <row r="87" spans="1:47" s="2" customFormat="1" ht="16.5" customHeight="1">
      <c r="A87" s="32"/>
      <c r="B87" s="33"/>
      <c r="C87" s="32"/>
      <c r="D87" s="32"/>
      <c r="E87" s="220" t="str">
        <f>E9</f>
        <v>901 - VON</v>
      </c>
      <c r="F87" s="261"/>
      <c r="G87" s="261"/>
      <c r="H87" s="261"/>
      <c r="I87" s="96"/>
      <c r="J87" s="32"/>
      <c r="K87" s="32"/>
      <c r="L87" s="42"/>
      <c r="S87" s="32"/>
      <c r="T87" s="32"/>
      <c r="U87" s="32"/>
      <c r="V87" s="32"/>
      <c r="W87" s="32"/>
      <c r="X87" s="32"/>
      <c r="Y87" s="32"/>
      <c r="Z87" s="32"/>
      <c r="AA87" s="32"/>
      <c r="AB87" s="32"/>
      <c r="AC87" s="32"/>
      <c r="AD87" s="32"/>
      <c r="AE87" s="32"/>
    </row>
    <row r="88" spans="1:47" s="2" customFormat="1" ht="6.95" customHeight="1">
      <c r="A88" s="32"/>
      <c r="B88" s="33"/>
      <c r="C88" s="32"/>
      <c r="D88" s="32"/>
      <c r="E88" s="32"/>
      <c r="F88" s="32"/>
      <c r="G88" s="32"/>
      <c r="H88" s="32"/>
      <c r="I88" s="96"/>
      <c r="J88" s="32"/>
      <c r="K88" s="32"/>
      <c r="L88" s="42"/>
      <c r="S88" s="32"/>
      <c r="T88" s="32"/>
      <c r="U88" s="32"/>
      <c r="V88" s="32"/>
      <c r="W88" s="32"/>
      <c r="X88" s="32"/>
      <c r="Y88" s="32"/>
      <c r="Z88" s="32"/>
      <c r="AA88" s="32"/>
      <c r="AB88" s="32"/>
      <c r="AC88" s="32"/>
      <c r="AD88" s="32"/>
      <c r="AE88" s="32"/>
    </row>
    <row r="89" spans="1:47" s="2" customFormat="1" ht="12" customHeight="1">
      <c r="A89" s="32"/>
      <c r="B89" s="33"/>
      <c r="C89" s="27" t="s">
        <v>20</v>
      </c>
      <c r="D89" s="32"/>
      <c r="E89" s="32"/>
      <c r="F89" s="25" t="str">
        <f>F12</f>
        <v xml:space="preserve"> </v>
      </c>
      <c r="G89" s="32"/>
      <c r="H89" s="32"/>
      <c r="I89" s="97" t="s">
        <v>22</v>
      </c>
      <c r="J89" s="55">
        <f>IF(J12="","",J12)</f>
        <v>43734</v>
      </c>
      <c r="K89" s="32"/>
      <c r="L89" s="42"/>
      <c r="S89" s="32"/>
      <c r="T89" s="32"/>
      <c r="U89" s="32"/>
      <c r="V89" s="32"/>
      <c r="W89" s="32"/>
      <c r="X89" s="32"/>
      <c r="Y89" s="32"/>
      <c r="Z89" s="32"/>
      <c r="AA89" s="32"/>
      <c r="AB89" s="32"/>
      <c r="AC89" s="32"/>
      <c r="AD89" s="32"/>
      <c r="AE89" s="32"/>
    </row>
    <row r="90" spans="1:47" s="2" customFormat="1" ht="6.95" customHeight="1">
      <c r="A90" s="32"/>
      <c r="B90" s="33"/>
      <c r="C90" s="32"/>
      <c r="D90" s="32"/>
      <c r="E90" s="32"/>
      <c r="F90" s="32"/>
      <c r="G90" s="32"/>
      <c r="H90" s="32"/>
      <c r="I90" s="96"/>
      <c r="J90" s="32"/>
      <c r="K90" s="32"/>
      <c r="L90" s="42"/>
      <c r="S90" s="32"/>
      <c r="T90" s="32"/>
      <c r="U90" s="32"/>
      <c r="V90" s="32"/>
      <c r="W90" s="32"/>
      <c r="X90" s="32"/>
      <c r="Y90" s="32"/>
      <c r="Z90" s="32"/>
      <c r="AA90" s="32"/>
      <c r="AB90" s="32"/>
      <c r="AC90" s="32"/>
      <c r="AD90" s="32"/>
      <c r="AE90" s="32"/>
    </row>
    <row r="91" spans="1:47" s="2" customFormat="1" ht="15.2" customHeight="1">
      <c r="A91" s="32"/>
      <c r="B91" s="33"/>
      <c r="C91" s="27" t="s">
        <v>23</v>
      </c>
      <c r="D91" s="32"/>
      <c r="E91" s="32"/>
      <c r="F91" s="25" t="str">
        <f>E15</f>
        <v xml:space="preserve"> </v>
      </c>
      <c r="G91" s="32"/>
      <c r="H91" s="32"/>
      <c r="I91" s="97" t="s">
        <v>28</v>
      </c>
      <c r="J91" s="30" t="str">
        <f>E21</f>
        <v xml:space="preserve"> </v>
      </c>
      <c r="K91" s="32"/>
      <c r="L91" s="42"/>
      <c r="S91" s="32"/>
      <c r="T91" s="32"/>
      <c r="U91" s="32"/>
      <c r="V91" s="32"/>
      <c r="W91" s="32"/>
      <c r="X91" s="32"/>
      <c r="Y91" s="32"/>
      <c r="Z91" s="32"/>
      <c r="AA91" s="32"/>
      <c r="AB91" s="32"/>
      <c r="AC91" s="32"/>
      <c r="AD91" s="32"/>
      <c r="AE91" s="32"/>
    </row>
    <row r="92" spans="1:47" s="2" customFormat="1" ht="15.2" customHeight="1">
      <c r="A92" s="32"/>
      <c r="B92" s="33"/>
      <c r="C92" s="27" t="s">
        <v>26</v>
      </c>
      <c r="D92" s="32"/>
      <c r="E92" s="32"/>
      <c r="F92" s="25" t="str">
        <f>IF(E18="","",E18)</f>
        <v>Vyplň údaj</v>
      </c>
      <c r="G92" s="32"/>
      <c r="H92" s="32"/>
      <c r="I92" s="97" t="s">
        <v>30</v>
      </c>
      <c r="J92" s="30" t="str">
        <f>E24</f>
        <v xml:space="preserve"> </v>
      </c>
      <c r="K92" s="32"/>
      <c r="L92" s="42"/>
      <c r="S92" s="32"/>
      <c r="T92" s="32"/>
      <c r="U92" s="32"/>
      <c r="V92" s="32"/>
      <c r="W92" s="32"/>
      <c r="X92" s="32"/>
      <c r="Y92" s="32"/>
      <c r="Z92" s="32"/>
      <c r="AA92" s="32"/>
      <c r="AB92" s="32"/>
      <c r="AC92" s="32"/>
      <c r="AD92" s="32"/>
      <c r="AE92" s="32"/>
    </row>
    <row r="93" spans="1:47" s="2" customFormat="1" ht="10.35" customHeight="1">
      <c r="A93" s="32"/>
      <c r="B93" s="33"/>
      <c r="C93" s="32"/>
      <c r="D93" s="32"/>
      <c r="E93" s="32"/>
      <c r="F93" s="32"/>
      <c r="G93" s="32"/>
      <c r="H93" s="32"/>
      <c r="I93" s="96"/>
      <c r="J93" s="32"/>
      <c r="K93" s="32"/>
      <c r="L93" s="42"/>
      <c r="S93" s="32"/>
      <c r="T93" s="32"/>
      <c r="U93" s="32"/>
      <c r="V93" s="32"/>
      <c r="W93" s="32"/>
      <c r="X93" s="32"/>
      <c r="Y93" s="32"/>
      <c r="Z93" s="32"/>
      <c r="AA93" s="32"/>
      <c r="AB93" s="32"/>
      <c r="AC93" s="32"/>
      <c r="AD93" s="32"/>
      <c r="AE93" s="32"/>
    </row>
    <row r="94" spans="1:47" s="2" customFormat="1" ht="29.25" customHeight="1">
      <c r="A94" s="32"/>
      <c r="B94" s="33"/>
      <c r="C94" s="122" t="s">
        <v>101</v>
      </c>
      <c r="D94" s="108"/>
      <c r="E94" s="108"/>
      <c r="F94" s="108"/>
      <c r="G94" s="108"/>
      <c r="H94" s="108"/>
      <c r="I94" s="123"/>
      <c r="J94" s="124" t="s">
        <v>102</v>
      </c>
      <c r="K94" s="108"/>
      <c r="L94" s="42"/>
      <c r="S94" s="32"/>
      <c r="T94" s="32"/>
      <c r="U94" s="32"/>
      <c r="V94" s="32"/>
      <c r="W94" s="32"/>
      <c r="X94" s="32"/>
      <c r="Y94" s="32"/>
      <c r="Z94" s="32"/>
      <c r="AA94" s="32"/>
      <c r="AB94" s="32"/>
      <c r="AC94" s="32"/>
      <c r="AD94" s="32"/>
      <c r="AE94" s="32"/>
    </row>
    <row r="95" spans="1:47" s="2" customFormat="1" ht="10.35" customHeight="1">
      <c r="A95" s="32"/>
      <c r="B95" s="33"/>
      <c r="C95" s="32"/>
      <c r="D95" s="32"/>
      <c r="E95" s="32"/>
      <c r="F95" s="32"/>
      <c r="G95" s="32"/>
      <c r="H95" s="32"/>
      <c r="I95" s="96"/>
      <c r="J95" s="32"/>
      <c r="K95" s="32"/>
      <c r="L95" s="42"/>
      <c r="S95" s="32"/>
      <c r="T95" s="32"/>
      <c r="U95" s="32"/>
      <c r="V95" s="32"/>
      <c r="W95" s="32"/>
      <c r="X95" s="32"/>
      <c r="Y95" s="32"/>
      <c r="Z95" s="32"/>
      <c r="AA95" s="32"/>
      <c r="AB95" s="32"/>
      <c r="AC95" s="32"/>
      <c r="AD95" s="32"/>
      <c r="AE95" s="32"/>
    </row>
    <row r="96" spans="1:47" s="2" customFormat="1" ht="22.9" customHeight="1">
      <c r="A96" s="32"/>
      <c r="B96" s="33"/>
      <c r="C96" s="125" t="s">
        <v>103</v>
      </c>
      <c r="D96" s="32"/>
      <c r="E96" s="32"/>
      <c r="F96" s="32"/>
      <c r="G96" s="32"/>
      <c r="H96" s="32"/>
      <c r="I96" s="96"/>
      <c r="J96" s="71">
        <f>J118</f>
        <v>0</v>
      </c>
      <c r="K96" s="32"/>
      <c r="L96" s="42"/>
      <c r="S96" s="32"/>
      <c r="T96" s="32"/>
      <c r="U96" s="32"/>
      <c r="V96" s="32"/>
      <c r="W96" s="32"/>
      <c r="X96" s="32"/>
      <c r="Y96" s="32"/>
      <c r="Z96" s="32"/>
      <c r="AA96" s="32"/>
      <c r="AB96" s="32"/>
      <c r="AC96" s="32"/>
      <c r="AD96" s="32"/>
      <c r="AE96" s="32"/>
      <c r="AU96" s="17" t="s">
        <v>104</v>
      </c>
    </row>
    <row r="97" spans="1:31" s="9" customFormat="1" ht="24.95" customHeight="1">
      <c r="B97" s="126"/>
      <c r="D97" s="127" t="s">
        <v>812</v>
      </c>
      <c r="E97" s="128"/>
      <c r="F97" s="128"/>
      <c r="G97" s="128"/>
      <c r="H97" s="128"/>
      <c r="I97" s="129"/>
      <c r="J97" s="130">
        <f>J119</f>
        <v>0</v>
      </c>
      <c r="L97" s="126"/>
    </row>
    <row r="98" spans="1:31" s="10" customFormat="1" ht="19.899999999999999" customHeight="1">
      <c r="B98" s="131"/>
      <c r="D98" s="132" t="s">
        <v>813</v>
      </c>
      <c r="E98" s="133"/>
      <c r="F98" s="133"/>
      <c r="G98" s="133"/>
      <c r="H98" s="133"/>
      <c r="I98" s="134"/>
      <c r="J98" s="135">
        <f>J120</f>
        <v>0</v>
      </c>
      <c r="L98" s="131"/>
    </row>
    <row r="99" spans="1:31" s="2" customFormat="1" ht="21.75" customHeight="1">
      <c r="A99" s="32"/>
      <c r="B99" s="33"/>
      <c r="C99" s="32"/>
      <c r="D99" s="32"/>
      <c r="E99" s="32"/>
      <c r="F99" s="32"/>
      <c r="G99" s="32"/>
      <c r="H99" s="32"/>
      <c r="I99" s="96"/>
      <c r="J99" s="32"/>
      <c r="K99" s="32"/>
      <c r="L99" s="42"/>
      <c r="S99" s="32"/>
      <c r="T99" s="32"/>
      <c r="U99" s="32"/>
      <c r="V99" s="32"/>
      <c r="W99" s="32"/>
      <c r="X99" s="32"/>
      <c r="Y99" s="32"/>
      <c r="Z99" s="32"/>
      <c r="AA99" s="32"/>
      <c r="AB99" s="32"/>
      <c r="AC99" s="32"/>
      <c r="AD99" s="32"/>
      <c r="AE99" s="32"/>
    </row>
    <row r="100" spans="1:31" s="2" customFormat="1" ht="6.95" customHeight="1">
      <c r="A100" s="32"/>
      <c r="B100" s="47"/>
      <c r="C100" s="48"/>
      <c r="D100" s="48"/>
      <c r="E100" s="48"/>
      <c r="F100" s="48"/>
      <c r="G100" s="48"/>
      <c r="H100" s="48"/>
      <c r="I100" s="120"/>
      <c r="J100" s="48"/>
      <c r="K100" s="48"/>
      <c r="L100" s="42"/>
      <c r="S100" s="32"/>
      <c r="T100" s="32"/>
      <c r="U100" s="32"/>
      <c r="V100" s="32"/>
      <c r="W100" s="32"/>
      <c r="X100" s="32"/>
      <c r="Y100" s="32"/>
      <c r="Z100" s="32"/>
      <c r="AA100" s="32"/>
      <c r="AB100" s="32"/>
      <c r="AC100" s="32"/>
      <c r="AD100" s="32"/>
      <c r="AE100" s="32"/>
    </row>
    <row r="104" spans="1:31" s="2" customFormat="1" ht="6.95" customHeight="1">
      <c r="A104" s="32"/>
      <c r="B104" s="49"/>
      <c r="C104" s="50"/>
      <c r="D104" s="50"/>
      <c r="E104" s="50"/>
      <c r="F104" s="50"/>
      <c r="G104" s="50"/>
      <c r="H104" s="50"/>
      <c r="I104" s="121"/>
      <c r="J104" s="50"/>
      <c r="K104" s="50"/>
      <c r="L104" s="42"/>
      <c r="S104" s="32"/>
      <c r="T104" s="32"/>
      <c r="U104" s="32"/>
      <c r="V104" s="32"/>
      <c r="W104" s="32"/>
      <c r="X104" s="32"/>
      <c r="Y104" s="32"/>
      <c r="Z104" s="32"/>
      <c r="AA104" s="32"/>
      <c r="AB104" s="32"/>
      <c r="AC104" s="32"/>
      <c r="AD104" s="32"/>
      <c r="AE104" s="32"/>
    </row>
    <row r="105" spans="1:31" s="2" customFormat="1" ht="24.95" customHeight="1">
      <c r="A105" s="32"/>
      <c r="B105" s="33"/>
      <c r="C105" s="21" t="s">
        <v>121</v>
      </c>
      <c r="D105" s="32"/>
      <c r="E105" s="32"/>
      <c r="F105" s="32"/>
      <c r="G105" s="32"/>
      <c r="H105" s="32"/>
      <c r="I105" s="96"/>
      <c r="J105" s="32"/>
      <c r="K105" s="32"/>
      <c r="L105" s="42"/>
      <c r="S105" s="32"/>
      <c r="T105" s="32"/>
      <c r="U105" s="32"/>
      <c r="V105" s="32"/>
      <c r="W105" s="32"/>
      <c r="X105" s="32"/>
      <c r="Y105" s="32"/>
      <c r="Z105" s="32"/>
      <c r="AA105" s="32"/>
      <c r="AB105" s="32"/>
      <c r="AC105" s="32"/>
      <c r="AD105" s="32"/>
      <c r="AE105" s="32"/>
    </row>
    <row r="106" spans="1:31" s="2" customFormat="1" ht="6.95" customHeight="1">
      <c r="A106" s="32"/>
      <c r="B106" s="33"/>
      <c r="C106" s="32"/>
      <c r="D106" s="32"/>
      <c r="E106" s="32"/>
      <c r="F106" s="32"/>
      <c r="G106" s="32"/>
      <c r="H106" s="32"/>
      <c r="I106" s="96"/>
      <c r="J106" s="32"/>
      <c r="K106" s="32"/>
      <c r="L106" s="42"/>
      <c r="S106" s="32"/>
      <c r="T106" s="32"/>
      <c r="U106" s="32"/>
      <c r="V106" s="32"/>
      <c r="W106" s="32"/>
      <c r="X106" s="32"/>
      <c r="Y106" s="32"/>
      <c r="Z106" s="32"/>
      <c r="AA106" s="32"/>
      <c r="AB106" s="32"/>
      <c r="AC106" s="32"/>
      <c r="AD106" s="32"/>
      <c r="AE106" s="32"/>
    </row>
    <row r="107" spans="1:31" s="2" customFormat="1" ht="12" customHeight="1">
      <c r="A107" s="32"/>
      <c r="B107" s="33"/>
      <c r="C107" s="27" t="s">
        <v>16</v>
      </c>
      <c r="D107" s="32"/>
      <c r="E107" s="32"/>
      <c r="F107" s="32"/>
      <c r="G107" s="32"/>
      <c r="H107" s="32"/>
      <c r="I107" s="96"/>
      <c r="J107" s="32"/>
      <c r="K107" s="32"/>
      <c r="L107" s="42"/>
      <c r="S107" s="32"/>
      <c r="T107" s="32"/>
      <c r="U107" s="32"/>
      <c r="V107" s="32"/>
      <c r="W107" s="32"/>
      <c r="X107" s="32"/>
      <c r="Y107" s="32"/>
      <c r="Z107" s="32"/>
      <c r="AA107" s="32"/>
      <c r="AB107" s="32"/>
      <c r="AC107" s="32"/>
      <c r="AD107" s="32"/>
      <c r="AE107" s="32"/>
    </row>
    <row r="108" spans="1:31" s="2" customFormat="1" ht="16.5" customHeight="1">
      <c r="A108" s="32"/>
      <c r="B108" s="33"/>
      <c r="C108" s="32"/>
      <c r="D108" s="32"/>
      <c r="E108" s="259" t="str">
        <f>E7</f>
        <v>Bytový dům Mezilesí 2060 - Výměna stoupacího potrubí - I. etapa</v>
      </c>
      <c r="F108" s="260"/>
      <c r="G108" s="260"/>
      <c r="H108" s="260"/>
      <c r="I108" s="96"/>
      <c r="J108" s="32"/>
      <c r="K108" s="32"/>
      <c r="L108" s="42"/>
      <c r="S108" s="32"/>
      <c r="T108" s="32"/>
      <c r="U108" s="32"/>
      <c r="V108" s="32"/>
      <c r="W108" s="32"/>
      <c r="X108" s="32"/>
      <c r="Y108" s="32"/>
      <c r="Z108" s="32"/>
      <c r="AA108" s="32"/>
      <c r="AB108" s="32"/>
      <c r="AC108" s="32"/>
      <c r="AD108" s="32"/>
      <c r="AE108" s="32"/>
    </row>
    <row r="109" spans="1:31" s="2" customFormat="1" ht="12" customHeight="1">
      <c r="A109" s="32"/>
      <c r="B109" s="33"/>
      <c r="C109" s="27" t="s">
        <v>98</v>
      </c>
      <c r="D109" s="32"/>
      <c r="E109" s="32"/>
      <c r="F109" s="32"/>
      <c r="G109" s="32"/>
      <c r="H109" s="32"/>
      <c r="I109" s="96"/>
      <c r="J109" s="32"/>
      <c r="K109" s="32"/>
      <c r="L109" s="42"/>
      <c r="S109" s="32"/>
      <c r="T109" s="32"/>
      <c r="U109" s="32"/>
      <c r="V109" s="32"/>
      <c r="W109" s="32"/>
      <c r="X109" s="32"/>
      <c r="Y109" s="32"/>
      <c r="Z109" s="32"/>
      <c r="AA109" s="32"/>
      <c r="AB109" s="32"/>
      <c r="AC109" s="32"/>
      <c r="AD109" s="32"/>
      <c r="AE109" s="32"/>
    </row>
    <row r="110" spans="1:31" s="2" customFormat="1" ht="16.5" customHeight="1">
      <c r="A110" s="32"/>
      <c r="B110" s="33"/>
      <c r="C110" s="32"/>
      <c r="D110" s="32"/>
      <c r="E110" s="220" t="str">
        <f>E9</f>
        <v>901 - VON</v>
      </c>
      <c r="F110" s="261"/>
      <c r="G110" s="261"/>
      <c r="H110" s="261"/>
      <c r="I110" s="96"/>
      <c r="J110" s="32"/>
      <c r="K110" s="32"/>
      <c r="L110" s="42"/>
      <c r="S110" s="32"/>
      <c r="T110" s="32"/>
      <c r="U110" s="32"/>
      <c r="V110" s="32"/>
      <c r="W110" s="32"/>
      <c r="X110" s="32"/>
      <c r="Y110" s="32"/>
      <c r="Z110" s="32"/>
      <c r="AA110" s="32"/>
      <c r="AB110" s="32"/>
      <c r="AC110" s="32"/>
      <c r="AD110" s="32"/>
      <c r="AE110" s="32"/>
    </row>
    <row r="111" spans="1:31" s="2" customFormat="1" ht="6.95" customHeight="1">
      <c r="A111" s="32"/>
      <c r="B111" s="33"/>
      <c r="C111" s="32"/>
      <c r="D111" s="32"/>
      <c r="E111" s="32"/>
      <c r="F111" s="32"/>
      <c r="G111" s="32"/>
      <c r="H111" s="32"/>
      <c r="I111" s="96"/>
      <c r="J111" s="32"/>
      <c r="K111" s="32"/>
      <c r="L111" s="42"/>
      <c r="S111" s="32"/>
      <c r="T111" s="32"/>
      <c r="U111" s="32"/>
      <c r="V111" s="32"/>
      <c r="W111" s="32"/>
      <c r="X111" s="32"/>
      <c r="Y111" s="32"/>
      <c r="Z111" s="32"/>
      <c r="AA111" s="32"/>
      <c r="AB111" s="32"/>
      <c r="AC111" s="32"/>
      <c r="AD111" s="32"/>
      <c r="AE111" s="32"/>
    </row>
    <row r="112" spans="1:31" s="2" customFormat="1" ht="12" customHeight="1">
      <c r="A112" s="32"/>
      <c r="B112" s="33"/>
      <c r="C112" s="27" t="s">
        <v>20</v>
      </c>
      <c r="D112" s="32"/>
      <c r="E112" s="32"/>
      <c r="F112" s="25" t="str">
        <f>F12</f>
        <v xml:space="preserve"> </v>
      </c>
      <c r="G112" s="32"/>
      <c r="H112" s="32"/>
      <c r="I112" s="97" t="s">
        <v>22</v>
      </c>
      <c r="J112" s="55">
        <f>IF(J12="","",J12)</f>
        <v>43734</v>
      </c>
      <c r="K112" s="32"/>
      <c r="L112" s="42"/>
      <c r="S112" s="32"/>
      <c r="T112" s="32"/>
      <c r="U112" s="32"/>
      <c r="V112" s="32"/>
      <c r="W112" s="32"/>
      <c r="X112" s="32"/>
      <c r="Y112" s="32"/>
      <c r="Z112" s="32"/>
      <c r="AA112" s="32"/>
      <c r="AB112" s="32"/>
      <c r="AC112" s="32"/>
      <c r="AD112" s="32"/>
      <c r="AE112" s="32"/>
    </row>
    <row r="113" spans="1:65" s="2" customFormat="1" ht="6.95" customHeight="1">
      <c r="A113" s="32"/>
      <c r="B113" s="33"/>
      <c r="C113" s="32"/>
      <c r="D113" s="32"/>
      <c r="E113" s="32"/>
      <c r="F113" s="32"/>
      <c r="G113" s="32"/>
      <c r="H113" s="32"/>
      <c r="I113" s="96"/>
      <c r="J113" s="32"/>
      <c r="K113" s="32"/>
      <c r="L113" s="42"/>
      <c r="S113" s="32"/>
      <c r="T113" s="32"/>
      <c r="U113" s="32"/>
      <c r="V113" s="32"/>
      <c r="W113" s="32"/>
      <c r="X113" s="32"/>
      <c r="Y113" s="32"/>
      <c r="Z113" s="32"/>
      <c r="AA113" s="32"/>
      <c r="AB113" s="32"/>
      <c r="AC113" s="32"/>
      <c r="AD113" s="32"/>
      <c r="AE113" s="32"/>
    </row>
    <row r="114" spans="1:65" s="2" customFormat="1" ht="15.2" customHeight="1">
      <c r="A114" s="32"/>
      <c r="B114" s="33"/>
      <c r="C114" s="27" t="s">
        <v>23</v>
      </c>
      <c r="D114" s="32"/>
      <c r="E114" s="32"/>
      <c r="F114" s="25" t="str">
        <f>E15</f>
        <v xml:space="preserve"> </v>
      </c>
      <c r="G114" s="32"/>
      <c r="H114" s="32"/>
      <c r="I114" s="97" t="s">
        <v>28</v>
      </c>
      <c r="J114" s="30" t="str">
        <f>E21</f>
        <v xml:space="preserve"> </v>
      </c>
      <c r="K114" s="32"/>
      <c r="L114" s="42"/>
      <c r="S114" s="32"/>
      <c r="T114" s="32"/>
      <c r="U114" s="32"/>
      <c r="V114" s="32"/>
      <c r="W114" s="32"/>
      <c r="X114" s="32"/>
      <c r="Y114" s="32"/>
      <c r="Z114" s="32"/>
      <c r="AA114" s="32"/>
      <c r="AB114" s="32"/>
      <c r="AC114" s="32"/>
      <c r="AD114" s="32"/>
      <c r="AE114" s="32"/>
    </row>
    <row r="115" spans="1:65" s="2" customFormat="1" ht="15.2" customHeight="1">
      <c r="A115" s="32"/>
      <c r="B115" s="33"/>
      <c r="C115" s="27" t="s">
        <v>26</v>
      </c>
      <c r="D115" s="32"/>
      <c r="E115" s="32"/>
      <c r="F115" s="25" t="str">
        <f>IF(E18="","",E18)</f>
        <v>Vyplň údaj</v>
      </c>
      <c r="G115" s="32"/>
      <c r="H115" s="32"/>
      <c r="I115" s="97" t="s">
        <v>30</v>
      </c>
      <c r="J115" s="30" t="str">
        <f>E24</f>
        <v xml:space="preserve"> </v>
      </c>
      <c r="K115" s="32"/>
      <c r="L115" s="42"/>
      <c r="S115" s="32"/>
      <c r="T115" s="32"/>
      <c r="U115" s="32"/>
      <c r="V115" s="32"/>
      <c r="W115" s="32"/>
      <c r="X115" s="32"/>
      <c r="Y115" s="32"/>
      <c r="Z115" s="32"/>
      <c r="AA115" s="32"/>
      <c r="AB115" s="32"/>
      <c r="AC115" s="32"/>
      <c r="AD115" s="32"/>
      <c r="AE115" s="32"/>
    </row>
    <row r="116" spans="1:65" s="2" customFormat="1" ht="10.35" customHeight="1">
      <c r="A116" s="32"/>
      <c r="B116" s="33"/>
      <c r="C116" s="32"/>
      <c r="D116" s="32"/>
      <c r="E116" s="32"/>
      <c r="F116" s="32"/>
      <c r="G116" s="32"/>
      <c r="H116" s="32"/>
      <c r="I116" s="96"/>
      <c r="J116" s="32"/>
      <c r="K116" s="32"/>
      <c r="L116" s="42"/>
      <c r="S116" s="32"/>
      <c r="T116" s="32"/>
      <c r="U116" s="32"/>
      <c r="V116" s="32"/>
      <c r="W116" s="32"/>
      <c r="X116" s="32"/>
      <c r="Y116" s="32"/>
      <c r="Z116" s="32"/>
      <c r="AA116" s="32"/>
      <c r="AB116" s="32"/>
      <c r="AC116" s="32"/>
      <c r="AD116" s="32"/>
      <c r="AE116" s="32"/>
    </row>
    <row r="117" spans="1:65" s="11" customFormat="1" ht="29.25" customHeight="1">
      <c r="A117" s="136"/>
      <c r="B117" s="137"/>
      <c r="C117" s="138" t="s">
        <v>122</v>
      </c>
      <c r="D117" s="139" t="s">
        <v>57</v>
      </c>
      <c r="E117" s="139" t="s">
        <v>53</v>
      </c>
      <c r="F117" s="139" t="s">
        <v>54</v>
      </c>
      <c r="G117" s="139" t="s">
        <v>123</v>
      </c>
      <c r="H117" s="139" t="s">
        <v>124</v>
      </c>
      <c r="I117" s="140" t="s">
        <v>125</v>
      </c>
      <c r="J117" s="141" t="s">
        <v>102</v>
      </c>
      <c r="K117" s="142" t="s">
        <v>126</v>
      </c>
      <c r="L117" s="143"/>
      <c r="M117" s="62" t="s">
        <v>1</v>
      </c>
      <c r="N117" s="63" t="s">
        <v>36</v>
      </c>
      <c r="O117" s="63" t="s">
        <v>127</v>
      </c>
      <c r="P117" s="63" t="s">
        <v>128</v>
      </c>
      <c r="Q117" s="63" t="s">
        <v>129</v>
      </c>
      <c r="R117" s="63" t="s">
        <v>130</v>
      </c>
      <c r="S117" s="63" t="s">
        <v>131</v>
      </c>
      <c r="T117" s="64" t="s">
        <v>132</v>
      </c>
      <c r="U117" s="136"/>
      <c r="V117" s="136"/>
      <c r="W117" s="136"/>
      <c r="X117" s="136"/>
      <c r="Y117" s="136"/>
      <c r="Z117" s="136"/>
      <c r="AA117" s="136"/>
      <c r="AB117" s="136"/>
      <c r="AC117" s="136"/>
      <c r="AD117" s="136"/>
      <c r="AE117" s="136"/>
    </row>
    <row r="118" spans="1:65" s="2" customFormat="1" ht="22.9" customHeight="1">
      <c r="A118" s="32"/>
      <c r="B118" s="33"/>
      <c r="C118" s="69" t="s">
        <v>133</v>
      </c>
      <c r="D118" s="32"/>
      <c r="E118" s="32"/>
      <c r="F118" s="32"/>
      <c r="G118" s="32"/>
      <c r="H118" s="32"/>
      <c r="I118" s="96"/>
      <c r="J118" s="144">
        <f>BK118</f>
        <v>0</v>
      </c>
      <c r="K118" s="32"/>
      <c r="L118" s="33"/>
      <c r="M118" s="65"/>
      <c r="N118" s="56"/>
      <c r="O118" s="66"/>
      <c r="P118" s="145">
        <f>P119</f>
        <v>0</v>
      </c>
      <c r="Q118" s="66"/>
      <c r="R118" s="145">
        <f>R119</f>
        <v>0</v>
      </c>
      <c r="S118" s="66"/>
      <c r="T118" s="146">
        <f>T119</f>
        <v>0</v>
      </c>
      <c r="U118" s="32"/>
      <c r="V118" s="32"/>
      <c r="W118" s="32"/>
      <c r="X118" s="32"/>
      <c r="Y118" s="32"/>
      <c r="Z118" s="32"/>
      <c r="AA118" s="32"/>
      <c r="AB118" s="32"/>
      <c r="AC118" s="32"/>
      <c r="AD118" s="32"/>
      <c r="AE118" s="32"/>
      <c r="AT118" s="17" t="s">
        <v>71</v>
      </c>
      <c r="AU118" s="17" t="s">
        <v>104</v>
      </c>
      <c r="BK118" s="147">
        <f>BK119</f>
        <v>0</v>
      </c>
    </row>
    <row r="119" spans="1:65" s="12" customFormat="1" ht="25.9" customHeight="1">
      <c r="B119" s="148"/>
      <c r="D119" s="149" t="s">
        <v>71</v>
      </c>
      <c r="E119" s="150" t="s">
        <v>616</v>
      </c>
      <c r="F119" s="150" t="s">
        <v>616</v>
      </c>
      <c r="I119" s="151"/>
      <c r="J119" s="152">
        <f>BK119</f>
        <v>0</v>
      </c>
      <c r="L119" s="148"/>
      <c r="M119" s="153"/>
      <c r="N119" s="154"/>
      <c r="O119" s="154"/>
      <c r="P119" s="155">
        <f>P120</f>
        <v>0</v>
      </c>
      <c r="Q119" s="154"/>
      <c r="R119" s="155">
        <f>R120</f>
        <v>0</v>
      </c>
      <c r="S119" s="154"/>
      <c r="T119" s="156">
        <f>T120</f>
        <v>0</v>
      </c>
      <c r="AR119" s="149" t="s">
        <v>143</v>
      </c>
      <c r="AT119" s="157" t="s">
        <v>71</v>
      </c>
      <c r="AU119" s="157" t="s">
        <v>72</v>
      </c>
      <c r="AY119" s="149" t="s">
        <v>136</v>
      </c>
      <c r="BK119" s="158">
        <f>BK120</f>
        <v>0</v>
      </c>
    </row>
    <row r="120" spans="1:65" s="12" customFormat="1" ht="22.9" customHeight="1">
      <c r="B120" s="148"/>
      <c r="D120" s="149" t="s">
        <v>71</v>
      </c>
      <c r="E120" s="159" t="s">
        <v>814</v>
      </c>
      <c r="F120" s="159" t="s">
        <v>815</v>
      </c>
      <c r="I120" s="151"/>
      <c r="J120" s="160">
        <f>BK120</f>
        <v>0</v>
      </c>
      <c r="L120" s="148"/>
      <c r="M120" s="153"/>
      <c r="N120" s="154"/>
      <c r="O120" s="154"/>
      <c r="P120" s="155">
        <f>SUM(P121:P132)</f>
        <v>0</v>
      </c>
      <c r="Q120" s="154"/>
      <c r="R120" s="155">
        <f>SUM(R121:R132)</f>
        <v>0</v>
      </c>
      <c r="S120" s="154"/>
      <c r="T120" s="156">
        <f>SUM(T121:T132)</f>
        <v>0</v>
      </c>
      <c r="AR120" s="149" t="s">
        <v>143</v>
      </c>
      <c r="AT120" s="157" t="s">
        <v>71</v>
      </c>
      <c r="AU120" s="157" t="s">
        <v>80</v>
      </c>
      <c r="AY120" s="149" t="s">
        <v>136</v>
      </c>
      <c r="BK120" s="158">
        <f>SUM(BK121:BK132)</f>
        <v>0</v>
      </c>
    </row>
    <row r="121" spans="1:65" s="2" customFormat="1" ht="16.5" customHeight="1">
      <c r="A121" s="32"/>
      <c r="B121" s="161"/>
      <c r="C121" s="162" t="s">
        <v>80</v>
      </c>
      <c r="D121" s="162" t="s">
        <v>139</v>
      </c>
      <c r="E121" s="163" t="s">
        <v>816</v>
      </c>
      <c r="F121" s="164" t="s">
        <v>817</v>
      </c>
      <c r="G121" s="165" t="s">
        <v>207</v>
      </c>
      <c r="H121" s="166">
        <v>1</v>
      </c>
      <c r="I121" s="167"/>
      <c r="J121" s="168">
        <f t="shared" ref="J121:J132" si="0">ROUND(I121*H121,2)</f>
        <v>0</v>
      </c>
      <c r="K121" s="169"/>
      <c r="L121" s="33"/>
      <c r="M121" s="170" t="s">
        <v>1</v>
      </c>
      <c r="N121" s="171" t="s">
        <v>38</v>
      </c>
      <c r="O121" s="58"/>
      <c r="P121" s="172">
        <f t="shared" ref="P121:P132" si="1">O121*H121</f>
        <v>0</v>
      </c>
      <c r="Q121" s="172">
        <v>0</v>
      </c>
      <c r="R121" s="172">
        <f t="shared" ref="R121:R132" si="2">Q121*H121</f>
        <v>0</v>
      </c>
      <c r="S121" s="172">
        <v>0</v>
      </c>
      <c r="T121" s="173">
        <f t="shared" ref="T121:T132" si="3">S121*H121</f>
        <v>0</v>
      </c>
      <c r="U121" s="32"/>
      <c r="V121" s="32"/>
      <c r="W121" s="32"/>
      <c r="X121" s="32"/>
      <c r="Y121" s="32"/>
      <c r="Z121" s="32"/>
      <c r="AA121" s="32"/>
      <c r="AB121" s="32"/>
      <c r="AC121" s="32"/>
      <c r="AD121" s="32"/>
      <c r="AE121" s="32"/>
      <c r="AR121" s="174" t="s">
        <v>818</v>
      </c>
      <c r="AT121" s="174" t="s">
        <v>139</v>
      </c>
      <c r="AU121" s="174" t="s">
        <v>144</v>
      </c>
      <c r="AY121" s="17" t="s">
        <v>136</v>
      </c>
      <c r="BE121" s="175">
        <f t="shared" ref="BE121:BE132" si="4">IF(N121="základní",J121,0)</f>
        <v>0</v>
      </c>
      <c r="BF121" s="175">
        <f t="shared" ref="BF121:BF132" si="5">IF(N121="snížená",J121,0)</f>
        <v>0</v>
      </c>
      <c r="BG121" s="175">
        <f t="shared" ref="BG121:BG132" si="6">IF(N121="zákl. přenesená",J121,0)</f>
        <v>0</v>
      </c>
      <c r="BH121" s="175">
        <f t="shared" ref="BH121:BH132" si="7">IF(N121="sníž. přenesená",J121,0)</f>
        <v>0</v>
      </c>
      <c r="BI121" s="175">
        <f t="shared" ref="BI121:BI132" si="8">IF(N121="nulová",J121,0)</f>
        <v>0</v>
      </c>
      <c r="BJ121" s="17" t="s">
        <v>144</v>
      </c>
      <c r="BK121" s="175">
        <f t="shared" ref="BK121:BK132" si="9">ROUND(I121*H121,2)</f>
        <v>0</v>
      </c>
      <c r="BL121" s="17" t="s">
        <v>818</v>
      </c>
      <c r="BM121" s="174" t="s">
        <v>819</v>
      </c>
    </row>
    <row r="122" spans="1:65" s="2" customFormat="1" ht="16.5" customHeight="1">
      <c r="A122" s="32"/>
      <c r="B122" s="161"/>
      <c r="C122" s="162" t="s">
        <v>144</v>
      </c>
      <c r="D122" s="162" t="s">
        <v>139</v>
      </c>
      <c r="E122" s="163" t="s">
        <v>820</v>
      </c>
      <c r="F122" s="164" t="s">
        <v>821</v>
      </c>
      <c r="G122" s="165" t="s">
        <v>207</v>
      </c>
      <c r="H122" s="166">
        <v>1</v>
      </c>
      <c r="I122" s="167"/>
      <c r="J122" s="168">
        <f t="shared" si="0"/>
        <v>0</v>
      </c>
      <c r="K122" s="169"/>
      <c r="L122" s="33"/>
      <c r="M122" s="170" t="s">
        <v>1</v>
      </c>
      <c r="N122" s="171" t="s">
        <v>38</v>
      </c>
      <c r="O122" s="58"/>
      <c r="P122" s="172">
        <f t="shared" si="1"/>
        <v>0</v>
      </c>
      <c r="Q122" s="172">
        <v>0</v>
      </c>
      <c r="R122" s="172">
        <f t="shared" si="2"/>
        <v>0</v>
      </c>
      <c r="S122" s="172">
        <v>0</v>
      </c>
      <c r="T122" s="173">
        <f t="shared" si="3"/>
        <v>0</v>
      </c>
      <c r="U122" s="32"/>
      <c r="V122" s="32"/>
      <c r="W122" s="32"/>
      <c r="X122" s="32"/>
      <c r="Y122" s="32"/>
      <c r="Z122" s="32"/>
      <c r="AA122" s="32"/>
      <c r="AB122" s="32"/>
      <c r="AC122" s="32"/>
      <c r="AD122" s="32"/>
      <c r="AE122" s="32"/>
      <c r="AR122" s="174" t="s">
        <v>818</v>
      </c>
      <c r="AT122" s="174" t="s">
        <v>139</v>
      </c>
      <c r="AU122" s="174" t="s">
        <v>144</v>
      </c>
      <c r="AY122" s="17" t="s">
        <v>136</v>
      </c>
      <c r="BE122" s="175">
        <f t="shared" si="4"/>
        <v>0</v>
      </c>
      <c r="BF122" s="175">
        <f t="shared" si="5"/>
        <v>0</v>
      </c>
      <c r="BG122" s="175">
        <f t="shared" si="6"/>
        <v>0</v>
      </c>
      <c r="BH122" s="175">
        <f t="shared" si="7"/>
        <v>0</v>
      </c>
      <c r="BI122" s="175">
        <f t="shared" si="8"/>
        <v>0</v>
      </c>
      <c r="BJ122" s="17" t="s">
        <v>144</v>
      </c>
      <c r="BK122" s="175">
        <f t="shared" si="9"/>
        <v>0</v>
      </c>
      <c r="BL122" s="17" t="s">
        <v>818</v>
      </c>
      <c r="BM122" s="174" t="s">
        <v>822</v>
      </c>
    </row>
    <row r="123" spans="1:65" s="2" customFormat="1" ht="16.5" customHeight="1">
      <c r="A123" s="32"/>
      <c r="B123" s="161"/>
      <c r="C123" s="162" t="s">
        <v>137</v>
      </c>
      <c r="D123" s="162" t="s">
        <v>139</v>
      </c>
      <c r="E123" s="163" t="s">
        <v>823</v>
      </c>
      <c r="F123" s="164" t="s">
        <v>824</v>
      </c>
      <c r="G123" s="165" t="s">
        <v>207</v>
      </c>
      <c r="H123" s="166">
        <v>1</v>
      </c>
      <c r="I123" s="167"/>
      <c r="J123" s="168">
        <f t="shared" si="0"/>
        <v>0</v>
      </c>
      <c r="K123" s="169"/>
      <c r="L123" s="33"/>
      <c r="M123" s="170" t="s">
        <v>1</v>
      </c>
      <c r="N123" s="171" t="s">
        <v>38</v>
      </c>
      <c r="O123" s="58"/>
      <c r="P123" s="172">
        <f t="shared" si="1"/>
        <v>0</v>
      </c>
      <c r="Q123" s="172">
        <v>0</v>
      </c>
      <c r="R123" s="172">
        <f t="shared" si="2"/>
        <v>0</v>
      </c>
      <c r="S123" s="172">
        <v>0</v>
      </c>
      <c r="T123" s="173">
        <f t="shared" si="3"/>
        <v>0</v>
      </c>
      <c r="U123" s="32"/>
      <c r="V123" s="32"/>
      <c r="W123" s="32"/>
      <c r="X123" s="32"/>
      <c r="Y123" s="32"/>
      <c r="Z123" s="32"/>
      <c r="AA123" s="32"/>
      <c r="AB123" s="32"/>
      <c r="AC123" s="32"/>
      <c r="AD123" s="32"/>
      <c r="AE123" s="32"/>
      <c r="AR123" s="174" t="s">
        <v>818</v>
      </c>
      <c r="AT123" s="174" t="s">
        <v>139</v>
      </c>
      <c r="AU123" s="174" t="s">
        <v>144</v>
      </c>
      <c r="AY123" s="17" t="s">
        <v>136</v>
      </c>
      <c r="BE123" s="175">
        <f t="shared" si="4"/>
        <v>0</v>
      </c>
      <c r="BF123" s="175">
        <f t="shared" si="5"/>
        <v>0</v>
      </c>
      <c r="BG123" s="175">
        <f t="shared" si="6"/>
        <v>0</v>
      </c>
      <c r="BH123" s="175">
        <f t="shared" si="7"/>
        <v>0</v>
      </c>
      <c r="BI123" s="175">
        <f t="shared" si="8"/>
        <v>0</v>
      </c>
      <c r="BJ123" s="17" t="s">
        <v>144</v>
      </c>
      <c r="BK123" s="175">
        <f t="shared" si="9"/>
        <v>0</v>
      </c>
      <c r="BL123" s="17" t="s">
        <v>818</v>
      </c>
      <c r="BM123" s="174" t="s">
        <v>825</v>
      </c>
    </row>
    <row r="124" spans="1:65" s="2" customFormat="1" ht="16.5" customHeight="1">
      <c r="A124" s="32"/>
      <c r="B124" s="161"/>
      <c r="C124" s="162" t="s">
        <v>143</v>
      </c>
      <c r="D124" s="162" t="s">
        <v>139</v>
      </c>
      <c r="E124" s="163" t="s">
        <v>826</v>
      </c>
      <c r="F124" s="164" t="s">
        <v>827</v>
      </c>
      <c r="G124" s="165" t="s">
        <v>207</v>
      </c>
      <c r="H124" s="166">
        <v>1</v>
      </c>
      <c r="I124" s="167"/>
      <c r="J124" s="168">
        <f t="shared" si="0"/>
        <v>0</v>
      </c>
      <c r="K124" s="169"/>
      <c r="L124" s="33"/>
      <c r="M124" s="170" t="s">
        <v>1</v>
      </c>
      <c r="N124" s="171" t="s">
        <v>38</v>
      </c>
      <c r="O124" s="58"/>
      <c r="P124" s="172">
        <f t="shared" si="1"/>
        <v>0</v>
      </c>
      <c r="Q124" s="172">
        <v>0</v>
      </c>
      <c r="R124" s="172">
        <f t="shared" si="2"/>
        <v>0</v>
      </c>
      <c r="S124" s="172">
        <v>0</v>
      </c>
      <c r="T124" s="173">
        <f t="shared" si="3"/>
        <v>0</v>
      </c>
      <c r="U124" s="32"/>
      <c r="V124" s="32"/>
      <c r="W124" s="32"/>
      <c r="X124" s="32"/>
      <c r="Y124" s="32"/>
      <c r="Z124" s="32"/>
      <c r="AA124" s="32"/>
      <c r="AB124" s="32"/>
      <c r="AC124" s="32"/>
      <c r="AD124" s="32"/>
      <c r="AE124" s="32"/>
      <c r="AR124" s="174" t="s">
        <v>818</v>
      </c>
      <c r="AT124" s="174" t="s">
        <v>139</v>
      </c>
      <c r="AU124" s="174" t="s">
        <v>144</v>
      </c>
      <c r="AY124" s="17" t="s">
        <v>136</v>
      </c>
      <c r="BE124" s="175">
        <f t="shared" si="4"/>
        <v>0</v>
      </c>
      <c r="BF124" s="175">
        <f t="shared" si="5"/>
        <v>0</v>
      </c>
      <c r="BG124" s="175">
        <f t="shared" si="6"/>
        <v>0</v>
      </c>
      <c r="BH124" s="175">
        <f t="shared" si="7"/>
        <v>0</v>
      </c>
      <c r="BI124" s="175">
        <f t="shared" si="8"/>
        <v>0</v>
      </c>
      <c r="BJ124" s="17" t="s">
        <v>144</v>
      </c>
      <c r="BK124" s="175">
        <f t="shared" si="9"/>
        <v>0</v>
      </c>
      <c r="BL124" s="17" t="s">
        <v>818</v>
      </c>
      <c r="BM124" s="174" t="s">
        <v>828</v>
      </c>
    </row>
    <row r="125" spans="1:65" s="2" customFormat="1" ht="16.5" customHeight="1">
      <c r="A125" s="32"/>
      <c r="B125" s="161"/>
      <c r="C125" s="162" t="s">
        <v>166</v>
      </c>
      <c r="D125" s="162" t="s">
        <v>139</v>
      </c>
      <c r="E125" s="163" t="s">
        <v>829</v>
      </c>
      <c r="F125" s="164" t="s">
        <v>830</v>
      </c>
      <c r="G125" s="165" t="s">
        <v>207</v>
      </c>
      <c r="H125" s="166">
        <v>1</v>
      </c>
      <c r="I125" s="167"/>
      <c r="J125" s="168">
        <f t="shared" si="0"/>
        <v>0</v>
      </c>
      <c r="K125" s="169"/>
      <c r="L125" s="33"/>
      <c r="M125" s="170" t="s">
        <v>1</v>
      </c>
      <c r="N125" s="171" t="s">
        <v>38</v>
      </c>
      <c r="O125" s="58"/>
      <c r="P125" s="172">
        <f t="shared" si="1"/>
        <v>0</v>
      </c>
      <c r="Q125" s="172">
        <v>0</v>
      </c>
      <c r="R125" s="172">
        <f t="shared" si="2"/>
        <v>0</v>
      </c>
      <c r="S125" s="172">
        <v>0</v>
      </c>
      <c r="T125" s="173">
        <f t="shared" si="3"/>
        <v>0</v>
      </c>
      <c r="U125" s="32"/>
      <c r="V125" s="32"/>
      <c r="W125" s="32"/>
      <c r="X125" s="32"/>
      <c r="Y125" s="32"/>
      <c r="Z125" s="32"/>
      <c r="AA125" s="32"/>
      <c r="AB125" s="32"/>
      <c r="AC125" s="32"/>
      <c r="AD125" s="32"/>
      <c r="AE125" s="32"/>
      <c r="AR125" s="174" t="s">
        <v>818</v>
      </c>
      <c r="AT125" s="174" t="s">
        <v>139</v>
      </c>
      <c r="AU125" s="174" t="s">
        <v>144</v>
      </c>
      <c r="AY125" s="17" t="s">
        <v>136</v>
      </c>
      <c r="BE125" s="175">
        <f t="shared" si="4"/>
        <v>0</v>
      </c>
      <c r="BF125" s="175">
        <f t="shared" si="5"/>
        <v>0</v>
      </c>
      <c r="BG125" s="175">
        <f t="shared" si="6"/>
        <v>0</v>
      </c>
      <c r="BH125" s="175">
        <f t="shared" si="7"/>
        <v>0</v>
      </c>
      <c r="BI125" s="175">
        <f t="shared" si="8"/>
        <v>0</v>
      </c>
      <c r="BJ125" s="17" t="s">
        <v>144</v>
      </c>
      <c r="BK125" s="175">
        <f t="shared" si="9"/>
        <v>0</v>
      </c>
      <c r="BL125" s="17" t="s">
        <v>818</v>
      </c>
      <c r="BM125" s="174" t="s">
        <v>831</v>
      </c>
    </row>
    <row r="126" spans="1:65" s="2" customFormat="1" ht="16.5" customHeight="1">
      <c r="A126" s="32"/>
      <c r="B126" s="161"/>
      <c r="C126" s="162" t="s">
        <v>160</v>
      </c>
      <c r="D126" s="162" t="s">
        <v>139</v>
      </c>
      <c r="E126" s="163" t="s">
        <v>832</v>
      </c>
      <c r="F126" s="164" t="s">
        <v>833</v>
      </c>
      <c r="G126" s="165" t="s">
        <v>207</v>
      </c>
      <c r="H126" s="166">
        <v>1</v>
      </c>
      <c r="I126" s="167"/>
      <c r="J126" s="168">
        <f t="shared" si="0"/>
        <v>0</v>
      </c>
      <c r="K126" s="169"/>
      <c r="L126" s="33"/>
      <c r="M126" s="170" t="s">
        <v>1</v>
      </c>
      <c r="N126" s="171" t="s">
        <v>38</v>
      </c>
      <c r="O126" s="58"/>
      <c r="P126" s="172">
        <f t="shared" si="1"/>
        <v>0</v>
      </c>
      <c r="Q126" s="172">
        <v>0</v>
      </c>
      <c r="R126" s="172">
        <f t="shared" si="2"/>
        <v>0</v>
      </c>
      <c r="S126" s="172">
        <v>0</v>
      </c>
      <c r="T126" s="173">
        <f t="shared" si="3"/>
        <v>0</v>
      </c>
      <c r="U126" s="32"/>
      <c r="V126" s="32"/>
      <c r="W126" s="32"/>
      <c r="X126" s="32"/>
      <c r="Y126" s="32"/>
      <c r="Z126" s="32"/>
      <c r="AA126" s="32"/>
      <c r="AB126" s="32"/>
      <c r="AC126" s="32"/>
      <c r="AD126" s="32"/>
      <c r="AE126" s="32"/>
      <c r="AR126" s="174" t="s">
        <v>818</v>
      </c>
      <c r="AT126" s="174" t="s">
        <v>139</v>
      </c>
      <c r="AU126" s="174" t="s">
        <v>144</v>
      </c>
      <c r="AY126" s="17" t="s">
        <v>136</v>
      </c>
      <c r="BE126" s="175">
        <f t="shared" si="4"/>
        <v>0</v>
      </c>
      <c r="BF126" s="175">
        <f t="shared" si="5"/>
        <v>0</v>
      </c>
      <c r="BG126" s="175">
        <f t="shared" si="6"/>
        <v>0</v>
      </c>
      <c r="BH126" s="175">
        <f t="shared" si="7"/>
        <v>0</v>
      </c>
      <c r="BI126" s="175">
        <f t="shared" si="8"/>
        <v>0</v>
      </c>
      <c r="BJ126" s="17" t="s">
        <v>144</v>
      </c>
      <c r="BK126" s="175">
        <f t="shared" si="9"/>
        <v>0</v>
      </c>
      <c r="BL126" s="17" t="s">
        <v>818</v>
      </c>
      <c r="BM126" s="174" t="s">
        <v>834</v>
      </c>
    </row>
    <row r="127" spans="1:65" s="2" customFormat="1" ht="16.5" customHeight="1">
      <c r="A127" s="32"/>
      <c r="B127" s="161"/>
      <c r="C127" s="162" t="s">
        <v>176</v>
      </c>
      <c r="D127" s="162" t="s">
        <v>139</v>
      </c>
      <c r="E127" s="163" t="s">
        <v>835</v>
      </c>
      <c r="F127" s="164" t="s">
        <v>836</v>
      </c>
      <c r="G127" s="165" t="s">
        <v>207</v>
      </c>
      <c r="H127" s="166">
        <v>1</v>
      </c>
      <c r="I127" s="167"/>
      <c r="J127" s="168">
        <f t="shared" si="0"/>
        <v>0</v>
      </c>
      <c r="K127" s="169"/>
      <c r="L127" s="33"/>
      <c r="M127" s="170" t="s">
        <v>1</v>
      </c>
      <c r="N127" s="171" t="s">
        <v>38</v>
      </c>
      <c r="O127" s="58"/>
      <c r="P127" s="172">
        <f t="shared" si="1"/>
        <v>0</v>
      </c>
      <c r="Q127" s="172">
        <v>0</v>
      </c>
      <c r="R127" s="172">
        <f t="shared" si="2"/>
        <v>0</v>
      </c>
      <c r="S127" s="172">
        <v>0</v>
      </c>
      <c r="T127" s="173">
        <f t="shared" si="3"/>
        <v>0</v>
      </c>
      <c r="U127" s="32"/>
      <c r="V127" s="32"/>
      <c r="W127" s="32"/>
      <c r="X127" s="32"/>
      <c r="Y127" s="32"/>
      <c r="Z127" s="32"/>
      <c r="AA127" s="32"/>
      <c r="AB127" s="32"/>
      <c r="AC127" s="32"/>
      <c r="AD127" s="32"/>
      <c r="AE127" s="32"/>
      <c r="AR127" s="174" t="s">
        <v>818</v>
      </c>
      <c r="AT127" s="174" t="s">
        <v>139</v>
      </c>
      <c r="AU127" s="174" t="s">
        <v>144</v>
      </c>
      <c r="AY127" s="17" t="s">
        <v>136</v>
      </c>
      <c r="BE127" s="175">
        <f t="shared" si="4"/>
        <v>0</v>
      </c>
      <c r="BF127" s="175">
        <f t="shared" si="5"/>
        <v>0</v>
      </c>
      <c r="BG127" s="175">
        <f t="shared" si="6"/>
        <v>0</v>
      </c>
      <c r="BH127" s="175">
        <f t="shared" si="7"/>
        <v>0</v>
      </c>
      <c r="BI127" s="175">
        <f t="shared" si="8"/>
        <v>0</v>
      </c>
      <c r="BJ127" s="17" t="s">
        <v>144</v>
      </c>
      <c r="BK127" s="175">
        <f t="shared" si="9"/>
        <v>0</v>
      </c>
      <c r="BL127" s="17" t="s">
        <v>818</v>
      </c>
      <c r="BM127" s="174" t="s">
        <v>837</v>
      </c>
    </row>
    <row r="128" spans="1:65" s="2" customFormat="1" ht="16.5" customHeight="1">
      <c r="A128" s="32"/>
      <c r="B128" s="161"/>
      <c r="C128" s="162" t="s">
        <v>181</v>
      </c>
      <c r="D128" s="162" t="s">
        <v>139</v>
      </c>
      <c r="E128" s="163" t="s">
        <v>838</v>
      </c>
      <c r="F128" s="164" t="s">
        <v>839</v>
      </c>
      <c r="G128" s="165" t="s">
        <v>207</v>
      </c>
      <c r="H128" s="166">
        <v>1</v>
      </c>
      <c r="I128" s="167"/>
      <c r="J128" s="168">
        <f t="shared" si="0"/>
        <v>0</v>
      </c>
      <c r="K128" s="169"/>
      <c r="L128" s="33"/>
      <c r="M128" s="170" t="s">
        <v>1</v>
      </c>
      <c r="N128" s="171" t="s">
        <v>38</v>
      </c>
      <c r="O128" s="58"/>
      <c r="P128" s="172">
        <f t="shared" si="1"/>
        <v>0</v>
      </c>
      <c r="Q128" s="172">
        <v>0</v>
      </c>
      <c r="R128" s="172">
        <f t="shared" si="2"/>
        <v>0</v>
      </c>
      <c r="S128" s="172">
        <v>0</v>
      </c>
      <c r="T128" s="173">
        <f t="shared" si="3"/>
        <v>0</v>
      </c>
      <c r="U128" s="32"/>
      <c r="V128" s="32"/>
      <c r="W128" s="32"/>
      <c r="X128" s="32"/>
      <c r="Y128" s="32"/>
      <c r="Z128" s="32"/>
      <c r="AA128" s="32"/>
      <c r="AB128" s="32"/>
      <c r="AC128" s="32"/>
      <c r="AD128" s="32"/>
      <c r="AE128" s="32"/>
      <c r="AR128" s="174" t="s">
        <v>818</v>
      </c>
      <c r="AT128" s="174" t="s">
        <v>139</v>
      </c>
      <c r="AU128" s="174" t="s">
        <v>144</v>
      </c>
      <c r="AY128" s="17" t="s">
        <v>136</v>
      </c>
      <c r="BE128" s="175">
        <f t="shared" si="4"/>
        <v>0</v>
      </c>
      <c r="BF128" s="175">
        <f t="shared" si="5"/>
        <v>0</v>
      </c>
      <c r="BG128" s="175">
        <f t="shared" si="6"/>
        <v>0</v>
      </c>
      <c r="BH128" s="175">
        <f t="shared" si="7"/>
        <v>0</v>
      </c>
      <c r="BI128" s="175">
        <f t="shared" si="8"/>
        <v>0</v>
      </c>
      <c r="BJ128" s="17" t="s">
        <v>144</v>
      </c>
      <c r="BK128" s="175">
        <f t="shared" si="9"/>
        <v>0</v>
      </c>
      <c r="BL128" s="17" t="s">
        <v>818</v>
      </c>
      <c r="BM128" s="174" t="s">
        <v>840</v>
      </c>
    </row>
    <row r="129" spans="1:65" s="2" customFormat="1" ht="16.5" customHeight="1">
      <c r="A129" s="32"/>
      <c r="B129" s="161"/>
      <c r="C129" s="162" t="s">
        <v>185</v>
      </c>
      <c r="D129" s="162" t="s">
        <v>139</v>
      </c>
      <c r="E129" s="163" t="s">
        <v>841</v>
      </c>
      <c r="F129" s="164" t="s">
        <v>842</v>
      </c>
      <c r="G129" s="165" t="s">
        <v>207</v>
      </c>
      <c r="H129" s="166">
        <v>1</v>
      </c>
      <c r="I129" s="167"/>
      <c r="J129" s="168">
        <f t="shared" si="0"/>
        <v>0</v>
      </c>
      <c r="K129" s="169"/>
      <c r="L129" s="33"/>
      <c r="M129" s="170" t="s">
        <v>1</v>
      </c>
      <c r="N129" s="171" t="s">
        <v>38</v>
      </c>
      <c r="O129" s="58"/>
      <c r="P129" s="172">
        <f t="shared" si="1"/>
        <v>0</v>
      </c>
      <c r="Q129" s="172">
        <v>0</v>
      </c>
      <c r="R129" s="172">
        <f t="shared" si="2"/>
        <v>0</v>
      </c>
      <c r="S129" s="172">
        <v>0</v>
      </c>
      <c r="T129" s="173">
        <f t="shared" si="3"/>
        <v>0</v>
      </c>
      <c r="U129" s="32"/>
      <c r="V129" s="32"/>
      <c r="W129" s="32"/>
      <c r="X129" s="32"/>
      <c r="Y129" s="32"/>
      <c r="Z129" s="32"/>
      <c r="AA129" s="32"/>
      <c r="AB129" s="32"/>
      <c r="AC129" s="32"/>
      <c r="AD129" s="32"/>
      <c r="AE129" s="32"/>
      <c r="AR129" s="174" t="s">
        <v>818</v>
      </c>
      <c r="AT129" s="174" t="s">
        <v>139</v>
      </c>
      <c r="AU129" s="174" t="s">
        <v>144</v>
      </c>
      <c r="AY129" s="17" t="s">
        <v>136</v>
      </c>
      <c r="BE129" s="175">
        <f t="shared" si="4"/>
        <v>0</v>
      </c>
      <c r="BF129" s="175">
        <f t="shared" si="5"/>
        <v>0</v>
      </c>
      <c r="BG129" s="175">
        <f t="shared" si="6"/>
        <v>0</v>
      </c>
      <c r="BH129" s="175">
        <f t="shared" si="7"/>
        <v>0</v>
      </c>
      <c r="BI129" s="175">
        <f t="shared" si="8"/>
        <v>0</v>
      </c>
      <c r="BJ129" s="17" t="s">
        <v>144</v>
      </c>
      <c r="BK129" s="175">
        <f t="shared" si="9"/>
        <v>0</v>
      </c>
      <c r="BL129" s="17" t="s">
        <v>818</v>
      </c>
      <c r="BM129" s="174" t="s">
        <v>843</v>
      </c>
    </row>
    <row r="130" spans="1:65" s="2" customFormat="1" ht="16.5" customHeight="1">
      <c r="A130" s="32"/>
      <c r="B130" s="161"/>
      <c r="C130" s="162" t="s">
        <v>192</v>
      </c>
      <c r="D130" s="162" t="s">
        <v>139</v>
      </c>
      <c r="E130" s="163" t="s">
        <v>844</v>
      </c>
      <c r="F130" s="164" t="s">
        <v>845</v>
      </c>
      <c r="G130" s="165" t="s">
        <v>207</v>
      </c>
      <c r="H130" s="166">
        <v>1</v>
      </c>
      <c r="I130" s="167"/>
      <c r="J130" s="168">
        <f t="shared" si="0"/>
        <v>0</v>
      </c>
      <c r="K130" s="169"/>
      <c r="L130" s="33"/>
      <c r="M130" s="170" t="s">
        <v>1</v>
      </c>
      <c r="N130" s="171" t="s">
        <v>38</v>
      </c>
      <c r="O130" s="58"/>
      <c r="P130" s="172">
        <f t="shared" si="1"/>
        <v>0</v>
      </c>
      <c r="Q130" s="172">
        <v>0</v>
      </c>
      <c r="R130" s="172">
        <f t="shared" si="2"/>
        <v>0</v>
      </c>
      <c r="S130" s="172">
        <v>0</v>
      </c>
      <c r="T130" s="173">
        <f t="shared" si="3"/>
        <v>0</v>
      </c>
      <c r="U130" s="32"/>
      <c r="V130" s="32"/>
      <c r="W130" s="32"/>
      <c r="X130" s="32"/>
      <c r="Y130" s="32"/>
      <c r="Z130" s="32"/>
      <c r="AA130" s="32"/>
      <c r="AB130" s="32"/>
      <c r="AC130" s="32"/>
      <c r="AD130" s="32"/>
      <c r="AE130" s="32"/>
      <c r="AR130" s="174" t="s">
        <v>818</v>
      </c>
      <c r="AT130" s="174" t="s">
        <v>139</v>
      </c>
      <c r="AU130" s="174" t="s">
        <v>144</v>
      </c>
      <c r="AY130" s="17" t="s">
        <v>136</v>
      </c>
      <c r="BE130" s="175">
        <f t="shared" si="4"/>
        <v>0</v>
      </c>
      <c r="BF130" s="175">
        <f t="shared" si="5"/>
        <v>0</v>
      </c>
      <c r="BG130" s="175">
        <f t="shared" si="6"/>
        <v>0</v>
      </c>
      <c r="BH130" s="175">
        <f t="shared" si="7"/>
        <v>0</v>
      </c>
      <c r="BI130" s="175">
        <f t="shared" si="8"/>
        <v>0</v>
      </c>
      <c r="BJ130" s="17" t="s">
        <v>144</v>
      </c>
      <c r="BK130" s="175">
        <f t="shared" si="9"/>
        <v>0</v>
      </c>
      <c r="BL130" s="17" t="s">
        <v>818</v>
      </c>
      <c r="BM130" s="174" t="s">
        <v>846</v>
      </c>
    </row>
    <row r="131" spans="1:65" s="2" customFormat="1" ht="16.5" customHeight="1">
      <c r="A131" s="32"/>
      <c r="B131" s="161"/>
      <c r="C131" s="162" t="s">
        <v>198</v>
      </c>
      <c r="D131" s="162" t="s">
        <v>139</v>
      </c>
      <c r="E131" s="163" t="s">
        <v>847</v>
      </c>
      <c r="F131" s="164" t="s">
        <v>848</v>
      </c>
      <c r="G131" s="165" t="s">
        <v>207</v>
      </c>
      <c r="H131" s="166">
        <v>1</v>
      </c>
      <c r="I131" s="167"/>
      <c r="J131" s="168">
        <f t="shared" si="0"/>
        <v>0</v>
      </c>
      <c r="K131" s="169"/>
      <c r="L131" s="33"/>
      <c r="M131" s="170" t="s">
        <v>1</v>
      </c>
      <c r="N131" s="171" t="s">
        <v>38</v>
      </c>
      <c r="O131" s="58"/>
      <c r="P131" s="172">
        <f t="shared" si="1"/>
        <v>0</v>
      </c>
      <c r="Q131" s="172">
        <v>0</v>
      </c>
      <c r="R131" s="172">
        <f t="shared" si="2"/>
        <v>0</v>
      </c>
      <c r="S131" s="172">
        <v>0</v>
      </c>
      <c r="T131" s="173">
        <f t="shared" si="3"/>
        <v>0</v>
      </c>
      <c r="U131" s="32"/>
      <c r="V131" s="32"/>
      <c r="W131" s="32"/>
      <c r="X131" s="32"/>
      <c r="Y131" s="32"/>
      <c r="Z131" s="32"/>
      <c r="AA131" s="32"/>
      <c r="AB131" s="32"/>
      <c r="AC131" s="32"/>
      <c r="AD131" s="32"/>
      <c r="AE131" s="32"/>
      <c r="AR131" s="174" t="s">
        <v>818</v>
      </c>
      <c r="AT131" s="174" t="s">
        <v>139</v>
      </c>
      <c r="AU131" s="174" t="s">
        <v>144</v>
      </c>
      <c r="AY131" s="17" t="s">
        <v>136</v>
      </c>
      <c r="BE131" s="175">
        <f t="shared" si="4"/>
        <v>0</v>
      </c>
      <c r="BF131" s="175">
        <f t="shared" si="5"/>
        <v>0</v>
      </c>
      <c r="BG131" s="175">
        <f t="shared" si="6"/>
        <v>0</v>
      </c>
      <c r="BH131" s="175">
        <f t="shared" si="7"/>
        <v>0</v>
      </c>
      <c r="BI131" s="175">
        <f t="shared" si="8"/>
        <v>0</v>
      </c>
      <c r="BJ131" s="17" t="s">
        <v>144</v>
      </c>
      <c r="BK131" s="175">
        <f t="shared" si="9"/>
        <v>0</v>
      </c>
      <c r="BL131" s="17" t="s">
        <v>818</v>
      </c>
      <c r="BM131" s="174" t="s">
        <v>849</v>
      </c>
    </row>
    <row r="132" spans="1:65" s="2" customFormat="1" ht="21.75" customHeight="1">
      <c r="A132" s="32"/>
      <c r="B132" s="161"/>
      <c r="C132" s="162" t="s">
        <v>204</v>
      </c>
      <c r="D132" s="162" t="s">
        <v>139</v>
      </c>
      <c r="E132" s="163" t="s">
        <v>850</v>
      </c>
      <c r="F132" s="164" t="s">
        <v>851</v>
      </c>
      <c r="G132" s="165" t="s">
        <v>207</v>
      </c>
      <c r="H132" s="166">
        <v>1</v>
      </c>
      <c r="I132" s="167"/>
      <c r="J132" s="168">
        <f t="shared" si="0"/>
        <v>0</v>
      </c>
      <c r="K132" s="169"/>
      <c r="L132" s="33"/>
      <c r="M132" s="215" t="s">
        <v>1</v>
      </c>
      <c r="N132" s="216" t="s">
        <v>38</v>
      </c>
      <c r="O132" s="217"/>
      <c r="P132" s="218">
        <f t="shared" si="1"/>
        <v>0</v>
      </c>
      <c r="Q132" s="218">
        <v>0</v>
      </c>
      <c r="R132" s="218">
        <f t="shared" si="2"/>
        <v>0</v>
      </c>
      <c r="S132" s="218">
        <v>0</v>
      </c>
      <c r="T132" s="219">
        <f t="shared" si="3"/>
        <v>0</v>
      </c>
      <c r="U132" s="32"/>
      <c r="V132" s="32"/>
      <c r="W132" s="32"/>
      <c r="X132" s="32"/>
      <c r="Y132" s="32"/>
      <c r="Z132" s="32"/>
      <c r="AA132" s="32"/>
      <c r="AB132" s="32"/>
      <c r="AC132" s="32"/>
      <c r="AD132" s="32"/>
      <c r="AE132" s="32"/>
      <c r="AR132" s="174" t="s">
        <v>818</v>
      </c>
      <c r="AT132" s="174" t="s">
        <v>139</v>
      </c>
      <c r="AU132" s="174" t="s">
        <v>144</v>
      </c>
      <c r="AY132" s="17" t="s">
        <v>136</v>
      </c>
      <c r="BE132" s="175">
        <f t="shared" si="4"/>
        <v>0</v>
      </c>
      <c r="BF132" s="175">
        <f t="shared" si="5"/>
        <v>0</v>
      </c>
      <c r="BG132" s="175">
        <f t="shared" si="6"/>
        <v>0</v>
      </c>
      <c r="BH132" s="175">
        <f t="shared" si="7"/>
        <v>0</v>
      </c>
      <c r="BI132" s="175">
        <f t="shared" si="8"/>
        <v>0</v>
      </c>
      <c r="BJ132" s="17" t="s">
        <v>144</v>
      </c>
      <c r="BK132" s="175">
        <f t="shared" si="9"/>
        <v>0</v>
      </c>
      <c r="BL132" s="17" t="s">
        <v>818</v>
      </c>
      <c r="BM132" s="174" t="s">
        <v>852</v>
      </c>
    </row>
    <row r="133" spans="1:65" s="2" customFormat="1" ht="6.95" customHeight="1">
      <c r="A133" s="32"/>
      <c r="B133" s="47"/>
      <c r="C133" s="48"/>
      <c r="D133" s="48"/>
      <c r="E133" s="48"/>
      <c r="F133" s="48"/>
      <c r="G133" s="48"/>
      <c r="H133" s="48"/>
      <c r="I133" s="120"/>
      <c r="J133" s="48"/>
      <c r="K133" s="48"/>
      <c r="L133" s="33"/>
      <c r="M133" s="32"/>
      <c r="O133" s="32"/>
      <c r="P133" s="32"/>
      <c r="Q133" s="32"/>
      <c r="R133" s="32"/>
      <c r="S133" s="32"/>
      <c r="T133" s="32"/>
      <c r="U133" s="32"/>
      <c r="V133" s="32"/>
      <c r="W133" s="32"/>
      <c r="X133" s="32"/>
      <c r="Y133" s="32"/>
      <c r="Z133" s="32"/>
      <c r="AA133" s="32"/>
      <c r="AB133" s="32"/>
      <c r="AC133" s="32"/>
      <c r="AD133" s="32"/>
      <c r="AE133" s="32"/>
    </row>
  </sheetData>
  <autoFilter ref="C117:K132" xr:uid="{00000000-0009-0000-0000-000006000000}"/>
  <mergeCells count="9">
    <mergeCell ref="E87:H87"/>
    <mergeCell ref="E108:H108"/>
    <mergeCell ref="E110:H110"/>
    <mergeCell ref="L2:V2"/>
    <mergeCell ref="E7:H7"/>
    <mergeCell ref="E9:H9"/>
    <mergeCell ref="E18:H18"/>
    <mergeCell ref="E27:H27"/>
    <mergeCell ref="E85:H85"/>
  </mergeCells>
  <pageMargins left="0.39374999999999999" right="0.39374999999999999" top="0.39374999999999999" bottom="0.39374999999999999" header="0" footer="0"/>
  <pageSetup paperSize="9" fitToHeight="100" orientation="portrait" blackAndWhite="1"/>
  <headerFooter>
    <oddFooter>&amp;CStrana &amp;P z &amp;N</oddFooter>
  </headerFooter>
  <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Listy</vt:lpstr>
      </vt:variant>
      <vt:variant>
        <vt:i4>7</vt:i4>
      </vt:variant>
      <vt:variant>
        <vt:lpstr>Pojmenované oblasti</vt:lpstr>
      </vt:variant>
      <vt:variant>
        <vt:i4>14</vt:i4>
      </vt:variant>
    </vt:vector>
  </HeadingPairs>
  <TitlesOfParts>
    <vt:vector size="21" baseType="lpstr">
      <vt:lpstr>Rekapitulace stavby</vt:lpstr>
      <vt:lpstr>01.1 - SO 01.1 Stavební část</vt:lpstr>
      <vt:lpstr>01.2 - SO 01.2 ZTI</vt:lpstr>
      <vt:lpstr>01.3 - SO 01.3 Elektroins...</vt:lpstr>
      <vt:lpstr>01.4 - SO 01.4 VZT</vt:lpstr>
      <vt:lpstr>01.5 - SO 01.5 Likvidace ...</vt:lpstr>
      <vt:lpstr>901 - VON</vt:lpstr>
      <vt:lpstr>'01.1 - SO 01.1 Stavební část'!Názvy_tisku</vt:lpstr>
      <vt:lpstr>'01.2 - SO 01.2 ZTI'!Názvy_tisku</vt:lpstr>
      <vt:lpstr>'01.3 - SO 01.3 Elektroins...'!Názvy_tisku</vt:lpstr>
      <vt:lpstr>'01.4 - SO 01.4 VZT'!Názvy_tisku</vt:lpstr>
      <vt:lpstr>'01.5 - SO 01.5 Likvidace ...'!Názvy_tisku</vt:lpstr>
      <vt:lpstr>'901 - VON'!Názvy_tisku</vt:lpstr>
      <vt:lpstr>'Rekapitulace stavby'!Názvy_tisku</vt:lpstr>
      <vt:lpstr>'01.1 - SO 01.1 Stavební část'!Oblast_tisku</vt:lpstr>
      <vt:lpstr>'01.2 - SO 01.2 ZTI'!Oblast_tisku</vt:lpstr>
      <vt:lpstr>'01.3 - SO 01.3 Elektroins...'!Oblast_tisku</vt:lpstr>
      <vt:lpstr>'01.4 - SO 01.4 VZT'!Oblast_tisku</vt:lpstr>
      <vt:lpstr>'01.5 - SO 01.5 Likvidace ...'!Oblast_tisku</vt:lpstr>
      <vt:lpstr>'901 - VON'!Oblast_tisku</vt:lpstr>
      <vt:lpstr>'Rekapitulace stavby'!Oblast_tisku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DESKTOP-4NS5FKT\uzivatel</dc:creator>
  <cp:lastModifiedBy>uzivatel</cp:lastModifiedBy>
  <dcterms:created xsi:type="dcterms:W3CDTF">2020-03-03T21:10:36Z</dcterms:created>
  <dcterms:modified xsi:type="dcterms:W3CDTF">2020-03-03T21:11:09Z</dcterms:modified>
</cp:coreProperties>
</file>