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03 - Moje\2021\18 - Nolčův park\"/>
    </mc:Choice>
  </mc:AlternateContent>
  <bookViews>
    <workbookView xWindow="0" yWindow="0" windowWidth="0" windowHeight="0"/>
  </bookViews>
  <sheets>
    <sheet name="Rekapitulace stavby" sheetId="1" r:id="rId1"/>
    <sheet name="01 - Elektroinstalace - v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'01 - Elektroinstalace - v...'!$C$124:$K$292</definedName>
    <definedName name="_xlnm.Print_Area" localSheetId="1">'01 - Elektroinstalace - v...'!$C$4:$J$76,'01 - Elektroinstalace - v...'!$C$82:$J$106,'01 - Elektroinstalace - v...'!$C$112:$J$292</definedName>
    <definedName name="_xlnm.Print_Titles" localSheetId="1">'01 - Elektroinstalace - v...'!$124:$124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291"/>
  <c r="BH291"/>
  <c r="BG291"/>
  <c r="BF291"/>
  <c r="T291"/>
  <c r="T290"/>
  <c r="R291"/>
  <c r="R290"/>
  <c r="P291"/>
  <c r="P290"/>
  <c r="BI288"/>
  <c r="BH288"/>
  <c r="BG288"/>
  <c r="BF288"/>
  <c r="T288"/>
  <c r="T287"/>
  <c r="R288"/>
  <c r="R287"/>
  <c r="P288"/>
  <c r="P287"/>
  <c r="BI285"/>
  <c r="BH285"/>
  <c r="BG285"/>
  <c r="BF285"/>
  <c r="T285"/>
  <c r="T284"/>
  <c r="T283"/>
  <c r="R285"/>
  <c r="R284"/>
  <c r="R283"/>
  <c r="P285"/>
  <c r="P284"/>
  <c r="P283"/>
  <c r="BI280"/>
  <c r="BH280"/>
  <c r="BG280"/>
  <c r="BF280"/>
  <c r="T280"/>
  <c r="R280"/>
  <c r="P280"/>
  <c r="BI278"/>
  <c r="BH278"/>
  <c r="BG278"/>
  <c r="BF278"/>
  <c r="T278"/>
  <c r="R278"/>
  <c r="P278"/>
  <c r="BI276"/>
  <c r="BH276"/>
  <c r="BG276"/>
  <c r="BF276"/>
  <c r="T276"/>
  <c r="R276"/>
  <c r="P276"/>
  <c r="BI273"/>
  <c r="BH273"/>
  <c r="BG273"/>
  <c r="BF273"/>
  <c r="T273"/>
  <c r="R273"/>
  <c r="P273"/>
  <c r="BI271"/>
  <c r="BH271"/>
  <c r="BG271"/>
  <c r="BF271"/>
  <c r="T271"/>
  <c r="R271"/>
  <c r="P271"/>
  <c r="BI269"/>
  <c r="BH269"/>
  <c r="BG269"/>
  <c r="BF269"/>
  <c r="T269"/>
  <c r="R269"/>
  <c r="P269"/>
  <c r="BI267"/>
  <c r="BH267"/>
  <c r="BG267"/>
  <c r="BF267"/>
  <c r="T267"/>
  <c r="R267"/>
  <c r="P267"/>
  <c r="BI265"/>
  <c r="BH265"/>
  <c r="BG265"/>
  <c r="BF265"/>
  <c r="T265"/>
  <c r="R265"/>
  <c r="P265"/>
  <c r="BI263"/>
  <c r="BH263"/>
  <c r="BG263"/>
  <c r="BF263"/>
  <c r="T263"/>
  <c r="R263"/>
  <c r="P263"/>
  <c r="BI261"/>
  <c r="BH261"/>
  <c r="BG261"/>
  <c r="BF261"/>
  <c r="T261"/>
  <c r="R261"/>
  <c r="P261"/>
  <c r="BI259"/>
  <c r="BH259"/>
  <c r="BG259"/>
  <c r="BF259"/>
  <c r="T259"/>
  <c r="R259"/>
  <c r="P259"/>
  <c r="BI256"/>
  <c r="BH256"/>
  <c r="BG256"/>
  <c r="BF256"/>
  <c r="T256"/>
  <c r="R256"/>
  <c r="P256"/>
  <c r="BI254"/>
  <c r="BH254"/>
  <c r="BG254"/>
  <c r="BF254"/>
  <c r="T254"/>
  <c r="R254"/>
  <c r="P254"/>
  <c r="BI252"/>
  <c r="BH252"/>
  <c r="BG252"/>
  <c r="BF252"/>
  <c r="T252"/>
  <c r="R252"/>
  <c r="P252"/>
  <c r="BI250"/>
  <c r="BH250"/>
  <c r="BG250"/>
  <c r="BF250"/>
  <c r="T250"/>
  <c r="R250"/>
  <c r="P250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39"/>
  <c r="BH239"/>
  <c r="BG239"/>
  <c r="BF239"/>
  <c r="T239"/>
  <c r="R239"/>
  <c r="P239"/>
  <c r="BI237"/>
  <c r="BH237"/>
  <c r="BG237"/>
  <c r="BF237"/>
  <c r="T237"/>
  <c r="R237"/>
  <c r="P237"/>
  <c r="BI235"/>
  <c r="BH235"/>
  <c r="BG235"/>
  <c r="BF235"/>
  <c r="T235"/>
  <c r="R235"/>
  <c r="P235"/>
  <c r="BI233"/>
  <c r="BH233"/>
  <c r="BG233"/>
  <c r="BF233"/>
  <c r="T233"/>
  <c r="R233"/>
  <c r="P233"/>
  <c r="BI231"/>
  <c r="BH231"/>
  <c r="BG231"/>
  <c r="BF231"/>
  <c r="T231"/>
  <c r="R231"/>
  <c r="P231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2"/>
  <c r="BH212"/>
  <c r="BG212"/>
  <c r="BF212"/>
  <c r="T212"/>
  <c r="R212"/>
  <c r="P212"/>
  <c r="BI210"/>
  <c r="BH210"/>
  <c r="BG210"/>
  <c r="BF210"/>
  <c r="T210"/>
  <c r="R210"/>
  <c r="P210"/>
  <c r="BI206"/>
  <c r="BH206"/>
  <c r="BG206"/>
  <c r="BF206"/>
  <c r="T206"/>
  <c r="R206"/>
  <c r="P206"/>
  <c r="BI204"/>
  <c r="BH204"/>
  <c r="BG204"/>
  <c r="BF204"/>
  <c r="T204"/>
  <c r="R204"/>
  <c r="P204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8"/>
  <c r="BH148"/>
  <c r="BG148"/>
  <c r="BF148"/>
  <c r="T148"/>
  <c r="R148"/>
  <c r="P148"/>
  <c r="BI146"/>
  <c r="BH146"/>
  <c r="BG146"/>
  <c r="BF146"/>
  <c r="T146"/>
  <c r="R146"/>
  <c r="P146"/>
  <c r="BI143"/>
  <c r="BH143"/>
  <c r="BG143"/>
  <c r="BF143"/>
  <c r="T143"/>
  <c r="R143"/>
  <c r="P143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BI133"/>
  <c r="BH133"/>
  <c r="BG133"/>
  <c r="BF133"/>
  <c r="T133"/>
  <c r="R133"/>
  <c r="P133"/>
  <c r="BI130"/>
  <c r="BH130"/>
  <c r="BG130"/>
  <c r="BF130"/>
  <c r="T130"/>
  <c r="R130"/>
  <c r="P130"/>
  <c r="BI128"/>
  <c r="BH128"/>
  <c r="BG128"/>
  <c r="BF128"/>
  <c r="T128"/>
  <c r="R128"/>
  <c r="P128"/>
  <c r="J122"/>
  <c r="J121"/>
  <c r="F121"/>
  <c r="F119"/>
  <c r="E117"/>
  <c r="J92"/>
  <c r="J91"/>
  <c r="F91"/>
  <c r="F89"/>
  <c r="E87"/>
  <c r="J18"/>
  <c r="E18"/>
  <c r="F92"/>
  <c r="J17"/>
  <c r="J12"/>
  <c r="J119"/>
  <c r="E7"/>
  <c r="E115"/>
  <c i="1" r="L90"/>
  <c r="AM90"/>
  <c r="AM89"/>
  <c r="L89"/>
  <c r="AM87"/>
  <c r="L87"/>
  <c r="L85"/>
  <c r="L84"/>
  <c i="2" r="BK285"/>
  <c r="J280"/>
  <c r="BK273"/>
  <c r="BK271"/>
  <c r="BK267"/>
  <c r="J265"/>
  <c r="J263"/>
  <c r="J254"/>
  <c r="BK252"/>
  <c r="BK250"/>
  <c r="BK246"/>
  <c r="J237"/>
  <c r="BK235"/>
  <c r="J229"/>
  <c r="BK225"/>
  <c r="J221"/>
  <c r="J217"/>
  <c r="BK204"/>
  <c r="BK197"/>
  <c r="J195"/>
  <c r="J189"/>
  <c r="BK187"/>
  <c r="J185"/>
  <c r="J183"/>
  <c r="BK181"/>
  <c r="J179"/>
  <c r="BK177"/>
  <c r="BK173"/>
  <c r="J171"/>
  <c r="BK165"/>
  <c r="J161"/>
  <c r="J157"/>
  <c r="BK155"/>
  <c r="J151"/>
  <c r="J135"/>
  <c r="J291"/>
  <c r="BK288"/>
  <c r="J273"/>
  <c r="BK269"/>
  <c r="J259"/>
  <c r="J256"/>
  <c r="J248"/>
  <c r="J246"/>
  <c r="BK244"/>
  <c r="BK233"/>
  <c r="J231"/>
  <c r="BK229"/>
  <c r="J227"/>
  <c r="J223"/>
  <c r="BK221"/>
  <c r="BK219"/>
  <c r="BK217"/>
  <c r="J212"/>
  <c r="J210"/>
  <c r="BK206"/>
  <c r="BK201"/>
  <c r="J199"/>
  <c r="J191"/>
  <c r="BK183"/>
  <c r="J181"/>
  <c r="BK179"/>
  <c r="J177"/>
  <c r="BK175"/>
  <c r="BK167"/>
  <c r="BK157"/>
  <c r="J155"/>
  <c r="BK153"/>
  <c r="BK151"/>
  <c r="J148"/>
  <c r="BK143"/>
  <c r="BK135"/>
  <c r="J133"/>
  <c r="J130"/>
  <c r="BK128"/>
  <c r="J285"/>
  <c r="BK280"/>
  <c r="J278"/>
  <c r="J276"/>
  <c r="J271"/>
  <c r="BK263"/>
  <c r="J261"/>
  <c r="BK256"/>
  <c r="J250"/>
  <c r="J244"/>
  <c r="BK239"/>
  <c r="J233"/>
  <c r="J219"/>
  <c r="J201"/>
  <c r="BK199"/>
  <c r="J197"/>
  <c r="BK195"/>
  <c r="BK193"/>
  <c r="BK191"/>
  <c r="BK189"/>
  <c r="J187"/>
  <c r="J175"/>
  <c r="J173"/>
  <c r="BK171"/>
  <c r="BK163"/>
  <c r="J159"/>
  <c r="J153"/>
  <c r="BK148"/>
  <c r="BK146"/>
  <c r="J143"/>
  <c r="J141"/>
  <c r="BK138"/>
  <c r="BK133"/>
  <c r="BK130"/>
  <c r="BK291"/>
  <c r="J288"/>
  <c r="BK278"/>
  <c r="BK276"/>
  <c r="J269"/>
  <c r="J267"/>
  <c r="BK265"/>
  <c r="BK261"/>
  <c r="BK259"/>
  <c r="BK254"/>
  <c r="J252"/>
  <c r="BK248"/>
  <c r="J239"/>
  <c r="BK237"/>
  <c r="J235"/>
  <c r="BK231"/>
  <c r="BK227"/>
  <c r="J225"/>
  <c r="BK223"/>
  <c r="BK212"/>
  <c r="BK210"/>
  <c r="J206"/>
  <c r="J204"/>
  <c r="J193"/>
  <c r="BK185"/>
  <c r="J167"/>
  <c r="J165"/>
  <c r="J163"/>
  <c r="BK161"/>
  <c r="BK159"/>
  <c r="J146"/>
  <c r="BK141"/>
  <c r="J138"/>
  <c r="J128"/>
  <c i="1" r="AS94"/>
  <c i="2" l="1" r="R127"/>
  <c r="R126"/>
  <c r="P170"/>
  <c r="T170"/>
  <c r="T209"/>
  <c r="BK127"/>
  <c r="BK126"/>
  <c r="J126"/>
  <c r="J97"/>
  <c r="T127"/>
  <c r="T126"/>
  <c r="BK209"/>
  <c r="J209"/>
  <c r="J101"/>
  <c r="R209"/>
  <c r="P127"/>
  <c r="P126"/>
  <c r="BK170"/>
  <c r="J170"/>
  <c r="J100"/>
  <c r="R170"/>
  <c r="R169"/>
  <c r="P209"/>
  <c r="J89"/>
  <c r="F122"/>
  <c r="BE130"/>
  <c r="BE133"/>
  <c r="BE151"/>
  <c r="BE153"/>
  <c r="BE163"/>
  <c r="BE173"/>
  <c r="BE175"/>
  <c r="BE177"/>
  <c r="BE187"/>
  <c r="BE189"/>
  <c r="BE195"/>
  <c r="BE197"/>
  <c r="BE217"/>
  <c r="BE280"/>
  <c r="BE291"/>
  <c r="E85"/>
  <c r="BE148"/>
  <c r="BE155"/>
  <c r="BE165"/>
  <c r="BE179"/>
  <c r="BE181"/>
  <c r="BE199"/>
  <c r="BE201"/>
  <c r="BE204"/>
  <c r="BE206"/>
  <c r="BE210"/>
  <c r="BE212"/>
  <c r="BE221"/>
  <c r="BE225"/>
  <c r="BE227"/>
  <c r="BE229"/>
  <c r="BE233"/>
  <c r="BE235"/>
  <c r="BE237"/>
  <c r="BE244"/>
  <c r="BE246"/>
  <c r="BE248"/>
  <c r="BE256"/>
  <c r="BE261"/>
  <c r="BE263"/>
  <c r="BE265"/>
  <c r="BE271"/>
  <c r="BE288"/>
  <c r="BK284"/>
  <c r="J284"/>
  <c r="J103"/>
  <c r="BE138"/>
  <c r="BE143"/>
  <c r="BE157"/>
  <c r="BE159"/>
  <c r="BE161"/>
  <c r="BE171"/>
  <c r="BE185"/>
  <c r="BE193"/>
  <c r="BE223"/>
  <c r="BE250"/>
  <c r="BE252"/>
  <c r="BE267"/>
  <c r="BE273"/>
  <c r="BE278"/>
  <c r="BE285"/>
  <c r="BE128"/>
  <c r="BE135"/>
  <c r="BE141"/>
  <c r="BE146"/>
  <c r="BE167"/>
  <c r="BE183"/>
  <c r="BE191"/>
  <c r="BE219"/>
  <c r="BE231"/>
  <c r="BE239"/>
  <c r="BE254"/>
  <c r="BE259"/>
  <c r="BE269"/>
  <c r="BE276"/>
  <c r="BK287"/>
  <c r="J287"/>
  <c r="J104"/>
  <c r="BK290"/>
  <c r="J290"/>
  <c r="J105"/>
  <c r="J34"/>
  <c i="1" r="AW95"/>
  <c i="2" r="F36"/>
  <c i="1" r="BC95"/>
  <c r="BC94"/>
  <c r="AY94"/>
  <c i="2" r="F34"/>
  <c i="1" r="BA95"/>
  <c r="BA94"/>
  <c r="AW94"/>
  <c r="AK30"/>
  <c i="2" r="F37"/>
  <c i="1" r="BD95"/>
  <c r="BD94"/>
  <c r="W33"/>
  <c i="2" r="F35"/>
  <c i="1" r="BB95"/>
  <c r="BB94"/>
  <c r="AX94"/>
  <c i="2" l="1" r="T169"/>
  <c r="T125"/>
  <c r="P169"/>
  <c r="R125"/>
  <c r="P125"/>
  <c i="1" r="AU95"/>
  <c i="2" r="J127"/>
  <c r="J98"/>
  <c r="BK169"/>
  <c r="J169"/>
  <c r="J99"/>
  <c r="BK283"/>
  <c r="J283"/>
  <c r="J102"/>
  <c i="1" r="AU94"/>
  <c r="W31"/>
  <c r="W32"/>
  <c r="W30"/>
  <c i="2" r="F33"/>
  <c i="1" r="AZ95"/>
  <c r="AZ94"/>
  <c r="AV94"/>
  <c r="AK29"/>
  <c i="2" r="J33"/>
  <c i="1" r="AV95"/>
  <c r="AT95"/>
  <c i="2" l="1" r="BK125"/>
  <c r="J125"/>
  <c r="J30"/>
  <c i="1" r="AG95"/>
  <c r="AG94"/>
  <c r="AK26"/>
  <c r="AK35"/>
  <c r="W29"/>
  <c r="AT94"/>
  <c l="1" r="AN94"/>
  <c r="AN95"/>
  <c i="2" r="J96"/>
  <c r="J39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<sst xmlns="http://schemas.openxmlformats.org/spreadsheetml/2006/main">
  <si>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</si>
  <si>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</si>
  <si>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</si>
  <si>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</si>
  <si>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</si>
  <si>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{771a204c-ab6c-4d9a-a805-aa2f0f12d8ef}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</si>
  <si>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</si>
  <si>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</si>
  <si>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</si>
  <si>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</si>
  <si>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</si>
  <si>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</si>
  <si>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</si>
  <si>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</si>
  <si>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S21-18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</si>
  <si>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</si>
  <si>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</si>
  <si>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Obnova Nolčova Parku</t>
  </si>
  <si>
    <t>KSO:</t>
  </si>
  <si>
    <t>CC-CZ:</t>
  </si>
  <si>
    <t>Místo:</t>
  </si>
  <si>
    <t>Praha</t>
  </si>
  <si>
    <t>Datum:</t>
  </si>
  <si>
    <t>7. 9. 2021</t>
  </si>
  <si>
    <t>Zadavatel:</t>
  </si>
  <si>
    <t>IČ:</t>
  </si>
  <si>
    <t>Městská část Praha 20</t>
  </si>
  <si>
    <t>DIČ:</t>
  </si>
  <si>
    <t>Uchazeč:</t>
  </si>
  <si>
    <t>Vyplň údaj</t>
  </si>
  <si>
    <t>Projektant:</t>
  </si>
  <si>
    <t>TERRA FLORIDA, KRAJINÁŘŠTÍ ARCHITEKTI</t>
  </si>
  <si>
    <t>True</t>
  </si>
  <si>
    <t>Zpracovatel:</t>
  </si>
  <si>
    <t>Bc. Stanislav Zelený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</si>
  <si>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</si>
  <si>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</si>
  <si>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</si>
  <si>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</si>
  <si>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</si>
  <si>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</si>
  <si>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</si>
  <si>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</si>
  <si>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</si>
  <si>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</si>
  <si>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</si>
  <si>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</si>
  <si>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</si>
  <si>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</si>
  <si>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</si>
  <si>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</si>
  <si>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</si>
  <si>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</si>
  <si>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</si>
  <si>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</si>
  <si>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</si>
  <si>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</si>
  <si>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</si>
  <si>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</si>
  <si>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</si>
  <si>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</si>
  <si>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</si>
  <si>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</si>
  <si>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</si>
  <si>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</si>
  <si>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</si>
  <si>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</si>
  <si>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</si>
  <si>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</si>
  <si>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</si>
  <si>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</si>
  <si>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</si>
  <si>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</si>
  <si>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</si>
  <si>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</si>
  <si>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</si>
  <si>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</si>
  <si>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</si>
  <si>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</si>
  <si>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</si>
  <si>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</si>
  <si>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</si>
  <si>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Elektroinstalace - veřejné osvětlení</t>
  </si>
  <si>
    <t>STA</t>
  </si>
  <si>
    <t>1</t>
  </si>
  <si>
    <t>{20b03f90-5b5f-46f7-8eb8-324c8da18b84}</t>
  </si>
  <si>
    <t>2</t>
  </si>
  <si>
    <t>KRYCÍ LIST SOUPISU PRACÍ</t>
  </si>
  <si>
    <t>Objekt:</t>
  </si>
  <si>
    <t>01 - Elektroinstalace - veřejné osvětlení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</si>
  <si>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</si>
  <si>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</si>
  <si>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</si>
  <si>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</si>
  <si>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</si>
  <si>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</si>
  <si>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741 - Elektroinstalace - silnoproud</t>
  </si>
  <si>
    <t>M - Práce a dodávky M</t>
  </si>
  <si>
    <t xml:space="preserve">    21-M - Elektromontáže</t>
  </si>
  <si>
    <t xml:space="preserve">    46-M - Zemní práce při extr.mont.pracích</t>
  </si>
  <si>
    <t>VRN - Vedlejší rozpočtové náklady</t>
  </si>
  <si>
    <t xml:space="preserve">    VRN3 - Zařízení staveniště</t>
  </si>
  <si>
    <t xml:space="preserve">    VRN6 - Územní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</si>
  <si>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</si>
  <si>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</si>
  <si>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</si>
  <si>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</si>
  <si>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</si>
  <si>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</si>
  <si>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</si>
  <si>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</si>
  <si>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</si>
  <si>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</si>
  <si>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</si>
  <si>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</si>
  <si>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</si>
  <si>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</si>
  <si>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</si>
  <si>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</si>
  <si>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</si>
  <si>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741</t>
  </si>
  <si>
    <t>Elektroinstalace - silnoproud</t>
  </si>
  <si>
    <t>K</t>
  </si>
  <si>
    <t>741120201</t>
  </si>
  <si>
    <t>Montáž vodič Cu izolovaný plný a laněný s PVC pláštěm žíla 1,5-16 mm2 volně (např. CY, CHAH-V)</t>
  </si>
  <si>
    <t>m</t>
  </si>
  <si>
    <t>16</t>
  </si>
  <si>
    <t>-598993708</t>
  </si>
  <si>
    <t>PP</t>
  </si>
  <si>
    <t>Montáž vodičů izolovaných měděných bez ukončení uložených volně plných a laněných s PVC pláštěm, bezhalogenových, ohniodolných (např. CY, CHAH-V) průřezu žíly 1,5 až 16 mm2</t>
  </si>
  <si>
    <t>M</t>
  </si>
  <si>
    <t>34141024</t>
  </si>
  <si>
    <t>vodič propojovací flexibilní jádro Cu lanované izolace PVC 450/750V (H07V-K) 1x1,5mm2</t>
  </si>
  <si>
    <t>32</t>
  </si>
  <si>
    <t>-1486166526</t>
  </si>
  <si>
    <t>VV</t>
  </si>
  <si>
    <t>64*1,15 'Přepočtené koeficientem množství</t>
  </si>
  <si>
    <t>3</t>
  </si>
  <si>
    <t>741122211</t>
  </si>
  <si>
    <t>Montáž kabel Cu plný kulatý žíla 3x1,5 až 6 mm2 uložený volně (např. CYKY)</t>
  </si>
  <si>
    <t>1244655628</t>
  </si>
  <si>
    <t>Montáž kabelů měděných bez ukončení uložených volně nebo v liště plných kulatých (např. CYKY) počtu a průřezu žil 3x1,5 až 6 mm2</t>
  </si>
  <si>
    <t>4</t>
  </si>
  <si>
    <t>34111030</t>
  </si>
  <si>
    <t>kabel instalační jádro Cu plné izolace PVC plášť PVC 450/750V (CYKY) 3x1,5mm2</t>
  </si>
  <si>
    <t>-1950757102</t>
  </si>
  <si>
    <t>150*1,15 'Přepočtené koeficientem množství</t>
  </si>
  <si>
    <t>5</t>
  </si>
  <si>
    <t>34111036</t>
  </si>
  <si>
    <t>kabel instalační jádro Cu plné izolace PVC plášť PVC 450/750V (CYKY) 3x2,5mm2</t>
  </si>
  <si>
    <t>1257890049</t>
  </si>
  <si>
    <t>30*1,15 'Přepočtené koeficientem množství</t>
  </si>
  <si>
    <t>6</t>
  </si>
  <si>
    <t>741122222</t>
  </si>
  <si>
    <t>Montáž kabel Cu plný kulatý žíla 4x10 mm2 uložený volně (např. CYKY)</t>
  </si>
  <si>
    <t>508345817</t>
  </si>
  <si>
    <t>Montáž kabelů měděných bez ukončení uložených volně nebo v liště plných kulatých (např. CYKY) počtu a průřezu žil 4x10 mm2</t>
  </si>
  <si>
    <t>7</t>
  </si>
  <si>
    <t>34111076</t>
  </si>
  <si>
    <t>kabel instalační jádro Cu plné izolace PVC plášť PVC 450/750V (CYKY) 4x10mm2</t>
  </si>
  <si>
    <t>1345245973</t>
  </si>
  <si>
    <t>295*1,15 'Přepočtené koeficientem množství</t>
  </si>
  <si>
    <t>8</t>
  </si>
  <si>
    <t>741122223</t>
  </si>
  <si>
    <t>Montáž kabel Cu plný kulatý žíla 4x16 až 25 mm2 uložený volně (např. CYKY)</t>
  </si>
  <si>
    <t>1332243682</t>
  </si>
  <si>
    <t>Montáž kabelů měděných bez ukončení uložených volně nebo v liště plných kulatých (např. CYKY) počtu a průřezu žil 4x16 až 25 mm2</t>
  </si>
  <si>
    <t>9</t>
  </si>
  <si>
    <t>34111080</t>
  </si>
  <si>
    <t>kabel instalační jádro Cu plné izolace PVC plášť PVC 450/750V (CYKY) 4x16mm2</t>
  </si>
  <si>
    <t>-763432406</t>
  </si>
  <si>
    <t>223*1,15 'Přepočtené koeficientem množství</t>
  </si>
  <si>
    <t>10</t>
  </si>
  <si>
    <t>741126813</t>
  </si>
  <si>
    <t>Demontáž kabel Al plný nebo laněný kulatý žíla 4x16 až 25 mm2 uložený volně</t>
  </si>
  <si>
    <t>2057506074</t>
  </si>
  <si>
    <t>Demontáž kabelů hliníkových uložených volně plných nebo laněných kulatých počtu a průřezu žil 4x16 až 25 mm2</t>
  </si>
  <si>
    <t>11</t>
  </si>
  <si>
    <t>741132103</t>
  </si>
  <si>
    <t>Ukončení kabelů 3x1,5 až 4 mm2 smršťovací záklopkou nebo páskem bez letování</t>
  </si>
  <si>
    <t>kus</t>
  </si>
  <si>
    <t>-2058301071</t>
  </si>
  <si>
    <t>Ukončení kabelů smršťovací záklopkou nebo páskou se zapojením bez letování, počtu a průřezu žil 3x1,5 až 4 mm2</t>
  </si>
  <si>
    <t>12</t>
  </si>
  <si>
    <t>1503470R</t>
  </si>
  <si>
    <t>KABELOVA KONCOVKA 1,5-4 BALENI</t>
  </si>
  <si>
    <t>1731377682</t>
  </si>
  <si>
    <t>KABELOVA KONCOVKA KSCZ4X 16-50 BALENI</t>
  </si>
  <si>
    <t>13</t>
  </si>
  <si>
    <t>741132132</t>
  </si>
  <si>
    <t>Ukončení kabelů 4x10 mm2 smršťovací záklopkou nebo páskem bez letování</t>
  </si>
  <si>
    <t>-314559466</t>
  </si>
  <si>
    <t>Ukončení kabelů smršťovací záklopkou nebo páskou se zapojením bez letování, počtu a průřezu žil 4x10 mm2</t>
  </si>
  <si>
    <t>14</t>
  </si>
  <si>
    <t>1503480R</t>
  </si>
  <si>
    <t>KABELOVA KONCOVKA 4-35 BALENI</t>
  </si>
  <si>
    <t>-2046213237</t>
  </si>
  <si>
    <t>741132133</t>
  </si>
  <si>
    <t>Ukončení kabelů 4x16 mm2 smršťovací záklopkou nebo páskem bez letování</t>
  </si>
  <si>
    <t>1580816270</t>
  </si>
  <si>
    <t>Ukončení kabelů smršťovací záklopkou nebo páskou se zapojením bez letování, počtu a průřezu žil 4x16 mm2</t>
  </si>
  <si>
    <t>1503501</t>
  </si>
  <si>
    <t>347526853</t>
  </si>
  <si>
    <t>17</t>
  </si>
  <si>
    <t>741372820R</t>
  </si>
  <si>
    <t>Demontáž stožáru sadového</t>
  </si>
  <si>
    <t>1272959599</t>
  </si>
  <si>
    <t>Demontáž svítidel bez zachování funkčnosti (do suti) průmyslových výbojkových venkovních na stožáru přes 3 m</t>
  </si>
  <si>
    <t>18</t>
  </si>
  <si>
    <t>741372833</t>
  </si>
  <si>
    <t>Demontáž svítidla průmyslového výbojkového venkovního na stožáru přes 3 m bez zachováním funkčnosti</t>
  </si>
  <si>
    <t>1155524583</t>
  </si>
  <si>
    <t>Práce a dodávky M</t>
  </si>
  <si>
    <t>21-M</t>
  </si>
  <si>
    <t>Elektromontáže</t>
  </si>
  <si>
    <t>19</t>
  </si>
  <si>
    <t>210202010</t>
  </si>
  <si>
    <t>Montáž svítidlo výbojkové průmyslové nebo venkovní raménkové</t>
  </si>
  <si>
    <t>64</t>
  </si>
  <si>
    <t>1871099631</t>
  </si>
  <si>
    <t>Montáž svítidel výbojkových se zapojením vodičů průmyslových nebo venkovních raménkových</t>
  </si>
  <si>
    <t>20</t>
  </si>
  <si>
    <t>210DOD003</t>
  </si>
  <si>
    <t>Dodávka svítidla ALURA 5118 ASYM/32 LED/WW 730/ 400mA/40W/</t>
  </si>
  <si>
    <t>256</t>
  </si>
  <si>
    <t>-1595894650</t>
  </si>
  <si>
    <t>Stožár přírubový - dřevěný (např. Pallas Park Wood fi. Valmont, urban design atp.)</t>
  </si>
  <si>
    <t>210DOD004</t>
  </si>
  <si>
    <t>Dodávka svítidla SAFÍR 1/50w, nast. B2, včetně dodávky výbojky</t>
  </si>
  <si>
    <t>-872454627</t>
  </si>
  <si>
    <t>22</t>
  </si>
  <si>
    <t>210202016</t>
  </si>
  <si>
    <t>Montáž svítidlo výbojkové průmyslové nebo venkovní na sloupek parkový</t>
  </si>
  <si>
    <t>1465136387</t>
  </si>
  <si>
    <t>Montáž svítidel výbojkových se zapojením vodičů průmyslových nebo venkovních na sloupek parkových</t>
  </si>
  <si>
    <t>23</t>
  </si>
  <si>
    <t>210DOD005</t>
  </si>
  <si>
    <t>Dodávka svítidla zemní asymetrické LED iGuzzini, typ light up earth, optika wall-wash, 1600lm, 17,5W, 4000K, IP68</t>
  </si>
  <si>
    <t>1815623761</t>
  </si>
  <si>
    <t>24</t>
  </si>
  <si>
    <t>210204000R</t>
  </si>
  <si>
    <t>Montáž stožárů osvětlení dřevěný samostatně stojících délky do 12 m</t>
  </si>
  <si>
    <t>-985870755</t>
  </si>
  <si>
    <t xml:space="preserve">Montáž stožárů osvětlení, bez zemních prací  ocelových samostatně stojících, délky do 12 m</t>
  </si>
  <si>
    <t>25</t>
  </si>
  <si>
    <t>210DOD001</t>
  </si>
  <si>
    <t>-737550387</t>
  </si>
  <si>
    <t>26</t>
  </si>
  <si>
    <t>210204011</t>
  </si>
  <si>
    <t>Montáž stožárů osvětlení ocelových samostatně stojících délky do 12 m</t>
  </si>
  <si>
    <t>-86508882</t>
  </si>
  <si>
    <t>27</t>
  </si>
  <si>
    <t>210DOD002</t>
  </si>
  <si>
    <t>Dodávka ocelového stožáru OSV 050.20.060</t>
  </si>
  <si>
    <t>-1984065376</t>
  </si>
  <si>
    <t>28</t>
  </si>
  <si>
    <t>210204122</t>
  </si>
  <si>
    <t>Montáž patic stožárů osvětlení betonových</t>
  </si>
  <si>
    <t>457886868</t>
  </si>
  <si>
    <t xml:space="preserve">Montáž patic stožárů osvětlení  betonových</t>
  </si>
  <si>
    <t>29</t>
  </si>
  <si>
    <t>210204201</t>
  </si>
  <si>
    <t>Montáž elektrovýzbroje stožárů osvětlení 1 okruh</t>
  </si>
  <si>
    <t>1283241843</t>
  </si>
  <si>
    <t xml:space="preserve">Montáž elektrovýzbroje stožárů osvětlení  1 okruh</t>
  </si>
  <si>
    <t>30</t>
  </si>
  <si>
    <t>210DOD006</t>
  </si>
  <si>
    <t>Dodávka elektrovýzbroje SV 16, 1xpoj. 4A, Enes</t>
  </si>
  <si>
    <t>1778072435</t>
  </si>
  <si>
    <t>31</t>
  </si>
  <si>
    <t>210204202</t>
  </si>
  <si>
    <t>Montáž elektrovýzbroje stožárů osvětlení 2 okruhy</t>
  </si>
  <si>
    <t>-735785241</t>
  </si>
  <si>
    <t xml:space="preserve">Montáž elektrovýzbroje stožárů osvětlení  2 okruhy</t>
  </si>
  <si>
    <t>210DOD007</t>
  </si>
  <si>
    <t>Dodávka elektrovýzbroje SV 16 pro odbočení, 1xpoj. 4A, Enes</t>
  </si>
  <si>
    <t>310880696</t>
  </si>
  <si>
    <t>33</t>
  </si>
  <si>
    <t>210220002</t>
  </si>
  <si>
    <t>Montáž uzemňovacích vedení vodičů FeZn pomocí svorek na povrchu drátem nebo lanem do 10 mm</t>
  </si>
  <si>
    <t>-1806691020</t>
  </si>
  <si>
    <t xml:space="preserve">Montáž uzemňovacího vedení s upevněním, propojením a připojením pomocí svorek  na povrchu vodičů FeZn drátem nebo lanem průměru do 10 mm</t>
  </si>
  <si>
    <t>34</t>
  </si>
  <si>
    <t>35441073</t>
  </si>
  <si>
    <t>drát D 10mm FeZn</t>
  </si>
  <si>
    <t>kg</t>
  </si>
  <si>
    <t>128</t>
  </si>
  <si>
    <t>-1735757272</t>
  </si>
  <si>
    <t>32*0,62*1,1</t>
  </si>
  <si>
    <t>35</t>
  </si>
  <si>
    <t>210220022</t>
  </si>
  <si>
    <t>Montáž uzemňovacího vedení vodičů FeZn pomocí svorek v zemi drátem do 10 mm ve městské zástavbě</t>
  </si>
  <si>
    <t>-1013464379</t>
  </si>
  <si>
    <t xml:space="preserve">Montáž uzemňovacího vedení s upevněním, propojením a připojením pomocí svorek  v zemi s izolací spojů vodičů FeZn drátem nebo lanem průměru do 10 mm v městské zástavbě</t>
  </si>
  <si>
    <t>36</t>
  </si>
  <si>
    <t>-1706856102</t>
  </si>
  <si>
    <t>490*0,62*1,1</t>
  </si>
  <si>
    <t>46-M</t>
  </si>
  <si>
    <t>Zemní práce při extr.mont.pracích</t>
  </si>
  <si>
    <t>37</t>
  </si>
  <si>
    <t>460010025</t>
  </si>
  <si>
    <t>Vytyčení trasy inženýrských sítí v zastavěném prostoru</t>
  </si>
  <si>
    <t>km</t>
  </si>
  <si>
    <t>-806979924</t>
  </si>
  <si>
    <t>Vytyčení trasy inženýrských sítí v zastavěném prostoru</t>
  </si>
  <si>
    <t>38</t>
  </si>
  <si>
    <t>460131113</t>
  </si>
  <si>
    <t>Hloubení nezapažených jam při elektromontážích ručně v hornině tř I skupiny 3</t>
  </si>
  <si>
    <t>m3</t>
  </si>
  <si>
    <t>849155614</t>
  </si>
  <si>
    <t>Hloubení nezapažených jam ručně včetně urovnání dna s přemístěním výkopku do vzdálenosti 3 m od okraje jámy nebo s naložením na dopravní prostředek v hornině třídy těžitelnosti I skupiny 3</t>
  </si>
  <si>
    <t>18*0,4*0,4*0,9 "základ pro stožár</t>
  </si>
  <si>
    <t>18*0,4*0,4*0,8 "sonda</t>
  </si>
  <si>
    <t>Součet</t>
  </si>
  <si>
    <t>39</t>
  </si>
  <si>
    <t>460161152</t>
  </si>
  <si>
    <t>Hloubení kabelových rýh ručně š 35 cm hl 60 cm v hornině tř I skupiny 3</t>
  </si>
  <si>
    <t>1782474514</t>
  </si>
  <si>
    <t>Hloubení zapažených i nezapažených kabelových rýh ručně včetně urovnání dna s přemístěním výkopku do vzdálenosti 3 m od okraje jámy nebo s naložením na dopravní prostředek šířky 35 cm hloubky 60 cm v hornině třídy těžitelnosti I skupiny 3</t>
  </si>
  <si>
    <t>40</t>
  </si>
  <si>
    <t>460161153</t>
  </si>
  <si>
    <t>Hloubení kabelových rýh ručně š 35 cm hl 60 cm v hornině tř II skupiny 4</t>
  </si>
  <si>
    <t>-1241133106</t>
  </si>
  <si>
    <t>Hloubení zapažených i nezapažených kabelových rýh ručně včetně urovnání dna s přemístěním výkopku do vzdálenosti 3 m od okraje jámy nebo s naložením na dopravní prostředek šířky 35 cm hloubky 60 cm v hornině třídy těžitelnosti II skupiny 4</t>
  </si>
  <si>
    <t>41</t>
  </si>
  <si>
    <t>460161272</t>
  </si>
  <si>
    <t>Hloubení kabelových rýh ručně š 50 cm hl 80 cm v hornině tř I skupiny 3</t>
  </si>
  <si>
    <t>-1558683508</t>
  </si>
  <si>
    <t>Hloubení zapažených i nezapažených kabelových rýh ručně včetně urovnání dna s přemístěním výkopku do vzdálenosti 3 m od okraje jámy nebo s naložením na dopravní prostředek šířky 50 cm hloubky 80 cm v hornině třídy těžitelnosti I skupiny 3</t>
  </si>
  <si>
    <t>42</t>
  </si>
  <si>
    <t>460161273</t>
  </si>
  <si>
    <t>Hloubení kabelových rýh ručně š 50 cm hl 80 cm v hornině tř II skupiny 4</t>
  </si>
  <si>
    <t>-810840521</t>
  </si>
  <si>
    <t>Hloubení zapažených i nezapažených kabelových rýh ručně včetně urovnání dna s přemístěním výkopku do vzdálenosti 3 m od okraje jámy nebo s naložením na dopravní prostředek šířky 50 cm hloubky 80 cm v hornině třídy těžitelnosti II skupiny 4</t>
  </si>
  <si>
    <t>43</t>
  </si>
  <si>
    <t>460161314</t>
  </si>
  <si>
    <t>Hloubení kabelových rýh ručně š 50 cm hl 120 cm v hornině tř II skupiny 5</t>
  </si>
  <si>
    <t>-837193432</t>
  </si>
  <si>
    <t>Hloubení zapažených i nezapažených kabelových rýh ručně včetně urovnání dna s přemístěním výkopku do vzdálenosti 3 m od okraje jámy nebo s naložením na dopravní prostředek šířky 50 cm hloubky 120 cm v hornině třídy těžitelnosti II skupiny 5</t>
  </si>
  <si>
    <t>44</t>
  </si>
  <si>
    <t>460391123</t>
  </si>
  <si>
    <t>Zásyp jam při elektromontážích ručně se zhutněním z hornin třídy I skupiny 3</t>
  </si>
  <si>
    <t>-1051030546</t>
  </si>
  <si>
    <t>Zásyp jam ručně s uložením výkopku ve vrstvách a úpravou povrchu s přemístění sypaniny ze vzdálenosti do 10 m se zhutněním z horniny třídy těžitelnosti I skupiny 3</t>
  </si>
  <si>
    <t>45</t>
  </si>
  <si>
    <t>460431152</t>
  </si>
  <si>
    <t>Zásyp kabelových rýh ručně se zhutněním š 35 cm hl 50 cm z horniny tř I skupiny 3</t>
  </si>
  <si>
    <t>2113174521</t>
  </si>
  <si>
    <t>Zásyp kabelových rýh ručně s přemístění sypaniny ze vzdálenosti do 10 m, s uložením výkopku ve vrstvách včetně zhutnění a úpravy povrchu šířky 35 cm hloubky 50 cm z hornině třídy těžitelnosti I skupiny 3</t>
  </si>
  <si>
    <t>46</t>
  </si>
  <si>
    <t>460431153</t>
  </si>
  <si>
    <t>Zásyp kabelových rýh ručně se zhutněním š 35 cm hl 50 cm z horniny tř II skupiny 4</t>
  </si>
  <si>
    <t>-680711028</t>
  </si>
  <si>
    <t>Zásyp kabelových rýh ručně s přemístění sypaniny ze vzdálenosti do 10 m, s uložením výkopku ve vrstvách včetně zhutnění a úpravy povrchu šířky 35 cm hloubky 50 cm z horniny třídy těžitelnosti II skupiny 4</t>
  </si>
  <si>
    <t>47</t>
  </si>
  <si>
    <t>460431272</t>
  </si>
  <si>
    <t>Zásyp kabelových rýh ručně se zhutněním š 50 cm hl 70 cm z horniny tř I skupiny 3</t>
  </si>
  <si>
    <t>1327046648</t>
  </si>
  <si>
    <t>Zásyp kabelových rýh ručně s přemístění sypaniny ze vzdálenosti do 10 m, s uložením výkopku ve vrstvách včetně zhutnění a úpravy povrchu šířky 50 cm hloubky 70 cm z horniny třídy těžitelnosti I skupiny 3</t>
  </si>
  <si>
    <t>48</t>
  </si>
  <si>
    <t>460431273</t>
  </si>
  <si>
    <t>Zásyp kabelových rýh ručně se zhutněním š 50 cm hl 70 cm z horniny tř II skupiny 4</t>
  </si>
  <si>
    <t>-1714764472</t>
  </si>
  <si>
    <t>Zásyp kabelových rýh ručně s přemístění sypaniny ze vzdálenosti do 10 m, s uložením výkopku ve vrstvách včetně zhutnění a úpravy povrchu šířky 50 cm hloubky 70 cm z horniny třídy těžitelnosti II skupiny 4</t>
  </si>
  <si>
    <t>49</t>
  </si>
  <si>
    <t>460431324</t>
  </si>
  <si>
    <t>Zásyp kabelových rýh ručně se zhutněním š 50 cm hl 110 cm z horniny tř II skupiny 5</t>
  </si>
  <si>
    <t>-852561767</t>
  </si>
  <si>
    <t>Zásyp kabelových rýh ručně s přemístění sypaniny ze vzdálenosti do 10 m, s uložením výkopku ve vrstvách včetně zhutnění a úpravy povrchu šířky 50 cm hloubky 110 cm z horniny třídy těžitelnosti II skupiny 5</t>
  </si>
  <si>
    <t>50</t>
  </si>
  <si>
    <t>460641113</t>
  </si>
  <si>
    <t>Základové konstrukce při elektromontážích z monolitického betonu tř. C 16/20</t>
  </si>
  <si>
    <t>1843204977</t>
  </si>
  <si>
    <t>Základové konstrukce základ bez bednění do rostlé zeminy z monolitického betonu tř. C 16/20</t>
  </si>
  <si>
    <t>4 "stabilizační vrstva v komunikaci</t>
  </si>
  <si>
    <t>18*0,4*0,4*0,9 "stožárová patka</t>
  </si>
  <si>
    <t>51</t>
  </si>
  <si>
    <t>460641311</t>
  </si>
  <si>
    <t>Štěrkový základ se zhutněním pro dřevěný perforovaný nebo jednoduchý betonový sloup</t>
  </si>
  <si>
    <t>1941437419</t>
  </si>
  <si>
    <t>Základové konstrukce štěrkový základ pro dřevěný perforovaný nebo jednoduchý betonový sloup se zhutněním</t>
  </si>
  <si>
    <t>52</t>
  </si>
  <si>
    <t>460661312</t>
  </si>
  <si>
    <t>Kabelové lože z písku pro kabely nn kryté betonovou deskou š lože do 40 cm</t>
  </si>
  <si>
    <t>475860113</t>
  </si>
  <si>
    <t>Kabelové lože z písku včetně podsypu, zhutnění a urovnání povrchu pro kabely nn zakryté betonovými deskami (materiál ve specifikaci), šířky přes 30 do 40 cm</t>
  </si>
  <si>
    <t>53</t>
  </si>
  <si>
    <t>460661313</t>
  </si>
  <si>
    <t>Kabelové lože z písku pro kabely nn kryté betonovou deskou š lože do 50 cm</t>
  </si>
  <si>
    <t>1012729734</t>
  </si>
  <si>
    <t>Kabelové lože z písku včetně podsypu, zhutnění a urovnání povrchu pro kabely nn zakryté betonovými deskami (materiál ve specifikaci), šířky přes 40 do 50 cm</t>
  </si>
  <si>
    <t>54</t>
  </si>
  <si>
    <t>59213005</t>
  </si>
  <si>
    <t>deska krycí betonová 500x230/154x45mm</t>
  </si>
  <si>
    <t>373316537</t>
  </si>
  <si>
    <t>55</t>
  </si>
  <si>
    <t>460671113</t>
  </si>
  <si>
    <t>Výstražná fólie pro krytí kabelů šířky 34 cm</t>
  </si>
  <si>
    <t>-817767266</t>
  </si>
  <si>
    <t>Výstražná fólie z PVC pro krytí kabelů včetně vyrovnání povrchu rýhy, rozvinutí a uložení fólie šířky do 34 cm</t>
  </si>
  <si>
    <t>56</t>
  </si>
  <si>
    <t>460742112</t>
  </si>
  <si>
    <t>Osazení kabelových prostupů z trub plastových do rýhy bez obsypu průměru do 15 cm</t>
  </si>
  <si>
    <t>658710306</t>
  </si>
  <si>
    <t>Osazení kabelových prostupů včetně utěsnění a spárování z trub plastových do rýhy, bez výkopových prací bez obsypu, vnitřního průměru přes 10 do 15 cm</t>
  </si>
  <si>
    <t>57</t>
  </si>
  <si>
    <t>34571356</t>
  </si>
  <si>
    <t>trubka elektroinstalační ohebná dvouplášťová korugovaná (chránička) D 100/120mm, HDPE+LDPE</t>
  </si>
  <si>
    <t>-1462218440</t>
  </si>
  <si>
    <t>70*1,03 'Přepočtené koeficientem množství</t>
  </si>
  <si>
    <t>58</t>
  </si>
  <si>
    <t>460911122</t>
  </si>
  <si>
    <t>Očištění dlaždic betonových tvarovaných nebo zámkových z rozebraných dlažeb při elektromontážích</t>
  </si>
  <si>
    <t>m2</t>
  </si>
  <si>
    <t>-1315080443</t>
  </si>
  <si>
    <t>Očištění vybouraných prvků z vozovek a chodníků kostek nebo dlaždic od spojovacího materiálu s původní výplní spár kamenivem, s odklizením a uložením na vzdálenost 3 m dlaždic betonových tvarovaných nebo zámkových</t>
  </si>
  <si>
    <t>59</t>
  </si>
  <si>
    <t>460921122</t>
  </si>
  <si>
    <t>Vyspravení krytu komunikací po překopech při elektromontážích asfaltovým betonem tl 6 cm</t>
  </si>
  <si>
    <t>1095618230</t>
  </si>
  <si>
    <t>Vyspravení krytu po překopech bezesparých pro pokládání kabelů, včetně rozprostření, urovnání a zhutnění podkladu asfaltovým betonem tloušťky 6 cm</t>
  </si>
  <si>
    <t>60</t>
  </si>
  <si>
    <t>460921222</t>
  </si>
  <si>
    <t>Kladení dlažby po překopech při elektromontážích dlaždice betonové zámkové do lože z kameniva těženého</t>
  </si>
  <si>
    <t>-1834061303</t>
  </si>
  <si>
    <t>Vyspravení krytu po překopech kladení dlažby pro pokládání kabelů, včetně rozprostření, urovnání a zhutnění podkladu a provedení lože z kameniva těženého z dlaždic betonových tvarovaných nebo zámkových</t>
  </si>
  <si>
    <t>61</t>
  </si>
  <si>
    <t>468021221</t>
  </si>
  <si>
    <t>Rozebrání dlažeb při elektromontážích ručně z dlaždic zámkových do písku spáry nezalité</t>
  </si>
  <si>
    <t>1384929171</t>
  </si>
  <si>
    <t>Vytrhání dlažby včetně ručního rozebrání, vytřídění, odhozu na hromady nebo naložení na dopravní prostředek a očistění kostek nebo dlaždic z pískového podkladu z dlaždic zámkových, spáry nezalité</t>
  </si>
  <si>
    <t>62</t>
  </si>
  <si>
    <t>468071112</t>
  </si>
  <si>
    <t>Bourání podlah a mazanin betonových pro elektroinstalace tloušťky do 30 cm</t>
  </si>
  <si>
    <t>223969500</t>
  </si>
  <si>
    <t>Bourání podlah a mazanin betonových tloušťky přes 15 do 30 cm</t>
  </si>
  <si>
    <t>63</t>
  </si>
  <si>
    <t>469971111</t>
  </si>
  <si>
    <t>Svislá doprava suti a vybouraných hmot při elektromontážích za první podlaží</t>
  </si>
  <si>
    <t>t</t>
  </si>
  <si>
    <t>1115884561</t>
  </si>
  <si>
    <t>Odvoz suti a vybouraných hmot svislá doprava suti a vybouraných hmot za první podlaží</t>
  </si>
  <si>
    <t>469972111</t>
  </si>
  <si>
    <t>Odvoz suti a vybouraných hmot při elektromontážích do 1 km</t>
  </si>
  <si>
    <t>454387163</t>
  </si>
  <si>
    <t>Odvoz suti a vybouraných hmot odvoz suti a vybouraných hmot do 1 km</t>
  </si>
  <si>
    <t>65</t>
  </si>
  <si>
    <t>469972121</t>
  </si>
  <si>
    <t>Příplatek k odvozu suti a vybouraných hmot při elektromontážích za každý další 1 km</t>
  </si>
  <si>
    <t>-1798766867</t>
  </si>
  <si>
    <t>Odvoz suti a vybouraných hmot odvoz suti a vybouraných hmot Příplatek k ceně za každý další i započatý 1 km</t>
  </si>
  <si>
    <t>45,5*29 'Přepočtené koeficientem množství</t>
  </si>
  <si>
    <t>66</t>
  </si>
  <si>
    <t>469973100R</t>
  </si>
  <si>
    <t>Poplatek za uložení na skládce (skládkovné) zeminy</t>
  </si>
  <si>
    <t>-1047318568</t>
  </si>
  <si>
    <t>Poplatek za uložení stavebního odpadu na skládce (skládkovné) na skládce (skládkovné) z prostého betonu zatříděného do Katalogu odpadů pod kódem 17 01 01</t>
  </si>
  <si>
    <t>67</t>
  </si>
  <si>
    <t>469981111</t>
  </si>
  <si>
    <t>Přesun hmot pro pomocné stavební práce při elektromotážích</t>
  </si>
  <si>
    <t>1636532117</t>
  </si>
  <si>
    <t>Přesun hmot pro pomocné stavební práce při elektromontážích dopravní vzdálenost do 1 000 m</t>
  </si>
  <si>
    <t>68</t>
  </si>
  <si>
    <t>469981211</t>
  </si>
  <si>
    <t>Příplatek k přesunu hmot pro pomocné stavební práce při elektromotážích ZKD 1000 m</t>
  </si>
  <si>
    <t>1675874285</t>
  </si>
  <si>
    <t>Přesun hmot pro pomocné stavební práce při elektromontážích Příplatek k ceně za zvětšený přesun přes vymezenou největší dopravní vzdálenost za každých dalších i započatých 1000 m</t>
  </si>
  <si>
    <t>36,711*20 'Přepočtené koeficientem množství</t>
  </si>
  <si>
    <t>VRN</t>
  </si>
  <si>
    <t>Vedlejší rozpočtové náklady</t>
  </si>
  <si>
    <t>VRN3</t>
  </si>
  <si>
    <t>Zařízení staveniště</t>
  </si>
  <si>
    <t>69</t>
  </si>
  <si>
    <t>030001000</t>
  </si>
  <si>
    <t>kpl</t>
  </si>
  <si>
    <t>1024</t>
  </si>
  <si>
    <t>-396467154</t>
  </si>
  <si>
    <t>VRN6</t>
  </si>
  <si>
    <t>Územní vlivy</t>
  </si>
  <si>
    <t>70</t>
  </si>
  <si>
    <t>060001000</t>
  </si>
  <si>
    <t>-1293374980</t>
  </si>
  <si>
    <t>VRN9</t>
  </si>
  <si>
    <t>Ostatní náklady</t>
  </si>
  <si>
    <t>71</t>
  </si>
  <si>
    <t>090001000</t>
  </si>
  <si>
    <t>2075542653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</si>
</sst>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7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31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32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34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32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35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36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37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38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39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40</v>
      </c>
      <c r="E29" s="46"/>
      <c r="F29" s="31" t="s">
        <v>41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42</v>
      </c>
      <c r="G30" s="46"/>
      <c r="H30" s="46"/>
      <c r="I30" s="46"/>
      <c r="J30" s="46"/>
      <c r="K30" s="46"/>
      <c r="L30" s="47">
        <v>0.14999999999999999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43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44</v>
      </c>
      <c r="G32" s="46"/>
      <c r="H32" s="46"/>
      <c r="I32" s="46"/>
      <c r="J32" s="46"/>
      <c r="K32" s="46"/>
      <c r="L32" s="47">
        <v>0.14999999999999999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45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46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47</v>
      </c>
      <c r="U35" s="53"/>
      <c r="V35" s="53"/>
      <c r="W35" s="53"/>
      <c r="X35" s="55" t="s">
        <v>48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49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50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51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52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51</v>
      </c>
      <c r="AI60" s="41"/>
      <c r="AJ60" s="41"/>
      <c r="AK60" s="41"/>
      <c r="AL60" s="41"/>
      <c r="AM60" s="63" t="s">
        <v>52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53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54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51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52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51</v>
      </c>
      <c r="AI75" s="41"/>
      <c r="AJ75" s="41"/>
      <c r="AK75" s="41"/>
      <c r="AL75" s="41"/>
      <c r="AM75" s="63" t="s">
        <v>52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55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S21-18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Obnova Nolčova Parku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Praha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7. 9. 2021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25.6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Městská část Praha 20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30</v>
      </c>
      <c r="AJ89" s="39"/>
      <c r="AK89" s="39"/>
      <c r="AL89" s="39"/>
      <c r="AM89" s="79" t="str">
        <f>IF(E17="","",E17)</f>
        <v>TERRA FLORIDA, KRAJINÁŘŠTÍ ARCHITEKTI</v>
      </c>
      <c r="AN89" s="70"/>
      <c r="AO89" s="70"/>
      <c r="AP89" s="70"/>
      <c r="AQ89" s="39"/>
      <c r="AR89" s="43"/>
      <c r="AS89" s="80" t="s">
        <v>56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28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33</v>
      </c>
      <c r="AJ90" s="39"/>
      <c r="AK90" s="39"/>
      <c r="AL90" s="39"/>
      <c r="AM90" s="79" t="str">
        <f>IF(E20="","",E20)</f>
        <v>Bc. Stanislav Zelený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57</v>
      </c>
      <c r="D92" s="93"/>
      <c r="E92" s="93"/>
      <c r="F92" s="93"/>
      <c r="G92" s="93"/>
      <c r="H92" s="94"/>
      <c r="I92" s="95" t="s">
        <v>58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59</v>
      </c>
      <c r="AH92" s="93"/>
      <c r="AI92" s="93"/>
      <c r="AJ92" s="93"/>
      <c r="AK92" s="93"/>
      <c r="AL92" s="93"/>
      <c r="AM92" s="93"/>
      <c r="AN92" s="95" t="s">
        <v>60</v>
      </c>
      <c r="AO92" s="93"/>
      <c r="AP92" s="97"/>
      <c r="AQ92" s="98" t="s">
        <v>61</v>
      </c>
      <c r="AR92" s="43"/>
      <c r="AS92" s="99" t="s">
        <v>62</v>
      </c>
      <c r="AT92" s="100" t="s">
        <v>63</v>
      </c>
      <c r="AU92" s="100" t="s">
        <v>64</v>
      </c>
      <c r="AV92" s="100" t="s">
        <v>65</v>
      </c>
      <c r="AW92" s="100" t="s">
        <v>66</v>
      </c>
      <c r="AX92" s="100" t="s">
        <v>67</v>
      </c>
      <c r="AY92" s="100" t="s">
        <v>68</v>
      </c>
      <c r="AZ92" s="100" t="s">
        <v>69</v>
      </c>
      <c r="BA92" s="100" t="s">
        <v>70</v>
      </c>
      <c r="BB92" s="100" t="s">
        <v>71</v>
      </c>
      <c r="BC92" s="100" t="s">
        <v>72</v>
      </c>
      <c r="BD92" s="101" t="s">
        <v>73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74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ROUND(AG95,2)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ROUND(AS95,2)</f>
        <v>0</v>
      </c>
      <c r="AT94" s="113">
        <f>ROUND(SUM(AV94:AW94),2)</f>
        <v>0</v>
      </c>
      <c r="AU94" s="114">
        <f>ROUND(AU95,5)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ROUND(AZ95,2)</f>
        <v>0</v>
      </c>
      <c r="BA94" s="113">
        <f>ROUND(BA95,2)</f>
        <v>0</v>
      </c>
      <c r="BB94" s="113">
        <f>ROUND(BB95,2)</f>
        <v>0</v>
      </c>
      <c r="BC94" s="113">
        <f>ROUND(BC95,2)</f>
        <v>0</v>
      </c>
      <c r="BD94" s="115">
        <f>ROUND(BD95,2)</f>
        <v>0</v>
      </c>
      <c r="BE94" s="6"/>
      <c r="BS94" s="116" t="s">
        <v>75</v>
      </c>
      <c r="BT94" s="116" t="s">
        <v>76</v>
      </c>
      <c r="BU94" s="117" t="s">
        <v>77</v>
      </c>
      <c r="BV94" s="116" t="s">
        <v>78</v>
      </c>
      <c r="BW94" s="116" t="s">
        <v>5</v>
      </c>
      <c r="BX94" s="116" t="s">
        <v>79</v>
      </c>
      <c r="CL94" s="116" t="s">
        <v>1</v>
      </c>
    </row>
    <row r="95" s="7" customFormat="1" ht="16.5" customHeight="1">
      <c r="A95" s="118" t="s">
        <v>80</v>
      </c>
      <c r="B95" s="119"/>
      <c r="C95" s="120"/>
      <c r="D95" s="121" t="s">
        <v>81</v>
      </c>
      <c r="E95" s="121"/>
      <c r="F95" s="121"/>
      <c r="G95" s="121"/>
      <c r="H95" s="121"/>
      <c r="I95" s="122"/>
      <c r="J95" s="121" t="s">
        <v>82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'01 - Elektroinstalace - v...'!J30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83</v>
      </c>
      <c r="AR95" s="125"/>
      <c r="AS95" s="126">
        <v>0</v>
      </c>
      <c r="AT95" s="127">
        <f>ROUND(SUM(AV95:AW95),2)</f>
        <v>0</v>
      </c>
      <c r="AU95" s="128">
        <f>'01 - Elektroinstalace - v...'!P125</f>
        <v>0</v>
      </c>
      <c r="AV95" s="127">
        <f>'01 - Elektroinstalace - v...'!J33</f>
        <v>0</v>
      </c>
      <c r="AW95" s="127">
        <f>'01 - Elektroinstalace - v...'!J34</f>
        <v>0</v>
      </c>
      <c r="AX95" s="127">
        <f>'01 - Elektroinstalace - v...'!J35</f>
        <v>0</v>
      </c>
      <c r="AY95" s="127">
        <f>'01 - Elektroinstalace - v...'!J36</f>
        <v>0</v>
      </c>
      <c r="AZ95" s="127">
        <f>'01 - Elektroinstalace - v...'!F33</f>
        <v>0</v>
      </c>
      <c r="BA95" s="127">
        <f>'01 - Elektroinstalace - v...'!F34</f>
        <v>0</v>
      </c>
      <c r="BB95" s="127">
        <f>'01 - Elektroinstalace - v...'!F35</f>
        <v>0</v>
      </c>
      <c r="BC95" s="127">
        <f>'01 - Elektroinstalace - v...'!F36</f>
        <v>0</v>
      </c>
      <c r="BD95" s="129">
        <f>'01 - Elektroinstalace - v...'!F37</f>
        <v>0</v>
      </c>
      <c r="BE95" s="7"/>
      <c r="BT95" s="130" t="s">
        <v>84</v>
      </c>
      <c r="BV95" s="130" t="s">
        <v>78</v>
      </c>
      <c r="BW95" s="130" t="s">
        <v>85</v>
      </c>
      <c r="BX95" s="130" t="s">
        <v>5</v>
      </c>
      <c r="CL95" s="130" t="s">
        <v>1</v>
      </c>
      <c r="CM95" s="130" t="s">
        <v>86</v>
      </c>
    </row>
    <row r="96" s="2" customFormat="1" ht="30" customHeight="1">
      <c r="A96" s="37"/>
      <c r="B96" s="38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43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</row>
    <row r="97" s="2" customFormat="1" ht="6.96" customHeight="1">
      <c r="A97" s="37"/>
      <c r="B97" s="65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</sheetData>
  <sheetProtection sheet="1" formatColumns="0" formatRows="0" objects="1" scenarios="1" spinCount="100000" saltValue="YWZgXg4L/lTKpEgBAsK76BmJUZkc7pCZLzhEbejbQqvfKlTJmyJ6SvygSjgJg8hKw+/YO6u6VAtWL67p20R5KQ==" hashValue="Wgm2PQAA2QUcMXXN/P9imuu+uA7NiHul91RK71MELLLPrkZju37bvRdmcQtOxFMwacCIJYq579scJeuQGegE7w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01 - Elektroinstalace - v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85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9"/>
      <c r="AT3" s="16" t="s">
        <v>86</v>
      </c>
    </row>
    <row r="4" s="1" customFormat="1" ht="24.96" customHeight="1">
      <c r="B4" s="19"/>
      <c r="D4" s="133" t="s">
        <v>87</v>
      </c>
      <c r="L4" s="19"/>
      <c r="M4" s="134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5" t="s">
        <v>16</v>
      </c>
      <c r="L6" s="19"/>
    </row>
    <row r="7" s="1" customFormat="1" ht="16.5" customHeight="1">
      <c r="B7" s="19"/>
      <c r="E7" s="136" t="str">
        <f>'Rekapitulace stavby'!K6</f>
        <v>Obnova Nolčova Parku</v>
      </c>
      <c r="F7" s="135"/>
      <c r="G7" s="135"/>
      <c r="H7" s="135"/>
      <c r="L7" s="19"/>
    </row>
    <row r="8" s="2" customFormat="1" ht="12" customHeight="1">
      <c r="A8" s="37"/>
      <c r="B8" s="43"/>
      <c r="C8" s="37"/>
      <c r="D8" s="135" t="s">
        <v>88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37" t="s">
        <v>89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5" t="s">
        <v>18</v>
      </c>
      <c r="E11" s="37"/>
      <c r="F11" s="138" t="s">
        <v>1</v>
      </c>
      <c r="G11" s="37"/>
      <c r="H11" s="37"/>
      <c r="I11" s="135" t="s">
        <v>19</v>
      </c>
      <c r="J11" s="138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5" t="s">
        <v>20</v>
      </c>
      <c r="E12" s="37"/>
      <c r="F12" s="138" t="s">
        <v>21</v>
      </c>
      <c r="G12" s="37"/>
      <c r="H12" s="37"/>
      <c r="I12" s="135" t="s">
        <v>22</v>
      </c>
      <c r="J12" s="139" t="str">
        <f>'Rekapitulace stavby'!AN8</f>
        <v>7. 9. 2021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5" t="s">
        <v>24</v>
      </c>
      <c r="E14" s="37"/>
      <c r="F14" s="37"/>
      <c r="G14" s="37"/>
      <c r="H14" s="37"/>
      <c r="I14" s="135" t="s">
        <v>25</v>
      </c>
      <c r="J14" s="138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38" t="s">
        <v>26</v>
      </c>
      <c r="F15" s="37"/>
      <c r="G15" s="37"/>
      <c r="H15" s="37"/>
      <c r="I15" s="135" t="s">
        <v>27</v>
      </c>
      <c r="J15" s="138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5" t="s">
        <v>28</v>
      </c>
      <c r="E17" s="37"/>
      <c r="F17" s="37"/>
      <c r="G17" s="37"/>
      <c r="H17" s="37"/>
      <c r="I17" s="135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8"/>
      <c r="G18" s="138"/>
      <c r="H18" s="138"/>
      <c r="I18" s="135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5" t="s">
        <v>30</v>
      </c>
      <c r="E20" s="37"/>
      <c r="F20" s="37"/>
      <c r="G20" s="37"/>
      <c r="H20" s="37"/>
      <c r="I20" s="135" t="s">
        <v>25</v>
      </c>
      <c r="J20" s="138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38" t="s">
        <v>31</v>
      </c>
      <c r="F21" s="37"/>
      <c r="G21" s="37"/>
      <c r="H21" s="37"/>
      <c r="I21" s="135" t="s">
        <v>27</v>
      </c>
      <c r="J21" s="138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5" t="s">
        <v>33</v>
      </c>
      <c r="E23" s="37"/>
      <c r="F23" s="37"/>
      <c r="G23" s="37"/>
      <c r="H23" s="37"/>
      <c r="I23" s="135" t="s">
        <v>25</v>
      </c>
      <c r="J23" s="138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38" t="s">
        <v>34</v>
      </c>
      <c r="F24" s="37"/>
      <c r="G24" s="37"/>
      <c r="H24" s="37"/>
      <c r="I24" s="135" t="s">
        <v>27</v>
      </c>
      <c r="J24" s="138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5" t="s">
        <v>35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0"/>
      <c r="B27" s="141"/>
      <c r="C27" s="140"/>
      <c r="D27" s="140"/>
      <c r="E27" s="142" t="s">
        <v>1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4"/>
      <c r="E29" s="144"/>
      <c r="F29" s="144"/>
      <c r="G29" s="144"/>
      <c r="H29" s="144"/>
      <c r="I29" s="144"/>
      <c r="J29" s="144"/>
      <c r="K29" s="144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5" t="s">
        <v>36</v>
      </c>
      <c r="E30" s="37"/>
      <c r="F30" s="37"/>
      <c r="G30" s="37"/>
      <c r="H30" s="37"/>
      <c r="I30" s="37"/>
      <c r="J30" s="146">
        <f>ROUND(J125,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4"/>
      <c r="E31" s="144"/>
      <c r="F31" s="144"/>
      <c r="G31" s="144"/>
      <c r="H31" s="144"/>
      <c r="I31" s="144"/>
      <c r="J31" s="144"/>
      <c r="K31" s="144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47" t="s">
        <v>38</v>
      </c>
      <c r="G32" s="37"/>
      <c r="H32" s="37"/>
      <c r="I32" s="147" t="s">
        <v>37</v>
      </c>
      <c r="J32" s="147" t="s">
        <v>39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48" t="s">
        <v>40</v>
      </c>
      <c r="E33" s="135" t="s">
        <v>41</v>
      </c>
      <c r="F33" s="149">
        <f>ROUND((SUM(BE125:BE292)),  2)</f>
        <v>0</v>
      </c>
      <c r="G33" s="37"/>
      <c r="H33" s="37"/>
      <c r="I33" s="150">
        <v>0.20999999999999999</v>
      </c>
      <c r="J33" s="149">
        <f>ROUND(((SUM(BE125:BE292))*I33),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5" t="s">
        <v>42</v>
      </c>
      <c r="F34" s="149">
        <f>ROUND((SUM(BF125:BF292)),  2)</f>
        <v>0</v>
      </c>
      <c r="G34" s="37"/>
      <c r="H34" s="37"/>
      <c r="I34" s="150">
        <v>0.14999999999999999</v>
      </c>
      <c r="J34" s="149">
        <f>ROUND(((SUM(BF125:BF292))*I34),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5" t="s">
        <v>43</v>
      </c>
      <c r="F35" s="149">
        <f>ROUND((SUM(BG125:BG292)),  2)</f>
        <v>0</v>
      </c>
      <c r="G35" s="37"/>
      <c r="H35" s="37"/>
      <c r="I35" s="150">
        <v>0.20999999999999999</v>
      </c>
      <c r="J35" s="149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5" t="s">
        <v>44</v>
      </c>
      <c r="F36" s="149">
        <f>ROUND((SUM(BH125:BH292)),  2)</f>
        <v>0</v>
      </c>
      <c r="G36" s="37"/>
      <c r="H36" s="37"/>
      <c r="I36" s="150">
        <v>0.14999999999999999</v>
      </c>
      <c r="J36" s="149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5" t="s">
        <v>45</v>
      </c>
      <c r="F37" s="149">
        <f>ROUND((SUM(BI125:BI292)),  2)</f>
        <v>0</v>
      </c>
      <c r="G37" s="37"/>
      <c r="H37" s="37"/>
      <c r="I37" s="150">
        <v>0</v>
      </c>
      <c r="J37" s="149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1"/>
      <c r="D39" s="152" t="s">
        <v>46</v>
      </c>
      <c r="E39" s="153"/>
      <c r="F39" s="153"/>
      <c r="G39" s="154" t="s">
        <v>47</v>
      </c>
      <c r="H39" s="155" t="s">
        <v>48</v>
      </c>
      <c r="I39" s="153"/>
      <c r="J39" s="156">
        <f>SUM(J30:J37)</f>
        <v>0</v>
      </c>
      <c r="K39" s="15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58" t="s">
        <v>49</v>
      </c>
      <c r="E50" s="159"/>
      <c r="F50" s="159"/>
      <c r="G50" s="158" t="s">
        <v>50</v>
      </c>
      <c r="H50" s="159"/>
      <c r="I50" s="159"/>
      <c r="J50" s="159"/>
      <c r="K50" s="159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0" t="s">
        <v>51</v>
      </c>
      <c r="E61" s="161"/>
      <c r="F61" s="162" t="s">
        <v>52</v>
      </c>
      <c r="G61" s="160" t="s">
        <v>51</v>
      </c>
      <c r="H61" s="161"/>
      <c r="I61" s="161"/>
      <c r="J61" s="163" t="s">
        <v>52</v>
      </c>
      <c r="K61" s="161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58" t="s">
        <v>53</v>
      </c>
      <c r="E65" s="164"/>
      <c r="F65" s="164"/>
      <c r="G65" s="158" t="s">
        <v>54</v>
      </c>
      <c r="H65" s="164"/>
      <c r="I65" s="164"/>
      <c r="J65" s="164"/>
      <c r="K65" s="164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0" t="s">
        <v>51</v>
      </c>
      <c r="E76" s="161"/>
      <c r="F76" s="162" t="s">
        <v>52</v>
      </c>
      <c r="G76" s="160" t="s">
        <v>51</v>
      </c>
      <c r="H76" s="161"/>
      <c r="I76" s="161"/>
      <c r="J76" s="163" t="s">
        <v>52</v>
      </c>
      <c r="K76" s="161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5"/>
      <c r="C77" s="166"/>
      <c r="D77" s="166"/>
      <c r="E77" s="166"/>
      <c r="F77" s="166"/>
      <c r="G77" s="166"/>
      <c r="H77" s="166"/>
      <c r="I77" s="166"/>
      <c r="J77" s="166"/>
      <c r="K77" s="166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67"/>
      <c r="C81" s="168"/>
      <c r="D81" s="168"/>
      <c r="E81" s="168"/>
      <c r="F81" s="168"/>
      <c r="G81" s="168"/>
      <c r="H81" s="168"/>
      <c r="I81" s="168"/>
      <c r="J81" s="168"/>
      <c r="K81" s="168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90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69" t="str">
        <f>E7</f>
        <v>Obnova Nolčova Parku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88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01 - Elektroinstalace - veřejné osvětlení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Praha</v>
      </c>
      <c r="G89" s="39"/>
      <c r="H89" s="39"/>
      <c r="I89" s="31" t="s">
        <v>22</v>
      </c>
      <c r="J89" s="78" t="str">
        <f>IF(J12="","",J12)</f>
        <v>7. 9. 2021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40.05" customHeight="1">
      <c r="A91" s="37"/>
      <c r="B91" s="38"/>
      <c r="C91" s="31" t="s">
        <v>24</v>
      </c>
      <c r="D91" s="39"/>
      <c r="E91" s="39"/>
      <c r="F91" s="26" t="str">
        <f>E15</f>
        <v>Městská část Praha 20</v>
      </c>
      <c r="G91" s="39"/>
      <c r="H91" s="39"/>
      <c r="I91" s="31" t="s">
        <v>30</v>
      </c>
      <c r="J91" s="35" t="str">
        <f>E21</f>
        <v>TERRA FLORIDA, KRAJINÁŘŠTÍ ARCHITEKTI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33</v>
      </c>
      <c r="J92" s="35" t="str">
        <f>E24</f>
        <v>Bc. Stanislav Zelený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0" t="s">
        <v>91</v>
      </c>
      <c r="D94" s="171"/>
      <c r="E94" s="171"/>
      <c r="F94" s="171"/>
      <c r="G94" s="171"/>
      <c r="H94" s="171"/>
      <c r="I94" s="171"/>
      <c r="J94" s="172" t="s">
        <v>92</v>
      </c>
      <c r="K94" s="171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3" t="s">
        <v>93</v>
      </c>
      <c r="D96" s="39"/>
      <c r="E96" s="39"/>
      <c r="F96" s="39"/>
      <c r="G96" s="39"/>
      <c r="H96" s="39"/>
      <c r="I96" s="39"/>
      <c r="J96" s="109">
        <f>J125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94</v>
      </c>
    </row>
    <row r="97" s="9" customFormat="1" ht="24.96" customHeight="1">
      <c r="A97" s="9"/>
      <c r="B97" s="174"/>
      <c r="C97" s="175"/>
      <c r="D97" s="176" t="s">
        <v>95</v>
      </c>
      <c r="E97" s="177"/>
      <c r="F97" s="177"/>
      <c r="G97" s="177"/>
      <c r="H97" s="177"/>
      <c r="I97" s="177"/>
      <c r="J97" s="178">
        <f>J126</f>
        <v>0</v>
      </c>
      <c r="K97" s="175"/>
      <c r="L97" s="17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0"/>
      <c r="C98" s="181"/>
      <c r="D98" s="182" t="s">
        <v>96</v>
      </c>
      <c r="E98" s="183"/>
      <c r="F98" s="183"/>
      <c r="G98" s="183"/>
      <c r="H98" s="183"/>
      <c r="I98" s="183"/>
      <c r="J98" s="184">
        <f>J127</f>
        <v>0</v>
      </c>
      <c r="K98" s="181"/>
      <c r="L98" s="18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74"/>
      <c r="C99" s="175"/>
      <c r="D99" s="176" t="s">
        <v>97</v>
      </c>
      <c r="E99" s="177"/>
      <c r="F99" s="177"/>
      <c r="G99" s="177"/>
      <c r="H99" s="177"/>
      <c r="I99" s="177"/>
      <c r="J99" s="178">
        <f>J169</f>
        <v>0</v>
      </c>
      <c r="K99" s="175"/>
      <c r="L99" s="17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80"/>
      <c r="C100" s="181"/>
      <c r="D100" s="182" t="s">
        <v>98</v>
      </c>
      <c r="E100" s="183"/>
      <c r="F100" s="183"/>
      <c r="G100" s="183"/>
      <c r="H100" s="183"/>
      <c r="I100" s="183"/>
      <c r="J100" s="184">
        <f>J170</f>
        <v>0</v>
      </c>
      <c r="K100" s="181"/>
      <c r="L100" s="18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0"/>
      <c r="C101" s="181"/>
      <c r="D101" s="182" t="s">
        <v>99</v>
      </c>
      <c r="E101" s="183"/>
      <c r="F101" s="183"/>
      <c r="G101" s="183"/>
      <c r="H101" s="183"/>
      <c r="I101" s="183"/>
      <c r="J101" s="184">
        <f>J209</f>
        <v>0</v>
      </c>
      <c r="K101" s="181"/>
      <c r="L101" s="18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74"/>
      <c r="C102" s="175"/>
      <c r="D102" s="176" t="s">
        <v>100</v>
      </c>
      <c r="E102" s="177"/>
      <c r="F102" s="177"/>
      <c r="G102" s="177"/>
      <c r="H102" s="177"/>
      <c r="I102" s="177"/>
      <c r="J102" s="178">
        <f>J283</f>
        <v>0</v>
      </c>
      <c r="K102" s="175"/>
      <c r="L102" s="17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80"/>
      <c r="C103" s="181"/>
      <c r="D103" s="182" t="s">
        <v>101</v>
      </c>
      <c r="E103" s="183"/>
      <c r="F103" s="183"/>
      <c r="G103" s="183"/>
      <c r="H103" s="183"/>
      <c r="I103" s="183"/>
      <c r="J103" s="184">
        <f>J284</f>
        <v>0</v>
      </c>
      <c r="K103" s="181"/>
      <c r="L103" s="18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0"/>
      <c r="C104" s="181"/>
      <c r="D104" s="182" t="s">
        <v>102</v>
      </c>
      <c r="E104" s="183"/>
      <c r="F104" s="183"/>
      <c r="G104" s="183"/>
      <c r="H104" s="183"/>
      <c r="I104" s="183"/>
      <c r="J104" s="184">
        <f>J287</f>
        <v>0</v>
      </c>
      <c r="K104" s="181"/>
      <c r="L104" s="185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0"/>
      <c r="C105" s="181"/>
      <c r="D105" s="182" t="s">
        <v>103</v>
      </c>
      <c r="E105" s="183"/>
      <c r="F105" s="183"/>
      <c r="G105" s="183"/>
      <c r="H105" s="183"/>
      <c r="I105" s="183"/>
      <c r="J105" s="184">
        <f>J290</f>
        <v>0</v>
      </c>
      <c r="K105" s="181"/>
      <c r="L105" s="185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7"/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65"/>
      <c r="C107" s="66"/>
      <c r="D107" s="66"/>
      <c r="E107" s="66"/>
      <c r="F107" s="66"/>
      <c r="G107" s="66"/>
      <c r="H107" s="66"/>
      <c r="I107" s="66"/>
      <c r="J107" s="66"/>
      <c r="K107" s="66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11" s="2" customFormat="1" ht="6.96" customHeight="1">
      <c r="A111" s="37"/>
      <c r="B111" s="67"/>
      <c r="C111" s="68"/>
      <c r="D111" s="68"/>
      <c r="E111" s="68"/>
      <c r="F111" s="68"/>
      <c r="G111" s="68"/>
      <c r="H111" s="68"/>
      <c r="I111" s="68"/>
      <c r="J111" s="68"/>
      <c r="K111" s="68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4.96" customHeight="1">
      <c r="A112" s="37"/>
      <c r="B112" s="38"/>
      <c r="C112" s="22" t="s">
        <v>104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16</v>
      </c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9"/>
      <c r="D115" s="39"/>
      <c r="E115" s="169" t="str">
        <f>E7</f>
        <v>Obnova Nolčova Parku</v>
      </c>
      <c r="F115" s="31"/>
      <c r="G115" s="31"/>
      <c r="H115" s="31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88</v>
      </c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6.5" customHeight="1">
      <c r="A117" s="37"/>
      <c r="B117" s="38"/>
      <c r="C117" s="39"/>
      <c r="D117" s="39"/>
      <c r="E117" s="75" t="str">
        <f>E9</f>
        <v>01 - Elektroinstalace - veřejné osvětlení</v>
      </c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1" t="s">
        <v>20</v>
      </c>
      <c r="D119" s="39"/>
      <c r="E119" s="39"/>
      <c r="F119" s="26" t="str">
        <f>F12</f>
        <v>Praha</v>
      </c>
      <c r="G119" s="39"/>
      <c r="H119" s="39"/>
      <c r="I119" s="31" t="s">
        <v>22</v>
      </c>
      <c r="J119" s="78" t="str">
        <f>IF(J12="","",J12)</f>
        <v>7. 9. 2021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40.05" customHeight="1">
      <c r="A121" s="37"/>
      <c r="B121" s="38"/>
      <c r="C121" s="31" t="s">
        <v>24</v>
      </c>
      <c r="D121" s="39"/>
      <c r="E121" s="39"/>
      <c r="F121" s="26" t="str">
        <f>E15</f>
        <v>Městská část Praha 20</v>
      </c>
      <c r="G121" s="39"/>
      <c r="H121" s="39"/>
      <c r="I121" s="31" t="s">
        <v>30</v>
      </c>
      <c r="J121" s="35" t="str">
        <f>E21</f>
        <v>TERRA FLORIDA, KRAJINÁŘŠTÍ ARCHITEKTI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5.15" customHeight="1">
      <c r="A122" s="37"/>
      <c r="B122" s="38"/>
      <c r="C122" s="31" t="s">
        <v>28</v>
      </c>
      <c r="D122" s="39"/>
      <c r="E122" s="39"/>
      <c r="F122" s="26" t="str">
        <f>IF(E18="","",E18)</f>
        <v>Vyplň údaj</v>
      </c>
      <c r="G122" s="39"/>
      <c r="H122" s="39"/>
      <c r="I122" s="31" t="s">
        <v>33</v>
      </c>
      <c r="J122" s="35" t="str">
        <f>E24</f>
        <v>Bc. Stanislav Zelený</v>
      </c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0.32" customHeight="1">
      <c r="A123" s="37"/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11" customFormat="1" ht="29.28" customHeight="1">
      <c r="A124" s="186"/>
      <c r="B124" s="187"/>
      <c r="C124" s="188" t="s">
        <v>105</v>
      </c>
      <c r="D124" s="189" t="s">
        <v>61</v>
      </c>
      <c r="E124" s="189" t="s">
        <v>57</v>
      </c>
      <c r="F124" s="189" t="s">
        <v>58</v>
      </c>
      <c r="G124" s="189" t="s">
        <v>106</v>
      </c>
      <c r="H124" s="189" t="s">
        <v>107</v>
      </c>
      <c r="I124" s="189" t="s">
        <v>108</v>
      </c>
      <c r="J124" s="190" t="s">
        <v>92</v>
      </c>
      <c r="K124" s="191" t="s">
        <v>109</v>
      </c>
      <c r="L124" s="192"/>
      <c r="M124" s="99" t="s">
        <v>1</v>
      </c>
      <c r="N124" s="100" t="s">
        <v>40</v>
      </c>
      <c r="O124" s="100" t="s">
        <v>110</v>
      </c>
      <c r="P124" s="100" t="s">
        <v>111</v>
      </c>
      <c r="Q124" s="100" t="s">
        <v>112</v>
      </c>
      <c r="R124" s="100" t="s">
        <v>113</v>
      </c>
      <c r="S124" s="100" t="s">
        <v>114</v>
      </c>
      <c r="T124" s="101" t="s">
        <v>115</v>
      </c>
      <c r="U124" s="186"/>
      <c r="V124" s="186"/>
      <c r="W124" s="186"/>
      <c r="X124" s="186"/>
      <c r="Y124" s="186"/>
      <c r="Z124" s="186"/>
      <c r="AA124" s="186"/>
      <c r="AB124" s="186"/>
      <c r="AC124" s="186"/>
      <c r="AD124" s="186"/>
      <c r="AE124" s="186"/>
    </row>
    <row r="125" s="2" customFormat="1" ht="22.8" customHeight="1">
      <c r="A125" s="37"/>
      <c r="B125" s="38"/>
      <c r="C125" s="106" t="s">
        <v>116</v>
      </c>
      <c r="D125" s="39"/>
      <c r="E125" s="39"/>
      <c r="F125" s="39"/>
      <c r="G125" s="39"/>
      <c r="H125" s="39"/>
      <c r="I125" s="39"/>
      <c r="J125" s="193">
        <f>BK125</f>
        <v>0</v>
      </c>
      <c r="K125" s="39"/>
      <c r="L125" s="43"/>
      <c r="M125" s="102"/>
      <c r="N125" s="194"/>
      <c r="O125" s="103"/>
      <c r="P125" s="195">
        <f>P126+P169+P283</f>
        <v>0</v>
      </c>
      <c r="Q125" s="103"/>
      <c r="R125" s="195">
        <f>R126+R169+R283</f>
        <v>37.542921000000007</v>
      </c>
      <c r="S125" s="103"/>
      <c r="T125" s="196">
        <f>T126+T169+T283</f>
        <v>79.659999999999997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75</v>
      </c>
      <c r="AU125" s="16" t="s">
        <v>94</v>
      </c>
      <c r="BK125" s="197">
        <f>BK126+BK169+BK283</f>
        <v>0</v>
      </c>
    </row>
    <row r="126" s="12" customFormat="1" ht="25.92" customHeight="1">
      <c r="A126" s="12"/>
      <c r="B126" s="198"/>
      <c r="C126" s="199"/>
      <c r="D126" s="200" t="s">
        <v>75</v>
      </c>
      <c r="E126" s="201" t="s">
        <v>117</v>
      </c>
      <c r="F126" s="201" t="s">
        <v>118</v>
      </c>
      <c r="G126" s="199"/>
      <c r="H126" s="199"/>
      <c r="I126" s="202"/>
      <c r="J126" s="203">
        <f>BK126</f>
        <v>0</v>
      </c>
      <c r="K126" s="199"/>
      <c r="L126" s="204"/>
      <c r="M126" s="205"/>
      <c r="N126" s="206"/>
      <c r="O126" s="206"/>
      <c r="P126" s="207">
        <f>P127</f>
        <v>0</v>
      </c>
      <c r="Q126" s="206"/>
      <c r="R126" s="207">
        <f>R127</f>
        <v>0.475962</v>
      </c>
      <c r="S126" s="206"/>
      <c r="T126" s="208">
        <f>T127</f>
        <v>0.39500000000000002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09" t="s">
        <v>86</v>
      </c>
      <c r="AT126" s="210" t="s">
        <v>75</v>
      </c>
      <c r="AU126" s="210" t="s">
        <v>76</v>
      </c>
      <c r="AY126" s="209" t="s">
        <v>119</v>
      </c>
      <c r="BK126" s="211">
        <f>BK127</f>
        <v>0</v>
      </c>
    </row>
    <row r="127" s="12" customFormat="1" ht="22.8" customHeight="1">
      <c r="A127" s="12"/>
      <c r="B127" s="198"/>
      <c r="C127" s="199"/>
      <c r="D127" s="200" t="s">
        <v>75</v>
      </c>
      <c r="E127" s="212" t="s">
        <v>120</v>
      </c>
      <c r="F127" s="212" t="s">
        <v>121</v>
      </c>
      <c r="G127" s="199"/>
      <c r="H127" s="199"/>
      <c r="I127" s="202"/>
      <c r="J127" s="213">
        <f>BK127</f>
        <v>0</v>
      </c>
      <c r="K127" s="199"/>
      <c r="L127" s="204"/>
      <c r="M127" s="205"/>
      <c r="N127" s="206"/>
      <c r="O127" s="206"/>
      <c r="P127" s="207">
        <f>SUM(P128:P168)</f>
        <v>0</v>
      </c>
      <c r="Q127" s="206"/>
      <c r="R127" s="207">
        <f>SUM(R128:R168)</f>
        <v>0.475962</v>
      </c>
      <c r="S127" s="206"/>
      <c r="T127" s="208">
        <f>SUM(T128:T168)</f>
        <v>0.39500000000000002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09" t="s">
        <v>86</v>
      </c>
      <c r="AT127" s="210" t="s">
        <v>75</v>
      </c>
      <c r="AU127" s="210" t="s">
        <v>84</v>
      </c>
      <c r="AY127" s="209" t="s">
        <v>119</v>
      </c>
      <c r="BK127" s="211">
        <f>SUM(BK128:BK168)</f>
        <v>0</v>
      </c>
    </row>
    <row r="128" s="2" customFormat="1" ht="24.15" customHeight="1">
      <c r="A128" s="37"/>
      <c r="B128" s="38"/>
      <c r="C128" s="214" t="s">
        <v>84</v>
      </c>
      <c r="D128" s="214" t="s">
        <v>122</v>
      </c>
      <c r="E128" s="215" t="s">
        <v>123</v>
      </c>
      <c r="F128" s="216" t="s">
        <v>124</v>
      </c>
      <c r="G128" s="217" t="s">
        <v>125</v>
      </c>
      <c r="H128" s="218">
        <v>64</v>
      </c>
      <c r="I128" s="219"/>
      <c r="J128" s="220">
        <f>ROUND(I128*H128,2)</f>
        <v>0</v>
      </c>
      <c r="K128" s="221"/>
      <c r="L128" s="43"/>
      <c r="M128" s="222" t="s">
        <v>1</v>
      </c>
      <c r="N128" s="223" t="s">
        <v>41</v>
      </c>
      <c r="O128" s="90"/>
      <c r="P128" s="224">
        <f>O128*H128</f>
        <v>0</v>
      </c>
      <c r="Q128" s="224">
        <v>0</v>
      </c>
      <c r="R128" s="224">
        <f>Q128*H128</f>
        <v>0</v>
      </c>
      <c r="S128" s="224">
        <v>0</v>
      </c>
      <c r="T128" s="225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26" t="s">
        <v>126</v>
      </c>
      <c r="AT128" s="226" t="s">
        <v>122</v>
      </c>
      <c r="AU128" s="226" t="s">
        <v>86</v>
      </c>
      <c r="AY128" s="16" t="s">
        <v>119</v>
      </c>
      <c r="BE128" s="227">
        <f>IF(N128="základní",J128,0)</f>
        <v>0</v>
      </c>
      <c r="BF128" s="227">
        <f>IF(N128="snížená",J128,0)</f>
        <v>0</v>
      </c>
      <c r="BG128" s="227">
        <f>IF(N128="zákl. přenesená",J128,0)</f>
        <v>0</v>
      </c>
      <c r="BH128" s="227">
        <f>IF(N128="sníž. přenesená",J128,0)</f>
        <v>0</v>
      </c>
      <c r="BI128" s="227">
        <f>IF(N128="nulová",J128,0)</f>
        <v>0</v>
      </c>
      <c r="BJ128" s="16" t="s">
        <v>84</v>
      </c>
      <c r="BK128" s="227">
        <f>ROUND(I128*H128,2)</f>
        <v>0</v>
      </c>
      <c r="BL128" s="16" t="s">
        <v>126</v>
      </c>
      <c r="BM128" s="226" t="s">
        <v>127</v>
      </c>
    </row>
    <row r="129" s="2" customFormat="1">
      <c r="A129" s="37"/>
      <c r="B129" s="38"/>
      <c r="C129" s="39"/>
      <c r="D129" s="228" t="s">
        <v>128</v>
      </c>
      <c r="E129" s="39"/>
      <c r="F129" s="229" t="s">
        <v>129</v>
      </c>
      <c r="G129" s="39"/>
      <c r="H129" s="39"/>
      <c r="I129" s="230"/>
      <c r="J129" s="39"/>
      <c r="K129" s="39"/>
      <c r="L129" s="43"/>
      <c r="M129" s="231"/>
      <c r="N129" s="232"/>
      <c r="O129" s="90"/>
      <c r="P129" s="90"/>
      <c r="Q129" s="90"/>
      <c r="R129" s="90"/>
      <c r="S129" s="90"/>
      <c r="T129" s="91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6" t="s">
        <v>128</v>
      </c>
      <c r="AU129" s="16" t="s">
        <v>86</v>
      </c>
    </row>
    <row r="130" s="2" customFormat="1" ht="24.15" customHeight="1">
      <c r="A130" s="37"/>
      <c r="B130" s="38"/>
      <c r="C130" s="233" t="s">
        <v>86</v>
      </c>
      <c r="D130" s="233" t="s">
        <v>130</v>
      </c>
      <c r="E130" s="234" t="s">
        <v>131</v>
      </c>
      <c r="F130" s="235" t="s">
        <v>132</v>
      </c>
      <c r="G130" s="236" t="s">
        <v>125</v>
      </c>
      <c r="H130" s="237">
        <v>73.599999999999994</v>
      </c>
      <c r="I130" s="238"/>
      <c r="J130" s="239">
        <f>ROUND(I130*H130,2)</f>
        <v>0</v>
      </c>
      <c r="K130" s="240"/>
      <c r="L130" s="241"/>
      <c r="M130" s="242" t="s">
        <v>1</v>
      </c>
      <c r="N130" s="243" t="s">
        <v>41</v>
      </c>
      <c r="O130" s="90"/>
      <c r="P130" s="224">
        <f>O130*H130</f>
        <v>0</v>
      </c>
      <c r="Q130" s="224">
        <v>2.0000000000000002E-05</v>
      </c>
      <c r="R130" s="224">
        <f>Q130*H130</f>
        <v>0.001472</v>
      </c>
      <c r="S130" s="224">
        <v>0</v>
      </c>
      <c r="T130" s="225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26" t="s">
        <v>133</v>
      </c>
      <c r="AT130" s="226" t="s">
        <v>130</v>
      </c>
      <c r="AU130" s="226" t="s">
        <v>86</v>
      </c>
      <c r="AY130" s="16" t="s">
        <v>119</v>
      </c>
      <c r="BE130" s="227">
        <f>IF(N130="základní",J130,0)</f>
        <v>0</v>
      </c>
      <c r="BF130" s="227">
        <f>IF(N130="snížená",J130,0)</f>
        <v>0</v>
      </c>
      <c r="BG130" s="227">
        <f>IF(N130="zákl. přenesená",J130,0)</f>
        <v>0</v>
      </c>
      <c r="BH130" s="227">
        <f>IF(N130="sníž. přenesená",J130,0)</f>
        <v>0</v>
      </c>
      <c r="BI130" s="227">
        <f>IF(N130="nulová",J130,0)</f>
        <v>0</v>
      </c>
      <c r="BJ130" s="16" t="s">
        <v>84</v>
      </c>
      <c r="BK130" s="227">
        <f>ROUND(I130*H130,2)</f>
        <v>0</v>
      </c>
      <c r="BL130" s="16" t="s">
        <v>126</v>
      </c>
      <c r="BM130" s="226" t="s">
        <v>134</v>
      </c>
    </row>
    <row r="131" s="2" customFormat="1">
      <c r="A131" s="37"/>
      <c r="B131" s="38"/>
      <c r="C131" s="39"/>
      <c r="D131" s="228" t="s">
        <v>128</v>
      </c>
      <c r="E131" s="39"/>
      <c r="F131" s="229" t="s">
        <v>132</v>
      </c>
      <c r="G131" s="39"/>
      <c r="H131" s="39"/>
      <c r="I131" s="230"/>
      <c r="J131" s="39"/>
      <c r="K131" s="39"/>
      <c r="L131" s="43"/>
      <c r="M131" s="231"/>
      <c r="N131" s="232"/>
      <c r="O131" s="90"/>
      <c r="P131" s="90"/>
      <c r="Q131" s="90"/>
      <c r="R131" s="90"/>
      <c r="S131" s="90"/>
      <c r="T131" s="91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6" t="s">
        <v>128</v>
      </c>
      <c r="AU131" s="16" t="s">
        <v>86</v>
      </c>
    </row>
    <row r="132" s="13" customFormat="1">
      <c r="A132" s="13"/>
      <c r="B132" s="244"/>
      <c r="C132" s="245"/>
      <c r="D132" s="228" t="s">
        <v>135</v>
      </c>
      <c r="E132" s="245"/>
      <c r="F132" s="246" t="s">
        <v>136</v>
      </c>
      <c r="G132" s="245"/>
      <c r="H132" s="247">
        <v>73.599999999999994</v>
      </c>
      <c r="I132" s="248"/>
      <c r="J132" s="245"/>
      <c r="K132" s="245"/>
      <c r="L132" s="249"/>
      <c r="M132" s="250"/>
      <c r="N132" s="251"/>
      <c r="O132" s="251"/>
      <c r="P132" s="251"/>
      <c r="Q132" s="251"/>
      <c r="R132" s="251"/>
      <c r="S132" s="251"/>
      <c r="T132" s="252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53" t="s">
        <v>135</v>
      </c>
      <c r="AU132" s="253" t="s">
        <v>86</v>
      </c>
      <c r="AV132" s="13" t="s">
        <v>86</v>
      </c>
      <c r="AW132" s="13" t="s">
        <v>4</v>
      </c>
      <c r="AX132" s="13" t="s">
        <v>84</v>
      </c>
      <c r="AY132" s="253" t="s">
        <v>119</v>
      </c>
    </row>
    <row r="133" s="2" customFormat="1" ht="24.15" customHeight="1">
      <c r="A133" s="37"/>
      <c r="B133" s="38"/>
      <c r="C133" s="214" t="s">
        <v>137</v>
      </c>
      <c r="D133" s="214" t="s">
        <v>122</v>
      </c>
      <c r="E133" s="215" t="s">
        <v>138</v>
      </c>
      <c r="F133" s="216" t="s">
        <v>139</v>
      </c>
      <c r="G133" s="217" t="s">
        <v>125</v>
      </c>
      <c r="H133" s="218">
        <v>180</v>
      </c>
      <c r="I133" s="219"/>
      <c r="J133" s="220">
        <f>ROUND(I133*H133,2)</f>
        <v>0</v>
      </c>
      <c r="K133" s="221"/>
      <c r="L133" s="43"/>
      <c r="M133" s="222" t="s">
        <v>1</v>
      </c>
      <c r="N133" s="223" t="s">
        <v>41</v>
      </c>
      <c r="O133" s="90"/>
      <c r="P133" s="224">
        <f>O133*H133</f>
        <v>0</v>
      </c>
      <c r="Q133" s="224">
        <v>0</v>
      </c>
      <c r="R133" s="224">
        <f>Q133*H133</f>
        <v>0</v>
      </c>
      <c r="S133" s="224">
        <v>0</v>
      </c>
      <c r="T133" s="225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26" t="s">
        <v>126</v>
      </c>
      <c r="AT133" s="226" t="s">
        <v>122</v>
      </c>
      <c r="AU133" s="226" t="s">
        <v>86</v>
      </c>
      <c r="AY133" s="16" t="s">
        <v>119</v>
      </c>
      <c r="BE133" s="227">
        <f>IF(N133="základní",J133,0)</f>
        <v>0</v>
      </c>
      <c r="BF133" s="227">
        <f>IF(N133="snížená",J133,0)</f>
        <v>0</v>
      </c>
      <c r="BG133" s="227">
        <f>IF(N133="zákl. přenesená",J133,0)</f>
        <v>0</v>
      </c>
      <c r="BH133" s="227">
        <f>IF(N133="sníž. přenesená",J133,0)</f>
        <v>0</v>
      </c>
      <c r="BI133" s="227">
        <f>IF(N133="nulová",J133,0)</f>
        <v>0</v>
      </c>
      <c r="BJ133" s="16" t="s">
        <v>84</v>
      </c>
      <c r="BK133" s="227">
        <f>ROUND(I133*H133,2)</f>
        <v>0</v>
      </c>
      <c r="BL133" s="16" t="s">
        <v>126</v>
      </c>
      <c r="BM133" s="226" t="s">
        <v>140</v>
      </c>
    </row>
    <row r="134" s="2" customFormat="1">
      <c r="A134" s="37"/>
      <c r="B134" s="38"/>
      <c r="C134" s="39"/>
      <c r="D134" s="228" t="s">
        <v>128</v>
      </c>
      <c r="E134" s="39"/>
      <c r="F134" s="229" t="s">
        <v>141</v>
      </c>
      <c r="G134" s="39"/>
      <c r="H134" s="39"/>
      <c r="I134" s="230"/>
      <c r="J134" s="39"/>
      <c r="K134" s="39"/>
      <c r="L134" s="43"/>
      <c r="M134" s="231"/>
      <c r="N134" s="232"/>
      <c r="O134" s="90"/>
      <c r="P134" s="90"/>
      <c r="Q134" s="90"/>
      <c r="R134" s="90"/>
      <c r="S134" s="90"/>
      <c r="T134" s="91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6" t="s">
        <v>128</v>
      </c>
      <c r="AU134" s="16" t="s">
        <v>86</v>
      </c>
    </row>
    <row r="135" s="2" customFormat="1" ht="24.15" customHeight="1">
      <c r="A135" s="37"/>
      <c r="B135" s="38"/>
      <c r="C135" s="233" t="s">
        <v>142</v>
      </c>
      <c r="D135" s="233" t="s">
        <v>130</v>
      </c>
      <c r="E135" s="234" t="s">
        <v>143</v>
      </c>
      <c r="F135" s="235" t="s">
        <v>144</v>
      </c>
      <c r="G135" s="236" t="s">
        <v>125</v>
      </c>
      <c r="H135" s="237">
        <v>172.5</v>
      </c>
      <c r="I135" s="238"/>
      <c r="J135" s="239">
        <f>ROUND(I135*H135,2)</f>
        <v>0</v>
      </c>
      <c r="K135" s="240"/>
      <c r="L135" s="241"/>
      <c r="M135" s="242" t="s">
        <v>1</v>
      </c>
      <c r="N135" s="243" t="s">
        <v>41</v>
      </c>
      <c r="O135" s="90"/>
      <c r="P135" s="224">
        <f>O135*H135</f>
        <v>0</v>
      </c>
      <c r="Q135" s="224">
        <v>0.00012</v>
      </c>
      <c r="R135" s="224">
        <f>Q135*H135</f>
        <v>0.0207</v>
      </c>
      <c r="S135" s="224">
        <v>0</v>
      </c>
      <c r="T135" s="225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26" t="s">
        <v>133</v>
      </c>
      <c r="AT135" s="226" t="s">
        <v>130</v>
      </c>
      <c r="AU135" s="226" t="s">
        <v>86</v>
      </c>
      <c r="AY135" s="16" t="s">
        <v>119</v>
      </c>
      <c r="BE135" s="227">
        <f>IF(N135="základní",J135,0)</f>
        <v>0</v>
      </c>
      <c r="BF135" s="227">
        <f>IF(N135="snížená",J135,0)</f>
        <v>0</v>
      </c>
      <c r="BG135" s="227">
        <f>IF(N135="zákl. přenesená",J135,0)</f>
        <v>0</v>
      </c>
      <c r="BH135" s="227">
        <f>IF(N135="sníž. přenesená",J135,0)</f>
        <v>0</v>
      </c>
      <c r="BI135" s="227">
        <f>IF(N135="nulová",J135,0)</f>
        <v>0</v>
      </c>
      <c r="BJ135" s="16" t="s">
        <v>84</v>
      </c>
      <c r="BK135" s="227">
        <f>ROUND(I135*H135,2)</f>
        <v>0</v>
      </c>
      <c r="BL135" s="16" t="s">
        <v>126</v>
      </c>
      <c r="BM135" s="226" t="s">
        <v>145</v>
      </c>
    </row>
    <row r="136" s="2" customFormat="1">
      <c r="A136" s="37"/>
      <c r="B136" s="38"/>
      <c r="C136" s="39"/>
      <c r="D136" s="228" t="s">
        <v>128</v>
      </c>
      <c r="E136" s="39"/>
      <c r="F136" s="229" t="s">
        <v>144</v>
      </c>
      <c r="G136" s="39"/>
      <c r="H136" s="39"/>
      <c r="I136" s="230"/>
      <c r="J136" s="39"/>
      <c r="K136" s="39"/>
      <c r="L136" s="43"/>
      <c r="M136" s="231"/>
      <c r="N136" s="232"/>
      <c r="O136" s="90"/>
      <c r="P136" s="90"/>
      <c r="Q136" s="90"/>
      <c r="R136" s="90"/>
      <c r="S136" s="90"/>
      <c r="T136" s="91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T136" s="16" t="s">
        <v>128</v>
      </c>
      <c r="AU136" s="16" t="s">
        <v>86</v>
      </c>
    </row>
    <row r="137" s="13" customFormat="1">
      <c r="A137" s="13"/>
      <c r="B137" s="244"/>
      <c r="C137" s="245"/>
      <c r="D137" s="228" t="s">
        <v>135</v>
      </c>
      <c r="E137" s="245"/>
      <c r="F137" s="246" t="s">
        <v>146</v>
      </c>
      <c r="G137" s="245"/>
      <c r="H137" s="247">
        <v>172.5</v>
      </c>
      <c r="I137" s="248"/>
      <c r="J137" s="245"/>
      <c r="K137" s="245"/>
      <c r="L137" s="249"/>
      <c r="M137" s="250"/>
      <c r="N137" s="251"/>
      <c r="O137" s="251"/>
      <c r="P137" s="251"/>
      <c r="Q137" s="251"/>
      <c r="R137" s="251"/>
      <c r="S137" s="251"/>
      <c r="T137" s="25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53" t="s">
        <v>135</v>
      </c>
      <c r="AU137" s="253" t="s">
        <v>86</v>
      </c>
      <c r="AV137" s="13" t="s">
        <v>86</v>
      </c>
      <c r="AW137" s="13" t="s">
        <v>4</v>
      </c>
      <c r="AX137" s="13" t="s">
        <v>84</v>
      </c>
      <c r="AY137" s="253" t="s">
        <v>119</v>
      </c>
    </row>
    <row r="138" s="2" customFormat="1" ht="24.15" customHeight="1">
      <c r="A138" s="37"/>
      <c r="B138" s="38"/>
      <c r="C138" s="233" t="s">
        <v>147</v>
      </c>
      <c r="D138" s="233" t="s">
        <v>130</v>
      </c>
      <c r="E138" s="234" t="s">
        <v>148</v>
      </c>
      <c r="F138" s="235" t="s">
        <v>149</v>
      </c>
      <c r="G138" s="236" t="s">
        <v>125</v>
      </c>
      <c r="H138" s="237">
        <v>34.5</v>
      </c>
      <c r="I138" s="238"/>
      <c r="J138" s="239">
        <f>ROUND(I138*H138,2)</f>
        <v>0</v>
      </c>
      <c r="K138" s="240"/>
      <c r="L138" s="241"/>
      <c r="M138" s="242" t="s">
        <v>1</v>
      </c>
      <c r="N138" s="243" t="s">
        <v>41</v>
      </c>
      <c r="O138" s="90"/>
      <c r="P138" s="224">
        <f>O138*H138</f>
        <v>0</v>
      </c>
      <c r="Q138" s="224">
        <v>0.00017000000000000001</v>
      </c>
      <c r="R138" s="224">
        <f>Q138*H138</f>
        <v>0.0058650000000000004</v>
      </c>
      <c r="S138" s="224">
        <v>0</v>
      </c>
      <c r="T138" s="225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26" t="s">
        <v>133</v>
      </c>
      <c r="AT138" s="226" t="s">
        <v>130</v>
      </c>
      <c r="AU138" s="226" t="s">
        <v>86</v>
      </c>
      <c r="AY138" s="16" t="s">
        <v>119</v>
      </c>
      <c r="BE138" s="227">
        <f>IF(N138="základní",J138,0)</f>
        <v>0</v>
      </c>
      <c r="BF138" s="227">
        <f>IF(N138="snížená",J138,0)</f>
        <v>0</v>
      </c>
      <c r="BG138" s="227">
        <f>IF(N138="zákl. přenesená",J138,0)</f>
        <v>0</v>
      </c>
      <c r="BH138" s="227">
        <f>IF(N138="sníž. přenesená",J138,0)</f>
        <v>0</v>
      </c>
      <c r="BI138" s="227">
        <f>IF(N138="nulová",J138,0)</f>
        <v>0</v>
      </c>
      <c r="BJ138" s="16" t="s">
        <v>84</v>
      </c>
      <c r="BK138" s="227">
        <f>ROUND(I138*H138,2)</f>
        <v>0</v>
      </c>
      <c r="BL138" s="16" t="s">
        <v>126</v>
      </c>
      <c r="BM138" s="226" t="s">
        <v>150</v>
      </c>
    </row>
    <row r="139" s="2" customFormat="1">
      <c r="A139" s="37"/>
      <c r="B139" s="38"/>
      <c r="C139" s="39"/>
      <c r="D139" s="228" t="s">
        <v>128</v>
      </c>
      <c r="E139" s="39"/>
      <c r="F139" s="229" t="s">
        <v>149</v>
      </c>
      <c r="G139" s="39"/>
      <c r="H139" s="39"/>
      <c r="I139" s="230"/>
      <c r="J139" s="39"/>
      <c r="K139" s="39"/>
      <c r="L139" s="43"/>
      <c r="M139" s="231"/>
      <c r="N139" s="232"/>
      <c r="O139" s="90"/>
      <c r="P139" s="90"/>
      <c r="Q139" s="90"/>
      <c r="R139" s="90"/>
      <c r="S139" s="90"/>
      <c r="T139" s="91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6" t="s">
        <v>128</v>
      </c>
      <c r="AU139" s="16" t="s">
        <v>86</v>
      </c>
    </row>
    <row r="140" s="13" customFormat="1">
      <c r="A140" s="13"/>
      <c r="B140" s="244"/>
      <c r="C140" s="245"/>
      <c r="D140" s="228" t="s">
        <v>135</v>
      </c>
      <c r="E140" s="245"/>
      <c r="F140" s="246" t="s">
        <v>151</v>
      </c>
      <c r="G140" s="245"/>
      <c r="H140" s="247">
        <v>34.5</v>
      </c>
      <c r="I140" s="248"/>
      <c r="J140" s="245"/>
      <c r="K140" s="245"/>
      <c r="L140" s="249"/>
      <c r="M140" s="250"/>
      <c r="N140" s="251"/>
      <c r="O140" s="251"/>
      <c r="P140" s="251"/>
      <c r="Q140" s="251"/>
      <c r="R140" s="251"/>
      <c r="S140" s="251"/>
      <c r="T140" s="252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53" t="s">
        <v>135</v>
      </c>
      <c r="AU140" s="253" t="s">
        <v>86</v>
      </c>
      <c r="AV140" s="13" t="s">
        <v>86</v>
      </c>
      <c r="AW140" s="13" t="s">
        <v>4</v>
      </c>
      <c r="AX140" s="13" t="s">
        <v>84</v>
      </c>
      <c r="AY140" s="253" t="s">
        <v>119</v>
      </c>
    </row>
    <row r="141" s="2" customFormat="1" ht="24.15" customHeight="1">
      <c r="A141" s="37"/>
      <c r="B141" s="38"/>
      <c r="C141" s="214" t="s">
        <v>152</v>
      </c>
      <c r="D141" s="214" t="s">
        <v>122</v>
      </c>
      <c r="E141" s="215" t="s">
        <v>153</v>
      </c>
      <c r="F141" s="216" t="s">
        <v>154</v>
      </c>
      <c r="G141" s="217" t="s">
        <v>125</v>
      </c>
      <c r="H141" s="218">
        <v>295</v>
      </c>
      <c r="I141" s="219"/>
      <c r="J141" s="220">
        <f>ROUND(I141*H141,2)</f>
        <v>0</v>
      </c>
      <c r="K141" s="221"/>
      <c r="L141" s="43"/>
      <c r="M141" s="222" t="s">
        <v>1</v>
      </c>
      <c r="N141" s="223" t="s">
        <v>41</v>
      </c>
      <c r="O141" s="90"/>
      <c r="P141" s="224">
        <f>O141*H141</f>
        <v>0</v>
      </c>
      <c r="Q141" s="224">
        <v>0</v>
      </c>
      <c r="R141" s="224">
        <f>Q141*H141</f>
        <v>0</v>
      </c>
      <c r="S141" s="224">
        <v>0</v>
      </c>
      <c r="T141" s="225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26" t="s">
        <v>126</v>
      </c>
      <c r="AT141" s="226" t="s">
        <v>122</v>
      </c>
      <c r="AU141" s="226" t="s">
        <v>86</v>
      </c>
      <c r="AY141" s="16" t="s">
        <v>119</v>
      </c>
      <c r="BE141" s="227">
        <f>IF(N141="základní",J141,0)</f>
        <v>0</v>
      </c>
      <c r="BF141" s="227">
        <f>IF(N141="snížená",J141,0)</f>
        <v>0</v>
      </c>
      <c r="BG141" s="227">
        <f>IF(N141="zákl. přenesená",J141,0)</f>
        <v>0</v>
      </c>
      <c r="BH141" s="227">
        <f>IF(N141="sníž. přenesená",J141,0)</f>
        <v>0</v>
      </c>
      <c r="BI141" s="227">
        <f>IF(N141="nulová",J141,0)</f>
        <v>0</v>
      </c>
      <c r="BJ141" s="16" t="s">
        <v>84</v>
      </c>
      <c r="BK141" s="227">
        <f>ROUND(I141*H141,2)</f>
        <v>0</v>
      </c>
      <c r="BL141" s="16" t="s">
        <v>126</v>
      </c>
      <c r="BM141" s="226" t="s">
        <v>155</v>
      </c>
    </row>
    <row r="142" s="2" customFormat="1">
      <c r="A142" s="37"/>
      <c r="B142" s="38"/>
      <c r="C142" s="39"/>
      <c r="D142" s="228" t="s">
        <v>128</v>
      </c>
      <c r="E142" s="39"/>
      <c r="F142" s="229" t="s">
        <v>156</v>
      </c>
      <c r="G142" s="39"/>
      <c r="H142" s="39"/>
      <c r="I142" s="230"/>
      <c r="J142" s="39"/>
      <c r="K142" s="39"/>
      <c r="L142" s="43"/>
      <c r="M142" s="231"/>
      <c r="N142" s="232"/>
      <c r="O142" s="90"/>
      <c r="P142" s="90"/>
      <c r="Q142" s="90"/>
      <c r="R142" s="90"/>
      <c r="S142" s="90"/>
      <c r="T142" s="91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T142" s="16" t="s">
        <v>128</v>
      </c>
      <c r="AU142" s="16" t="s">
        <v>86</v>
      </c>
    </row>
    <row r="143" s="2" customFormat="1" ht="24.15" customHeight="1">
      <c r="A143" s="37"/>
      <c r="B143" s="38"/>
      <c r="C143" s="233" t="s">
        <v>157</v>
      </c>
      <c r="D143" s="233" t="s">
        <v>130</v>
      </c>
      <c r="E143" s="234" t="s">
        <v>158</v>
      </c>
      <c r="F143" s="235" t="s">
        <v>159</v>
      </c>
      <c r="G143" s="236" t="s">
        <v>125</v>
      </c>
      <c r="H143" s="237">
        <v>339.25</v>
      </c>
      <c r="I143" s="238"/>
      <c r="J143" s="239">
        <f>ROUND(I143*H143,2)</f>
        <v>0</v>
      </c>
      <c r="K143" s="240"/>
      <c r="L143" s="241"/>
      <c r="M143" s="242" t="s">
        <v>1</v>
      </c>
      <c r="N143" s="243" t="s">
        <v>41</v>
      </c>
      <c r="O143" s="90"/>
      <c r="P143" s="224">
        <f>O143*H143</f>
        <v>0</v>
      </c>
      <c r="Q143" s="224">
        <v>0.00064000000000000005</v>
      </c>
      <c r="R143" s="224">
        <f>Q143*H143</f>
        <v>0.21712000000000001</v>
      </c>
      <c r="S143" s="224">
        <v>0</v>
      </c>
      <c r="T143" s="225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26" t="s">
        <v>133</v>
      </c>
      <c r="AT143" s="226" t="s">
        <v>130</v>
      </c>
      <c r="AU143" s="226" t="s">
        <v>86</v>
      </c>
      <c r="AY143" s="16" t="s">
        <v>119</v>
      </c>
      <c r="BE143" s="227">
        <f>IF(N143="základní",J143,0)</f>
        <v>0</v>
      </c>
      <c r="BF143" s="227">
        <f>IF(N143="snížená",J143,0)</f>
        <v>0</v>
      </c>
      <c r="BG143" s="227">
        <f>IF(N143="zákl. přenesená",J143,0)</f>
        <v>0</v>
      </c>
      <c r="BH143" s="227">
        <f>IF(N143="sníž. přenesená",J143,0)</f>
        <v>0</v>
      </c>
      <c r="BI143" s="227">
        <f>IF(N143="nulová",J143,0)</f>
        <v>0</v>
      </c>
      <c r="BJ143" s="16" t="s">
        <v>84</v>
      </c>
      <c r="BK143" s="227">
        <f>ROUND(I143*H143,2)</f>
        <v>0</v>
      </c>
      <c r="BL143" s="16" t="s">
        <v>126</v>
      </c>
      <c r="BM143" s="226" t="s">
        <v>160</v>
      </c>
    </row>
    <row r="144" s="2" customFormat="1">
      <c r="A144" s="37"/>
      <c r="B144" s="38"/>
      <c r="C144" s="39"/>
      <c r="D144" s="228" t="s">
        <v>128</v>
      </c>
      <c r="E144" s="39"/>
      <c r="F144" s="229" t="s">
        <v>159</v>
      </c>
      <c r="G144" s="39"/>
      <c r="H144" s="39"/>
      <c r="I144" s="230"/>
      <c r="J144" s="39"/>
      <c r="K144" s="39"/>
      <c r="L144" s="43"/>
      <c r="M144" s="231"/>
      <c r="N144" s="232"/>
      <c r="O144" s="90"/>
      <c r="P144" s="90"/>
      <c r="Q144" s="90"/>
      <c r="R144" s="90"/>
      <c r="S144" s="90"/>
      <c r="T144" s="91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T144" s="16" t="s">
        <v>128</v>
      </c>
      <c r="AU144" s="16" t="s">
        <v>86</v>
      </c>
    </row>
    <row r="145" s="13" customFormat="1">
      <c r="A145" s="13"/>
      <c r="B145" s="244"/>
      <c r="C145" s="245"/>
      <c r="D145" s="228" t="s">
        <v>135</v>
      </c>
      <c r="E145" s="245"/>
      <c r="F145" s="246" t="s">
        <v>161</v>
      </c>
      <c r="G145" s="245"/>
      <c r="H145" s="247">
        <v>339.25</v>
      </c>
      <c r="I145" s="248"/>
      <c r="J145" s="245"/>
      <c r="K145" s="245"/>
      <c r="L145" s="249"/>
      <c r="M145" s="250"/>
      <c r="N145" s="251"/>
      <c r="O145" s="251"/>
      <c r="P145" s="251"/>
      <c r="Q145" s="251"/>
      <c r="R145" s="251"/>
      <c r="S145" s="251"/>
      <c r="T145" s="252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53" t="s">
        <v>135</v>
      </c>
      <c r="AU145" s="253" t="s">
        <v>86</v>
      </c>
      <c r="AV145" s="13" t="s">
        <v>86</v>
      </c>
      <c r="AW145" s="13" t="s">
        <v>4</v>
      </c>
      <c r="AX145" s="13" t="s">
        <v>84</v>
      </c>
      <c r="AY145" s="253" t="s">
        <v>119</v>
      </c>
    </row>
    <row r="146" s="2" customFormat="1" ht="24.15" customHeight="1">
      <c r="A146" s="37"/>
      <c r="B146" s="38"/>
      <c r="C146" s="214" t="s">
        <v>162</v>
      </c>
      <c r="D146" s="214" t="s">
        <v>122</v>
      </c>
      <c r="E146" s="215" t="s">
        <v>163</v>
      </c>
      <c r="F146" s="216" t="s">
        <v>164</v>
      </c>
      <c r="G146" s="217" t="s">
        <v>125</v>
      </c>
      <c r="H146" s="218">
        <v>223</v>
      </c>
      <c r="I146" s="219"/>
      <c r="J146" s="220">
        <f>ROUND(I146*H146,2)</f>
        <v>0</v>
      </c>
      <c r="K146" s="221"/>
      <c r="L146" s="43"/>
      <c r="M146" s="222" t="s">
        <v>1</v>
      </c>
      <c r="N146" s="223" t="s">
        <v>41</v>
      </c>
      <c r="O146" s="90"/>
      <c r="P146" s="224">
        <f>O146*H146</f>
        <v>0</v>
      </c>
      <c r="Q146" s="224">
        <v>0</v>
      </c>
      <c r="R146" s="224">
        <f>Q146*H146</f>
        <v>0</v>
      </c>
      <c r="S146" s="224">
        <v>0</v>
      </c>
      <c r="T146" s="225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26" t="s">
        <v>126</v>
      </c>
      <c r="AT146" s="226" t="s">
        <v>122</v>
      </c>
      <c r="AU146" s="226" t="s">
        <v>86</v>
      </c>
      <c r="AY146" s="16" t="s">
        <v>119</v>
      </c>
      <c r="BE146" s="227">
        <f>IF(N146="základní",J146,0)</f>
        <v>0</v>
      </c>
      <c r="BF146" s="227">
        <f>IF(N146="snížená",J146,0)</f>
        <v>0</v>
      </c>
      <c r="BG146" s="227">
        <f>IF(N146="zákl. přenesená",J146,0)</f>
        <v>0</v>
      </c>
      <c r="BH146" s="227">
        <f>IF(N146="sníž. přenesená",J146,0)</f>
        <v>0</v>
      </c>
      <c r="BI146" s="227">
        <f>IF(N146="nulová",J146,0)</f>
        <v>0</v>
      </c>
      <c r="BJ146" s="16" t="s">
        <v>84</v>
      </c>
      <c r="BK146" s="227">
        <f>ROUND(I146*H146,2)</f>
        <v>0</v>
      </c>
      <c r="BL146" s="16" t="s">
        <v>126</v>
      </c>
      <c r="BM146" s="226" t="s">
        <v>165</v>
      </c>
    </row>
    <row r="147" s="2" customFormat="1">
      <c r="A147" s="37"/>
      <c r="B147" s="38"/>
      <c r="C147" s="39"/>
      <c r="D147" s="228" t="s">
        <v>128</v>
      </c>
      <c r="E147" s="39"/>
      <c r="F147" s="229" t="s">
        <v>166</v>
      </c>
      <c r="G147" s="39"/>
      <c r="H147" s="39"/>
      <c r="I147" s="230"/>
      <c r="J147" s="39"/>
      <c r="K147" s="39"/>
      <c r="L147" s="43"/>
      <c r="M147" s="231"/>
      <c r="N147" s="232"/>
      <c r="O147" s="90"/>
      <c r="P147" s="90"/>
      <c r="Q147" s="90"/>
      <c r="R147" s="90"/>
      <c r="S147" s="90"/>
      <c r="T147" s="91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T147" s="16" t="s">
        <v>128</v>
      </c>
      <c r="AU147" s="16" t="s">
        <v>86</v>
      </c>
    </row>
    <row r="148" s="2" customFormat="1" ht="24.15" customHeight="1">
      <c r="A148" s="37"/>
      <c r="B148" s="38"/>
      <c r="C148" s="233" t="s">
        <v>167</v>
      </c>
      <c r="D148" s="233" t="s">
        <v>130</v>
      </c>
      <c r="E148" s="234" t="s">
        <v>168</v>
      </c>
      <c r="F148" s="235" t="s">
        <v>169</v>
      </c>
      <c r="G148" s="236" t="s">
        <v>125</v>
      </c>
      <c r="H148" s="237">
        <v>256.44999999999999</v>
      </c>
      <c r="I148" s="238"/>
      <c r="J148" s="239">
        <f>ROUND(I148*H148,2)</f>
        <v>0</v>
      </c>
      <c r="K148" s="240"/>
      <c r="L148" s="241"/>
      <c r="M148" s="242" t="s">
        <v>1</v>
      </c>
      <c r="N148" s="243" t="s">
        <v>41</v>
      </c>
      <c r="O148" s="90"/>
      <c r="P148" s="224">
        <f>O148*H148</f>
        <v>0</v>
      </c>
      <c r="Q148" s="224">
        <v>0.00089999999999999998</v>
      </c>
      <c r="R148" s="224">
        <f>Q148*H148</f>
        <v>0.23080499999999998</v>
      </c>
      <c r="S148" s="224">
        <v>0</v>
      </c>
      <c r="T148" s="225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26" t="s">
        <v>133</v>
      </c>
      <c r="AT148" s="226" t="s">
        <v>130</v>
      </c>
      <c r="AU148" s="226" t="s">
        <v>86</v>
      </c>
      <c r="AY148" s="16" t="s">
        <v>119</v>
      </c>
      <c r="BE148" s="227">
        <f>IF(N148="základní",J148,0)</f>
        <v>0</v>
      </c>
      <c r="BF148" s="227">
        <f>IF(N148="snížená",J148,0)</f>
        <v>0</v>
      </c>
      <c r="BG148" s="227">
        <f>IF(N148="zákl. přenesená",J148,0)</f>
        <v>0</v>
      </c>
      <c r="BH148" s="227">
        <f>IF(N148="sníž. přenesená",J148,0)</f>
        <v>0</v>
      </c>
      <c r="BI148" s="227">
        <f>IF(N148="nulová",J148,0)</f>
        <v>0</v>
      </c>
      <c r="BJ148" s="16" t="s">
        <v>84</v>
      </c>
      <c r="BK148" s="227">
        <f>ROUND(I148*H148,2)</f>
        <v>0</v>
      </c>
      <c r="BL148" s="16" t="s">
        <v>126</v>
      </c>
      <c r="BM148" s="226" t="s">
        <v>170</v>
      </c>
    </row>
    <row r="149" s="2" customFormat="1">
      <c r="A149" s="37"/>
      <c r="B149" s="38"/>
      <c r="C149" s="39"/>
      <c r="D149" s="228" t="s">
        <v>128</v>
      </c>
      <c r="E149" s="39"/>
      <c r="F149" s="229" t="s">
        <v>169</v>
      </c>
      <c r="G149" s="39"/>
      <c r="H149" s="39"/>
      <c r="I149" s="230"/>
      <c r="J149" s="39"/>
      <c r="K149" s="39"/>
      <c r="L149" s="43"/>
      <c r="M149" s="231"/>
      <c r="N149" s="232"/>
      <c r="O149" s="90"/>
      <c r="P149" s="90"/>
      <c r="Q149" s="90"/>
      <c r="R149" s="90"/>
      <c r="S149" s="90"/>
      <c r="T149" s="91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T149" s="16" t="s">
        <v>128</v>
      </c>
      <c r="AU149" s="16" t="s">
        <v>86</v>
      </c>
    </row>
    <row r="150" s="13" customFormat="1">
      <c r="A150" s="13"/>
      <c r="B150" s="244"/>
      <c r="C150" s="245"/>
      <c r="D150" s="228" t="s">
        <v>135</v>
      </c>
      <c r="E150" s="245"/>
      <c r="F150" s="246" t="s">
        <v>171</v>
      </c>
      <c r="G150" s="245"/>
      <c r="H150" s="247">
        <v>256.44999999999999</v>
      </c>
      <c r="I150" s="248"/>
      <c r="J150" s="245"/>
      <c r="K150" s="245"/>
      <c r="L150" s="249"/>
      <c r="M150" s="250"/>
      <c r="N150" s="251"/>
      <c r="O150" s="251"/>
      <c r="P150" s="251"/>
      <c r="Q150" s="251"/>
      <c r="R150" s="251"/>
      <c r="S150" s="251"/>
      <c r="T150" s="252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53" t="s">
        <v>135</v>
      </c>
      <c r="AU150" s="253" t="s">
        <v>86</v>
      </c>
      <c r="AV150" s="13" t="s">
        <v>86</v>
      </c>
      <c r="AW150" s="13" t="s">
        <v>4</v>
      </c>
      <c r="AX150" s="13" t="s">
        <v>84</v>
      </c>
      <c r="AY150" s="253" t="s">
        <v>119</v>
      </c>
    </row>
    <row r="151" s="2" customFormat="1" ht="24.15" customHeight="1">
      <c r="A151" s="37"/>
      <c r="B151" s="38"/>
      <c r="C151" s="214" t="s">
        <v>172</v>
      </c>
      <c r="D151" s="214" t="s">
        <v>122</v>
      </c>
      <c r="E151" s="215" t="s">
        <v>173</v>
      </c>
      <c r="F151" s="216" t="s">
        <v>174</v>
      </c>
      <c r="G151" s="217" t="s">
        <v>125</v>
      </c>
      <c r="H151" s="218">
        <v>350</v>
      </c>
      <c r="I151" s="219"/>
      <c r="J151" s="220">
        <f>ROUND(I151*H151,2)</f>
        <v>0</v>
      </c>
      <c r="K151" s="221"/>
      <c r="L151" s="43"/>
      <c r="M151" s="222" t="s">
        <v>1</v>
      </c>
      <c r="N151" s="223" t="s">
        <v>41</v>
      </c>
      <c r="O151" s="90"/>
      <c r="P151" s="224">
        <f>O151*H151</f>
        <v>0</v>
      </c>
      <c r="Q151" s="224">
        <v>0</v>
      </c>
      <c r="R151" s="224">
        <f>Q151*H151</f>
        <v>0</v>
      </c>
      <c r="S151" s="224">
        <v>0.00069999999999999999</v>
      </c>
      <c r="T151" s="225">
        <f>S151*H151</f>
        <v>0.245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26" t="s">
        <v>126</v>
      </c>
      <c r="AT151" s="226" t="s">
        <v>122</v>
      </c>
      <c r="AU151" s="226" t="s">
        <v>86</v>
      </c>
      <c r="AY151" s="16" t="s">
        <v>119</v>
      </c>
      <c r="BE151" s="227">
        <f>IF(N151="základní",J151,0)</f>
        <v>0</v>
      </c>
      <c r="BF151" s="227">
        <f>IF(N151="snížená",J151,0)</f>
        <v>0</v>
      </c>
      <c r="BG151" s="227">
        <f>IF(N151="zákl. přenesená",J151,0)</f>
        <v>0</v>
      </c>
      <c r="BH151" s="227">
        <f>IF(N151="sníž. přenesená",J151,0)</f>
        <v>0</v>
      </c>
      <c r="BI151" s="227">
        <f>IF(N151="nulová",J151,0)</f>
        <v>0</v>
      </c>
      <c r="BJ151" s="16" t="s">
        <v>84</v>
      </c>
      <c r="BK151" s="227">
        <f>ROUND(I151*H151,2)</f>
        <v>0</v>
      </c>
      <c r="BL151" s="16" t="s">
        <v>126</v>
      </c>
      <c r="BM151" s="226" t="s">
        <v>175</v>
      </c>
    </row>
    <row r="152" s="2" customFormat="1">
      <c r="A152" s="37"/>
      <c r="B152" s="38"/>
      <c r="C152" s="39"/>
      <c r="D152" s="228" t="s">
        <v>128</v>
      </c>
      <c r="E152" s="39"/>
      <c r="F152" s="229" t="s">
        <v>176</v>
      </c>
      <c r="G152" s="39"/>
      <c r="H152" s="39"/>
      <c r="I152" s="230"/>
      <c r="J152" s="39"/>
      <c r="K152" s="39"/>
      <c r="L152" s="43"/>
      <c r="M152" s="231"/>
      <c r="N152" s="232"/>
      <c r="O152" s="90"/>
      <c r="P152" s="90"/>
      <c r="Q152" s="90"/>
      <c r="R152" s="90"/>
      <c r="S152" s="90"/>
      <c r="T152" s="91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T152" s="16" t="s">
        <v>128</v>
      </c>
      <c r="AU152" s="16" t="s">
        <v>86</v>
      </c>
    </row>
    <row r="153" s="2" customFormat="1" ht="24.15" customHeight="1">
      <c r="A153" s="37"/>
      <c r="B153" s="38"/>
      <c r="C153" s="214" t="s">
        <v>177</v>
      </c>
      <c r="D153" s="214" t="s">
        <v>122</v>
      </c>
      <c r="E153" s="215" t="s">
        <v>178</v>
      </c>
      <c r="F153" s="216" t="s">
        <v>179</v>
      </c>
      <c r="G153" s="217" t="s">
        <v>180</v>
      </c>
      <c r="H153" s="218">
        <v>8</v>
      </c>
      <c r="I153" s="219"/>
      <c r="J153" s="220">
        <f>ROUND(I153*H153,2)</f>
        <v>0</v>
      </c>
      <c r="K153" s="221"/>
      <c r="L153" s="43"/>
      <c r="M153" s="222" t="s">
        <v>1</v>
      </c>
      <c r="N153" s="223" t="s">
        <v>41</v>
      </c>
      <c r="O153" s="90"/>
      <c r="P153" s="224">
        <f>O153*H153</f>
        <v>0</v>
      </c>
      <c r="Q153" s="224">
        <v>0</v>
      </c>
      <c r="R153" s="224">
        <f>Q153*H153</f>
        <v>0</v>
      </c>
      <c r="S153" s="224">
        <v>0</v>
      </c>
      <c r="T153" s="225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26" t="s">
        <v>126</v>
      </c>
      <c r="AT153" s="226" t="s">
        <v>122</v>
      </c>
      <c r="AU153" s="226" t="s">
        <v>86</v>
      </c>
      <c r="AY153" s="16" t="s">
        <v>119</v>
      </c>
      <c r="BE153" s="227">
        <f>IF(N153="základní",J153,0)</f>
        <v>0</v>
      </c>
      <c r="BF153" s="227">
        <f>IF(N153="snížená",J153,0)</f>
        <v>0</v>
      </c>
      <c r="BG153" s="227">
        <f>IF(N153="zákl. přenesená",J153,0)</f>
        <v>0</v>
      </c>
      <c r="BH153" s="227">
        <f>IF(N153="sníž. přenesená",J153,0)</f>
        <v>0</v>
      </c>
      <c r="BI153" s="227">
        <f>IF(N153="nulová",J153,0)</f>
        <v>0</v>
      </c>
      <c r="BJ153" s="16" t="s">
        <v>84</v>
      </c>
      <c r="BK153" s="227">
        <f>ROUND(I153*H153,2)</f>
        <v>0</v>
      </c>
      <c r="BL153" s="16" t="s">
        <v>126</v>
      </c>
      <c r="BM153" s="226" t="s">
        <v>181</v>
      </c>
    </row>
    <row r="154" s="2" customFormat="1">
      <c r="A154" s="37"/>
      <c r="B154" s="38"/>
      <c r="C154" s="39"/>
      <c r="D154" s="228" t="s">
        <v>128</v>
      </c>
      <c r="E154" s="39"/>
      <c r="F154" s="229" t="s">
        <v>182</v>
      </c>
      <c r="G154" s="39"/>
      <c r="H154" s="39"/>
      <c r="I154" s="230"/>
      <c r="J154" s="39"/>
      <c r="K154" s="39"/>
      <c r="L154" s="43"/>
      <c r="M154" s="231"/>
      <c r="N154" s="232"/>
      <c r="O154" s="90"/>
      <c r="P154" s="90"/>
      <c r="Q154" s="90"/>
      <c r="R154" s="90"/>
      <c r="S154" s="90"/>
      <c r="T154" s="91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T154" s="16" t="s">
        <v>128</v>
      </c>
      <c r="AU154" s="16" t="s">
        <v>86</v>
      </c>
    </row>
    <row r="155" s="2" customFormat="1" ht="14.4" customHeight="1">
      <c r="A155" s="37"/>
      <c r="B155" s="38"/>
      <c r="C155" s="233" t="s">
        <v>183</v>
      </c>
      <c r="D155" s="233" t="s">
        <v>130</v>
      </c>
      <c r="E155" s="234" t="s">
        <v>184</v>
      </c>
      <c r="F155" s="235" t="s">
        <v>185</v>
      </c>
      <c r="G155" s="236" t="s">
        <v>180</v>
      </c>
      <c r="H155" s="237">
        <v>8</v>
      </c>
      <c r="I155" s="238"/>
      <c r="J155" s="239">
        <f>ROUND(I155*H155,2)</f>
        <v>0</v>
      </c>
      <c r="K155" s="240"/>
      <c r="L155" s="241"/>
      <c r="M155" s="242" t="s">
        <v>1</v>
      </c>
      <c r="N155" s="243" t="s">
        <v>41</v>
      </c>
      <c r="O155" s="90"/>
      <c r="P155" s="224">
        <f>O155*H155</f>
        <v>0</v>
      </c>
      <c r="Q155" s="224">
        <v>0</v>
      </c>
      <c r="R155" s="224">
        <f>Q155*H155</f>
        <v>0</v>
      </c>
      <c r="S155" s="224">
        <v>0</v>
      </c>
      <c r="T155" s="225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26" t="s">
        <v>133</v>
      </c>
      <c r="AT155" s="226" t="s">
        <v>130</v>
      </c>
      <c r="AU155" s="226" t="s">
        <v>86</v>
      </c>
      <c r="AY155" s="16" t="s">
        <v>119</v>
      </c>
      <c r="BE155" s="227">
        <f>IF(N155="základní",J155,0)</f>
        <v>0</v>
      </c>
      <c r="BF155" s="227">
        <f>IF(N155="snížená",J155,0)</f>
        <v>0</v>
      </c>
      <c r="BG155" s="227">
        <f>IF(N155="zákl. přenesená",J155,0)</f>
        <v>0</v>
      </c>
      <c r="BH155" s="227">
        <f>IF(N155="sníž. přenesená",J155,0)</f>
        <v>0</v>
      </c>
      <c r="BI155" s="227">
        <f>IF(N155="nulová",J155,0)</f>
        <v>0</v>
      </c>
      <c r="BJ155" s="16" t="s">
        <v>84</v>
      </c>
      <c r="BK155" s="227">
        <f>ROUND(I155*H155,2)</f>
        <v>0</v>
      </c>
      <c r="BL155" s="16" t="s">
        <v>126</v>
      </c>
      <c r="BM155" s="226" t="s">
        <v>186</v>
      </c>
    </row>
    <row r="156" s="2" customFormat="1">
      <c r="A156" s="37"/>
      <c r="B156" s="38"/>
      <c r="C156" s="39"/>
      <c r="D156" s="228" t="s">
        <v>128</v>
      </c>
      <c r="E156" s="39"/>
      <c r="F156" s="229" t="s">
        <v>187</v>
      </c>
      <c r="G156" s="39"/>
      <c r="H156" s="39"/>
      <c r="I156" s="230"/>
      <c r="J156" s="39"/>
      <c r="K156" s="39"/>
      <c r="L156" s="43"/>
      <c r="M156" s="231"/>
      <c r="N156" s="232"/>
      <c r="O156" s="90"/>
      <c r="P156" s="90"/>
      <c r="Q156" s="90"/>
      <c r="R156" s="90"/>
      <c r="S156" s="90"/>
      <c r="T156" s="91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T156" s="16" t="s">
        <v>128</v>
      </c>
      <c r="AU156" s="16" t="s">
        <v>86</v>
      </c>
    </row>
    <row r="157" s="2" customFormat="1" ht="24.15" customHeight="1">
      <c r="A157" s="37"/>
      <c r="B157" s="38"/>
      <c r="C157" s="214" t="s">
        <v>188</v>
      </c>
      <c r="D157" s="214" t="s">
        <v>122</v>
      </c>
      <c r="E157" s="215" t="s">
        <v>189</v>
      </c>
      <c r="F157" s="216" t="s">
        <v>190</v>
      </c>
      <c r="G157" s="217" t="s">
        <v>180</v>
      </c>
      <c r="H157" s="218">
        <v>18</v>
      </c>
      <c r="I157" s="219"/>
      <c r="J157" s="220">
        <f>ROUND(I157*H157,2)</f>
        <v>0</v>
      </c>
      <c r="K157" s="221"/>
      <c r="L157" s="43"/>
      <c r="M157" s="222" t="s">
        <v>1</v>
      </c>
      <c r="N157" s="223" t="s">
        <v>41</v>
      </c>
      <c r="O157" s="90"/>
      <c r="P157" s="224">
        <f>O157*H157</f>
        <v>0</v>
      </c>
      <c r="Q157" s="224">
        <v>0</v>
      </c>
      <c r="R157" s="224">
        <f>Q157*H157</f>
        <v>0</v>
      </c>
      <c r="S157" s="224">
        <v>0</v>
      </c>
      <c r="T157" s="225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26" t="s">
        <v>126</v>
      </c>
      <c r="AT157" s="226" t="s">
        <v>122</v>
      </c>
      <c r="AU157" s="226" t="s">
        <v>86</v>
      </c>
      <c r="AY157" s="16" t="s">
        <v>119</v>
      </c>
      <c r="BE157" s="227">
        <f>IF(N157="základní",J157,0)</f>
        <v>0</v>
      </c>
      <c r="BF157" s="227">
        <f>IF(N157="snížená",J157,0)</f>
        <v>0</v>
      </c>
      <c r="BG157" s="227">
        <f>IF(N157="zákl. přenesená",J157,0)</f>
        <v>0</v>
      </c>
      <c r="BH157" s="227">
        <f>IF(N157="sníž. přenesená",J157,0)</f>
        <v>0</v>
      </c>
      <c r="BI157" s="227">
        <f>IF(N157="nulová",J157,0)</f>
        <v>0</v>
      </c>
      <c r="BJ157" s="16" t="s">
        <v>84</v>
      </c>
      <c r="BK157" s="227">
        <f>ROUND(I157*H157,2)</f>
        <v>0</v>
      </c>
      <c r="BL157" s="16" t="s">
        <v>126</v>
      </c>
      <c r="BM157" s="226" t="s">
        <v>191</v>
      </c>
    </row>
    <row r="158" s="2" customFormat="1">
      <c r="A158" s="37"/>
      <c r="B158" s="38"/>
      <c r="C158" s="39"/>
      <c r="D158" s="228" t="s">
        <v>128</v>
      </c>
      <c r="E158" s="39"/>
      <c r="F158" s="229" t="s">
        <v>192</v>
      </c>
      <c r="G158" s="39"/>
      <c r="H158" s="39"/>
      <c r="I158" s="230"/>
      <c r="J158" s="39"/>
      <c r="K158" s="39"/>
      <c r="L158" s="43"/>
      <c r="M158" s="231"/>
      <c r="N158" s="232"/>
      <c r="O158" s="90"/>
      <c r="P158" s="90"/>
      <c r="Q158" s="90"/>
      <c r="R158" s="90"/>
      <c r="S158" s="90"/>
      <c r="T158" s="91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T158" s="16" t="s">
        <v>128</v>
      </c>
      <c r="AU158" s="16" t="s">
        <v>86</v>
      </c>
    </row>
    <row r="159" s="2" customFormat="1" ht="14.4" customHeight="1">
      <c r="A159" s="37"/>
      <c r="B159" s="38"/>
      <c r="C159" s="233" t="s">
        <v>193</v>
      </c>
      <c r="D159" s="233" t="s">
        <v>130</v>
      </c>
      <c r="E159" s="234" t="s">
        <v>194</v>
      </c>
      <c r="F159" s="235" t="s">
        <v>195</v>
      </c>
      <c r="G159" s="236" t="s">
        <v>180</v>
      </c>
      <c r="H159" s="237">
        <v>18</v>
      </c>
      <c r="I159" s="238"/>
      <c r="J159" s="239">
        <f>ROUND(I159*H159,2)</f>
        <v>0</v>
      </c>
      <c r="K159" s="240"/>
      <c r="L159" s="241"/>
      <c r="M159" s="242" t="s">
        <v>1</v>
      </c>
      <c r="N159" s="243" t="s">
        <v>41</v>
      </c>
      <c r="O159" s="90"/>
      <c r="P159" s="224">
        <f>O159*H159</f>
        <v>0</v>
      </c>
      <c r="Q159" s="224">
        <v>0</v>
      </c>
      <c r="R159" s="224">
        <f>Q159*H159</f>
        <v>0</v>
      </c>
      <c r="S159" s="224">
        <v>0</v>
      </c>
      <c r="T159" s="225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26" t="s">
        <v>133</v>
      </c>
      <c r="AT159" s="226" t="s">
        <v>130</v>
      </c>
      <c r="AU159" s="226" t="s">
        <v>86</v>
      </c>
      <c r="AY159" s="16" t="s">
        <v>119</v>
      </c>
      <c r="BE159" s="227">
        <f>IF(N159="základní",J159,0)</f>
        <v>0</v>
      </c>
      <c r="BF159" s="227">
        <f>IF(N159="snížená",J159,0)</f>
        <v>0</v>
      </c>
      <c r="BG159" s="227">
        <f>IF(N159="zákl. přenesená",J159,0)</f>
        <v>0</v>
      </c>
      <c r="BH159" s="227">
        <f>IF(N159="sníž. přenesená",J159,0)</f>
        <v>0</v>
      </c>
      <c r="BI159" s="227">
        <f>IF(N159="nulová",J159,0)</f>
        <v>0</v>
      </c>
      <c r="BJ159" s="16" t="s">
        <v>84</v>
      </c>
      <c r="BK159" s="227">
        <f>ROUND(I159*H159,2)</f>
        <v>0</v>
      </c>
      <c r="BL159" s="16" t="s">
        <v>126</v>
      </c>
      <c r="BM159" s="226" t="s">
        <v>196</v>
      </c>
    </row>
    <row r="160" s="2" customFormat="1">
      <c r="A160" s="37"/>
      <c r="B160" s="38"/>
      <c r="C160" s="39"/>
      <c r="D160" s="228" t="s">
        <v>128</v>
      </c>
      <c r="E160" s="39"/>
      <c r="F160" s="229" t="s">
        <v>187</v>
      </c>
      <c r="G160" s="39"/>
      <c r="H160" s="39"/>
      <c r="I160" s="230"/>
      <c r="J160" s="39"/>
      <c r="K160" s="39"/>
      <c r="L160" s="43"/>
      <c r="M160" s="231"/>
      <c r="N160" s="232"/>
      <c r="O160" s="90"/>
      <c r="P160" s="90"/>
      <c r="Q160" s="90"/>
      <c r="R160" s="90"/>
      <c r="S160" s="90"/>
      <c r="T160" s="91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T160" s="16" t="s">
        <v>128</v>
      </c>
      <c r="AU160" s="16" t="s">
        <v>86</v>
      </c>
    </row>
    <row r="161" s="2" customFormat="1" ht="24.15" customHeight="1">
      <c r="A161" s="37"/>
      <c r="B161" s="38"/>
      <c r="C161" s="214" t="s">
        <v>8</v>
      </c>
      <c r="D161" s="214" t="s">
        <v>122</v>
      </c>
      <c r="E161" s="215" t="s">
        <v>197</v>
      </c>
      <c r="F161" s="216" t="s">
        <v>198</v>
      </c>
      <c r="G161" s="217" t="s">
        <v>180</v>
      </c>
      <c r="H161" s="218">
        <v>14</v>
      </c>
      <c r="I161" s="219"/>
      <c r="J161" s="220">
        <f>ROUND(I161*H161,2)</f>
        <v>0</v>
      </c>
      <c r="K161" s="221"/>
      <c r="L161" s="43"/>
      <c r="M161" s="222" t="s">
        <v>1</v>
      </c>
      <c r="N161" s="223" t="s">
        <v>41</v>
      </c>
      <c r="O161" s="90"/>
      <c r="P161" s="224">
        <f>O161*H161</f>
        <v>0</v>
      </c>
      <c r="Q161" s="224">
        <v>0</v>
      </c>
      <c r="R161" s="224">
        <f>Q161*H161</f>
        <v>0</v>
      </c>
      <c r="S161" s="224">
        <v>0</v>
      </c>
      <c r="T161" s="225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26" t="s">
        <v>126</v>
      </c>
      <c r="AT161" s="226" t="s">
        <v>122</v>
      </c>
      <c r="AU161" s="226" t="s">
        <v>86</v>
      </c>
      <c r="AY161" s="16" t="s">
        <v>119</v>
      </c>
      <c r="BE161" s="227">
        <f>IF(N161="základní",J161,0)</f>
        <v>0</v>
      </c>
      <c r="BF161" s="227">
        <f>IF(N161="snížená",J161,0)</f>
        <v>0</v>
      </c>
      <c r="BG161" s="227">
        <f>IF(N161="zákl. přenesená",J161,0)</f>
        <v>0</v>
      </c>
      <c r="BH161" s="227">
        <f>IF(N161="sníž. přenesená",J161,0)</f>
        <v>0</v>
      </c>
      <c r="BI161" s="227">
        <f>IF(N161="nulová",J161,0)</f>
        <v>0</v>
      </c>
      <c r="BJ161" s="16" t="s">
        <v>84</v>
      </c>
      <c r="BK161" s="227">
        <f>ROUND(I161*H161,2)</f>
        <v>0</v>
      </c>
      <c r="BL161" s="16" t="s">
        <v>126</v>
      </c>
      <c r="BM161" s="226" t="s">
        <v>199</v>
      </c>
    </row>
    <row r="162" s="2" customFormat="1">
      <c r="A162" s="37"/>
      <c r="B162" s="38"/>
      <c r="C162" s="39"/>
      <c r="D162" s="228" t="s">
        <v>128</v>
      </c>
      <c r="E162" s="39"/>
      <c r="F162" s="229" t="s">
        <v>200</v>
      </c>
      <c r="G162" s="39"/>
      <c r="H162" s="39"/>
      <c r="I162" s="230"/>
      <c r="J162" s="39"/>
      <c r="K162" s="39"/>
      <c r="L162" s="43"/>
      <c r="M162" s="231"/>
      <c r="N162" s="232"/>
      <c r="O162" s="90"/>
      <c r="P162" s="90"/>
      <c r="Q162" s="90"/>
      <c r="R162" s="90"/>
      <c r="S162" s="90"/>
      <c r="T162" s="91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T162" s="16" t="s">
        <v>128</v>
      </c>
      <c r="AU162" s="16" t="s">
        <v>86</v>
      </c>
    </row>
    <row r="163" s="2" customFormat="1" ht="14.4" customHeight="1">
      <c r="A163" s="37"/>
      <c r="B163" s="38"/>
      <c r="C163" s="233" t="s">
        <v>126</v>
      </c>
      <c r="D163" s="233" t="s">
        <v>130</v>
      </c>
      <c r="E163" s="234" t="s">
        <v>201</v>
      </c>
      <c r="F163" s="235" t="s">
        <v>187</v>
      </c>
      <c r="G163" s="236" t="s">
        <v>180</v>
      </c>
      <c r="H163" s="237">
        <v>14</v>
      </c>
      <c r="I163" s="238"/>
      <c r="J163" s="239">
        <f>ROUND(I163*H163,2)</f>
        <v>0</v>
      </c>
      <c r="K163" s="240"/>
      <c r="L163" s="241"/>
      <c r="M163" s="242" t="s">
        <v>1</v>
      </c>
      <c r="N163" s="243" t="s">
        <v>41</v>
      </c>
      <c r="O163" s="90"/>
      <c r="P163" s="224">
        <f>O163*H163</f>
        <v>0</v>
      </c>
      <c r="Q163" s="224">
        <v>0</v>
      </c>
      <c r="R163" s="224">
        <f>Q163*H163</f>
        <v>0</v>
      </c>
      <c r="S163" s="224">
        <v>0</v>
      </c>
      <c r="T163" s="225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26" t="s">
        <v>133</v>
      </c>
      <c r="AT163" s="226" t="s">
        <v>130</v>
      </c>
      <c r="AU163" s="226" t="s">
        <v>86</v>
      </c>
      <c r="AY163" s="16" t="s">
        <v>119</v>
      </c>
      <c r="BE163" s="227">
        <f>IF(N163="základní",J163,0)</f>
        <v>0</v>
      </c>
      <c r="BF163" s="227">
        <f>IF(N163="snížená",J163,0)</f>
        <v>0</v>
      </c>
      <c r="BG163" s="227">
        <f>IF(N163="zákl. přenesená",J163,0)</f>
        <v>0</v>
      </c>
      <c r="BH163" s="227">
        <f>IF(N163="sníž. přenesená",J163,0)</f>
        <v>0</v>
      </c>
      <c r="BI163" s="227">
        <f>IF(N163="nulová",J163,0)</f>
        <v>0</v>
      </c>
      <c r="BJ163" s="16" t="s">
        <v>84</v>
      </c>
      <c r="BK163" s="227">
        <f>ROUND(I163*H163,2)</f>
        <v>0</v>
      </c>
      <c r="BL163" s="16" t="s">
        <v>126</v>
      </c>
      <c r="BM163" s="226" t="s">
        <v>202</v>
      </c>
    </row>
    <row r="164" s="2" customFormat="1">
      <c r="A164" s="37"/>
      <c r="B164" s="38"/>
      <c r="C164" s="39"/>
      <c r="D164" s="228" t="s">
        <v>128</v>
      </c>
      <c r="E164" s="39"/>
      <c r="F164" s="229" t="s">
        <v>187</v>
      </c>
      <c r="G164" s="39"/>
      <c r="H164" s="39"/>
      <c r="I164" s="230"/>
      <c r="J164" s="39"/>
      <c r="K164" s="39"/>
      <c r="L164" s="43"/>
      <c r="M164" s="231"/>
      <c r="N164" s="232"/>
      <c r="O164" s="90"/>
      <c r="P164" s="90"/>
      <c r="Q164" s="90"/>
      <c r="R164" s="90"/>
      <c r="S164" s="90"/>
      <c r="T164" s="91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T164" s="16" t="s">
        <v>128</v>
      </c>
      <c r="AU164" s="16" t="s">
        <v>86</v>
      </c>
    </row>
    <row r="165" s="2" customFormat="1" ht="14.4" customHeight="1">
      <c r="A165" s="37"/>
      <c r="B165" s="38"/>
      <c r="C165" s="214" t="s">
        <v>203</v>
      </c>
      <c r="D165" s="214" t="s">
        <v>122</v>
      </c>
      <c r="E165" s="215" t="s">
        <v>204</v>
      </c>
      <c r="F165" s="216" t="s">
        <v>205</v>
      </c>
      <c r="G165" s="217" t="s">
        <v>180</v>
      </c>
      <c r="H165" s="218">
        <v>10</v>
      </c>
      <c r="I165" s="219"/>
      <c r="J165" s="220">
        <f>ROUND(I165*H165,2)</f>
        <v>0</v>
      </c>
      <c r="K165" s="221"/>
      <c r="L165" s="43"/>
      <c r="M165" s="222" t="s">
        <v>1</v>
      </c>
      <c r="N165" s="223" t="s">
        <v>41</v>
      </c>
      <c r="O165" s="90"/>
      <c r="P165" s="224">
        <f>O165*H165</f>
        <v>0</v>
      </c>
      <c r="Q165" s="224">
        <v>0</v>
      </c>
      <c r="R165" s="224">
        <f>Q165*H165</f>
        <v>0</v>
      </c>
      <c r="S165" s="224">
        <v>0.0074999999999999997</v>
      </c>
      <c r="T165" s="225">
        <f>S165*H165</f>
        <v>0.074999999999999997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26" t="s">
        <v>126</v>
      </c>
      <c r="AT165" s="226" t="s">
        <v>122</v>
      </c>
      <c r="AU165" s="226" t="s">
        <v>86</v>
      </c>
      <c r="AY165" s="16" t="s">
        <v>119</v>
      </c>
      <c r="BE165" s="227">
        <f>IF(N165="základní",J165,0)</f>
        <v>0</v>
      </c>
      <c r="BF165" s="227">
        <f>IF(N165="snížená",J165,0)</f>
        <v>0</v>
      </c>
      <c r="BG165" s="227">
        <f>IF(N165="zákl. přenesená",J165,0)</f>
        <v>0</v>
      </c>
      <c r="BH165" s="227">
        <f>IF(N165="sníž. přenesená",J165,0)</f>
        <v>0</v>
      </c>
      <c r="BI165" s="227">
        <f>IF(N165="nulová",J165,0)</f>
        <v>0</v>
      </c>
      <c r="BJ165" s="16" t="s">
        <v>84</v>
      </c>
      <c r="BK165" s="227">
        <f>ROUND(I165*H165,2)</f>
        <v>0</v>
      </c>
      <c r="BL165" s="16" t="s">
        <v>126</v>
      </c>
      <c r="BM165" s="226" t="s">
        <v>206</v>
      </c>
    </row>
    <row r="166" s="2" customFormat="1">
      <c r="A166" s="37"/>
      <c r="B166" s="38"/>
      <c r="C166" s="39"/>
      <c r="D166" s="228" t="s">
        <v>128</v>
      </c>
      <c r="E166" s="39"/>
      <c r="F166" s="229" t="s">
        <v>207</v>
      </c>
      <c r="G166" s="39"/>
      <c r="H166" s="39"/>
      <c r="I166" s="230"/>
      <c r="J166" s="39"/>
      <c r="K166" s="39"/>
      <c r="L166" s="43"/>
      <c r="M166" s="231"/>
      <c r="N166" s="232"/>
      <c r="O166" s="90"/>
      <c r="P166" s="90"/>
      <c r="Q166" s="90"/>
      <c r="R166" s="90"/>
      <c r="S166" s="90"/>
      <c r="T166" s="91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T166" s="16" t="s">
        <v>128</v>
      </c>
      <c r="AU166" s="16" t="s">
        <v>86</v>
      </c>
    </row>
    <row r="167" s="2" customFormat="1" ht="37.8" customHeight="1">
      <c r="A167" s="37"/>
      <c r="B167" s="38"/>
      <c r="C167" s="214" t="s">
        <v>208</v>
      </c>
      <c r="D167" s="214" t="s">
        <v>122</v>
      </c>
      <c r="E167" s="215" t="s">
        <v>209</v>
      </c>
      <c r="F167" s="216" t="s">
        <v>210</v>
      </c>
      <c r="G167" s="217" t="s">
        <v>180</v>
      </c>
      <c r="H167" s="218">
        <v>10</v>
      </c>
      <c r="I167" s="219"/>
      <c r="J167" s="220">
        <f>ROUND(I167*H167,2)</f>
        <v>0</v>
      </c>
      <c r="K167" s="221"/>
      <c r="L167" s="43"/>
      <c r="M167" s="222" t="s">
        <v>1</v>
      </c>
      <c r="N167" s="223" t="s">
        <v>41</v>
      </c>
      <c r="O167" s="90"/>
      <c r="P167" s="224">
        <f>O167*H167</f>
        <v>0</v>
      </c>
      <c r="Q167" s="224">
        <v>0</v>
      </c>
      <c r="R167" s="224">
        <f>Q167*H167</f>
        <v>0</v>
      </c>
      <c r="S167" s="224">
        <v>0.0074999999999999997</v>
      </c>
      <c r="T167" s="225">
        <f>S167*H167</f>
        <v>0.074999999999999997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26" t="s">
        <v>126</v>
      </c>
      <c r="AT167" s="226" t="s">
        <v>122</v>
      </c>
      <c r="AU167" s="226" t="s">
        <v>86</v>
      </c>
      <c r="AY167" s="16" t="s">
        <v>119</v>
      </c>
      <c r="BE167" s="227">
        <f>IF(N167="základní",J167,0)</f>
        <v>0</v>
      </c>
      <c r="BF167" s="227">
        <f>IF(N167="snížená",J167,0)</f>
        <v>0</v>
      </c>
      <c r="BG167" s="227">
        <f>IF(N167="zákl. přenesená",J167,0)</f>
        <v>0</v>
      </c>
      <c r="BH167" s="227">
        <f>IF(N167="sníž. přenesená",J167,0)</f>
        <v>0</v>
      </c>
      <c r="BI167" s="227">
        <f>IF(N167="nulová",J167,0)</f>
        <v>0</v>
      </c>
      <c r="BJ167" s="16" t="s">
        <v>84</v>
      </c>
      <c r="BK167" s="227">
        <f>ROUND(I167*H167,2)</f>
        <v>0</v>
      </c>
      <c r="BL167" s="16" t="s">
        <v>126</v>
      </c>
      <c r="BM167" s="226" t="s">
        <v>211</v>
      </c>
    </row>
    <row r="168" s="2" customFormat="1">
      <c r="A168" s="37"/>
      <c r="B168" s="38"/>
      <c r="C168" s="39"/>
      <c r="D168" s="228" t="s">
        <v>128</v>
      </c>
      <c r="E168" s="39"/>
      <c r="F168" s="229" t="s">
        <v>207</v>
      </c>
      <c r="G168" s="39"/>
      <c r="H168" s="39"/>
      <c r="I168" s="230"/>
      <c r="J168" s="39"/>
      <c r="K168" s="39"/>
      <c r="L168" s="43"/>
      <c r="M168" s="231"/>
      <c r="N168" s="232"/>
      <c r="O168" s="90"/>
      <c r="P168" s="90"/>
      <c r="Q168" s="90"/>
      <c r="R168" s="90"/>
      <c r="S168" s="90"/>
      <c r="T168" s="91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T168" s="16" t="s">
        <v>128</v>
      </c>
      <c r="AU168" s="16" t="s">
        <v>86</v>
      </c>
    </row>
    <row r="169" s="12" customFormat="1" ht="25.92" customHeight="1">
      <c r="A169" s="12"/>
      <c r="B169" s="198"/>
      <c r="C169" s="199"/>
      <c r="D169" s="200" t="s">
        <v>75</v>
      </c>
      <c r="E169" s="201" t="s">
        <v>130</v>
      </c>
      <c r="F169" s="201" t="s">
        <v>212</v>
      </c>
      <c r="G169" s="199"/>
      <c r="H169" s="199"/>
      <c r="I169" s="202"/>
      <c r="J169" s="203">
        <f>BK169</f>
        <v>0</v>
      </c>
      <c r="K169" s="199"/>
      <c r="L169" s="204"/>
      <c r="M169" s="205"/>
      <c r="N169" s="206"/>
      <c r="O169" s="206"/>
      <c r="P169" s="207">
        <f>P170+P209</f>
        <v>0</v>
      </c>
      <c r="Q169" s="206"/>
      <c r="R169" s="207">
        <f>R170+R209</f>
        <v>37.066959000000004</v>
      </c>
      <c r="S169" s="206"/>
      <c r="T169" s="208">
        <f>T170+T209</f>
        <v>79.265000000000001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09" t="s">
        <v>137</v>
      </c>
      <c r="AT169" s="210" t="s">
        <v>75</v>
      </c>
      <c r="AU169" s="210" t="s">
        <v>76</v>
      </c>
      <c r="AY169" s="209" t="s">
        <v>119</v>
      </c>
      <c r="BK169" s="211">
        <f>BK170+BK209</f>
        <v>0</v>
      </c>
    </row>
    <row r="170" s="12" customFormat="1" ht="22.8" customHeight="1">
      <c r="A170" s="12"/>
      <c r="B170" s="198"/>
      <c r="C170" s="199"/>
      <c r="D170" s="200" t="s">
        <v>75</v>
      </c>
      <c r="E170" s="212" t="s">
        <v>213</v>
      </c>
      <c r="F170" s="212" t="s">
        <v>214</v>
      </c>
      <c r="G170" s="199"/>
      <c r="H170" s="199"/>
      <c r="I170" s="202"/>
      <c r="J170" s="213">
        <f>BK170</f>
        <v>0</v>
      </c>
      <c r="K170" s="199"/>
      <c r="L170" s="204"/>
      <c r="M170" s="205"/>
      <c r="N170" s="206"/>
      <c r="O170" s="206"/>
      <c r="P170" s="207">
        <f>SUM(P171:P208)</f>
        <v>0</v>
      </c>
      <c r="Q170" s="206"/>
      <c r="R170" s="207">
        <f>SUM(R171:R208)</f>
        <v>0.35600400000000004</v>
      </c>
      <c r="S170" s="206"/>
      <c r="T170" s="208">
        <f>SUM(T171:T208)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09" t="s">
        <v>137</v>
      </c>
      <c r="AT170" s="210" t="s">
        <v>75</v>
      </c>
      <c r="AU170" s="210" t="s">
        <v>84</v>
      </c>
      <c r="AY170" s="209" t="s">
        <v>119</v>
      </c>
      <c r="BK170" s="211">
        <f>SUM(BK171:BK208)</f>
        <v>0</v>
      </c>
    </row>
    <row r="171" s="2" customFormat="1" ht="24.15" customHeight="1">
      <c r="A171" s="37"/>
      <c r="B171" s="38"/>
      <c r="C171" s="214" t="s">
        <v>215</v>
      </c>
      <c r="D171" s="214" t="s">
        <v>122</v>
      </c>
      <c r="E171" s="215" t="s">
        <v>216</v>
      </c>
      <c r="F171" s="216" t="s">
        <v>217</v>
      </c>
      <c r="G171" s="217" t="s">
        <v>180</v>
      </c>
      <c r="H171" s="218">
        <v>17</v>
      </c>
      <c r="I171" s="219"/>
      <c r="J171" s="220">
        <f>ROUND(I171*H171,2)</f>
        <v>0</v>
      </c>
      <c r="K171" s="221"/>
      <c r="L171" s="43"/>
      <c r="M171" s="222" t="s">
        <v>1</v>
      </c>
      <c r="N171" s="223" t="s">
        <v>41</v>
      </c>
      <c r="O171" s="90"/>
      <c r="P171" s="224">
        <f>O171*H171</f>
        <v>0</v>
      </c>
      <c r="Q171" s="224">
        <v>0</v>
      </c>
      <c r="R171" s="224">
        <f>Q171*H171</f>
        <v>0</v>
      </c>
      <c r="S171" s="224">
        <v>0</v>
      </c>
      <c r="T171" s="225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26" t="s">
        <v>218</v>
      </c>
      <c r="AT171" s="226" t="s">
        <v>122</v>
      </c>
      <c r="AU171" s="226" t="s">
        <v>86</v>
      </c>
      <c r="AY171" s="16" t="s">
        <v>119</v>
      </c>
      <c r="BE171" s="227">
        <f>IF(N171="základní",J171,0)</f>
        <v>0</v>
      </c>
      <c r="BF171" s="227">
        <f>IF(N171="snížená",J171,0)</f>
        <v>0</v>
      </c>
      <c r="BG171" s="227">
        <f>IF(N171="zákl. přenesená",J171,0)</f>
        <v>0</v>
      </c>
      <c r="BH171" s="227">
        <f>IF(N171="sníž. přenesená",J171,0)</f>
        <v>0</v>
      </c>
      <c r="BI171" s="227">
        <f>IF(N171="nulová",J171,0)</f>
        <v>0</v>
      </c>
      <c r="BJ171" s="16" t="s">
        <v>84</v>
      </c>
      <c r="BK171" s="227">
        <f>ROUND(I171*H171,2)</f>
        <v>0</v>
      </c>
      <c r="BL171" s="16" t="s">
        <v>218</v>
      </c>
      <c r="BM171" s="226" t="s">
        <v>219</v>
      </c>
    </row>
    <row r="172" s="2" customFormat="1">
      <c r="A172" s="37"/>
      <c r="B172" s="38"/>
      <c r="C172" s="39"/>
      <c r="D172" s="228" t="s">
        <v>128</v>
      </c>
      <c r="E172" s="39"/>
      <c r="F172" s="229" t="s">
        <v>220</v>
      </c>
      <c r="G172" s="39"/>
      <c r="H172" s="39"/>
      <c r="I172" s="230"/>
      <c r="J172" s="39"/>
      <c r="K172" s="39"/>
      <c r="L172" s="43"/>
      <c r="M172" s="231"/>
      <c r="N172" s="232"/>
      <c r="O172" s="90"/>
      <c r="P172" s="90"/>
      <c r="Q172" s="90"/>
      <c r="R172" s="90"/>
      <c r="S172" s="90"/>
      <c r="T172" s="91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T172" s="16" t="s">
        <v>128</v>
      </c>
      <c r="AU172" s="16" t="s">
        <v>86</v>
      </c>
    </row>
    <row r="173" s="2" customFormat="1" ht="24.15" customHeight="1">
      <c r="A173" s="37"/>
      <c r="B173" s="38"/>
      <c r="C173" s="233" t="s">
        <v>221</v>
      </c>
      <c r="D173" s="233" t="s">
        <v>130</v>
      </c>
      <c r="E173" s="234" t="s">
        <v>222</v>
      </c>
      <c r="F173" s="235" t="s">
        <v>223</v>
      </c>
      <c r="G173" s="236" t="s">
        <v>180</v>
      </c>
      <c r="H173" s="237">
        <v>16</v>
      </c>
      <c r="I173" s="238"/>
      <c r="J173" s="239">
        <f>ROUND(I173*H173,2)</f>
        <v>0</v>
      </c>
      <c r="K173" s="240"/>
      <c r="L173" s="241"/>
      <c r="M173" s="242" t="s">
        <v>1</v>
      </c>
      <c r="N173" s="243" t="s">
        <v>41</v>
      </c>
      <c r="O173" s="90"/>
      <c r="P173" s="224">
        <f>O173*H173</f>
        <v>0</v>
      </c>
      <c r="Q173" s="224">
        <v>0</v>
      </c>
      <c r="R173" s="224">
        <f>Q173*H173</f>
        <v>0</v>
      </c>
      <c r="S173" s="224">
        <v>0</v>
      </c>
      <c r="T173" s="225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26" t="s">
        <v>224</v>
      </c>
      <c r="AT173" s="226" t="s">
        <v>130</v>
      </c>
      <c r="AU173" s="226" t="s">
        <v>86</v>
      </c>
      <c r="AY173" s="16" t="s">
        <v>119</v>
      </c>
      <c r="BE173" s="227">
        <f>IF(N173="základní",J173,0)</f>
        <v>0</v>
      </c>
      <c r="BF173" s="227">
        <f>IF(N173="snížená",J173,0)</f>
        <v>0</v>
      </c>
      <c r="BG173" s="227">
        <f>IF(N173="zákl. přenesená",J173,0)</f>
        <v>0</v>
      </c>
      <c r="BH173" s="227">
        <f>IF(N173="sníž. přenesená",J173,0)</f>
        <v>0</v>
      </c>
      <c r="BI173" s="227">
        <f>IF(N173="nulová",J173,0)</f>
        <v>0</v>
      </c>
      <c r="BJ173" s="16" t="s">
        <v>84</v>
      </c>
      <c r="BK173" s="227">
        <f>ROUND(I173*H173,2)</f>
        <v>0</v>
      </c>
      <c r="BL173" s="16" t="s">
        <v>218</v>
      </c>
      <c r="BM173" s="226" t="s">
        <v>225</v>
      </c>
    </row>
    <row r="174" s="2" customFormat="1">
      <c r="A174" s="37"/>
      <c r="B174" s="38"/>
      <c r="C174" s="39"/>
      <c r="D174" s="228" t="s">
        <v>128</v>
      </c>
      <c r="E174" s="39"/>
      <c r="F174" s="229" t="s">
        <v>226</v>
      </c>
      <c r="G174" s="39"/>
      <c r="H174" s="39"/>
      <c r="I174" s="230"/>
      <c r="J174" s="39"/>
      <c r="K174" s="39"/>
      <c r="L174" s="43"/>
      <c r="M174" s="231"/>
      <c r="N174" s="232"/>
      <c r="O174" s="90"/>
      <c r="P174" s="90"/>
      <c r="Q174" s="90"/>
      <c r="R174" s="90"/>
      <c r="S174" s="90"/>
      <c r="T174" s="91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T174" s="16" t="s">
        <v>128</v>
      </c>
      <c r="AU174" s="16" t="s">
        <v>86</v>
      </c>
    </row>
    <row r="175" s="2" customFormat="1" ht="24.15" customHeight="1">
      <c r="A175" s="37"/>
      <c r="B175" s="38"/>
      <c r="C175" s="233" t="s">
        <v>7</v>
      </c>
      <c r="D175" s="233" t="s">
        <v>130</v>
      </c>
      <c r="E175" s="234" t="s">
        <v>227</v>
      </c>
      <c r="F175" s="235" t="s">
        <v>228</v>
      </c>
      <c r="G175" s="236" t="s">
        <v>180</v>
      </c>
      <c r="H175" s="237">
        <v>1</v>
      </c>
      <c r="I175" s="238"/>
      <c r="J175" s="239">
        <f>ROUND(I175*H175,2)</f>
        <v>0</v>
      </c>
      <c r="K175" s="240"/>
      <c r="L175" s="241"/>
      <c r="M175" s="242" t="s">
        <v>1</v>
      </c>
      <c r="N175" s="243" t="s">
        <v>41</v>
      </c>
      <c r="O175" s="90"/>
      <c r="P175" s="224">
        <f>O175*H175</f>
        <v>0</v>
      </c>
      <c r="Q175" s="224">
        <v>0</v>
      </c>
      <c r="R175" s="224">
        <f>Q175*H175</f>
        <v>0</v>
      </c>
      <c r="S175" s="224">
        <v>0</v>
      </c>
      <c r="T175" s="225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26" t="s">
        <v>224</v>
      </c>
      <c r="AT175" s="226" t="s">
        <v>130</v>
      </c>
      <c r="AU175" s="226" t="s">
        <v>86</v>
      </c>
      <c r="AY175" s="16" t="s">
        <v>119</v>
      </c>
      <c r="BE175" s="227">
        <f>IF(N175="základní",J175,0)</f>
        <v>0</v>
      </c>
      <c r="BF175" s="227">
        <f>IF(N175="snížená",J175,0)</f>
        <v>0</v>
      </c>
      <c r="BG175" s="227">
        <f>IF(N175="zákl. přenesená",J175,0)</f>
        <v>0</v>
      </c>
      <c r="BH175" s="227">
        <f>IF(N175="sníž. přenesená",J175,0)</f>
        <v>0</v>
      </c>
      <c r="BI175" s="227">
        <f>IF(N175="nulová",J175,0)</f>
        <v>0</v>
      </c>
      <c r="BJ175" s="16" t="s">
        <v>84</v>
      </c>
      <c r="BK175" s="227">
        <f>ROUND(I175*H175,2)</f>
        <v>0</v>
      </c>
      <c r="BL175" s="16" t="s">
        <v>218</v>
      </c>
      <c r="BM175" s="226" t="s">
        <v>229</v>
      </c>
    </row>
    <row r="176" s="2" customFormat="1">
      <c r="A176" s="37"/>
      <c r="B176" s="38"/>
      <c r="C176" s="39"/>
      <c r="D176" s="228" t="s">
        <v>128</v>
      </c>
      <c r="E176" s="39"/>
      <c r="F176" s="229" t="s">
        <v>226</v>
      </c>
      <c r="G176" s="39"/>
      <c r="H176" s="39"/>
      <c r="I176" s="230"/>
      <c r="J176" s="39"/>
      <c r="K176" s="39"/>
      <c r="L176" s="43"/>
      <c r="M176" s="231"/>
      <c r="N176" s="232"/>
      <c r="O176" s="90"/>
      <c r="P176" s="90"/>
      <c r="Q176" s="90"/>
      <c r="R176" s="90"/>
      <c r="S176" s="90"/>
      <c r="T176" s="91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T176" s="16" t="s">
        <v>128</v>
      </c>
      <c r="AU176" s="16" t="s">
        <v>86</v>
      </c>
    </row>
    <row r="177" s="2" customFormat="1" ht="24.15" customHeight="1">
      <c r="A177" s="37"/>
      <c r="B177" s="38"/>
      <c r="C177" s="214" t="s">
        <v>230</v>
      </c>
      <c r="D177" s="214" t="s">
        <v>122</v>
      </c>
      <c r="E177" s="215" t="s">
        <v>231</v>
      </c>
      <c r="F177" s="216" t="s">
        <v>232</v>
      </c>
      <c r="G177" s="217" t="s">
        <v>180</v>
      </c>
      <c r="H177" s="218">
        <v>4</v>
      </c>
      <c r="I177" s="219"/>
      <c r="J177" s="220">
        <f>ROUND(I177*H177,2)</f>
        <v>0</v>
      </c>
      <c r="K177" s="221"/>
      <c r="L177" s="43"/>
      <c r="M177" s="222" t="s">
        <v>1</v>
      </c>
      <c r="N177" s="223" t="s">
        <v>41</v>
      </c>
      <c r="O177" s="90"/>
      <c r="P177" s="224">
        <f>O177*H177</f>
        <v>0</v>
      </c>
      <c r="Q177" s="224">
        <v>0</v>
      </c>
      <c r="R177" s="224">
        <f>Q177*H177</f>
        <v>0</v>
      </c>
      <c r="S177" s="224">
        <v>0</v>
      </c>
      <c r="T177" s="225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26" t="s">
        <v>218</v>
      </c>
      <c r="AT177" s="226" t="s">
        <v>122</v>
      </c>
      <c r="AU177" s="226" t="s">
        <v>86</v>
      </c>
      <c r="AY177" s="16" t="s">
        <v>119</v>
      </c>
      <c r="BE177" s="227">
        <f>IF(N177="základní",J177,0)</f>
        <v>0</v>
      </c>
      <c r="BF177" s="227">
        <f>IF(N177="snížená",J177,0)</f>
        <v>0</v>
      </c>
      <c r="BG177" s="227">
        <f>IF(N177="zákl. přenesená",J177,0)</f>
        <v>0</v>
      </c>
      <c r="BH177" s="227">
        <f>IF(N177="sníž. přenesená",J177,0)</f>
        <v>0</v>
      </c>
      <c r="BI177" s="227">
        <f>IF(N177="nulová",J177,0)</f>
        <v>0</v>
      </c>
      <c r="BJ177" s="16" t="s">
        <v>84</v>
      </c>
      <c r="BK177" s="227">
        <f>ROUND(I177*H177,2)</f>
        <v>0</v>
      </c>
      <c r="BL177" s="16" t="s">
        <v>218</v>
      </c>
      <c r="BM177" s="226" t="s">
        <v>233</v>
      </c>
    </row>
    <row r="178" s="2" customFormat="1">
      <c r="A178" s="37"/>
      <c r="B178" s="38"/>
      <c r="C178" s="39"/>
      <c r="D178" s="228" t="s">
        <v>128</v>
      </c>
      <c r="E178" s="39"/>
      <c r="F178" s="229" t="s">
        <v>234</v>
      </c>
      <c r="G178" s="39"/>
      <c r="H178" s="39"/>
      <c r="I178" s="230"/>
      <c r="J178" s="39"/>
      <c r="K178" s="39"/>
      <c r="L178" s="43"/>
      <c r="M178" s="231"/>
      <c r="N178" s="232"/>
      <c r="O178" s="90"/>
      <c r="P178" s="90"/>
      <c r="Q178" s="90"/>
      <c r="R178" s="90"/>
      <c r="S178" s="90"/>
      <c r="T178" s="91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T178" s="16" t="s">
        <v>128</v>
      </c>
      <c r="AU178" s="16" t="s">
        <v>86</v>
      </c>
    </row>
    <row r="179" s="2" customFormat="1" ht="37.8" customHeight="1">
      <c r="A179" s="37"/>
      <c r="B179" s="38"/>
      <c r="C179" s="233" t="s">
        <v>235</v>
      </c>
      <c r="D179" s="233" t="s">
        <v>130</v>
      </c>
      <c r="E179" s="234" t="s">
        <v>236</v>
      </c>
      <c r="F179" s="235" t="s">
        <v>237</v>
      </c>
      <c r="G179" s="236" t="s">
        <v>180</v>
      </c>
      <c r="H179" s="237">
        <v>4</v>
      </c>
      <c r="I179" s="238"/>
      <c r="J179" s="239">
        <f>ROUND(I179*H179,2)</f>
        <v>0</v>
      </c>
      <c r="K179" s="240"/>
      <c r="L179" s="241"/>
      <c r="M179" s="242" t="s">
        <v>1</v>
      </c>
      <c r="N179" s="243" t="s">
        <v>41</v>
      </c>
      <c r="O179" s="90"/>
      <c r="P179" s="224">
        <f>O179*H179</f>
        <v>0</v>
      </c>
      <c r="Q179" s="224">
        <v>0</v>
      </c>
      <c r="R179" s="224">
        <f>Q179*H179</f>
        <v>0</v>
      </c>
      <c r="S179" s="224">
        <v>0</v>
      </c>
      <c r="T179" s="225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26" t="s">
        <v>224</v>
      </c>
      <c r="AT179" s="226" t="s">
        <v>130</v>
      </c>
      <c r="AU179" s="226" t="s">
        <v>86</v>
      </c>
      <c r="AY179" s="16" t="s">
        <v>119</v>
      </c>
      <c r="BE179" s="227">
        <f>IF(N179="základní",J179,0)</f>
        <v>0</v>
      </c>
      <c r="BF179" s="227">
        <f>IF(N179="snížená",J179,0)</f>
        <v>0</v>
      </c>
      <c r="BG179" s="227">
        <f>IF(N179="zákl. přenesená",J179,0)</f>
        <v>0</v>
      </c>
      <c r="BH179" s="227">
        <f>IF(N179="sníž. přenesená",J179,0)</f>
        <v>0</v>
      </c>
      <c r="BI179" s="227">
        <f>IF(N179="nulová",J179,0)</f>
        <v>0</v>
      </c>
      <c r="BJ179" s="16" t="s">
        <v>84</v>
      </c>
      <c r="BK179" s="227">
        <f>ROUND(I179*H179,2)</f>
        <v>0</v>
      </c>
      <c r="BL179" s="16" t="s">
        <v>218</v>
      </c>
      <c r="BM179" s="226" t="s">
        <v>238</v>
      </c>
    </row>
    <row r="180" s="2" customFormat="1">
      <c r="A180" s="37"/>
      <c r="B180" s="38"/>
      <c r="C180" s="39"/>
      <c r="D180" s="228" t="s">
        <v>128</v>
      </c>
      <c r="E180" s="39"/>
      <c r="F180" s="229" t="s">
        <v>226</v>
      </c>
      <c r="G180" s="39"/>
      <c r="H180" s="39"/>
      <c r="I180" s="230"/>
      <c r="J180" s="39"/>
      <c r="K180" s="39"/>
      <c r="L180" s="43"/>
      <c r="M180" s="231"/>
      <c r="N180" s="232"/>
      <c r="O180" s="90"/>
      <c r="P180" s="90"/>
      <c r="Q180" s="90"/>
      <c r="R180" s="90"/>
      <c r="S180" s="90"/>
      <c r="T180" s="91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T180" s="16" t="s">
        <v>128</v>
      </c>
      <c r="AU180" s="16" t="s">
        <v>86</v>
      </c>
    </row>
    <row r="181" s="2" customFormat="1" ht="24.15" customHeight="1">
      <c r="A181" s="37"/>
      <c r="B181" s="38"/>
      <c r="C181" s="214" t="s">
        <v>239</v>
      </c>
      <c r="D181" s="214" t="s">
        <v>122</v>
      </c>
      <c r="E181" s="215" t="s">
        <v>240</v>
      </c>
      <c r="F181" s="216" t="s">
        <v>241</v>
      </c>
      <c r="G181" s="217" t="s">
        <v>180</v>
      </c>
      <c r="H181" s="218">
        <v>16</v>
      </c>
      <c r="I181" s="219"/>
      <c r="J181" s="220">
        <f>ROUND(I181*H181,2)</f>
        <v>0</v>
      </c>
      <c r="K181" s="221"/>
      <c r="L181" s="43"/>
      <c r="M181" s="222" t="s">
        <v>1</v>
      </c>
      <c r="N181" s="223" t="s">
        <v>41</v>
      </c>
      <c r="O181" s="90"/>
      <c r="P181" s="224">
        <f>O181*H181</f>
        <v>0</v>
      </c>
      <c r="Q181" s="224">
        <v>0</v>
      </c>
      <c r="R181" s="224">
        <f>Q181*H181</f>
        <v>0</v>
      </c>
      <c r="S181" s="224">
        <v>0</v>
      </c>
      <c r="T181" s="225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26" t="s">
        <v>218</v>
      </c>
      <c r="AT181" s="226" t="s">
        <v>122</v>
      </c>
      <c r="AU181" s="226" t="s">
        <v>86</v>
      </c>
      <c r="AY181" s="16" t="s">
        <v>119</v>
      </c>
      <c r="BE181" s="227">
        <f>IF(N181="základní",J181,0)</f>
        <v>0</v>
      </c>
      <c r="BF181" s="227">
        <f>IF(N181="snížená",J181,0)</f>
        <v>0</v>
      </c>
      <c r="BG181" s="227">
        <f>IF(N181="zákl. přenesená",J181,0)</f>
        <v>0</v>
      </c>
      <c r="BH181" s="227">
        <f>IF(N181="sníž. přenesená",J181,0)</f>
        <v>0</v>
      </c>
      <c r="BI181" s="227">
        <f>IF(N181="nulová",J181,0)</f>
        <v>0</v>
      </c>
      <c r="BJ181" s="16" t="s">
        <v>84</v>
      </c>
      <c r="BK181" s="227">
        <f>ROUND(I181*H181,2)</f>
        <v>0</v>
      </c>
      <c r="BL181" s="16" t="s">
        <v>218</v>
      </c>
      <c r="BM181" s="226" t="s">
        <v>242</v>
      </c>
    </row>
    <row r="182" s="2" customFormat="1">
      <c r="A182" s="37"/>
      <c r="B182" s="38"/>
      <c r="C182" s="39"/>
      <c r="D182" s="228" t="s">
        <v>128</v>
      </c>
      <c r="E182" s="39"/>
      <c r="F182" s="229" t="s">
        <v>243</v>
      </c>
      <c r="G182" s="39"/>
      <c r="H182" s="39"/>
      <c r="I182" s="230"/>
      <c r="J182" s="39"/>
      <c r="K182" s="39"/>
      <c r="L182" s="43"/>
      <c r="M182" s="231"/>
      <c r="N182" s="232"/>
      <c r="O182" s="90"/>
      <c r="P182" s="90"/>
      <c r="Q182" s="90"/>
      <c r="R182" s="90"/>
      <c r="S182" s="90"/>
      <c r="T182" s="91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T182" s="16" t="s">
        <v>128</v>
      </c>
      <c r="AU182" s="16" t="s">
        <v>86</v>
      </c>
    </row>
    <row r="183" s="2" customFormat="1" ht="24.15" customHeight="1">
      <c r="A183" s="37"/>
      <c r="B183" s="38"/>
      <c r="C183" s="233" t="s">
        <v>244</v>
      </c>
      <c r="D183" s="233" t="s">
        <v>130</v>
      </c>
      <c r="E183" s="234" t="s">
        <v>245</v>
      </c>
      <c r="F183" s="235" t="s">
        <v>226</v>
      </c>
      <c r="G183" s="236" t="s">
        <v>180</v>
      </c>
      <c r="H183" s="237">
        <v>16</v>
      </c>
      <c r="I183" s="238"/>
      <c r="J183" s="239">
        <f>ROUND(I183*H183,2)</f>
        <v>0</v>
      </c>
      <c r="K183" s="240"/>
      <c r="L183" s="241"/>
      <c r="M183" s="242" t="s">
        <v>1</v>
      </c>
      <c r="N183" s="243" t="s">
        <v>41</v>
      </c>
      <c r="O183" s="90"/>
      <c r="P183" s="224">
        <f>O183*H183</f>
        <v>0</v>
      </c>
      <c r="Q183" s="224">
        <v>0</v>
      </c>
      <c r="R183" s="224">
        <f>Q183*H183</f>
        <v>0</v>
      </c>
      <c r="S183" s="224">
        <v>0</v>
      </c>
      <c r="T183" s="225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26" t="s">
        <v>224</v>
      </c>
      <c r="AT183" s="226" t="s">
        <v>130</v>
      </c>
      <c r="AU183" s="226" t="s">
        <v>86</v>
      </c>
      <c r="AY183" s="16" t="s">
        <v>119</v>
      </c>
      <c r="BE183" s="227">
        <f>IF(N183="základní",J183,0)</f>
        <v>0</v>
      </c>
      <c r="BF183" s="227">
        <f>IF(N183="snížená",J183,0)</f>
        <v>0</v>
      </c>
      <c r="BG183" s="227">
        <f>IF(N183="zákl. přenesená",J183,0)</f>
        <v>0</v>
      </c>
      <c r="BH183" s="227">
        <f>IF(N183="sníž. přenesená",J183,0)</f>
        <v>0</v>
      </c>
      <c r="BI183" s="227">
        <f>IF(N183="nulová",J183,0)</f>
        <v>0</v>
      </c>
      <c r="BJ183" s="16" t="s">
        <v>84</v>
      </c>
      <c r="BK183" s="227">
        <f>ROUND(I183*H183,2)</f>
        <v>0</v>
      </c>
      <c r="BL183" s="16" t="s">
        <v>218</v>
      </c>
      <c r="BM183" s="226" t="s">
        <v>246</v>
      </c>
    </row>
    <row r="184" s="2" customFormat="1">
      <c r="A184" s="37"/>
      <c r="B184" s="38"/>
      <c r="C184" s="39"/>
      <c r="D184" s="228" t="s">
        <v>128</v>
      </c>
      <c r="E184" s="39"/>
      <c r="F184" s="229" t="s">
        <v>226</v>
      </c>
      <c r="G184" s="39"/>
      <c r="H184" s="39"/>
      <c r="I184" s="230"/>
      <c r="J184" s="39"/>
      <c r="K184" s="39"/>
      <c r="L184" s="43"/>
      <c r="M184" s="231"/>
      <c r="N184" s="232"/>
      <c r="O184" s="90"/>
      <c r="P184" s="90"/>
      <c r="Q184" s="90"/>
      <c r="R184" s="90"/>
      <c r="S184" s="90"/>
      <c r="T184" s="91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T184" s="16" t="s">
        <v>128</v>
      </c>
      <c r="AU184" s="16" t="s">
        <v>86</v>
      </c>
    </row>
    <row r="185" s="2" customFormat="1" ht="24.15" customHeight="1">
      <c r="A185" s="37"/>
      <c r="B185" s="38"/>
      <c r="C185" s="214" t="s">
        <v>247</v>
      </c>
      <c r="D185" s="214" t="s">
        <v>122</v>
      </c>
      <c r="E185" s="215" t="s">
        <v>248</v>
      </c>
      <c r="F185" s="216" t="s">
        <v>249</v>
      </c>
      <c r="G185" s="217" t="s">
        <v>180</v>
      </c>
      <c r="H185" s="218">
        <v>1</v>
      </c>
      <c r="I185" s="219"/>
      <c r="J185" s="220">
        <f>ROUND(I185*H185,2)</f>
        <v>0</v>
      </c>
      <c r="K185" s="221"/>
      <c r="L185" s="43"/>
      <c r="M185" s="222" t="s">
        <v>1</v>
      </c>
      <c r="N185" s="223" t="s">
        <v>41</v>
      </c>
      <c r="O185" s="90"/>
      <c r="P185" s="224">
        <f>O185*H185</f>
        <v>0</v>
      </c>
      <c r="Q185" s="224">
        <v>0</v>
      </c>
      <c r="R185" s="224">
        <f>Q185*H185</f>
        <v>0</v>
      </c>
      <c r="S185" s="224">
        <v>0</v>
      </c>
      <c r="T185" s="225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26" t="s">
        <v>218</v>
      </c>
      <c r="AT185" s="226" t="s">
        <v>122</v>
      </c>
      <c r="AU185" s="226" t="s">
        <v>86</v>
      </c>
      <c r="AY185" s="16" t="s">
        <v>119</v>
      </c>
      <c r="BE185" s="227">
        <f>IF(N185="základní",J185,0)</f>
        <v>0</v>
      </c>
      <c r="BF185" s="227">
        <f>IF(N185="snížená",J185,0)</f>
        <v>0</v>
      </c>
      <c r="BG185" s="227">
        <f>IF(N185="zákl. přenesená",J185,0)</f>
        <v>0</v>
      </c>
      <c r="BH185" s="227">
        <f>IF(N185="sníž. přenesená",J185,0)</f>
        <v>0</v>
      </c>
      <c r="BI185" s="227">
        <f>IF(N185="nulová",J185,0)</f>
        <v>0</v>
      </c>
      <c r="BJ185" s="16" t="s">
        <v>84</v>
      </c>
      <c r="BK185" s="227">
        <f>ROUND(I185*H185,2)</f>
        <v>0</v>
      </c>
      <c r="BL185" s="16" t="s">
        <v>218</v>
      </c>
      <c r="BM185" s="226" t="s">
        <v>250</v>
      </c>
    </row>
    <row r="186" s="2" customFormat="1">
      <c r="A186" s="37"/>
      <c r="B186" s="38"/>
      <c r="C186" s="39"/>
      <c r="D186" s="228" t="s">
        <v>128</v>
      </c>
      <c r="E186" s="39"/>
      <c r="F186" s="229" t="s">
        <v>243</v>
      </c>
      <c r="G186" s="39"/>
      <c r="H186" s="39"/>
      <c r="I186" s="230"/>
      <c r="J186" s="39"/>
      <c r="K186" s="39"/>
      <c r="L186" s="43"/>
      <c r="M186" s="231"/>
      <c r="N186" s="232"/>
      <c r="O186" s="90"/>
      <c r="P186" s="90"/>
      <c r="Q186" s="90"/>
      <c r="R186" s="90"/>
      <c r="S186" s="90"/>
      <c r="T186" s="91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T186" s="16" t="s">
        <v>128</v>
      </c>
      <c r="AU186" s="16" t="s">
        <v>86</v>
      </c>
    </row>
    <row r="187" s="2" customFormat="1" ht="14.4" customHeight="1">
      <c r="A187" s="37"/>
      <c r="B187" s="38"/>
      <c r="C187" s="233" t="s">
        <v>251</v>
      </c>
      <c r="D187" s="233" t="s">
        <v>130</v>
      </c>
      <c r="E187" s="234" t="s">
        <v>252</v>
      </c>
      <c r="F187" s="235" t="s">
        <v>253</v>
      </c>
      <c r="G187" s="236" t="s">
        <v>180</v>
      </c>
      <c r="H187" s="237">
        <v>1</v>
      </c>
      <c r="I187" s="238"/>
      <c r="J187" s="239">
        <f>ROUND(I187*H187,2)</f>
        <v>0</v>
      </c>
      <c r="K187" s="240"/>
      <c r="L187" s="241"/>
      <c r="M187" s="242" t="s">
        <v>1</v>
      </c>
      <c r="N187" s="243" t="s">
        <v>41</v>
      </c>
      <c r="O187" s="90"/>
      <c r="P187" s="224">
        <f>O187*H187</f>
        <v>0</v>
      </c>
      <c r="Q187" s="224">
        <v>0</v>
      </c>
      <c r="R187" s="224">
        <f>Q187*H187</f>
        <v>0</v>
      </c>
      <c r="S187" s="224">
        <v>0</v>
      </c>
      <c r="T187" s="225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26" t="s">
        <v>224</v>
      </c>
      <c r="AT187" s="226" t="s">
        <v>130</v>
      </c>
      <c r="AU187" s="226" t="s">
        <v>86</v>
      </c>
      <c r="AY187" s="16" t="s">
        <v>119</v>
      </c>
      <c r="BE187" s="227">
        <f>IF(N187="základní",J187,0)</f>
        <v>0</v>
      </c>
      <c r="BF187" s="227">
        <f>IF(N187="snížená",J187,0)</f>
        <v>0</v>
      </c>
      <c r="BG187" s="227">
        <f>IF(N187="zákl. přenesená",J187,0)</f>
        <v>0</v>
      </c>
      <c r="BH187" s="227">
        <f>IF(N187="sníž. přenesená",J187,0)</f>
        <v>0</v>
      </c>
      <c r="BI187" s="227">
        <f>IF(N187="nulová",J187,0)</f>
        <v>0</v>
      </c>
      <c r="BJ187" s="16" t="s">
        <v>84</v>
      </c>
      <c r="BK187" s="227">
        <f>ROUND(I187*H187,2)</f>
        <v>0</v>
      </c>
      <c r="BL187" s="16" t="s">
        <v>218</v>
      </c>
      <c r="BM187" s="226" t="s">
        <v>254</v>
      </c>
    </row>
    <row r="188" s="2" customFormat="1">
      <c r="A188" s="37"/>
      <c r="B188" s="38"/>
      <c r="C188" s="39"/>
      <c r="D188" s="228" t="s">
        <v>128</v>
      </c>
      <c r="E188" s="39"/>
      <c r="F188" s="229" t="s">
        <v>226</v>
      </c>
      <c r="G188" s="39"/>
      <c r="H188" s="39"/>
      <c r="I188" s="230"/>
      <c r="J188" s="39"/>
      <c r="K188" s="39"/>
      <c r="L188" s="43"/>
      <c r="M188" s="231"/>
      <c r="N188" s="232"/>
      <c r="O188" s="90"/>
      <c r="P188" s="90"/>
      <c r="Q188" s="90"/>
      <c r="R188" s="90"/>
      <c r="S188" s="90"/>
      <c r="T188" s="91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T188" s="16" t="s">
        <v>128</v>
      </c>
      <c r="AU188" s="16" t="s">
        <v>86</v>
      </c>
    </row>
    <row r="189" s="2" customFormat="1" ht="14.4" customHeight="1">
      <c r="A189" s="37"/>
      <c r="B189" s="38"/>
      <c r="C189" s="214" t="s">
        <v>255</v>
      </c>
      <c r="D189" s="214" t="s">
        <v>122</v>
      </c>
      <c r="E189" s="215" t="s">
        <v>256</v>
      </c>
      <c r="F189" s="216" t="s">
        <v>257</v>
      </c>
      <c r="G189" s="217" t="s">
        <v>180</v>
      </c>
      <c r="H189" s="218">
        <v>17</v>
      </c>
      <c r="I189" s="219"/>
      <c r="J189" s="220">
        <f>ROUND(I189*H189,2)</f>
        <v>0</v>
      </c>
      <c r="K189" s="221"/>
      <c r="L189" s="43"/>
      <c r="M189" s="222" t="s">
        <v>1</v>
      </c>
      <c r="N189" s="223" t="s">
        <v>41</v>
      </c>
      <c r="O189" s="90"/>
      <c r="P189" s="224">
        <f>O189*H189</f>
        <v>0</v>
      </c>
      <c r="Q189" s="224">
        <v>0</v>
      </c>
      <c r="R189" s="224">
        <f>Q189*H189</f>
        <v>0</v>
      </c>
      <c r="S189" s="224">
        <v>0</v>
      </c>
      <c r="T189" s="225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26" t="s">
        <v>218</v>
      </c>
      <c r="AT189" s="226" t="s">
        <v>122</v>
      </c>
      <c r="AU189" s="226" t="s">
        <v>86</v>
      </c>
      <c r="AY189" s="16" t="s">
        <v>119</v>
      </c>
      <c r="BE189" s="227">
        <f>IF(N189="základní",J189,0)</f>
        <v>0</v>
      </c>
      <c r="BF189" s="227">
        <f>IF(N189="snížená",J189,0)</f>
        <v>0</v>
      </c>
      <c r="BG189" s="227">
        <f>IF(N189="zákl. přenesená",J189,0)</f>
        <v>0</v>
      </c>
      <c r="BH189" s="227">
        <f>IF(N189="sníž. přenesená",J189,0)</f>
        <v>0</v>
      </c>
      <c r="BI189" s="227">
        <f>IF(N189="nulová",J189,0)</f>
        <v>0</v>
      </c>
      <c r="BJ189" s="16" t="s">
        <v>84</v>
      </c>
      <c r="BK189" s="227">
        <f>ROUND(I189*H189,2)</f>
        <v>0</v>
      </c>
      <c r="BL189" s="16" t="s">
        <v>218</v>
      </c>
      <c r="BM189" s="226" t="s">
        <v>258</v>
      </c>
    </row>
    <row r="190" s="2" customFormat="1">
      <c r="A190" s="37"/>
      <c r="B190" s="38"/>
      <c r="C190" s="39"/>
      <c r="D190" s="228" t="s">
        <v>128</v>
      </c>
      <c r="E190" s="39"/>
      <c r="F190" s="229" t="s">
        <v>259</v>
      </c>
      <c r="G190" s="39"/>
      <c r="H190" s="39"/>
      <c r="I190" s="230"/>
      <c r="J190" s="39"/>
      <c r="K190" s="39"/>
      <c r="L190" s="43"/>
      <c r="M190" s="231"/>
      <c r="N190" s="232"/>
      <c r="O190" s="90"/>
      <c r="P190" s="90"/>
      <c r="Q190" s="90"/>
      <c r="R190" s="90"/>
      <c r="S190" s="90"/>
      <c r="T190" s="91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T190" s="16" t="s">
        <v>128</v>
      </c>
      <c r="AU190" s="16" t="s">
        <v>86</v>
      </c>
    </row>
    <row r="191" s="2" customFormat="1" ht="14.4" customHeight="1">
      <c r="A191" s="37"/>
      <c r="B191" s="38"/>
      <c r="C191" s="214" t="s">
        <v>260</v>
      </c>
      <c r="D191" s="214" t="s">
        <v>122</v>
      </c>
      <c r="E191" s="215" t="s">
        <v>261</v>
      </c>
      <c r="F191" s="216" t="s">
        <v>262</v>
      </c>
      <c r="G191" s="217" t="s">
        <v>180</v>
      </c>
      <c r="H191" s="218">
        <v>12</v>
      </c>
      <c r="I191" s="219"/>
      <c r="J191" s="220">
        <f>ROUND(I191*H191,2)</f>
        <v>0</v>
      </c>
      <c r="K191" s="221"/>
      <c r="L191" s="43"/>
      <c r="M191" s="222" t="s">
        <v>1</v>
      </c>
      <c r="N191" s="223" t="s">
        <v>41</v>
      </c>
      <c r="O191" s="90"/>
      <c r="P191" s="224">
        <f>O191*H191</f>
        <v>0</v>
      </c>
      <c r="Q191" s="224">
        <v>0</v>
      </c>
      <c r="R191" s="224">
        <f>Q191*H191</f>
        <v>0</v>
      </c>
      <c r="S191" s="224">
        <v>0</v>
      </c>
      <c r="T191" s="225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26" t="s">
        <v>218</v>
      </c>
      <c r="AT191" s="226" t="s">
        <v>122</v>
      </c>
      <c r="AU191" s="226" t="s">
        <v>86</v>
      </c>
      <c r="AY191" s="16" t="s">
        <v>119</v>
      </c>
      <c r="BE191" s="227">
        <f>IF(N191="základní",J191,0)</f>
        <v>0</v>
      </c>
      <c r="BF191" s="227">
        <f>IF(N191="snížená",J191,0)</f>
        <v>0</v>
      </c>
      <c r="BG191" s="227">
        <f>IF(N191="zákl. přenesená",J191,0)</f>
        <v>0</v>
      </c>
      <c r="BH191" s="227">
        <f>IF(N191="sníž. přenesená",J191,0)</f>
        <v>0</v>
      </c>
      <c r="BI191" s="227">
        <f>IF(N191="nulová",J191,0)</f>
        <v>0</v>
      </c>
      <c r="BJ191" s="16" t="s">
        <v>84</v>
      </c>
      <c r="BK191" s="227">
        <f>ROUND(I191*H191,2)</f>
        <v>0</v>
      </c>
      <c r="BL191" s="16" t="s">
        <v>218</v>
      </c>
      <c r="BM191" s="226" t="s">
        <v>263</v>
      </c>
    </row>
    <row r="192" s="2" customFormat="1">
      <c r="A192" s="37"/>
      <c r="B192" s="38"/>
      <c r="C192" s="39"/>
      <c r="D192" s="228" t="s">
        <v>128</v>
      </c>
      <c r="E192" s="39"/>
      <c r="F192" s="229" t="s">
        <v>264</v>
      </c>
      <c r="G192" s="39"/>
      <c r="H192" s="39"/>
      <c r="I192" s="230"/>
      <c r="J192" s="39"/>
      <c r="K192" s="39"/>
      <c r="L192" s="43"/>
      <c r="M192" s="231"/>
      <c r="N192" s="232"/>
      <c r="O192" s="90"/>
      <c r="P192" s="90"/>
      <c r="Q192" s="90"/>
      <c r="R192" s="90"/>
      <c r="S192" s="90"/>
      <c r="T192" s="91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T192" s="16" t="s">
        <v>128</v>
      </c>
      <c r="AU192" s="16" t="s">
        <v>86</v>
      </c>
    </row>
    <row r="193" s="2" customFormat="1" ht="14.4" customHeight="1">
      <c r="A193" s="37"/>
      <c r="B193" s="38"/>
      <c r="C193" s="233" t="s">
        <v>265</v>
      </c>
      <c r="D193" s="233" t="s">
        <v>130</v>
      </c>
      <c r="E193" s="234" t="s">
        <v>266</v>
      </c>
      <c r="F193" s="235" t="s">
        <v>267</v>
      </c>
      <c r="G193" s="236" t="s">
        <v>180</v>
      </c>
      <c r="H193" s="237">
        <v>12</v>
      </c>
      <c r="I193" s="238"/>
      <c r="J193" s="239">
        <f>ROUND(I193*H193,2)</f>
        <v>0</v>
      </c>
      <c r="K193" s="240"/>
      <c r="L193" s="241"/>
      <c r="M193" s="242" t="s">
        <v>1</v>
      </c>
      <c r="N193" s="243" t="s">
        <v>41</v>
      </c>
      <c r="O193" s="90"/>
      <c r="P193" s="224">
        <f>O193*H193</f>
        <v>0</v>
      </c>
      <c r="Q193" s="224">
        <v>0</v>
      </c>
      <c r="R193" s="224">
        <f>Q193*H193</f>
        <v>0</v>
      </c>
      <c r="S193" s="224">
        <v>0</v>
      </c>
      <c r="T193" s="225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26" t="s">
        <v>224</v>
      </c>
      <c r="AT193" s="226" t="s">
        <v>130</v>
      </c>
      <c r="AU193" s="226" t="s">
        <v>86</v>
      </c>
      <c r="AY193" s="16" t="s">
        <v>119</v>
      </c>
      <c r="BE193" s="227">
        <f>IF(N193="základní",J193,0)</f>
        <v>0</v>
      </c>
      <c r="BF193" s="227">
        <f>IF(N193="snížená",J193,0)</f>
        <v>0</v>
      </c>
      <c r="BG193" s="227">
        <f>IF(N193="zákl. přenesená",J193,0)</f>
        <v>0</v>
      </c>
      <c r="BH193" s="227">
        <f>IF(N193="sníž. přenesená",J193,0)</f>
        <v>0</v>
      </c>
      <c r="BI193" s="227">
        <f>IF(N193="nulová",J193,0)</f>
        <v>0</v>
      </c>
      <c r="BJ193" s="16" t="s">
        <v>84</v>
      </c>
      <c r="BK193" s="227">
        <f>ROUND(I193*H193,2)</f>
        <v>0</v>
      </c>
      <c r="BL193" s="16" t="s">
        <v>218</v>
      </c>
      <c r="BM193" s="226" t="s">
        <v>268</v>
      </c>
    </row>
    <row r="194" s="2" customFormat="1">
      <c r="A194" s="37"/>
      <c r="B194" s="38"/>
      <c r="C194" s="39"/>
      <c r="D194" s="228" t="s">
        <v>128</v>
      </c>
      <c r="E194" s="39"/>
      <c r="F194" s="229" t="s">
        <v>226</v>
      </c>
      <c r="G194" s="39"/>
      <c r="H194" s="39"/>
      <c r="I194" s="230"/>
      <c r="J194" s="39"/>
      <c r="K194" s="39"/>
      <c r="L194" s="43"/>
      <c r="M194" s="231"/>
      <c r="N194" s="232"/>
      <c r="O194" s="90"/>
      <c r="P194" s="90"/>
      <c r="Q194" s="90"/>
      <c r="R194" s="90"/>
      <c r="S194" s="90"/>
      <c r="T194" s="91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T194" s="16" t="s">
        <v>128</v>
      </c>
      <c r="AU194" s="16" t="s">
        <v>86</v>
      </c>
    </row>
    <row r="195" s="2" customFormat="1" ht="14.4" customHeight="1">
      <c r="A195" s="37"/>
      <c r="B195" s="38"/>
      <c r="C195" s="214" t="s">
        <v>269</v>
      </c>
      <c r="D195" s="214" t="s">
        <v>122</v>
      </c>
      <c r="E195" s="215" t="s">
        <v>270</v>
      </c>
      <c r="F195" s="216" t="s">
        <v>271</v>
      </c>
      <c r="G195" s="217" t="s">
        <v>180</v>
      </c>
      <c r="H195" s="218">
        <v>4</v>
      </c>
      <c r="I195" s="219"/>
      <c r="J195" s="220">
        <f>ROUND(I195*H195,2)</f>
        <v>0</v>
      </c>
      <c r="K195" s="221"/>
      <c r="L195" s="43"/>
      <c r="M195" s="222" t="s">
        <v>1</v>
      </c>
      <c r="N195" s="223" t="s">
        <v>41</v>
      </c>
      <c r="O195" s="90"/>
      <c r="P195" s="224">
        <f>O195*H195</f>
        <v>0</v>
      </c>
      <c r="Q195" s="224">
        <v>0</v>
      </c>
      <c r="R195" s="224">
        <f>Q195*H195</f>
        <v>0</v>
      </c>
      <c r="S195" s="224">
        <v>0</v>
      </c>
      <c r="T195" s="225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26" t="s">
        <v>218</v>
      </c>
      <c r="AT195" s="226" t="s">
        <v>122</v>
      </c>
      <c r="AU195" s="226" t="s">
        <v>86</v>
      </c>
      <c r="AY195" s="16" t="s">
        <v>119</v>
      </c>
      <c r="BE195" s="227">
        <f>IF(N195="základní",J195,0)</f>
        <v>0</v>
      </c>
      <c r="BF195" s="227">
        <f>IF(N195="snížená",J195,0)</f>
        <v>0</v>
      </c>
      <c r="BG195" s="227">
        <f>IF(N195="zákl. přenesená",J195,0)</f>
        <v>0</v>
      </c>
      <c r="BH195" s="227">
        <f>IF(N195="sníž. přenesená",J195,0)</f>
        <v>0</v>
      </c>
      <c r="BI195" s="227">
        <f>IF(N195="nulová",J195,0)</f>
        <v>0</v>
      </c>
      <c r="BJ195" s="16" t="s">
        <v>84</v>
      </c>
      <c r="BK195" s="227">
        <f>ROUND(I195*H195,2)</f>
        <v>0</v>
      </c>
      <c r="BL195" s="16" t="s">
        <v>218</v>
      </c>
      <c r="BM195" s="226" t="s">
        <v>272</v>
      </c>
    </row>
    <row r="196" s="2" customFormat="1">
      <c r="A196" s="37"/>
      <c r="B196" s="38"/>
      <c r="C196" s="39"/>
      <c r="D196" s="228" t="s">
        <v>128</v>
      </c>
      <c r="E196" s="39"/>
      <c r="F196" s="229" t="s">
        <v>273</v>
      </c>
      <c r="G196" s="39"/>
      <c r="H196" s="39"/>
      <c r="I196" s="230"/>
      <c r="J196" s="39"/>
      <c r="K196" s="39"/>
      <c r="L196" s="43"/>
      <c r="M196" s="231"/>
      <c r="N196" s="232"/>
      <c r="O196" s="90"/>
      <c r="P196" s="90"/>
      <c r="Q196" s="90"/>
      <c r="R196" s="90"/>
      <c r="S196" s="90"/>
      <c r="T196" s="91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T196" s="16" t="s">
        <v>128</v>
      </c>
      <c r="AU196" s="16" t="s">
        <v>86</v>
      </c>
    </row>
    <row r="197" s="2" customFormat="1" ht="24.15" customHeight="1">
      <c r="A197" s="37"/>
      <c r="B197" s="38"/>
      <c r="C197" s="233" t="s">
        <v>133</v>
      </c>
      <c r="D197" s="233" t="s">
        <v>130</v>
      </c>
      <c r="E197" s="234" t="s">
        <v>274</v>
      </c>
      <c r="F197" s="235" t="s">
        <v>275</v>
      </c>
      <c r="G197" s="236" t="s">
        <v>180</v>
      </c>
      <c r="H197" s="237">
        <v>4</v>
      </c>
      <c r="I197" s="238"/>
      <c r="J197" s="239">
        <f>ROUND(I197*H197,2)</f>
        <v>0</v>
      </c>
      <c r="K197" s="240"/>
      <c r="L197" s="241"/>
      <c r="M197" s="242" t="s">
        <v>1</v>
      </c>
      <c r="N197" s="243" t="s">
        <v>41</v>
      </c>
      <c r="O197" s="90"/>
      <c r="P197" s="224">
        <f>O197*H197</f>
        <v>0</v>
      </c>
      <c r="Q197" s="224">
        <v>0</v>
      </c>
      <c r="R197" s="224">
        <f>Q197*H197</f>
        <v>0</v>
      </c>
      <c r="S197" s="224">
        <v>0</v>
      </c>
      <c r="T197" s="225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26" t="s">
        <v>224</v>
      </c>
      <c r="AT197" s="226" t="s">
        <v>130</v>
      </c>
      <c r="AU197" s="226" t="s">
        <v>86</v>
      </c>
      <c r="AY197" s="16" t="s">
        <v>119</v>
      </c>
      <c r="BE197" s="227">
        <f>IF(N197="základní",J197,0)</f>
        <v>0</v>
      </c>
      <c r="BF197" s="227">
        <f>IF(N197="snížená",J197,0)</f>
        <v>0</v>
      </c>
      <c r="BG197" s="227">
        <f>IF(N197="zákl. přenesená",J197,0)</f>
        <v>0</v>
      </c>
      <c r="BH197" s="227">
        <f>IF(N197="sníž. přenesená",J197,0)</f>
        <v>0</v>
      </c>
      <c r="BI197" s="227">
        <f>IF(N197="nulová",J197,0)</f>
        <v>0</v>
      </c>
      <c r="BJ197" s="16" t="s">
        <v>84</v>
      </c>
      <c r="BK197" s="227">
        <f>ROUND(I197*H197,2)</f>
        <v>0</v>
      </c>
      <c r="BL197" s="16" t="s">
        <v>218</v>
      </c>
      <c r="BM197" s="226" t="s">
        <v>276</v>
      </c>
    </row>
    <row r="198" s="2" customFormat="1">
      <c r="A198" s="37"/>
      <c r="B198" s="38"/>
      <c r="C198" s="39"/>
      <c r="D198" s="228" t="s">
        <v>128</v>
      </c>
      <c r="E198" s="39"/>
      <c r="F198" s="229" t="s">
        <v>226</v>
      </c>
      <c r="G198" s="39"/>
      <c r="H198" s="39"/>
      <c r="I198" s="230"/>
      <c r="J198" s="39"/>
      <c r="K198" s="39"/>
      <c r="L198" s="43"/>
      <c r="M198" s="231"/>
      <c r="N198" s="232"/>
      <c r="O198" s="90"/>
      <c r="P198" s="90"/>
      <c r="Q198" s="90"/>
      <c r="R198" s="90"/>
      <c r="S198" s="90"/>
      <c r="T198" s="91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T198" s="16" t="s">
        <v>128</v>
      </c>
      <c r="AU198" s="16" t="s">
        <v>86</v>
      </c>
    </row>
    <row r="199" s="2" customFormat="1" ht="24.15" customHeight="1">
      <c r="A199" s="37"/>
      <c r="B199" s="38"/>
      <c r="C199" s="214" t="s">
        <v>277</v>
      </c>
      <c r="D199" s="214" t="s">
        <v>122</v>
      </c>
      <c r="E199" s="215" t="s">
        <v>278</v>
      </c>
      <c r="F199" s="216" t="s">
        <v>279</v>
      </c>
      <c r="G199" s="217" t="s">
        <v>125</v>
      </c>
      <c r="H199" s="218">
        <v>32</v>
      </c>
      <c r="I199" s="219"/>
      <c r="J199" s="220">
        <f>ROUND(I199*H199,2)</f>
        <v>0</v>
      </c>
      <c r="K199" s="221"/>
      <c r="L199" s="43"/>
      <c r="M199" s="222" t="s">
        <v>1</v>
      </c>
      <c r="N199" s="223" t="s">
        <v>41</v>
      </c>
      <c r="O199" s="90"/>
      <c r="P199" s="224">
        <f>O199*H199</f>
        <v>0</v>
      </c>
      <c r="Q199" s="224">
        <v>0</v>
      </c>
      <c r="R199" s="224">
        <f>Q199*H199</f>
        <v>0</v>
      </c>
      <c r="S199" s="224">
        <v>0</v>
      </c>
      <c r="T199" s="225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26" t="s">
        <v>218</v>
      </c>
      <c r="AT199" s="226" t="s">
        <v>122</v>
      </c>
      <c r="AU199" s="226" t="s">
        <v>86</v>
      </c>
      <c r="AY199" s="16" t="s">
        <v>119</v>
      </c>
      <c r="BE199" s="227">
        <f>IF(N199="základní",J199,0)</f>
        <v>0</v>
      </c>
      <c r="BF199" s="227">
        <f>IF(N199="snížená",J199,0)</f>
        <v>0</v>
      </c>
      <c r="BG199" s="227">
        <f>IF(N199="zákl. přenesená",J199,0)</f>
        <v>0</v>
      </c>
      <c r="BH199" s="227">
        <f>IF(N199="sníž. přenesená",J199,0)</f>
        <v>0</v>
      </c>
      <c r="BI199" s="227">
        <f>IF(N199="nulová",J199,0)</f>
        <v>0</v>
      </c>
      <c r="BJ199" s="16" t="s">
        <v>84</v>
      </c>
      <c r="BK199" s="227">
        <f>ROUND(I199*H199,2)</f>
        <v>0</v>
      </c>
      <c r="BL199" s="16" t="s">
        <v>218</v>
      </c>
      <c r="BM199" s="226" t="s">
        <v>280</v>
      </c>
    </row>
    <row r="200" s="2" customFormat="1">
      <c r="A200" s="37"/>
      <c r="B200" s="38"/>
      <c r="C200" s="39"/>
      <c r="D200" s="228" t="s">
        <v>128</v>
      </c>
      <c r="E200" s="39"/>
      <c r="F200" s="229" t="s">
        <v>281</v>
      </c>
      <c r="G200" s="39"/>
      <c r="H200" s="39"/>
      <c r="I200" s="230"/>
      <c r="J200" s="39"/>
      <c r="K200" s="39"/>
      <c r="L200" s="43"/>
      <c r="M200" s="231"/>
      <c r="N200" s="232"/>
      <c r="O200" s="90"/>
      <c r="P200" s="90"/>
      <c r="Q200" s="90"/>
      <c r="R200" s="90"/>
      <c r="S200" s="90"/>
      <c r="T200" s="91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T200" s="16" t="s">
        <v>128</v>
      </c>
      <c r="AU200" s="16" t="s">
        <v>86</v>
      </c>
    </row>
    <row r="201" s="2" customFormat="1" ht="14.4" customHeight="1">
      <c r="A201" s="37"/>
      <c r="B201" s="38"/>
      <c r="C201" s="233" t="s">
        <v>282</v>
      </c>
      <c r="D201" s="233" t="s">
        <v>130</v>
      </c>
      <c r="E201" s="234" t="s">
        <v>283</v>
      </c>
      <c r="F201" s="235" t="s">
        <v>284</v>
      </c>
      <c r="G201" s="236" t="s">
        <v>285</v>
      </c>
      <c r="H201" s="237">
        <v>21.824000000000002</v>
      </c>
      <c r="I201" s="238"/>
      <c r="J201" s="239">
        <f>ROUND(I201*H201,2)</f>
        <v>0</v>
      </c>
      <c r="K201" s="240"/>
      <c r="L201" s="241"/>
      <c r="M201" s="242" t="s">
        <v>1</v>
      </c>
      <c r="N201" s="243" t="s">
        <v>41</v>
      </c>
      <c r="O201" s="90"/>
      <c r="P201" s="224">
        <f>O201*H201</f>
        <v>0</v>
      </c>
      <c r="Q201" s="224">
        <v>0.001</v>
      </c>
      <c r="R201" s="224">
        <f>Q201*H201</f>
        <v>0.021824000000000003</v>
      </c>
      <c r="S201" s="224">
        <v>0</v>
      </c>
      <c r="T201" s="225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26" t="s">
        <v>286</v>
      </c>
      <c r="AT201" s="226" t="s">
        <v>130</v>
      </c>
      <c r="AU201" s="226" t="s">
        <v>86</v>
      </c>
      <c r="AY201" s="16" t="s">
        <v>119</v>
      </c>
      <c r="BE201" s="227">
        <f>IF(N201="základní",J201,0)</f>
        <v>0</v>
      </c>
      <c r="BF201" s="227">
        <f>IF(N201="snížená",J201,0)</f>
        <v>0</v>
      </c>
      <c r="BG201" s="227">
        <f>IF(N201="zákl. přenesená",J201,0)</f>
        <v>0</v>
      </c>
      <c r="BH201" s="227">
        <f>IF(N201="sníž. přenesená",J201,0)</f>
        <v>0</v>
      </c>
      <c r="BI201" s="227">
        <f>IF(N201="nulová",J201,0)</f>
        <v>0</v>
      </c>
      <c r="BJ201" s="16" t="s">
        <v>84</v>
      </c>
      <c r="BK201" s="227">
        <f>ROUND(I201*H201,2)</f>
        <v>0</v>
      </c>
      <c r="BL201" s="16" t="s">
        <v>286</v>
      </c>
      <c r="BM201" s="226" t="s">
        <v>287</v>
      </c>
    </row>
    <row r="202" s="2" customFormat="1">
      <c r="A202" s="37"/>
      <c r="B202" s="38"/>
      <c r="C202" s="39"/>
      <c r="D202" s="228" t="s">
        <v>128</v>
      </c>
      <c r="E202" s="39"/>
      <c r="F202" s="229" t="s">
        <v>284</v>
      </c>
      <c r="G202" s="39"/>
      <c r="H202" s="39"/>
      <c r="I202" s="230"/>
      <c r="J202" s="39"/>
      <c r="K202" s="39"/>
      <c r="L202" s="43"/>
      <c r="M202" s="231"/>
      <c r="N202" s="232"/>
      <c r="O202" s="90"/>
      <c r="P202" s="90"/>
      <c r="Q202" s="90"/>
      <c r="R202" s="90"/>
      <c r="S202" s="90"/>
      <c r="T202" s="91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T202" s="16" t="s">
        <v>128</v>
      </c>
      <c r="AU202" s="16" t="s">
        <v>86</v>
      </c>
    </row>
    <row r="203" s="13" customFormat="1">
      <c r="A203" s="13"/>
      <c r="B203" s="244"/>
      <c r="C203" s="245"/>
      <c r="D203" s="228" t="s">
        <v>135</v>
      </c>
      <c r="E203" s="254" t="s">
        <v>1</v>
      </c>
      <c r="F203" s="246" t="s">
        <v>288</v>
      </c>
      <c r="G203" s="245"/>
      <c r="H203" s="247">
        <v>21.824000000000002</v>
      </c>
      <c r="I203" s="248"/>
      <c r="J203" s="245"/>
      <c r="K203" s="245"/>
      <c r="L203" s="249"/>
      <c r="M203" s="250"/>
      <c r="N203" s="251"/>
      <c r="O203" s="251"/>
      <c r="P203" s="251"/>
      <c r="Q203" s="251"/>
      <c r="R203" s="251"/>
      <c r="S203" s="251"/>
      <c r="T203" s="252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53" t="s">
        <v>135</v>
      </c>
      <c r="AU203" s="253" t="s">
        <v>86</v>
      </c>
      <c r="AV203" s="13" t="s">
        <v>86</v>
      </c>
      <c r="AW203" s="13" t="s">
        <v>32</v>
      </c>
      <c r="AX203" s="13" t="s">
        <v>84</v>
      </c>
      <c r="AY203" s="253" t="s">
        <v>119</v>
      </c>
    </row>
    <row r="204" s="2" customFormat="1" ht="24.15" customHeight="1">
      <c r="A204" s="37"/>
      <c r="B204" s="38"/>
      <c r="C204" s="214" t="s">
        <v>289</v>
      </c>
      <c r="D204" s="214" t="s">
        <v>122</v>
      </c>
      <c r="E204" s="215" t="s">
        <v>290</v>
      </c>
      <c r="F204" s="216" t="s">
        <v>291</v>
      </c>
      <c r="G204" s="217" t="s">
        <v>125</v>
      </c>
      <c r="H204" s="218">
        <v>490</v>
      </c>
      <c r="I204" s="219"/>
      <c r="J204" s="220">
        <f>ROUND(I204*H204,2)</f>
        <v>0</v>
      </c>
      <c r="K204" s="221"/>
      <c r="L204" s="43"/>
      <c r="M204" s="222" t="s">
        <v>1</v>
      </c>
      <c r="N204" s="223" t="s">
        <v>41</v>
      </c>
      <c r="O204" s="90"/>
      <c r="P204" s="224">
        <f>O204*H204</f>
        <v>0</v>
      </c>
      <c r="Q204" s="224">
        <v>0</v>
      </c>
      <c r="R204" s="224">
        <f>Q204*H204</f>
        <v>0</v>
      </c>
      <c r="S204" s="224">
        <v>0</v>
      </c>
      <c r="T204" s="225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26" t="s">
        <v>218</v>
      </c>
      <c r="AT204" s="226" t="s">
        <v>122</v>
      </c>
      <c r="AU204" s="226" t="s">
        <v>86</v>
      </c>
      <c r="AY204" s="16" t="s">
        <v>119</v>
      </c>
      <c r="BE204" s="227">
        <f>IF(N204="základní",J204,0)</f>
        <v>0</v>
      </c>
      <c r="BF204" s="227">
        <f>IF(N204="snížená",J204,0)</f>
        <v>0</v>
      </c>
      <c r="BG204" s="227">
        <f>IF(N204="zákl. přenesená",J204,0)</f>
        <v>0</v>
      </c>
      <c r="BH204" s="227">
        <f>IF(N204="sníž. přenesená",J204,0)</f>
        <v>0</v>
      </c>
      <c r="BI204" s="227">
        <f>IF(N204="nulová",J204,0)</f>
        <v>0</v>
      </c>
      <c r="BJ204" s="16" t="s">
        <v>84</v>
      </c>
      <c r="BK204" s="227">
        <f>ROUND(I204*H204,2)</f>
        <v>0</v>
      </c>
      <c r="BL204" s="16" t="s">
        <v>218</v>
      </c>
      <c r="BM204" s="226" t="s">
        <v>292</v>
      </c>
    </row>
    <row r="205" s="2" customFormat="1">
      <c r="A205" s="37"/>
      <c r="B205" s="38"/>
      <c r="C205" s="39"/>
      <c r="D205" s="228" t="s">
        <v>128</v>
      </c>
      <c r="E205" s="39"/>
      <c r="F205" s="229" t="s">
        <v>293</v>
      </c>
      <c r="G205" s="39"/>
      <c r="H205" s="39"/>
      <c r="I205" s="230"/>
      <c r="J205" s="39"/>
      <c r="K205" s="39"/>
      <c r="L205" s="43"/>
      <c r="M205" s="231"/>
      <c r="N205" s="232"/>
      <c r="O205" s="90"/>
      <c r="P205" s="90"/>
      <c r="Q205" s="90"/>
      <c r="R205" s="90"/>
      <c r="S205" s="90"/>
      <c r="T205" s="91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T205" s="16" t="s">
        <v>128</v>
      </c>
      <c r="AU205" s="16" t="s">
        <v>86</v>
      </c>
    </row>
    <row r="206" s="2" customFormat="1" ht="14.4" customHeight="1">
      <c r="A206" s="37"/>
      <c r="B206" s="38"/>
      <c r="C206" s="233" t="s">
        <v>294</v>
      </c>
      <c r="D206" s="233" t="s">
        <v>130</v>
      </c>
      <c r="E206" s="234" t="s">
        <v>283</v>
      </c>
      <c r="F206" s="235" t="s">
        <v>284</v>
      </c>
      <c r="G206" s="236" t="s">
        <v>285</v>
      </c>
      <c r="H206" s="237">
        <v>334.18000000000001</v>
      </c>
      <c r="I206" s="238"/>
      <c r="J206" s="239">
        <f>ROUND(I206*H206,2)</f>
        <v>0</v>
      </c>
      <c r="K206" s="240"/>
      <c r="L206" s="241"/>
      <c r="M206" s="242" t="s">
        <v>1</v>
      </c>
      <c r="N206" s="243" t="s">
        <v>41</v>
      </c>
      <c r="O206" s="90"/>
      <c r="P206" s="224">
        <f>O206*H206</f>
        <v>0</v>
      </c>
      <c r="Q206" s="224">
        <v>0.001</v>
      </c>
      <c r="R206" s="224">
        <f>Q206*H206</f>
        <v>0.33418000000000003</v>
      </c>
      <c r="S206" s="224">
        <v>0</v>
      </c>
      <c r="T206" s="225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26" t="s">
        <v>286</v>
      </c>
      <c r="AT206" s="226" t="s">
        <v>130</v>
      </c>
      <c r="AU206" s="226" t="s">
        <v>86</v>
      </c>
      <c r="AY206" s="16" t="s">
        <v>119</v>
      </c>
      <c r="BE206" s="227">
        <f>IF(N206="základní",J206,0)</f>
        <v>0</v>
      </c>
      <c r="BF206" s="227">
        <f>IF(N206="snížená",J206,0)</f>
        <v>0</v>
      </c>
      <c r="BG206" s="227">
        <f>IF(N206="zákl. přenesená",J206,0)</f>
        <v>0</v>
      </c>
      <c r="BH206" s="227">
        <f>IF(N206="sníž. přenesená",J206,0)</f>
        <v>0</v>
      </c>
      <c r="BI206" s="227">
        <f>IF(N206="nulová",J206,0)</f>
        <v>0</v>
      </c>
      <c r="BJ206" s="16" t="s">
        <v>84</v>
      </c>
      <c r="BK206" s="227">
        <f>ROUND(I206*H206,2)</f>
        <v>0</v>
      </c>
      <c r="BL206" s="16" t="s">
        <v>286</v>
      </c>
      <c r="BM206" s="226" t="s">
        <v>295</v>
      </c>
    </row>
    <row r="207" s="2" customFormat="1">
      <c r="A207" s="37"/>
      <c r="B207" s="38"/>
      <c r="C207" s="39"/>
      <c r="D207" s="228" t="s">
        <v>128</v>
      </c>
      <c r="E207" s="39"/>
      <c r="F207" s="229" t="s">
        <v>284</v>
      </c>
      <c r="G207" s="39"/>
      <c r="H207" s="39"/>
      <c r="I207" s="230"/>
      <c r="J207" s="39"/>
      <c r="K207" s="39"/>
      <c r="L207" s="43"/>
      <c r="M207" s="231"/>
      <c r="N207" s="232"/>
      <c r="O207" s="90"/>
      <c r="P207" s="90"/>
      <c r="Q207" s="90"/>
      <c r="R207" s="90"/>
      <c r="S207" s="90"/>
      <c r="T207" s="91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T207" s="16" t="s">
        <v>128</v>
      </c>
      <c r="AU207" s="16" t="s">
        <v>86</v>
      </c>
    </row>
    <row r="208" s="13" customFormat="1">
      <c r="A208" s="13"/>
      <c r="B208" s="244"/>
      <c r="C208" s="245"/>
      <c r="D208" s="228" t="s">
        <v>135</v>
      </c>
      <c r="E208" s="254" t="s">
        <v>1</v>
      </c>
      <c r="F208" s="246" t="s">
        <v>296</v>
      </c>
      <c r="G208" s="245"/>
      <c r="H208" s="247">
        <v>334.18000000000001</v>
      </c>
      <c r="I208" s="248"/>
      <c r="J208" s="245"/>
      <c r="K208" s="245"/>
      <c r="L208" s="249"/>
      <c r="M208" s="250"/>
      <c r="N208" s="251"/>
      <c r="O208" s="251"/>
      <c r="P208" s="251"/>
      <c r="Q208" s="251"/>
      <c r="R208" s="251"/>
      <c r="S208" s="251"/>
      <c r="T208" s="252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53" t="s">
        <v>135</v>
      </c>
      <c r="AU208" s="253" t="s">
        <v>86</v>
      </c>
      <c r="AV208" s="13" t="s">
        <v>86</v>
      </c>
      <c r="AW208" s="13" t="s">
        <v>32</v>
      </c>
      <c r="AX208" s="13" t="s">
        <v>84</v>
      </c>
      <c r="AY208" s="253" t="s">
        <v>119</v>
      </c>
    </row>
    <row r="209" s="12" customFormat="1" ht="22.8" customHeight="1">
      <c r="A209" s="12"/>
      <c r="B209" s="198"/>
      <c r="C209" s="199"/>
      <c r="D209" s="200" t="s">
        <v>75</v>
      </c>
      <c r="E209" s="212" t="s">
        <v>297</v>
      </c>
      <c r="F209" s="212" t="s">
        <v>298</v>
      </c>
      <c r="G209" s="199"/>
      <c r="H209" s="199"/>
      <c r="I209" s="202"/>
      <c r="J209" s="213">
        <f>BK209</f>
        <v>0</v>
      </c>
      <c r="K209" s="199"/>
      <c r="L209" s="204"/>
      <c r="M209" s="205"/>
      <c r="N209" s="206"/>
      <c r="O209" s="206"/>
      <c r="P209" s="207">
        <f>SUM(P210:P282)</f>
        <v>0</v>
      </c>
      <c r="Q209" s="206"/>
      <c r="R209" s="207">
        <f>SUM(R210:R282)</f>
        <v>36.710955000000006</v>
      </c>
      <c r="S209" s="206"/>
      <c r="T209" s="208">
        <f>SUM(T210:T282)</f>
        <v>79.265000000000001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209" t="s">
        <v>137</v>
      </c>
      <c r="AT209" s="210" t="s">
        <v>75</v>
      </c>
      <c r="AU209" s="210" t="s">
        <v>84</v>
      </c>
      <c r="AY209" s="209" t="s">
        <v>119</v>
      </c>
      <c r="BK209" s="211">
        <f>SUM(BK210:BK282)</f>
        <v>0</v>
      </c>
    </row>
    <row r="210" s="2" customFormat="1" ht="14.4" customHeight="1">
      <c r="A210" s="37"/>
      <c r="B210" s="38"/>
      <c r="C210" s="214" t="s">
        <v>299</v>
      </c>
      <c r="D210" s="214" t="s">
        <v>122</v>
      </c>
      <c r="E210" s="215" t="s">
        <v>300</v>
      </c>
      <c r="F210" s="216" t="s">
        <v>301</v>
      </c>
      <c r="G210" s="217" t="s">
        <v>302</v>
      </c>
      <c r="H210" s="218">
        <v>0.5</v>
      </c>
      <c r="I210" s="219"/>
      <c r="J210" s="220">
        <f>ROUND(I210*H210,2)</f>
        <v>0</v>
      </c>
      <c r="K210" s="221"/>
      <c r="L210" s="43"/>
      <c r="M210" s="222" t="s">
        <v>1</v>
      </c>
      <c r="N210" s="223" t="s">
        <v>41</v>
      </c>
      <c r="O210" s="90"/>
      <c r="P210" s="224">
        <f>O210*H210</f>
        <v>0</v>
      </c>
      <c r="Q210" s="224">
        <v>0.0099000000000000008</v>
      </c>
      <c r="R210" s="224">
        <f>Q210*H210</f>
        <v>0.0049500000000000004</v>
      </c>
      <c r="S210" s="224">
        <v>0</v>
      </c>
      <c r="T210" s="225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226" t="s">
        <v>218</v>
      </c>
      <c r="AT210" s="226" t="s">
        <v>122</v>
      </c>
      <c r="AU210" s="226" t="s">
        <v>86</v>
      </c>
      <c r="AY210" s="16" t="s">
        <v>119</v>
      </c>
      <c r="BE210" s="227">
        <f>IF(N210="základní",J210,0)</f>
        <v>0</v>
      </c>
      <c r="BF210" s="227">
        <f>IF(N210="snížená",J210,0)</f>
        <v>0</v>
      </c>
      <c r="BG210" s="227">
        <f>IF(N210="zákl. přenesená",J210,0)</f>
        <v>0</v>
      </c>
      <c r="BH210" s="227">
        <f>IF(N210="sníž. přenesená",J210,0)</f>
        <v>0</v>
      </c>
      <c r="BI210" s="227">
        <f>IF(N210="nulová",J210,0)</f>
        <v>0</v>
      </c>
      <c r="BJ210" s="16" t="s">
        <v>84</v>
      </c>
      <c r="BK210" s="227">
        <f>ROUND(I210*H210,2)</f>
        <v>0</v>
      </c>
      <c r="BL210" s="16" t="s">
        <v>218</v>
      </c>
      <c r="BM210" s="226" t="s">
        <v>303</v>
      </c>
    </row>
    <row r="211" s="2" customFormat="1">
      <c r="A211" s="37"/>
      <c r="B211" s="38"/>
      <c r="C211" s="39"/>
      <c r="D211" s="228" t="s">
        <v>128</v>
      </c>
      <c r="E211" s="39"/>
      <c r="F211" s="229" t="s">
        <v>304</v>
      </c>
      <c r="G211" s="39"/>
      <c r="H211" s="39"/>
      <c r="I211" s="230"/>
      <c r="J211" s="39"/>
      <c r="K211" s="39"/>
      <c r="L211" s="43"/>
      <c r="M211" s="231"/>
      <c r="N211" s="232"/>
      <c r="O211" s="90"/>
      <c r="P211" s="90"/>
      <c r="Q211" s="90"/>
      <c r="R211" s="90"/>
      <c r="S211" s="90"/>
      <c r="T211" s="91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T211" s="16" t="s">
        <v>128</v>
      </c>
      <c r="AU211" s="16" t="s">
        <v>86</v>
      </c>
    </row>
    <row r="212" s="2" customFormat="1" ht="24.15" customHeight="1">
      <c r="A212" s="37"/>
      <c r="B212" s="38"/>
      <c r="C212" s="214" t="s">
        <v>305</v>
      </c>
      <c r="D212" s="214" t="s">
        <v>122</v>
      </c>
      <c r="E212" s="215" t="s">
        <v>306</v>
      </c>
      <c r="F212" s="216" t="s">
        <v>307</v>
      </c>
      <c r="G212" s="217" t="s">
        <v>308</v>
      </c>
      <c r="H212" s="218">
        <v>4.8959999999999999</v>
      </c>
      <c r="I212" s="219"/>
      <c r="J212" s="220">
        <f>ROUND(I212*H212,2)</f>
        <v>0</v>
      </c>
      <c r="K212" s="221"/>
      <c r="L212" s="43"/>
      <c r="M212" s="222" t="s">
        <v>1</v>
      </c>
      <c r="N212" s="223" t="s">
        <v>41</v>
      </c>
      <c r="O212" s="90"/>
      <c r="P212" s="224">
        <f>O212*H212</f>
        <v>0</v>
      </c>
      <c r="Q212" s="224">
        <v>0</v>
      </c>
      <c r="R212" s="224">
        <f>Q212*H212</f>
        <v>0</v>
      </c>
      <c r="S212" s="224">
        <v>0</v>
      </c>
      <c r="T212" s="225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26" t="s">
        <v>218</v>
      </c>
      <c r="AT212" s="226" t="s">
        <v>122</v>
      </c>
      <c r="AU212" s="226" t="s">
        <v>86</v>
      </c>
      <c r="AY212" s="16" t="s">
        <v>119</v>
      </c>
      <c r="BE212" s="227">
        <f>IF(N212="základní",J212,0)</f>
        <v>0</v>
      </c>
      <c r="BF212" s="227">
        <f>IF(N212="snížená",J212,0)</f>
        <v>0</v>
      </c>
      <c r="BG212" s="227">
        <f>IF(N212="zákl. přenesená",J212,0)</f>
        <v>0</v>
      </c>
      <c r="BH212" s="227">
        <f>IF(N212="sníž. přenesená",J212,0)</f>
        <v>0</v>
      </c>
      <c r="BI212" s="227">
        <f>IF(N212="nulová",J212,0)</f>
        <v>0</v>
      </c>
      <c r="BJ212" s="16" t="s">
        <v>84</v>
      </c>
      <c r="BK212" s="227">
        <f>ROUND(I212*H212,2)</f>
        <v>0</v>
      </c>
      <c r="BL212" s="16" t="s">
        <v>218</v>
      </c>
      <c r="BM212" s="226" t="s">
        <v>309</v>
      </c>
    </row>
    <row r="213" s="2" customFormat="1">
      <c r="A213" s="37"/>
      <c r="B213" s="38"/>
      <c r="C213" s="39"/>
      <c r="D213" s="228" t="s">
        <v>128</v>
      </c>
      <c r="E213" s="39"/>
      <c r="F213" s="229" t="s">
        <v>310</v>
      </c>
      <c r="G213" s="39"/>
      <c r="H213" s="39"/>
      <c r="I213" s="230"/>
      <c r="J213" s="39"/>
      <c r="K213" s="39"/>
      <c r="L213" s="43"/>
      <c r="M213" s="231"/>
      <c r="N213" s="232"/>
      <c r="O213" s="90"/>
      <c r="P213" s="90"/>
      <c r="Q213" s="90"/>
      <c r="R213" s="90"/>
      <c r="S213" s="90"/>
      <c r="T213" s="91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T213" s="16" t="s">
        <v>128</v>
      </c>
      <c r="AU213" s="16" t="s">
        <v>86</v>
      </c>
    </row>
    <row r="214" s="13" customFormat="1">
      <c r="A214" s="13"/>
      <c r="B214" s="244"/>
      <c r="C214" s="245"/>
      <c r="D214" s="228" t="s">
        <v>135</v>
      </c>
      <c r="E214" s="254" t="s">
        <v>1</v>
      </c>
      <c r="F214" s="246" t="s">
        <v>311</v>
      </c>
      <c r="G214" s="245"/>
      <c r="H214" s="247">
        <v>2.5920000000000001</v>
      </c>
      <c r="I214" s="248"/>
      <c r="J214" s="245"/>
      <c r="K214" s="245"/>
      <c r="L214" s="249"/>
      <c r="M214" s="250"/>
      <c r="N214" s="251"/>
      <c r="O214" s="251"/>
      <c r="P214" s="251"/>
      <c r="Q214" s="251"/>
      <c r="R214" s="251"/>
      <c r="S214" s="251"/>
      <c r="T214" s="252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53" t="s">
        <v>135</v>
      </c>
      <c r="AU214" s="253" t="s">
        <v>86</v>
      </c>
      <c r="AV214" s="13" t="s">
        <v>86</v>
      </c>
      <c r="AW214" s="13" t="s">
        <v>32</v>
      </c>
      <c r="AX214" s="13" t="s">
        <v>76</v>
      </c>
      <c r="AY214" s="253" t="s">
        <v>119</v>
      </c>
    </row>
    <row r="215" s="13" customFormat="1">
      <c r="A215" s="13"/>
      <c r="B215" s="244"/>
      <c r="C215" s="245"/>
      <c r="D215" s="228" t="s">
        <v>135</v>
      </c>
      <c r="E215" s="254" t="s">
        <v>1</v>
      </c>
      <c r="F215" s="246" t="s">
        <v>312</v>
      </c>
      <c r="G215" s="245"/>
      <c r="H215" s="247">
        <v>2.3039999999999998</v>
      </c>
      <c r="I215" s="248"/>
      <c r="J215" s="245"/>
      <c r="K215" s="245"/>
      <c r="L215" s="249"/>
      <c r="M215" s="250"/>
      <c r="N215" s="251"/>
      <c r="O215" s="251"/>
      <c r="P215" s="251"/>
      <c r="Q215" s="251"/>
      <c r="R215" s="251"/>
      <c r="S215" s="251"/>
      <c r="T215" s="252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53" t="s">
        <v>135</v>
      </c>
      <c r="AU215" s="253" t="s">
        <v>86</v>
      </c>
      <c r="AV215" s="13" t="s">
        <v>86</v>
      </c>
      <c r="AW215" s="13" t="s">
        <v>32</v>
      </c>
      <c r="AX215" s="13" t="s">
        <v>76</v>
      </c>
      <c r="AY215" s="253" t="s">
        <v>119</v>
      </c>
    </row>
    <row r="216" s="14" customFormat="1">
      <c r="A216" s="14"/>
      <c r="B216" s="255"/>
      <c r="C216" s="256"/>
      <c r="D216" s="228" t="s">
        <v>135</v>
      </c>
      <c r="E216" s="257" t="s">
        <v>1</v>
      </c>
      <c r="F216" s="258" t="s">
        <v>313</v>
      </c>
      <c r="G216" s="256"/>
      <c r="H216" s="259">
        <v>4.8959999999999999</v>
      </c>
      <c r="I216" s="260"/>
      <c r="J216" s="256"/>
      <c r="K216" s="256"/>
      <c r="L216" s="261"/>
      <c r="M216" s="262"/>
      <c r="N216" s="263"/>
      <c r="O216" s="263"/>
      <c r="P216" s="263"/>
      <c r="Q216" s="263"/>
      <c r="R216" s="263"/>
      <c r="S216" s="263"/>
      <c r="T216" s="26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65" t="s">
        <v>135</v>
      </c>
      <c r="AU216" s="265" t="s">
        <v>86</v>
      </c>
      <c r="AV216" s="14" t="s">
        <v>142</v>
      </c>
      <c r="AW216" s="14" t="s">
        <v>32</v>
      </c>
      <c r="AX216" s="14" t="s">
        <v>84</v>
      </c>
      <c r="AY216" s="265" t="s">
        <v>119</v>
      </c>
    </row>
    <row r="217" s="2" customFormat="1" ht="24.15" customHeight="1">
      <c r="A217" s="37"/>
      <c r="B217" s="38"/>
      <c r="C217" s="214" t="s">
        <v>314</v>
      </c>
      <c r="D217" s="214" t="s">
        <v>122</v>
      </c>
      <c r="E217" s="215" t="s">
        <v>315</v>
      </c>
      <c r="F217" s="216" t="s">
        <v>316</v>
      </c>
      <c r="G217" s="217" t="s">
        <v>125</v>
      </c>
      <c r="H217" s="218">
        <v>25</v>
      </c>
      <c r="I217" s="219"/>
      <c r="J217" s="220">
        <f>ROUND(I217*H217,2)</f>
        <v>0</v>
      </c>
      <c r="K217" s="221"/>
      <c r="L217" s="43"/>
      <c r="M217" s="222" t="s">
        <v>1</v>
      </c>
      <c r="N217" s="223" t="s">
        <v>41</v>
      </c>
      <c r="O217" s="90"/>
      <c r="P217" s="224">
        <f>O217*H217</f>
        <v>0</v>
      </c>
      <c r="Q217" s="224">
        <v>0</v>
      </c>
      <c r="R217" s="224">
        <f>Q217*H217</f>
        <v>0</v>
      </c>
      <c r="S217" s="224">
        <v>0</v>
      </c>
      <c r="T217" s="225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26" t="s">
        <v>218</v>
      </c>
      <c r="AT217" s="226" t="s">
        <v>122</v>
      </c>
      <c r="AU217" s="226" t="s">
        <v>86</v>
      </c>
      <c r="AY217" s="16" t="s">
        <v>119</v>
      </c>
      <c r="BE217" s="227">
        <f>IF(N217="základní",J217,0)</f>
        <v>0</v>
      </c>
      <c r="BF217" s="227">
        <f>IF(N217="snížená",J217,0)</f>
        <v>0</v>
      </c>
      <c r="BG217" s="227">
        <f>IF(N217="zákl. přenesená",J217,0)</f>
        <v>0</v>
      </c>
      <c r="BH217" s="227">
        <f>IF(N217="sníž. přenesená",J217,0)</f>
        <v>0</v>
      </c>
      <c r="BI217" s="227">
        <f>IF(N217="nulová",J217,0)</f>
        <v>0</v>
      </c>
      <c r="BJ217" s="16" t="s">
        <v>84</v>
      </c>
      <c r="BK217" s="227">
        <f>ROUND(I217*H217,2)</f>
        <v>0</v>
      </c>
      <c r="BL217" s="16" t="s">
        <v>218</v>
      </c>
      <c r="BM217" s="226" t="s">
        <v>317</v>
      </c>
    </row>
    <row r="218" s="2" customFormat="1">
      <c r="A218" s="37"/>
      <c r="B218" s="38"/>
      <c r="C218" s="39"/>
      <c r="D218" s="228" t="s">
        <v>128</v>
      </c>
      <c r="E218" s="39"/>
      <c r="F218" s="229" t="s">
        <v>318</v>
      </c>
      <c r="G218" s="39"/>
      <c r="H218" s="39"/>
      <c r="I218" s="230"/>
      <c r="J218" s="39"/>
      <c r="K218" s="39"/>
      <c r="L218" s="43"/>
      <c r="M218" s="231"/>
      <c r="N218" s="232"/>
      <c r="O218" s="90"/>
      <c r="P218" s="90"/>
      <c r="Q218" s="90"/>
      <c r="R218" s="90"/>
      <c r="S218" s="90"/>
      <c r="T218" s="91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T218" s="16" t="s">
        <v>128</v>
      </c>
      <c r="AU218" s="16" t="s">
        <v>86</v>
      </c>
    </row>
    <row r="219" s="2" customFormat="1" ht="24.15" customHeight="1">
      <c r="A219" s="37"/>
      <c r="B219" s="38"/>
      <c r="C219" s="214" t="s">
        <v>319</v>
      </c>
      <c r="D219" s="214" t="s">
        <v>122</v>
      </c>
      <c r="E219" s="215" t="s">
        <v>320</v>
      </c>
      <c r="F219" s="216" t="s">
        <v>321</v>
      </c>
      <c r="G219" s="217" t="s">
        <v>125</v>
      </c>
      <c r="H219" s="218">
        <v>25</v>
      </c>
      <c r="I219" s="219"/>
      <c r="J219" s="220">
        <f>ROUND(I219*H219,2)</f>
        <v>0</v>
      </c>
      <c r="K219" s="221"/>
      <c r="L219" s="43"/>
      <c r="M219" s="222" t="s">
        <v>1</v>
      </c>
      <c r="N219" s="223" t="s">
        <v>41</v>
      </c>
      <c r="O219" s="90"/>
      <c r="P219" s="224">
        <f>O219*H219</f>
        <v>0</v>
      </c>
      <c r="Q219" s="224">
        <v>0</v>
      </c>
      <c r="R219" s="224">
        <f>Q219*H219</f>
        <v>0</v>
      </c>
      <c r="S219" s="224">
        <v>0</v>
      </c>
      <c r="T219" s="225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226" t="s">
        <v>218</v>
      </c>
      <c r="AT219" s="226" t="s">
        <v>122</v>
      </c>
      <c r="AU219" s="226" t="s">
        <v>86</v>
      </c>
      <c r="AY219" s="16" t="s">
        <v>119</v>
      </c>
      <c r="BE219" s="227">
        <f>IF(N219="základní",J219,0)</f>
        <v>0</v>
      </c>
      <c r="BF219" s="227">
        <f>IF(N219="snížená",J219,0)</f>
        <v>0</v>
      </c>
      <c r="BG219" s="227">
        <f>IF(N219="zákl. přenesená",J219,0)</f>
        <v>0</v>
      </c>
      <c r="BH219" s="227">
        <f>IF(N219="sníž. přenesená",J219,0)</f>
        <v>0</v>
      </c>
      <c r="BI219" s="227">
        <f>IF(N219="nulová",J219,0)</f>
        <v>0</v>
      </c>
      <c r="BJ219" s="16" t="s">
        <v>84</v>
      </c>
      <c r="BK219" s="227">
        <f>ROUND(I219*H219,2)</f>
        <v>0</v>
      </c>
      <c r="BL219" s="16" t="s">
        <v>218</v>
      </c>
      <c r="BM219" s="226" t="s">
        <v>322</v>
      </c>
    </row>
    <row r="220" s="2" customFormat="1">
      <c r="A220" s="37"/>
      <c r="B220" s="38"/>
      <c r="C220" s="39"/>
      <c r="D220" s="228" t="s">
        <v>128</v>
      </c>
      <c r="E220" s="39"/>
      <c r="F220" s="229" t="s">
        <v>323</v>
      </c>
      <c r="G220" s="39"/>
      <c r="H220" s="39"/>
      <c r="I220" s="230"/>
      <c r="J220" s="39"/>
      <c r="K220" s="39"/>
      <c r="L220" s="43"/>
      <c r="M220" s="231"/>
      <c r="N220" s="232"/>
      <c r="O220" s="90"/>
      <c r="P220" s="90"/>
      <c r="Q220" s="90"/>
      <c r="R220" s="90"/>
      <c r="S220" s="90"/>
      <c r="T220" s="91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T220" s="16" t="s">
        <v>128</v>
      </c>
      <c r="AU220" s="16" t="s">
        <v>86</v>
      </c>
    </row>
    <row r="221" s="2" customFormat="1" ht="24.15" customHeight="1">
      <c r="A221" s="37"/>
      <c r="B221" s="38"/>
      <c r="C221" s="214" t="s">
        <v>324</v>
      </c>
      <c r="D221" s="214" t="s">
        <v>122</v>
      </c>
      <c r="E221" s="215" t="s">
        <v>325</v>
      </c>
      <c r="F221" s="216" t="s">
        <v>326</v>
      </c>
      <c r="G221" s="217" t="s">
        <v>125</v>
      </c>
      <c r="H221" s="218">
        <v>210</v>
      </c>
      <c r="I221" s="219"/>
      <c r="J221" s="220">
        <f>ROUND(I221*H221,2)</f>
        <v>0</v>
      </c>
      <c r="K221" s="221"/>
      <c r="L221" s="43"/>
      <c r="M221" s="222" t="s">
        <v>1</v>
      </c>
      <c r="N221" s="223" t="s">
        <v>41</v>
      </c>
      <c r="O221" s="90"/>
      <c r="P221" s="224">
        <f>O221*H221</f>
        <v>0</v>
      </c>
      <c r="Q221" s="224">
        <v>0</v>
      </c>
      <c r="R221" s="224">
        <f>Q221*H221</f>
        <v>0</v>
      </c>
      <c r="S221" s="224">
        <v>0</v>
      </c>
      <c r="T221" s="225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26" t="s">
        <v>218</v>
      </c>
      <c r="AT221" s="226" t="s">
        <v>122</v>
      </c>
      <c r="AU221" s="226" t="s">
        <v>86</v>
      </c>
      <c r="AY221" s="16" t="s">
        <v>119</v>
      </c>
      <c r="BE221" s="227">
        <f>IF(N221="základní",J221,0)</f>
        <v>0</v>
      </c>
      <c r="BF221" s="227">
        <f>IF(N221="snížená",J221,0)</f>
        <v>0</v>
      </c>
      <c r="BG221" s="227">
        <f>IF(N221="zákl. přenesená",J221,0)</f>
        <v>0</v>
      </c>
      <c r="BH221" s="227">
        <f>IF(N221="sníž. přenesená",J221,0)</f>
        <v>0</v>
      </c>
      <c r="BI221" s="227">
        <f>IF(N221="nulová",J221,0)</f>
        <v>0</v>
      </c>
      <c r="BJ221" s="16" t="s">
        <v>84</v>
      </c>
      <c r="BK221" s="227">
        <f>ROUND(I221*H221,2)</f>
        <v>0</v>
      </c>
      <c r="BL221" s="16" t="s">
        <v>218</v>
      </c>
      <c r="BM221" s="226" t="s">
        <v>327</v>
      </c>
    </row>
    <row r="222" s="2" customFormat="1">
      <c r="A222" s="37"/>
      <c r="B222" s="38"/>
      <c r="C222" s="39"/>
      <c r="D222" s="228" t="s">
        <v>128</v>
      </c>
      <c r="E222" s="39"/>
      <c r="F222" s="229" t="s">
        <v>328</v>
      </c>
      <c r="G222" s="39"/>
      <c r="H222" s="39"/>
      <c r="I222" s="230"/>
      <c r="J222" s="39"/>
      <c r="K222" s="39"/>
      <c r="L222" s="43"/>
      <c r="M222" s="231"/>
      <c r="N222" s="232"/>
      <c r="O222" s="90"/>
      <c r="P222" s="90"/>
      <c r="Q222" s="90"/>
      <c r="R222" s="90"/>
      <c r="S222" s="90"/>
      <c r="T222" s="91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T222" s="16" t="s">
        <v>128</v>
      </c>
      <c r="AU222" s="16" t="s">
        <v>86</v>
      </c>
    </row>
    <row r="223" s="2" customFormat="1" ht="24.15" customHeight="1">
      <c r="A223" s="37"/>
      <c r="B223" s="38"/>
      <c r="C223" s="214" t="s">
        <v>329</v>
      </c>
      <c r="D223" s="214" t="s">
        <v>122</v>
      </c>
      <c r="E223" s="215" t="s">
        <v>330</v>
      </c>
      <c r="F223" s="216" t="s">
        <v>331</v>
      </c>
      <c r="G223" s="217" t="s">
        <v>125</v>
      </c>
      <c r="H223" s="218">
        <v>210</v>
      </c>
      <c r="I223" s="219"/>
      <c r="J223" s="220">
        <f>ROUND(I223*H223,2)</f>
        <v>0</v>
      </c>
      <c r="K223" s="221"/>
      <c r="L223" s="43"/>
      <c r="M223" s="222" t="s">
        <v>1</v>
      </c>
      <c r="N223" s="223" t="s">
        <v>41</v>
      </c>
      <c r="O223" s="90"/>
      <c r="P223" s="224">
        <f>O223*H223</f>
        <v>0</v>
      </c>
      <c r="Q223" s="224">
        <v>0</v>
      </c>
      <c r="R223" s="224">
        <f>Q223*H223</f>
        <v>0</v>
      </c>
      <c r="S223" s="224">
        <v>0</v>
      </c>
      <c r="T223" s="225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26" t="s">
        <v>218</v>
      </c>
      <c r="AT223" s="226" t="s">
        <v>122</v>
      </c>
      <c r="AU223" s="226" t="s">
        <v>86</v>
      </c>
      <c r="AY223" s="16" t="s">
        <v>119</v>
      </c>
      <c r="BE223" s="227">
        <f>IF(N223="základní",J223,0)</f>
        <v>0</v>
      </c>
      <c r="BF223" s="227">
        <f>IF(N223="snížená",J223,0)</f>
        <v>0</v>
      </c>
      <c r="BG223" s="227">
        <f>IF(N223="zákl. přenesená",J223,0)</f>
        <v>0</v>
      </c>
      <c r="BH223" s="227">
        <f>IF(N223="sníž. přenesená",J223,0)</f>
        <v>0</v>
      </c>
      <c r="BI223" s="227">
        <f>IF(N223="nulová",J223,0)</f>
        <v>0</v>
      </c>
      <c r="BJ223" s="16" t="s">
        <v>84</v>
      </c>
      <c r="BK223" s="227">
        <f>ROUND(I223*H223,2)</f>
        <v>0</v>
      </c>
      <c r="BL223" s="16" t="s">
        <v>218</v>
      </c>
      <c r="BM223" s="226" t="s">
        <v>332</v>
      </c>
    </row>
    <row r="224" s="2" customFormat="1">
      <c r="A224" s="37"/>
      <c r="B224" s="38"/>
      <c r="C224" s="39"/>
      <c r="D224" s="228" t="s">
        <v>128</v>
      </c>
      <c r="E224" s="39"/>
      <c r="F224" s="229" t="s">
        <v>333</v>
      </c>
      <c r="G224" s="39"/>
      <c r="H224" s="39"/>
      <c r="I224" s="230"/>
      <c r="J224" s="39"/>
      <c r="K224" s="39"/>
      <c r="L224" s="43"/>
      <c r="M224" s="231"/>
      <c r="N224" s="232"/>
      <c r="O224" s="90"/>
      <c r="P224" s="90"/>
      <c r="Q224" s="90"/>
      <c r="R224" s="90"/>
      <c r="S224" s="90"/>
      <c r="T224" s="91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T224" s="16" t="s">
        <v>128</v>
      </c>
      <c r="AU224" s="16" t="s">
        <v>86</v>
      </c>
    </row>
    <row r="225" s="2" customFormat="1" ht="24.15" customHeight="1">
      <c r="A225" s="37"/>
      <c r="B225" s="38"/>
      <c r="C225" s="214" t="s">
        <v>334</v>
      </c>
      <c r="D225" s="214" t="s">
        <v>122</v>
      </c>
      <c r="E225" s="215" t="s">
        <v>335</v>
      </c>
      <c r="F225" s="216" t="s">
        <v>336</v>
      </c>
      <c r="G225" s="217" t="s">
        <v>125</v>
      </c>
      <c r="H225" s="218">
        <v>20</v>
      </c>
      <c r="I225" s="219"/>
      <c r="J225" s="220">
        <f>ROUND(I225*H225,2)</f>
        <v>0</v>
      </c>
      <c r="K225" s="221"/>
      <c r="L225" s="43"/>
      <c r="M225" s="222" t="s">
        <v>1</v>
      </c>
      <c r="N225" s="223" t="s">
        <v>41</v>
      </c>
      <c r="O225" s="90"/>
      <c r="P225" s="224">
        <f>O225*H225</f>
        <v>0</v>
      </c>
      <c r="Q225" s="224">
        <v>0</v>
      </c>
      <c r="R225" s="224">
        <f>Q225*H225</f>
        <v>0</v>
      </c>
      <c r="S225" s="224">
        <v>0</v>
      </c>
      <c r="T225" s="225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226" t="s">
        <v>218</v>
      </c>
      <c r="AT225" s="226" t="s">
        <v>122</v>
      </c>
      <c r="AU225" s="226" t="s">
        <v>86</v>
      </c>
      <c r="AY225" s="16" t="s">
        <v>119</v>
      </c>
      <c r="BE225" s="227">
        <f>IF(N225="základní",J225,0)</f>
        <v>0</v>
      </c>
      <c r="BF225" s="227">
        <f>IF(N225="snížená",J225,0)</f>
        <v>0</v>
      </c>
      <c r="BG225" s="227">
        <f>IF(N225="zákl. přenesená",J225,0)</f>
        <v>0</v>
      </c>
      <c r="BH225" s="227">
        <f>IF(N225="sníž. přenesená",J225,0)</f>
        <v>0</v>
      </c>
      <c r="BI225" s="227">
        <f>IF(N225="nulová",J225,0)</f>
        <v>0</v>
      </c>
      <c r="BJ225" s="16" t="s">
        <v>84</v>
      </c>
      <c r="BK225" s="227">
        <f>ROUND(I225*H225,2)</f>
        <v>0</v>
      </c>
      <c r="BL225" s="16" t="s">
        <v>218</v>
      </c>
      <c r="BM225" s="226" t="s">
        <v>337</v>
      </c>
    </row>
    <row r="226" s="2" customFormat="1">
      <c r="A226" s="37"/>
      <c r="B226" s="38"/>
      <c r="C226" s="39"/>
      <c r="D226" s="228" t="s">
        <v>128</v>
      </c>
      <c r="E226" s="39"/>
      <c r="F226" s="229" t="s">
        <v>338</v>
      </c>
      <c r="G226" s="39"/>
      <c r="H226" s="39"/>
      <c r="I226" s="230"/>
      <c r="J226" s="39"/>
      <c r="K226" s="39"/>
      <c r="L226" s="43"/>
      <c r="M226" s="231"/>
      <c r="N226" s="232"/>
      <c r="O226" s="90"/>
      <c r="P226" s="90"/>
      <c r="Q226" s="90"/>
      <c r="R226" s="90"/>
      <c r="S226" s="90"/>
      <c r="T226" s="91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T226" s="16" t="s">
        <v>128</v>
      </c>
      <c r="AU226" s="16" t="s">
        <v>86</v>
      </c>
    </row>
    <row r="227" s="2" customFormat="1" ht="24.15" customHeight="1">
      <c r="A227" s="37"/>
      <c r="B227" s="38"/>
      <c r="C227" s="214" t="s">
        <v>339</v>
      </c>
      <c r="D227" s="214" t="s">
        <v>122</v>
      </c>
      <c r="E227" s="215" t="s">
        <v>340</v>
      </c>
      <c r="F227" s="216" t="s">
        <v>341</v>
      </c>
      <c r="G227" s="217" t="s">
        <v>308</v>
      </c>
      <c r="H227" s="218">
        <v>4.8959999999999999</v>
      </c>
      <c r="I227" s="219"/>
      <c r="J227" s="220">
        <f>ROUND(I227*H227,2)</f>
        <v>0</v>
      </c>
      <c r="K227" s="221"/>
      <c r="L227" s="43"/>
      <c r="M227" s="222" t="s">
        <v>1</v>
      </c>
      <c r="N227" s="223" t="s">
        <v>41</v>
      </c>
      <c r="O227" s="90"/>
      <c r="P227" s="224">
        <f>O227*H227</f>
        <v>0</v>
      </c>
      <c r="Q227" s="224">
        <v>0</v>
      </c>
      <c r="R227" s="224">
        <f>Q227*H227</f>
        <v>0</v>
      </c>
      <c r="S227" s="224">
        <v>0</v>
      </c>
      <c r="T227" s="225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26" t="s">
        <v>218</v>
      </c>
      <c r="AT227" s="226" t="s">
        <v>122</v>
      </c>
      <c r="AU227" s="226" t="s">
        <v>86</v>
      </c>
      <c r="AY227" s="16" t="s">
        <v>119</v>
      </c>
      <c r="BE227" s="227">
        <f>IF(N227="základní",J227,0)</f>
        <v>0</v>
      </c>
      <c r="BF227" s="227">
        <f>IF(N227="snížená",J227,0)</f>
        <v>0</v>
      </c>
      <c r="BG227" s="227">
        <f>IF(N227="zákl. přenesená",J227,0)</f>
        <v>0</v>
      </c>
      <c r="BH227" s="227">
        <f>IF(N227="sníž. přenesená",J227,0)</f>
        <v>0</v>
      </c>
      <c r="BI227" s="227">
        <f>IF(N227="nulová",J227,0)</f>
        <v>0</v>
      </c>
      <c r="BJ227" s="16" t="s">
        <v>84</v>
      </c>
      <c r="BK227" s="227">
        <f>ROUND(I227*H227,2)</f>
        <v>0</v>
      </c>
      <c r="BL227" s="16" t="s">
        <v>218</v>
      </c>
      <c r="BM227" s="226" t="s">
        <v>342</v>
      </c>
    </row>
    <row r="228" s="2" customFormat="1">
      <c r="A228" s="37"/>
      <c r="B228" s="38"/>
      <c r="C228" s="39"/>
      <c r="D228" s="228" t="s">
        <v>128</v>
      </c>
      <c r="E228" s="39"/>
      <c r="F228" s="229" t="s">
        <v>343</v>
      </c>
      <c r="G228" s="39"/>
      <c r="H228" s="39"/>
      <c r="I228" s="230"/>
      <c r="J228" s="39"/>
      <c r="K228" s="39"/>
      <c r="L228" s="43"/>
      <c r="M228" s="231"/>
      <c r="N228" s="232"/>
      <c r="O228" s="90"/>
      <c r="P228" s="90"/>
      <c r="Q228" s="90"/>
      <c r="R228" s="90"/>
      <c r="S228" s="90"/>
      <c r="T228" s="91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T228" s="16" t="s">
        <v>128</v>
      </c>
      <c r="AU228" s="16" t="s">
        <v>86</v>
      </c>
    </row>
    <row r="229" s="2" customFormat="1" ht="24.15" customHeight="1">
      <c r="A229" s="37"/>
      <c r="B229" s="38"/>
      <c r="C229" s="214" t="s">
        <v>344</v>
      </c>
      <c r="D229" s="214" t="s">
        <v>122</v>
      </c>
      <c r="E229" s="215" t="s">
        <v>345</v>
      </c>
      <c r="F229" s="216" t="s">
        <v>346</v>
      </c>
      <c r="G229" s="217" t="s">
        <v>125</v>
      </c>
      <c r="H229" s="218">
        <v>25</v>
      </c>
      <c r="I229" s="219"/>
      <c r="J229" s="220">
        <f>ROUND(I229*H229,2)</f>
        <v>0</v>
      </c>
      <c r="K229" s="221"/>
      <c r="L229" s="43"/>
      <c r="M229" s="222" t="s">
        <v>1</v>
      </c>
      <c r="N229" s="223" t="s">
        <v>41</v>
      </c>
      <c r="O229" s="90"/>
      <c r="P229" s="224">
        <f>O229*H229</f>
        <v>0</v>
      </c>
      <c r="Q229" s="224">
        <v>0</v>
      </c>
      <c r="R229" s="224">
        <f>Q229*H229</f>
        <v>0</v>
      </c>
      <c r="S229" s="224">
        <v>0</v>
      </c>
      <c r="T229" s="225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226" t="s">
        <v>218</v>
      </c>
      <c r="AT229" s="226" t="s">
        <v>122</v>
      </c>
      <c r="AU229" s="226" t="s">
        <v>86</v>
      </c>
      <c r="AY229" s="16" t="s">
        <v>119</v>
      </c>
      <c r="BE229" s="227">
        <f>IF(N229="základní",J229,0)</f>
        <v>0</v>
      </c>
      <c r="BF229" s="227">
        <f>IF(N229="snížená",J229,0)</f>
        <v>0</v>
      </c>
      <c r="BG229" s="227">
        <f>IF(N229="zákl. přenesená",J229,0)</f>
        <v>0</v>
      </c>
      <c r="BH229" s="227">
        <f>IF(N229="sníž. přenesená",J229,0)</f>
        <v>0</v>
      </c>
      <c r="BI229" s="227">
        <f>IF(N229="nulová",J229,0)</f>
        <v>0</v>
      </c>
      <c r="BJ229" s="16" t="s">
        <v>84</v>
      </c>
      <c r="BK229" s="227">
        <f>ROUND(I229*H229,2)</f>
        <v>0</v>
      </c>
      <c r="BL229" s="16" t="s">
        <v>218</v>
      </c>
      <c r="BM229" s="226" t="s">
        <v>347</v>
      </c>
    </row>
    <row r="230" s="2" customFormat="1">
      <c r="A230" s="37"/>
      <c r="B230" s="38"/>
      <c r="C230" s="39"/>
      <c r="D230" s="228" t="s">
        <v>128</v>
      </c>
      <c r="E230" s="39"/>
      <c r="F230" s="229" t="s">
        <v>348</v>
      </c>
      <c r="G230" s="39"/>
      <c r="H230" s="39"/>
      <c r="I230" s="230"/>
      <c r="J230" s="39"/>
      <c r="K230" s="39"/>
      <c r="L230" s="43"/>
      <c r="M230" s="231"/>
      <c r="N230" s="232"/>
      <c r="O230" s="90"/>
      <c r="P230" s="90"/>
      <c r="Q230" s="90"/>
      <c r="R230" s="90"/>
      <c r="S230" s="90"/>
      <c r="T230" s="91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T230" s="16" t="s">
        <v>128</v>
      </c>
      <c r="AU230" s="16" t="s">
        <v>86</v>
      </c>
    </row>
    <row r="231" s="2" customFormat="1" ht="24.15" customHeight="1">
      <c r="A231" s="37"/>
      <c r="B231" s="38"/>
      <c r="C231" s="214" t="s">
        <v>349</v>
      </c>
      <c r="D231" s="214" t="s">
        <v>122</v>
      </c>
      <c r="E231" s="215" t="s">
        <v>350</v>
      </c>
      <c r="F231" s="216" t="s">
        <v>351</v>
      </c>
      <c r="G231" s="217" t="s">
        <v>125</v>
      </c>
      <c r="H231" s="218">
        <v>25</v>
      </c>
      <c r="I231" s="219"/>
      <c r="J231" s="220">
        <f>ROUND(I231*H231,2)</f>
        <v>0</v>
      </c>
      <c r="K231" s="221"/>
      <c r="L231" s="43"/>
      <c r="M231" s="222" t="s">
        <v>1</v>
      </c>
      <c r="N231" s="223" t="s">
        <v>41</v>
      </c>
      <c r="O231" s="90"/>
      <c r="P231" s="224">
        <f>O231*H231</f>
        <v>0</v>
      </c>
      <c r="Q231" s="224">
        <v>0</v>
      </c>
      <c r="R231" s="224">
        <f>Q231*H231</f>
        <v>0</v>
      </c>
      <c r="S231" s="224">
        <v>0</v>
      </c>
      <c r="T231" s="225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226" t="s">
        <v>218</v>
      </c>
      <c r="AT231" s="226" t="s">
        <v>122</v>
      </c>
      <c r="AU231" s="226" t="s">
        <v>86</v>
      </c>
      <c r="AY231" s="16" t="s">
        <v>119</v>
      </c>
      <c r="BE231" s="227">
        <f>IF(N231="základní",J231,0)</f>
        <v>0</v>
      </c>
      <c r="BF231" s="227">
        <f>IF(N231="snížená",J231,0)</f>
        <v>0</v>
      </c>
      <c r="BG231" s="227">
        <f>IF(N231="zákl. přenesená",J231,0)</f>
        <v>0</v>
      </c>
      <c r="BH231" s="227">
        <f>IF(N231="sníž. přenesená",J231,0)</f>
        <v>0</v>
      </c>
      <c r="BI231" s="227">
        <f>IF(N231="nulová",J231,0)</f>
        <v>0</v>
      </c>
      <c r="BJ231" s="16" t="s">
        <v>84</v>
      </c>
      <c r="BK231" s="227">
        <f>ROUND(I231*H231,2)</f>
        <v>0</v>
      </c>
      <c r="BL231" s="16" t="s">
        <v>218</v>
      </c>
      <c r="BM231" s="226" t="s">
        <v>352</v>
      </c>
    </row>
    <row r="232" s="2" customFormat="1">
      <c r="A232" s="37"/>
      <c r="B232" s="38"/>
      <c r="C232" s="39"/>
      <c r="D232" s="228" t="s">
        <v>128</v>
      </c>
      <c r="E232" s="39"/>
      <c r="F232" s="229" t="s">
        <v>353</v>
      </c>
      <c r="G232" s="39"/>
      <c r="H232" s="39"/>
      <c r="I232" s="230"/>
      <c r="J232" s="39"/>
      <c r="K232" s="39"/>
      <c r="L232" s="43"/>
      <c r="M232" s="231"/>
      <c r="N232" s="232"/>
      <c r="O232" s="90"/>
      <c r="P232" s="90"/>
      <c r="Q232" s="90"/>
      <c r="R232" s="90"/>
      <c r="S232" s="90"/>
      <c r="T232" s="91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T232" s="16" t="s">
        <v>128</v>
      </c>
      <c r="AU232" s="16" t="s">
        <v>86</v>
      </c>
    </row>
    <row r="233" s="2" customFormat="1" ht="24.15" customHeight="1">
      <c r="A233" s="37"/>
      <c r="B233" s="38"/>
      <c r="C233" s="214" t="s">
        <v>354</v>
      </c>
      <c r="D233" s="214" t="s">
        <v>122</v>
      </c>
      <c r="E233" s="215" t="s">
        <v>355</v>
      </c>
      <c r="F233" s="216" t="s">
        <v>356</v>
      </c>
      <c r="G233" s="217" t="s">
        <v>125</v>
      </c>
      <c r="H233" s="218">
        <v>210</v>
      </c>
      <c r="I233" s="219"/>
      <c r="J233" s="220">
        <f>ROUND(I233*H233,2)</f>
        <v>0</v>
      </c>
      <c r="K233" s="221"/>
      <c r="L233" s="43"/>
      <c r="M233" s="222" t="s">
        <v>1</v>
      </c>
      <c r="N233" s="223" t="s">
        <v>41</v>
      </c>
      <c r="O233" s="90"/>
      <c r="P233" s="224">
        <f>O233*H233</f>
        <v>0</v>
      </c>
      <c r="Q233" s="224">
        <v>0</v>
      </c>
      <c r="R233" s="224">
        <f>Q233*H233</f>
        <v>0</v>
      </c>
      <c r="S233" s="224">
        <v>0</v>
      </c>
      <c r="T233" s="225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226" t="s">
        <v>218</v>
      </c>
      <c r="AT233" s="226" t="s">
        <v>122</v>
      </c>
      <c r="AU233" s="226" t="s">
        <v>86</v>
      </c>
      <c r="AY233" s="16" t="s">
        <v>119</v>
      </c>
      <c r="BE233" s="227">
        <f>IF(N233="základní",J233,0)</f>
        <v>0</v>
      </c>
      <c r="BF233" s="227">
        <f>IF(N233="snížená",J233,0)</f>
        <v>0</v>
      </c>
      <c r="BG233" s="227">
        <f>IF(N233="zákl. přenesená",J233,0)</f>
        <v>0</v>
      </c>
      <c r="BH233" s="227">
        <f>IF(N233="sníž. přenesená",J233,0)</f>
        <v>0</v>
      </c>
      <c r="BI233" s="227">
        <f>IF(N233="nulová",J233,0)</f>
        <v>0</v>
      </c>
      <c r="BJ233" s="16" t="s">
        <v>84</v>
      </c>
      <c r="BK233" s="227">
        <f>ROUND(I233*H233,2)</f>
        <v>0</v>
      </c>
      <c r="BL233" s="16" t="s">
        <v>218</v>
      </c>
      <c r="BM233" s="226" t="s">
        <v>357</v>
      </c>
    </row>
    <row r="234" s="2" customFormat="1">
      <c r="A234" s="37"/>
      <c r="B234" s="38"/>
      <c r="C234" s="39"/>
      <c r="D234" s="228" t="s">
        <v>128</v>
      </c>
      <c r="E234" s="39"/>
      <c r="F234" s="229" t="s">
        <v>358</v>
      </c>
      <c r="G234" s="39"/>
      <c r="H234" s="39"/>
      <c r="I234" s="230"/>
      <c r="J234" s="39"/>
      <c r="K234" s="39"/>
      <c r="L234" s="43"/>
      <c r="M234" s="231"/>
      <c r="N234" s="232"/>
      <c r="O234" s="90"/>
      <c r="P234" s="90"/>
      <c r="Q234" s="90"/>
      <c r="R234" s="90"/>
      <c r="S234" s="90"/>
      <c r="T234" s="91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T234" s="16" t="s">
        <v>128</v>
      </c>
      <c r="AU234" s="16" t="s">
        <v>86</v>
      </c>
    </row>
    <row r="235" s="2" customFormat="1" ht="24.15" customHeight="1">
      <c r="A235" s="37"/>
      <c r="B235" s="38"/>
      <c r="C235" s="214" t="s">
        <v>359</v>
      </c>
      <c r="D235" s="214" t="s">
        <v>122</v>
      </c>
      <c r="E235" s="215" t="s">
        <v>360</v>
      </c>
      <c r="F235" s="216" t="s">
        <v>361</v>
      </c>
      <c r="G235" s="217" t="s">
        <v>125</v>
      </c>
      <c r="H235" s="218">
        <v>210</v>
      </c>
      <c r="I235" s="219"/>
      <c r="J235" s="220">
        <f>ROUND(I235*H235,2)</f>
        <v>0</v>
      </c>
      <c r="K235" s="221"/>
      <c r="L235" s="43"/>
      <c r="M235" s="222" t="s">
        <v>1</v>
      </c>
      <c r="N235" s="223" t="s">
        <v>41</v>
      </c>
      <c r="O235" s="90"/>
      <c r="P235" s="224">
        <f>O235*H235</f>
        <v>0</v>
      </c>
      <c r="Q235" s="224">
        <v>0</v>
      </c>
      <c r="R235" s="224">
        <f>Q235*H235</f>
        <v>0</v>
      </c>
      <c r="S235" s="224">
        <v>0</v>
      </c>
      <c r="T235" s="225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226" t="s">
        <v>218</v>
      </c>
      <c r="AT235" s="226" t="s">
        <v>122</v>
      </c>
      <c r="AU235" s="226" t="s">
        <v>86</v>
      </c>
      <c r="AY235" s="16" t="s">
        <v>119</v>
      </c>
      <c r="BE235" s="227">
        <f>IF(N235="základní",J235,0)</f>
        <v>0</v>
      </c>
      <c r="BF235" s="227">
        <f>IF(N235="snížená",J235,0)</f>
        <v>0</v>
      </c>
      <c r="BG235" s="227">
        <f>IF(N235="zákl. přenesená",J235,0)</f>
        <v>0</v>
      </c>
      <c r="BH235" s="227">
        <f>IF(N235="sníž. přenesená",J235,0)</f>
        <v>0</v>
      </c>
      <c r="BI235" s="227">
        <f>IF(N235="nulová",J235,0)</f>
        <v>0</v>
      </c>
      <c r="BJ235" s="16" t="s">
        <v>84</v>
      </c>
      <c r="BK235" s="227">
        <f>ROUND(I235*H235,2)</f>
        <v>0</v>
      </c>
      <c r="BL235" s="16" t="s">
        <v>218</v>
      </c>
      <c r="BM235" s="226" t="s">
        <v>362</v>
      </c>
    </row>
    <row r="236" s="2" customFormat="1">
      <c r="A236" s="37"/>
      <c r="B236" s="38"/>
      <c r="C236" s="39"/>
      <c r="D236" s="228" t="s">
        <v>128</v>
      </c>
      <c r="E236" s="39"/>
      <c r="F236" s="229" t="s">
        <v>363</v>
      </c>
      <c r="G236" s="39"/>
      <c r="H236" s="39"/>
      <c r="I236" s="230"/>
      <c r="J236" s="39"/>
      <c r="K236" s="39"/>
      <c r="L236" s="43"/>
      <c r="M236" s="231"/>
      <c r="N236" s="232"/>
      <c r="O236" s="90"/>
      <c r="P236" s="90"/>
      <c r="Q236" s="90"/>
      <c r="R236" s="90"/>
      <c r="S236" s="90"/>
      <c r="T236" s="91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T236" s="16" t="s">
        <v>128</v>
      </c>
      <c r="AU236" s="16" t="s">
        <v>86</v>
      </c>
    </row>
    <row r="237" s="2" customFormat="1" ht="24.15" customHeight="1">
      <c r="A237" s="37"/>
      <c r="B237" s="38"/>
      <c r="C237" s="214" t="s">
        <v>364</v>
      </c>
      <c r="D237" s="214" t="s">
        <v>122</v>
      </c>
      <c r="E237" s="215" t="s">
        <v>365</v>
      </c>
      <c r="F237" s="216" t="s">
        <v>366</v>
      </c>
      <c r="G237" s="217" t="s">
        <v>125</v>
      </c>
      <c r="H237" s="218">
        <v>20</v>
      </c>
      <c r="I237" s="219"/>
      <c r="J237" s="220">
        <f>ROUND(I237*H237,2)</f>
        <v>0</v>
      </c>
      <c r="K237" s="221"/>
      <c r="L237" s="43"/>
      <c r="M237" s="222" t="s">
        <v>1</v>
      </c>
      <c r="N237" s="223" t="s">
        <v>41</v>
      </c>
      <c r="O237" s="90"/>
      <c r="P237" s="224">
        <f>O237*H237</f>
        <v>0</v>
      </c>
      <c r="Q237" s="224">
        <v>0</v>
      </c>
      <c r="R237" s="224">
        <f>Q237*H237</f>
        <v>0</v>
      </c>
      <c r="S237" s="224">
        <v>0</v>
      </c>
      <c r="T237" s="225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226" t="s">
        <v>218</v>
      </c>
      <c r="AT237" s="226" t="s">
        <v>122</v>
      </c>
      <c r="AU237" s="226" t="s">
        <v>86</v>
      </c>
      <c r="AY237" s="16" t="s">
        <v>119</v>
      </c>
      <c r="BE237" s="227">
        <f>IF(N237="základní",J237,0)</f>
        <v>0</v>
      </c>
      <c r="BF237" s="227">
        <f>IF(N237="snížená",J237,0)</f>
        <v>0</v>
      </c>
      <c r="BG237" s="227">
        <f>IF(N237="zákl. přenesená",J237,0)</f>
        <v>0</v>
      </c>
      <c r="BH237" s="227">
        <f>IF(N237="sníž. přenesená",J237,0)</f>
        <v>0</v>
      </c>
      <c r="BI237" s="227">
        <f>IF(N237="nulová",J237,0)</f>
        <v>0</v>
      </c>
      <c r="BJ237" s="16" t="s">
        <v>84</v>
      </c>
      <c r="BK237" s="227">
        <f>ROUND(I237*H237,2)</f>
        <v>0</v>
      </c>
      <c r="BL237" s="16" t="s">
        <v>218</v>
      </c>
      <c r="BM237" s="226" t="s">
        <v>367</v>
      </c>
    </row>
    <row r="238" s="2" customFormat="1">
      <c r="A238" s="37"/>
      <c r="B238" s="38"/>
      <c r="C238" s="39"/>
      <c r="D238" s="228" t="s">
        <v>128</v>
      </c>
      <c r="E238" s="39"/>
      <c r="F238" s="229" t="s">
        <v>368</v>
      </c>
      <c r="G238" s="39"/>
      <c r="H238" s="39"/>
      <c r="I238" s="230"/>
      <c r="J238" s="39"/>
      <c r="K238" s="39"/>
      <c r="L238" s="43"/>
      <c r="M238" s="231"/>
      <c r="N238" s="232"/>
      <c r="O238" s="90"/>
      <c r="P238" s="90"/>
      <c r="Q238" s="90"/>
      <c r="R238" s="90"/>
      <c r="S238" s="90"/>
      <c r="T238" s="91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T238" s="16" t="s">
        <v>128</v>
      </c>
      <c r="AU238" s="16" t="s">
        <v>86</v>
      </c>
    </row>
    <row r="239" s="2" customFormat="1" ht="24.15" customHeight="1">
      <c r="A239" s="37"/>
      <c r="B239" s="38"/>
      <c r="C239" s="214" t="s">
        <v>369</v>
      </c>
      <c r="D239" s="214" t="s">
        <v>122</v>
      </c>
      <c r="E239" s="215" t="s">
        <v>370</v>
      </c>
      <c r="F239" s="216" t="s">
        <v>371</v>
      </c>
      <c r="G239" s="217" t="s">
        <v>308</v>
      </c>
      <c r="H239" s="218">
        <v>6.5919999999999996</v>
      </c>
      <c r="I239" s="219"/>
      <c r="J239" s="220">
        <f>ROUND(I239*H239,2)</f>
        <v>0</v>
      </c>
      <c r="K239" s="221"/>
      <c r="L239" s="43"/>
      <c r="M239" s="222" t="s">
        <v>1</v>
      </c>
      <c r="N239" s="223" t="s">
        <v>41</v>
      </c>
      <c r="O239" s="90"/>
      <c r="P239" s="224">
        <f>O239*H239</f>
        <v>0</v>
      </c>
      <c r="Q239" s="224">
        <v>0</v>
      </c>
      <c r="R239" s="224">
        <f>Q239*H239</f>
        <v>0</v>
      </c>
      <c r="S239" s="224">
        <v>0</v>
      </c>
      <c r="T239" s="225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226" t="s">
        <v>218</v>
      </c>
      <c r="AT239" s="226" t="s">
        <v>122</v>
      </c>
      <c r="AU239" s="226" t="s">
        <v>86</v>
      </c>
      <c r="AY239" s="16" t="s">
        <v>119</v>
      </c>
      <c r="BE239" s="227">
        <f>IF(N239="základní",J239,0)</f>
        <v>0</v>
      </c>
      <c r="BF239" s="227">
        <f>IF(N239="snížená",J239,0)</f>
        <v>0</v>
      </c>
      <c r="BG239" s="227">
        <f>IF(N239="zákl. přenesená",J239,0)</f>
        <v>0</v>
      </c>
      <c r="BH239" s="227">
        <f>IF(N239="sníž. přenesená",J239,0)</f>
        <v>0</v>
      </c>
      <c r="BI239" s="227">
        <f>IF(N239="nulová",J239,0)</f>
        <v>0</v>
      </c>
      <c r="BJ239" s="16" t="s">
        <v>84</v>
      </c>
      <c r="BK239" s="227">
        <f>ROUND(I239*H239,2)</f>
        <v>0</v>
      </c>
      <c r="BL239" s="16" t="s">
        <v>218</v>
      </c>
      <c r="BM239" s="226" t="s">
        <v>372</v>
      </c>
    </row>
    <row r="240" s="2" customFormat="1">
      <c r="A240" s="37"/>
      <c r="B240" s="38"/>
      <c r="C240" s="39"/>
      <c r="D240" s="228" t="s">
        <v>128</v>
      </c>
      <c r="E240" s="39"/>
      <c r="F240" s="229" t="s">
        <v>373</v>
      </c>
      <c r="G240" s="39"/>
      <c r="H240" s="39"/>
      <c r="I240" s="230"/>
      <c r="J240" s="39"/>
      <c r="K240" s="39"/>
      <c r="L240" s="43"/>
      <c r="M240" s="231"/>
      <c r="N240" s="232"/>
      <c r="O240" s="90"/>
      <c r="P240" s="90"/>
      <c r="Q240" s="90"/>
      <c r="R240" s="90"/>
      <c r="S240" s="90"/>
      <c r="T240" s="91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T240" s="16" t="s">
        <v>128</v>
      </c>
      <c r="AU240" s="16" t="s">
        <v>86</v>
      </c>
    </row>
    <row r="241" s="13" customFormat="1">
      <c r="A241" s="13"/>
      <c r="B241" s="244"/>
      <c r="C241" s="245"/>
      <c r="D241" s="228" t="s">
        <v>135</v>
      </c>
      <c r="E241" s="254" t="s">
        <v>1</v>
      </c>
      <c r="F241" s="246" t="s">
        <v>374</v>
      </c>
      <c r="G241" s="245"/>
      <c r="H241" s="247">
        <v>4</v>
      </c>
      <c r="I241" s="248"/>
      <c r="J241" s="245"/>
      <c r="K241" s="245"/>
      <c r="L241" s="249"/>
      <c r="M241" s="250"/>
      <c r="N241" s="251"/>
      <c r="O241" s="251"/>
      <c r="P241" s="251"/>
      <c r="Q241" s="251"/>
      <c r="R241" s="251"/>
      <c r="S241" s="251"/>
      <c r="T241" s="252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53" t="s">
        <v>135</v>
      </c>
      <c r="AU241" s="253" t="s">
        <v>86</v>
      </c>
      <c r="AV241" s="13" t="s">
        <v>86</v>
      </c>
      <c r="AW241" s="13" t="s">
        <v>32</v>
      </c>
      <c r="AX241" s="13" t="s">
        <v>76</v>
      </c>
      <c r="AY241" s="253" t="s">
        <v>119</v>
      </c>
    </row>
    <row r="242" s="13" customFormat="1">
      <c r="A242" s="13"/>
      <c r="B242" s="244"/>
      <c r="C242" s="245"/>
      <c r="D242" s="228" t="s">
        <v>135</v>
      </c>
      <c r="E242" s="254" t="s">
        <v>1</v>
      </c>
      <c r="F242" s="246" t="s">
        <v>375</v>
      </c>
      <c r="G242" s="245"/>
      <c r="H242" s="247">
        <v>2.5920000000000001</v>
      </c>
      <c r="I242" s="248"/>
      <c r="J242" s="245"/>
      <c r="K242" s="245"/>
      <c r="L242" s="249"/>
      <c r="M242" s="250"/>
      <c r="N242" s="251"/>
      <c r="O242" s="251"/>
      <c r="P242" s="251"/>
      <c r="Q242" s="251"/>
      <c r="R242" s="251"/>
      <c r="S242" s="251"/>
      <c r="T242" s="252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53" t="s">
        <v>135</v>
      </c>
      <c r="AU242" s="253" t="s">
        <v>86</v>
      </c>
      <c r="AV242" s="13" t="s">
        <v>86</v>
      </c>
      <c r="AW242" s="13" t="s">
        <v>32</v>
      </c>
      <c r="AX242" s="13" t="s">
        <v>76</v>
      </c>
      <c r="AY242" s="253" t="s">
        <v>119</v>
      </c>
    </row>
    <row r="243" s="14" customFormat="1">
      <c r="A243" s="14"/>
      <c r="B243" s="255"/>
      <c r="C243" s="256"/>
      <c r="D243" s="228" t="s">
        <v>135</v>
      </c>
      <c r="E243" s="257" t="s">
        <v>1</v>
      </c>
      <c r="F243" s="258" t="s">
        <v>313</v>
      </c>
      <c r="G243" s="256"/>
      <c r="H243" s="259">
        <v>6.5920000000000005</v>
      </c>
      <c r="I243" s="260"/>
      <c r="J243" s="256"/>
      <c r="K243" s="256"/>
      <c r="L243" s="261"/>
      <c r="M243" s="262"/>
      <c r="N243" s="263"/>
      <c r="O243" s="263"/>
      <c r="P243" s="263"/>
      <c r="Q243" s="263"/>
      <c r="R243" s="263"/>
      <c r="S243" s="263"/>
      <c r="T243" s="26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65" t="s">
        <v>135</v>
      </c>
      <c r="AU243" s="265" t="s">
        <v>86</v>
      </c>
      <c r="AV243" s="14" t="s">
        <v>142</v>
      </c>
      <c r="AW243" s="14" t="s">
        <v>32</v>
      </c>
      <c r="AX243" s="14" t="s">
        <v>84</v>
      </c>
      <c r="AY243" s="265" t="s">
        <v>119</v>
      </c>
    </row>
    <row r="244" s="2" customFormat="1" ht="24.15" customHeight="1">
      <c r="A244" s="37"/>
      <c r="B244" s="38"/>
      <c r="C244" s="214" t="s">
        <v>376</v>
      </c>
      <c r="D244" s="214" t="s">
        <v>122</v>
      </c>
      <c r="E244" s="215" t="s">
        <v>377</v>
      </c>
      <c r="F244" s="216" t="s">
        <v>378</v>
      </c>
      <c r="G244" s="217" t="s">
        <v>308</v>
      </c>
      <c r="H244" s="218">
        <v>2</v>
      </c>
      <c r="I244" s="219"/>
      <c r="J244" s="220">
        <f>ROUND(I244*H244,2)</f>
        <v>0</v>
      </c>
      <c r="K244" s="221"/>
      <c r="L244" s="43"/>
      <c r="M244" s="222" t="s">
        <v>1</v>
      </c>
      <c r="N244" s="223" t="s">
        <v>41</v>
      </c>
      <c r="O244" s="90"/>
      <c r="P244" s="224">
        <f>O244*H244</f>
        <v>0</v>
      </c>
      <c r="Q244" s="224">
        <v>2.1600000000000001</v>
      </c>
      <c r="R244" s="224">
        <f>Q244*H244</f>
        <v>4.3200000000000003</v>
      </c>
      <c r="S244" s="224">
        <v>0</v>
      </c>
      <c r="T244" s="225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226" t="s">
        <v>218</v>
      </c>
      <c r="AT244" s="226" t="s">
        <v>122</v>
      </c>
      <c r="AU244" s="226" t="s">
        <v>86</v>
      </c>
      <c r="AY244" s="16" t="s">
        <v>119</v>
      </c>
      <c r="BE244" s="227">
        <f>IF(N244="základní",J244,0)</f>
        <v>0</v>
      </c>
      <c r="BF244" s="227">
        <f>IF(N244="snížená",J244,0)</f>
        <v>0</v>
      </c>
      <c r="BG244" s="227">
        <f>IF(N244="zákl. přenesená",J244,0)</f>
        <v>0</v>
      </c>
      <c r="BH244" s="227">
        <f>IF(N244="sníž. přenesená",J244,0)</f>
        <v>0</v>
      </c>
      <c r="BI244" s="227">
        <f>IF(N244="nulová",J244,0)</f>
        <v>0</v>
      </c>
      <c r="BJ244" s="16" t="s">
        <v>84</v>
      </c>
      <c r="BK244" s="227">
        <f>ROUND(I244*H244,2)</f>
        <v>0</v>
      </c>
      <c r="BL244" s="16" t="s">
        <v>218</v>
      </c>
      <c r="BM244" s="226" t="s">
        <v>379</v>
      </c>
    </row>
    <row r="245" s="2" customFormat="1">
      <c r="A245" s="37"/>
      <c r="B245" s="38"/>
      <c r="C245" s="39"/>
      <c r="D245" s="228" t="s">
        <v>128</v>
      </c>
      <c r="E245" s="39"/>
      <c r="F245" s="229" t="s">
        <v>380</v>
      </c>
      <c r="G245" s="39"/>
      <c r="H245" s="39"/>
      <c r="I245" s="230"/>
      <c r="J245" s="39"/>
      <c r="K245" s="39"/>
      <c r="L245" s="43"/>
      <c r="M245" s="231"/>
      <c r="N245" s="232"/>
      <c r="O245" s="90"/>
      <c r="P245" s="90"/>
      <c r="Q245" s="90"/>
      <c r="R245" s="90"/>
      <c r="S245" s="90"/>
      <c r="T245" s="91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T245" s="16" t="s">
        <v>128</v>
      </c>
      <c r="AU245" s="16" t="s">
        <v>86</v>
      </c>
    </row>
    <row r="246" s="2" customFormat="1" ht="24.15" customHeight="1">
      <c r="A246" s="37"/>
      <c r="B246" s="38"/>
      <c r="C246" s="214" t="s">
        <v>381</v>
      </c>
      <c r="D246" s="214" t="s">
        <v>122</v>
      </c>
      <c r="E246" s="215" t="s">
        <v>382</v>
      </c>
      <c r="F246" s="216" t="s">
        <v>383</v>
      </c>
      <c r="G246" s="217" t="s">
        <v>125</v>
      </c>
      <c r="H246" s="218">
        <v>50</v>
      </c>
      <c r="I246" s="219"/>
      <c r="J246" s="220">
        <f>ROUND(I246*H246,2)</f>
        <v>0</v>
      </c>
      <c r="K246" s="221"/>
      <c r="L246" s="43"/>
      <c r="M246" s="222" t="s">
        <v>1</v>
      </c>
      <c r="N246" s="223" t="s">
        <v>41</v>
      </c>
      <c r="O246" s="90"/>
      <c r="P246" s="224">
        <f>O246*H246</f>
        <v>0</v>
      </c>
      <c r="Q246" s="224">
        <v>0</v>
      </c>
      <c r="R246" s="224">
        <f>Q246*H246</f>
        <v>0</v>
      </c>
      <c r="S246" s="224">
        <v>0</v>
      </c>
      <c r="T246" s="225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226" t="s">
        <v>218</v>
      </c>
      <c r="AT246" s="226" t="s">
        <v>122</v>
      </c>
      <c r="AU246" s="226" t="s">
        <v>86</v>
      </c>
      <c r="AY246" s="16" t="s">
        <v>119</v>
      </c>
      <c r="BE246" s="227">
        <f>IF(N246="základní",J246,0)</f>
        <v>0</v>
      </c>
      <c r="BF246" s="227">
        <f>IF(N246="snížená",J246,0)</f>
        <v>0</v>
      </c>
      <c r="BG246" s="227">
        <f>IF(N246="zákl. přenesená",J246,0)</f>
        <v>0</v>
      </c>
      <c r="BH246" s="227">
        <f>IF(N246="sníž. přenesená",J246,0)</f>
        <v>0</v>
      </c>
      <c r="BI246" s="227">
        <f>IF(N246="nulová",J246,0)</f>
        <v>0</v>
      </c>
      <c r="BJ246" s="16" t="s">
        <v>84</v>
      </c>
      <c r="BK246" s="227">
        <f>ROUND(I246*H246,2)</f>
        <v>0</v>
      </c>
      <c r="BL246" s="16" t="s">
        <v>218</v>
      </c>
      <c r="BM246" s="226" t="s">
        <v>384</v>
      </c>
    </row>
    <row r="247" s="2" customFormat="1">
      <c r="A247" s="37"/>
      <c r="B247" s="38"/>
      <c r="C247" s="39"/>
      <c r="D247" s="228" t="s">
        <v>128</v>
      </c>
      <c r="E247" s="39"/>
      <c r="F247" s="229" t="s">
        <v>385</v>
      </c>
      <c r="G247" s="39"/>
      <c r="H247" s="39"/>
      <c r="I247" s="230"/>
      <c r="J247" s="39"/>
      <c r="K247" s="39"/>
      <c r="L247" s="43"/>
      <c r="M247" s="231"/>
      <c r="N247" s="232"/>
      <c r="O247" s="90"/>
      <c r="P247" s="90"/>
      <c r="Q247" s="90"/>
      <c r="R247" s="90"/>
      <c r="S247" s="90"/>
      <c r="T247" s="91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T247" s="16" t="s">
        <v>128</v>
      </c>
      <c r="AU247" s="16" t="s">
        <v>86</v>
      </c>
    </row>
    <row r="248" s="2" customFormat="1" ht="24.15" customHeight="1">
      <c r="A248" s="37"/>
      <c r="B248" s="38"/>
      <c r="C248" s="214" t="s">
        <v>386</v>
      </c>
      <c r="D248" s="214" t="s">
        <v>122</v>
      </c>
      <c r="E248" s="215" t="s">
        <v>387</v>
      </c>
      <c r="F248" s="216" t="s">
        <v>388</v>
      </c>
      <c r="G248" s="217" t="s">
        <v>125</v>
      </c>
      <c r="H248" s="218">
        <v>420</v>
      </c>
      <c r="I248" s="219"/>
      <c r="J248" s="220">
        <f>ROUND(I248*H248,2)</f>
        <v>0</v>
      </c>
      <c r="K248" s="221"/>
      <c r="L248" s="43"/>
      <c r="M248" s="222" t="s">
        <v>1</v>
      </c>
      <c r="N248" s="223" t="s">
        <v>41</v>
      </c>
      <c r="O248" s="90"/>
      <c r="P248" s="224">
        <f>O248*H248</f>
        <v>0</v>
      </c>
      <c r="Q248" s="224">
        <v>0</v>
      </c>
      <c r="R248" s="224">
        <f>Q248*H248</f>
        <v>0</v>
      </c>
      <c r="S248" s="224">
        <v>0</v>
      </c>
      <c r="T248" s="225">
        <f>S248*H248</f>
        <v>0</v>
      </c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R248" s="226" t="s">
        <v>218</v>
      </c>
      <c r="AT248" s="226" t="s">
        <v>122</v>
      </c>
      <c r="AU248" s="226" t="s">
        <v>86</v>
      </c>
      <c r="AY248" s="16" t="s">
        <v>119</v>
      </c>
      <c r="BE248" s="227">
        <f>IF(N248="základní",J248,0)</f>
        <v>0</v>
      </c>
      <c r="BF248" s="227">
        <f>IF(N248="snížená",J248,0)</f>
        <v>0</v>
      </c>
      <c r="BG248" s="227">
        <f>IF(N248="zákl. přenesená",J248,0)</f>
        <v>0</v>
      </c>
      <c r="BH248" s="227">
        <f>IF(N248="sníž. přenesená",J248,0)</f>
        <v>0</v>
      </c>
      <c r="BI248" s="227">
        <f>IF(N248="nulová",J248,0)</f>
        <v>0</v>
      </c>
      <c r="BJ248" s="16" t="s">
        <v>84</v>
      </c>
      <c r="BK248" s="227">
        <f>ROUND(I248*H248,2)</f>
        <v>0</v>
      </c>
      <c r="BL248" s="16" t="s">
        <v>218</v>
      </c>
      <c r="BM248" s="226" t="s">
        <v>389</v>
      </c>
    </row>
    <row r="249" s="2" customFormat="1">
      <c r="A249" s="37"/>
      <c r="B249" s="38"/>
      <c r="C249" s="39"/>
      <c r="D249" s="228" t="s">
        <v>128</v>
      </c>
      <c r="E249" s="39"/>
      <c r="F249" s="229" t="s">
        <v>390</v>
      </c>
      <c r="G249" s="39"/>
      <c r="H249" s="39"/>
      <c r="I249" s="230"/>
      <c r="J249" s="39"/>
      <c r="K249" s="39"/>
      <c r="L249" s="43"/>
      <c r="M249" s="231"/>
      <c r="N249" s="232"/>
      <c r="O249" s="90"/>
      <c r="P249" s="90"/>
      <c r="Q249" s="90"/>
      <c r="R249" s="90"/>
      <c r="S249" s="90"/>
      <c r="T249" s="91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T249" s="16" t="s">
        <v>128</v>
      </c>
      <c r="AU249" s="16" t="s">
        <v>86</v>
      </c>
    </row>
    <row r="250" s="2" customFormat="1" ht="14.4" customHeight="1">
      <c r="A250" s="37"/>
      <c r="B250" s="38"/>
      <c r="C250" s="233" t="s">
        <v>391</v>
      </c>
      <c r="D250" s="233" t="s">
        <v>130</v>
      </c>
      <c r="E250" s="234" t="s">
        <v>392</v>
      </c>
      <c r="F250" s="235" t="s">
        <v>393</v>
      </c>
      <c r="G250" s="236" t="s">
        <v>125</v>
      </c>
      <c r="H250" s="237">
        <v>470</v>
      </c>
      <c r="I250" s="238"/>
      <c r="J250" s="239">
        <f>ROUND(I250*H250,2)</f>
        <v>0</v>
      </c>
      <c r="K250" s="240"/>
      <c r="L250" s="241"/>
      <c r="M250" s="242" t="s">
        <v>1</v>
      </c>
      <c r="N250" s="243" t="s">
        <v>41</v>
      </c>
      <c r="O250" s="90"/>
      <c r="P250" s="224">
        <f>O250*H250</f>
        <v>0</v>
      </c>
      <c r="Q250" s="224">
        <v>0.0224</v>
      </c>
      <c r="R250" s="224">
        <f>Q250*H250</f>
        <v>10.528000000000001</v>
      </c>
      <c r="S250" s="224">
        <v>0</v>
      </c>
      <c r="T250" s="225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226" t="s">
        <v>286</v>
      </c>
      <c r="AT250" s="226" t="s">
        <v>130</v>
      </c>
      <c r="AU250" s="226" t="s">
        <v>86</v>
      </c>
      <c r="AY250" s="16" t="s">
        <v>119</v>
      </c>
      <c r="BE250" s="227">
        <f>IF(N250="základní",J250,0)</f>
        <v>0</v>
      </c>
      <c r="BF250" s="227">
        <f>IF(N250="snížená",J250,0)</f>
        <v>0</v>
      </c>
      <c r="BG250" s="227">
        <f>IF(N250="zákl. přenesená",J250,0)</f>
        <v>0</v>
      </c>
      <c r="BH250" s="227">
        <f>IF(N250="sníž. přenesená",J250,0)</f>
        <v>0</v>
      </c>
      <c r="BI250" s="227">
        <f>IF(N250="nulová",J250,0)</f>
        <v>0</v>
      </c>
      <c r="BJ250" s="16" t="s">
        <v>84</v>
      </c>
      <c r="BK250" s="227">
        <f>ROUND(I250*H250,2)</f>
        <v>0</v>
      </c>
      <c r="BL250" s="16" t="s">
        <v>286</v>
      </c>
      <c r="BM250" s="226" t="s">
        <v>394</v>
      </c>
    </row>
    <row r="251" s="2" customFormat="1">
      <c r="A251" s="37"/>
      <c r="B251" s="38"/>
      <c r="C251" s="39"/>
      <c r="D251" s="228" t="s">
        <v>128</v>
      </c>
      <c r="E251" s="39"/>
      <c r="F251" s="229" t="s">
        <v>393</v>
      </c>
      <c r="G251" s="39"/>
      <c r="H251" s="39"/>
      <c r="I251" s="230"/>
      <c r="J251" s="39"/>
      <c r="K251" s="39"/>
      <c r="L251" s="43"/>
      <c r="M251" s="231"/>
      <c r="N251" s="232"/>
      <c r="O251" s="90"/>
      <c r="P251" s="90"/>
      <c r="Q251" s="90"/>
      <c r="R251" s="90"/>
      <c r="S251" s="90"/>
      <c r="T251" s="91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T251" s="16" t="s">
        <v>128</v>
      </c>
      <c r="AU251" s="16" t="s">
        <v>86</v>
      </c>
    </row>
    <row r="252" s="2" customFormat="1" ht="14.4" customHeight="1">
      <c r="A252" s="37"/>
      <c r="B252" s="38"/>
      <c r="C252" s="214" t="s">
        <v>395</v>
      </c>
      <c r="D252" s="214" t="s">
        <v>122</v>
      </c>
      <c r="E252" s="215" t="s">
        <v>396</v>
      </c>
      <c r="F252" s="216" t="s">
        <v>397</v>
      </c>
      <c r="G252" s="217" t="s">
        <v>125</v>
      </c>
      <c r="H252" s="218">
        <v>490</v>
      </c>
      <c r="I252" s="219"/>
      <c r="J252" s="220">
        <f>ROUND(I252*H252,2)</f>
        <v>0</v>
      </c>
      <c r="K252" s="221"/>
      <c r="L252" s="43"/>
      <c r="M252" s="222" t="s">
        <v>1</v>
      </c>
      <c r="N252" s="223" t="s">
        <v>41</v>
      </c>
      <c r="O252" s="90"/>
      <c r="P252" s="224">
        <f>O252*H252</f>
        <v>0</v>
      </c>
      <c r="Q252" s="224">
        <v>9.0000000000000006E-05</v>
      </c>
      <c r="R252" s="224">
        <f>Q252*H252</f>
        <v>0.0441</v>
      </c>
      <c r="S252" s="224">
        <v>0</v>
      </c>
      <c r="T252" s="225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226" t="s">
        <v>218</v>
      </c>
      <c r="AT252" s="226" t="s">
        <v>122</v>
      </c>
      <c r="AU252" s="226" t="s">
        <v>86</v>
      </c>
      <c r="AY252" s="16" t="s">
        <v>119</v>
      </c>
      <c r="BE252" s="227">
        <f>IF(N252="základní",J252,0)</f>
        <v>0</v>
      </c>
      <c r="BF252" s="227">
        <f>IF(N252="snížená",J252,0)</f>
        <v>0</v>
      </c>
      <c r="BG252" s="227">
        <f>IF(N252="zákl. přenesená",J252,0)</f>
        <v>0</v>
      </c>
      <c r="BH252" s="227">
        <f>IF(N252="sníž. přenesená",J252,0)</f>
        <v>0</v>
      </c>
      <c r="BI252" s="227">
        <f>IF(N252="nulová",J252,0)</f>
        <v>0</v>
      </c>
      <c r="BJ252" s="16" t="s">
        <v>84</v>
      </c>
      <c r="BK252" s="227">
        <f>ROUND(I252*H252,2)</f>
        <v>0</v>
      </c>
      <c r="BL252" s="16" t="s">
        <v>218</v>
      </c>
      <c r="BM252" s="226" t="s">
        <v>398</v>
      </c>
    </row>
    <row r="253" s="2" customFormat="1">
      <c r="A253" s="37"/>
      <c r="B253" s="38"/>
      <c r="C253" s="39"/>
      <c r="D253" s="228" t="s">
        <v>128</v>
      </c>
      <c r="E253" s="39"/>
      <c r="F253" s="229" t="s">
        <v>399</v>
      </c>
      <c r="G253" s="39"/>
      <c r="H253" s="39"/>
      <c r="I253" s="230"/>
      <c r="J253" s="39"/>
      <c r="K253" s="39"/>
      <c r="L253" s="43"/>
      <c r="M253" s="231"/>
      <c r="N253" s="232"/>
      <c r="O253" s="90"/>
      <c r="P253" s="90"/>
      <c r="Q253" s="90"/>
      <c r="R253" s="90"/>
      <c r="S253" s="90"/>
      <c r="T253" s="91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T253" s="16" t="s">
        <v>128</v>
      </c>
      <c r="AU253" s="16" t="s">
        <v>86</v>
      </c>
    </row>
    <row r="254" s="2" customFormat="1" ht="24.15" customHeight="1">
      <c r="A254" s="37"/>
      <c r="B254" s="38"/>
      <c r="C254" s="214" t="s">
        <v>400</v>
      </c>
      <c r="D254" s="214" t="s">
        <v>122</v>
      </c>
      <c r="E254" s="215" t="s">
        <v>401</v>
      </c>
      <c r="F254" s="216" t="s">
        <v>402</v>
      </c>
      <c r="G254" s="217" t="s">
        <v>125</v>
      </c>
      <c r="H254" s="218">
        <v>70</v>
      </c>
      <c r="I254" s="219"/>
      <c r="J254" s="220">
        <f>ROUND(I254*H254,2)</f>
        <v>0</v>
      </c>
      <c r="K254" s="221"/>
      <c r="L254" s="43"/>
      <c r="M254" s="222" t="s">
        <v>1</v>
      </c>
      <c r="N254" s="223" t="s">
        <v>41</v>
      </c>
      <c r="O254" s="90"/>
      <c r="P254" s="224">
        <f>O254*H254</f>
        <v>0</v>
      </c>
      <c r="Q254" s="224">
        <v>0</v>
      </c>
      <c r="R254" s="224">
        <f>Q254*H254</f>
        <v>0</v>
      </c>
      <c r="S254" s="224">
        <v>0</v>
      </c>
      <c r="T254" s="225">
        <f>S254*H254</f>
        <v>0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226" t="s">
        <v>218</v>
      </c>
      <c r="AT254" s="226" t="s">
        <v>122</v>
      </c>
      <c r="AU254" s="226" t="s">
        <v>86</v>
      </c>
      <c r="AY254" s="16" t="s">
        <v>119</v>
      </c>
      <c r="BE254" s="227">
        <f>IF(N254="základní",J254,0)</f>
        <v>0</v>
      </c>
      <c r="BF254" s="227">
        <f>IF(N254="snížená",J254,0)</f>
        <v>0</v>
      </c>
      <c r="BG254" s="227">
        <f>IF(N254="zákl. přenesená",J254,0)</f>
        <v>0</v>
      </c>
      <c r="BH254" s="227">
        <f>IF(N254="sníž. přenesená",J254,0)</f>
        <v>0</v>
      </c>
      <c r="BI254" s="227">
        <f>IF(N254="nulová",J254,0)</f>
        <v>0</v>
      </c>
      <c r="BJ254" s="16" t="s">
        <v>84</v>
      </c>
      <c r="BK254" s="227">
        <f>ROUND(I254*H254,2)</f>
        <v>0</v>
      </c>
      <c r="BL254" s="16" t="s">
        <v>218</v>
      </c>
      <c r="BM254" s="226" t="s">
        <v>403</v>
      </c>
    </row>
    <row r="255" s="2" customFormat="1">
      <c r="A255" s="37"/>
      <c r="B255" s="38"/>
      <c r="C255" s="39"/>
      <c r="D255" s="228" t="s">
        <v>128</v>
      </c>
      <c r="E255" s="39"/>
      <c r="F255" s="229" t="s">
        <v>404</v>
      </c>
      <c r="G255" s="39"/>
      <c r="H255" s="39"/>
      <c r="I255" s="230"/>
      <c r="J255" s="39"/>
      <c r="K255" s="39"/>
      <c r="L255" s="43"/>
      <c r="M255" s="231"/>
      <c r="N255" s="232"/>
      <c r="O255" s="90"/>
      <c r="P255" s="90"/>
      <c r="Q255" s="90"/>
      <c r="R255" s="90"/>
      <c r="S255" s="90"/>
      <c r="T255" s="91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T255" s="16" t="s">
        <v>128</v>
      </c>
      <c r="AU255" s="16" t="s">
        <v>86</v>
      </c>
    </row>
    <row r="256" s="2" customFormat="1" ht="24.15" customHeight="1">
      <c r="A256" s="37"/>
      <c r="B256" s="38"/>
      <c r="C256" s="233" t="s">
        <v>405</v>
      </c>
      <c r="D256" s="233" t="s">
        <v>130</v>
      </c>
      <c r="E256" s="234" t="s">
        <v>406</v>
      </c>
      <c r="F256" s="235" t="s">
        <v>407</v>
      </c>
      <c r="G256" s="236" t="s">
        <v>125</v>
      </c>
      <c r="H256" s="237">
        <v>72.099999999999994</v>
      </c>
      <c r="I256" s="238"/>
      <c r="J256" s="239">
        <f>ROUND(I256*H256,2)</f>
        <v>0</v>
      </c>
      <c r="K256" s="240"/>
      <c r="L256" s="241"/>
      <c r="M256" s="242" t="s">
        <v>1</v>
      </c>
      <c r="N256" s="243" t="s">
        <v>41</v>
      </c>
      <c r="O256" s="90"/>
      <c r="P256" s="224">
        <f>O256*H256</f>
        <v>0</v>
      </c>
      <c r="Q256" s="224">
        <v>0.00075000000000000002</v>
      </c>
      <c r="R256" s="224">
        <f>Q256*H256</f>
        <v>0.054074999999999998</v>
      </c>
      <c r="S256" s="224">
        <v>0</v>
      </c>
      <c r="T256" s="225">
        <f>S256*H256</f>
        <v>0</v>
      </c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R256" s="226" t="s">
        <v>286</v>
      </c>
      <c r="AT256" s="226" t="s">
        <v>130</v>
      </c>
      <c r="AU256" s="226" t="s">
        <v>86</v>
      </c>
      <c r="AY256" s="16" t="s">
        <v>119</v>
      </c>
      <c r="BE256" s="227">
        <f>IF(N256="základní",J256,0)</f>
        <v>0</v>
      </c>
      <c r="BF256" s="227">
        <f>IF(N256="snížená",J256,0)</f>
        <v>0</v>
      </c>
      <c r="BG256" s="227">
        <f>IF(N256="zákl. přenesená",J256,0)</f>
        <v>0</v>
      </c>
      <c r="BH256" s="227">
        <f>IF(N256="sníž. přenesená",J256,0)</f>
        <v>0</v>
      </c>
      <c r="BI256" s="227">
        <f>IF(N256="nulová",J256,0)</f>
        <v>0</v>
      </c>
      <c r="BJ256" s="16" t="s">
        <v>84</v>
      </c>
      <c r="BK256" s="227">
        <f>ROUND(I256*H256,2)</f>
        <v>0</v>
      </c>
      <c r="BL256" s="16" t="s">
        <v>286</v>
      </c>
      <c r="BM256" s="226" t="s">
        <v>408</v>
      </c>
    </row>
    <row r="257" s="2" customFormat="1">
      <c r="A257" s="37"/>
      <c r="B257" s="38"/>
      <c r="C257" s="39"/>
      <c r="D257" s="228" t="s">
        <v>128</v>
      </c>
      <c r="E257" s="39"/>
      <c r="F257" s="229" t="s">
        <v>407</v>
      </c>
      <c r="G257" s="39"/>
      <c r="H257" s="39"/>
      <c r="I257" s="230"/>
      <c r="J257" s="39"/>
      <c r="K257" s="39"/>
      <c r="L257" s="43"/>
      <c r="M257" s="231"/>
      <c r="N257" s="232"/>
      <c r="O257" s="90"/>
      <c r="P257" s="90"/>
      <c r="Q257" s="90"/>
      <c r="R257" s="90"/>
      <c r="S257" s="90"/>
      <c r="T257" s="91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T257" s="16" t="s">
        <v>128</v>
      </c>
      <c r="AU257" s="16" t="s">
        <v>86</v>
      </c>
    </row>
    <row r="258" s="13" customFormat="1">
      <c r="A258" s="13"/>
      <c r="B258" s="244"/>
      <c r="C258" s="245"/>
      <c r="D258" s="228" t="s">
        <v>135</v>
      </c>
      <c r="E258" s="245"/>
      <c r="F258" s="246" t="s">
        <v>409</v>
      </c>
      <c r="G258" s="245"/>
      <c r="H258" s="247">
        <v>72.099999999999994</v>
      </c>
      <c r="I258" s="248"/>
      <c r="J258" s="245"/>
      <c r="K258" s="245"/>
      <c r="L258" s="249"/>
      <c r="M258" s="250"/>
      <c r="N258" s="251"/>
      <c r="O258" s="251"/>
      <c r="P258" s="251"/>
      <c r="Q258" s="251"/>
      <c r="R258" s="251"/>
      <c r="S258" s="251"/>
      <c r="T258" s="252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53" t="s">
        <v>135</v>
      </c>
      <c r="AU258" s="253" t="s">
        <v>86</v>
      </c>
      <c r="AV258" s="13" t="s">
        <v>86</v>
      </c>
      <c r="AW258" s="13" t="s">
        <v>4</v>
      </c>
      <c r="AX258" s="13" t="s">
        <v>84</v>
      </c>
      <c r="AY258" s="253" t="s">
        <v>119</v>
      </c>
    </row>
    <row r="259" s="2" customFormat="1" ht="24.15" customHeight="1">
      <c r="A259" s="37"/>
      <c r="B259" s="38"/>
      <c r="C259" s="214" t="s">
        <v>410</v>
      </c>
      <c r="D259" s="214" t="s">
        <v>122</v>
      </c>
      <c r="E259" s="215" t="s">
        <v>411</v>
      </c>
      <c r="F259" s="216" t="s">
        <v>412</v>
      </c>
      <c r="G259" s="217" t="s">
        <v>413</v>
      </c>
      <c r="H259" s="218">
        <v>215</v>
      </c>
      <c r="I259" s="219"/>
      <c r="J259" s="220">
        <f>ROUND(I259*H259,2)</f>
        <v>0</v>
      </c>
      <c r="K259" s="221"/>
      <c r="L259" s="43"/>
      <c r="M259" s="222" t="s">
        <v>1</v>
      </c>
      <c r="N259" s="223" t="s">
        <v>41</v>
      </c>
      <c r="O259" s="90"/>
      <c r="P259" s="224">
        <f>O259*H259</f>
        <v>0</v>
      </c>
      <c r="Q259" s="224">
        <v>0</v>
      </c>
      <c r="R259" s="224">
        <f>Q259*H259</f>
        <v>0</v>
      </c>
      <c r="S259" s="224">
        <v>0</v>
      </c>
      <c r="T259" s="225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226" t="s">
        <v>218</v>
      </c>
      <c r="AT259" s="226" t="s">
        <v>122</v>
      </c>
      <c r="AU259" s="226" t="s">
        <v>86</v>
      </c>
      <c r="AY259" s="16" t="s">
        <v>119</v>
      </c>
      <c r="BE259" s="227">
        <f>IF(N259="základní",J259,0)</f>
        <v>0</v>
      </c>
      <c r="BF259" s="227">
        <f>IF(N259="snížená",J259,0)</f>
        <v>0</v>
      </c>
      <c r="BG259" s="227">
        <f>IF(N259="zákl. přenesená",J259,0)</f>
        <v>0</v>
      </c>
      <c r="BH259" s="227">
        <f>IF(N259="sníž. přenesená",J259,0)</f>
        <v>0</v>
      </c>
      <c r="BI259" s="227">
        <f>IF(N259="nulová",J259,0)</f>
        <v>0</v>
      </c>
      <c r="BJ259" s="16" t="s">
        <v>84</v>
      </c>
      <c r="BK259" s="227">
        <f>ROUND(I259*H259,2)</f>
        <v>0</v>
      </c>
      <c r="BL259" s="16" t="s">
        <v>218</v>
      </c>
      <c r="BM259" s="226" t="s">
        <v>414</v>
      </c>
    </row>
    <row r="260" s="2" customFormat="1">
      <c r="A260" s="37"/>
      <c r="B260" s="38"/>
      <c r="C260" s="39"/>
      <c r="D260" s="228" t="s">
        <v>128</v>
      </c>
      <c r="E260" s="39"/>
      <c r="F260" s="229" t="s">
        <v>415</v>
      </c>
      <c r="G260" s="39"/>
      <c r="H260" s="39"/>
      <c r="I260" s="230"/>
      <c r="J260" s="39"/>
      <c r="K260" s="39"/>
      <c r="L260" s="43"/>
      <c r="M260" s="231"/>
      <c r="N260" s="232"/>
      <c r="O260" s="90"/>
      <c r="P260" s="90"/>
      <c r="Q260" s="90"/>
      <c r="R260" s="90"/>
      <c r="S260" s="90"/>
      <c r="T260" s="91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T260" s="16" t="s">
        <v>128</v>
      </c>
      <c r="AU260" s="16" t="s">
        <v>86</v>
      </c>
    </row>
    <row r="261" s="2" customFormat="1" ht="24.15" customHeight="1">
      <c r="A261" s="37"/>
      <c r="B261" s="38"/>
      <c r="C261" s="214" t="s">
        <v>416</v>
      </c>
      <c r="D261" s="214" t="s">
        <v>122</v>
      </c>
      <c r="E261" s="215" t="s">
        <v>417</v>
      </c>
      <c r="F261" s="216" t="s">
        <v>418</v>
      </c>
      <c r="G261" s="217" t="s">
        <v>413</v>
      </c>
      <c r="H261" s="218">
        <v>24</v>
      </c>
      <c r="I261" s="219"/>
      <c r="J261" s="220">
        <f>ROUND(I261*H261,2)</f>
        <v>0</v>
      </c>
      <c r="K261" s="221"/>
      <c r="L261" s="43"/>
      <c r="M261" s="222" t="s">
        <v>1</v>
      </c>
      <c r="N261" s="223" t="s">
        <v>41</v>
      </c>
      <c r="O261" s="90"/>
      <c r="P261" s="224">
        <f>O261*H261</f>
        <v>0</v>
      </c>
      <c r="Q261" s="224">
        <v>0.15192</v>
      </c>
      <c r="R261" s="224">
        <f>Q261*H261</f>
        <v>3.64608</v>
      </c>
      <c r="S261" s="224">
        <v>0</v>
      </c>
      <c r="T261" s="225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226" t="s">
        <v>218</v>
      </c>
      <c r="AT261" s="226" t="s">
        <v>122</v>
      </c>
      <c r="AU261" s="226" t="s">
        <v>86</v>
      </c>
      <c r="AY261" s="16" t="s">
        <v>119</v>
      </c>
      <c r="BE261" s="227">
        <f>IF(N261="základní",J261,0)</f>
        <v>0</v>
      </c>
      <c r="BF261" s="227">
        <f>IF(N261="snížená",J261,0)</f>
        <v>0</v>
      </c>
      <c r="BG261" s="227">
        <f>IF(N261="zákl. přenesená",J261,0)</f>
        <v>0</v>
      </c>
      <c r="BH261" s="227">
        <f>IF(N261="sníž. přenesená",J261,0)</f>
        <v>0</v>
      </c>
      <c r="BI261" s="227">
        <f>IF(N261="nulová",J261,0)</f>
        <v>0</v>
      </c>
      <c r="BJ261" s="16" t="s">
        <v>84</v>
      </c>
      <c r="BK261" s="227">
        <f>ROUND(I261*H261,2)</f>
        <v>0</v>
      </c>
      <c r="BL261" s="16" t="s">
        <v>218</v>
      </c>
      <c r="BM261" s="226" t="s">
        <v>419</v>
      </c>
    </row>
    <row r="262" s="2" customFormat="1">
      <c r="A262" s="37"/>
      <c r="B262" s="38"/>
      <c r="C262" s="39"/>
      <c r="D262" s="228" t="s">
        <v>128</v>
      </c>
      <c r="E262" s="39"/>
      <c r="F262" s="229" t="s">
        <v>420</v>
      </c>
      <c r="G262" s="39"/>
      <c r="H262" s="39"/>
      <c r="I262" s="230"/>
      <c r="J262" s="39"/>
      <c r="K262" s="39"/>
      <c r="L262" s="43"/>
      <c r="M262" s="231"/>
      <c r="N262" s="232"/>
      <c r="O262" s="90"/>
      <c r="P262" s="90"/>
      <c r="Q262" s="90"/>
      <c r="R262" s="90"/>
      <c r="S262" s="90"/>
      <c r="T262" s="91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T262" s="16" t="s">
        <v>128</v>
      </c>
      <c r="AU262" s="16" t="s">
        <v>86</v>
      </c>
    </row>
    <row r="263" s="2" customFormat="1" ht="37.8" customHeight="1">
      <c r="A263" s="37"/>
      <c r="B263" s="38"/>
      <c r="C263" s="214" t="s">
        <v>421</v>
      </c>
      <c r="D263" s="214" t="s">
        <v>122</v>
      </c>
      <c r="E263" s="215" t="s">
        <v>422</v>
      </c>
      <c r="F263" s="216" t="s">
        <v>423</v>
      </c>
      <c r="G263" s="217" t="s">
        <v>413</v>
      </c>
      <c r="H263" s="218">
        <v>215</v>
      </c>
      <c r="I263" s="219"/>
      <c r="J263" s="220">
        <f>ROUND(I263*H263,2)</f>
        <v>0</v>
      </c>
      <c r="K263" s="221"/>
      <c r="L263" s="43"/>
      <c r="M263" s="222" t="s">
        <v>1</v>
      </c>
      <c r="N263" s="223" t="s">
        <v>41</v>
      </c>
      <c r="O263" s="90"/>
      <c r="P263" s="224">
        <f>O263*H263</f>
        <v>0</v>
      </c>
      <c r="Q263" s="224">
        <v>0.084250000000000005</v>
      </c>
      <c r="R263" s="224">
        <f>Q263*H263</f>
        <v>18.11375</v>
      </c>
      <c r="S263" s="224">
        <v>0</v>
      </c>
      <c r="T263" s="225">
        <f>S263*H263</f>
        <v>0</v>
      </c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R263" s="226" t="s">
        <v>218</v>
      </c>
      <c r="AT263" s="226" t="s">
        <v>122</v>
      </c>
      <c r="AU263" s="226" t="s">
        <v>86</v>
      </c>
      <c r="AY263" s="16" t="s">
        <v>119</v>
      </c>
      <c r="BE263" s="227">
        <f>IF(N263="základní",J263,0)</f>
        <v>0</v>
      </c>
      <c r="BF263" s="227">
        <f>IF(N263="snížená",J263,0)</f>
        <v>0</v>
      </c>
      <c r="BG263" s="227">
        <f>IF(N263="zákl. přenesená",J263,0)</f>
        <v>0</v>
      </c>
      <c r="BH263" s="227">
        <f>IF(N263="sníž. přenesená",J263,0)</f>
        <v>0</v>
      </c>
      <c r="BI263" s="227">
        <f>IF(N263="nulová",J263,0)</f>
        <v>0</v>
      </c>
      <c r="BJ263" s="16" t="s">
        <v>84</v>
      </c>
      <c r="BK263" s="227">
        <f>ROUND(I263*H263,2)</f>
        <v>0</v>
      </c>
      <c r="BL263" s="16" t="s">
        <v>218</v>
      </c>
      <c r="BM263" s="226" t="s">
        <v>424</v>
      </c>
    </row>
    <row r="264" s="2" customFormat="1">
      <c r="A264" s="37"/>
      <c r="B264" s="38"/>
      <c r="C264" s="39"/>
      <c r="D264" s="228" t="s">
        <v>128</v>
      </c>
      <c r="E264" s="39"/>
      <c r="F264" s="229" t="s">
        <v>425</v>
      </c>
      <c r="G264" s="39"/>
      <c r="H264" s="39"/>
      <c r="I264" s="230"/>
      <c r="J264" s="39"/>
      <c r="K264" s="39"/>
      <c r="L264" s="43"/>
      <c r="M264" s="231"/>
      <c r="N264" s="232"/>
      <c r="O264" s="90"/>
      <c r="P264" s="90"/>
      <c r="Q264" s="90"/>
      <c r="R264" s="90"/>
      <c r="S264" s="90"/>
      <c r="T264" s="91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T264" s="16" t="s">
        <v>128</v>
      </c>
      <c r="AU264" s="16" t="s">
        <v>86</v>
      </c>
    </row>
    <row r="265" s="2" customFormat="1" ht="24.15" customHeight="1">
      <c r="A265" s="37"/>
      <c r="B265" s="38"/>
      <c r="C265" s="214" t="s">
        <v>426</v>
      </c>
      <c r="D265" s="214" t="s">
        <v>122</v>
      </c>
      <c r="E265" s="215" t="s">
        <v>427</v>
      </c>
      <c r="F265" s="216" t="s">
        <v>428</v>
      </c>
      <c r="G265" s="217" t="s">
        <v>413</v>
      </c>
      <c r="H265" s="218">
        <v>215</v>
      </c>
      <c r="I265" s="219"/>
      <c r="J265" s="220">
        <f>ROUND(I265*H265,2)</f>
        <v>0</v>
      </c>
      <c r="K265" s="221"/>
      <c r="L265" s="43"/>
      <c r="M265" s="222" t="s">
        <v>1</v>
      </c>
      <c r="N265" s="223" t="s">
        <v>41</v>
      </c>
      <c r="O265" s="90"/>
      <c r="P265" s="224">
        <f>O265*H265</f>
        <v>0</v>
      </c>
      <c r="Q265" s="224">
        <v>0</v>
      </c>
      <c r="R265" s="224">
        <f>Q265*H265</f>
        <v>0</v>
      </c>
      <c r="S265" s="224">
        <v>0.29499999999999998</v>
      </c>
      <c r="T265" s="225">
        <f>S265*H265</f>
        <v>63.424999999999997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226" t="s">
        <v>218</v>
      </c>
      <c r="AT265" s="226" t="s">
        <v>122</v>
      </c>
      <c r="AU265" s="226" t="s">
        <v>86</v>
      </c>
      <c r="AY265" s="16" t="s">
        <v>119</v>
      </c>
      <c r="BE265" s="227">
        <f>IF(N265="základní",J265,0)</f>
        <v>0</v>
      </c>
      <c r="BF265" s="227">
        <f>IF(N265="snížená",J265,0)</f>
        <v>0</v>
      </c>
      <c r="BG265" s="227">
        <f>IF(N265="zákl. přenesená",J265,0)</f>
        <v>0</v>
      </c>
      <c r="BH265" s="227">
        <f>IF(N265="sníž. přenesená",J265,0)</f>
        <v>0</v>
      </c>
      <c r="BI265" s="227">
        <f>IF(N265="nulová",J265,0)</f>
        <v>0</v>
      </c>
      <c r="BJ265" s="16" t="s">
        <v>84</v>
      </c>
      <c r="BK265" s="227">
        <f>ROUND(I265*H265,2)</f>
        <v>0</v>
      </c>
      <c r="BL265" s="16" t="s">
        <v>218</v>
      </c>
      <c r="BM265" s="226" t="s">
        <v>429</v>
      </c>
    </row>
    <row r="266" s="2" customFormat="1">
      <c r="A266" s="37"/>
      <c r="B266" s="38"/>
      <c r="C266" s="39"/>
      <c r="D266" s="228" t="s">
        <v>128</v>
      </c>
      <c r="E266" s="39"/>
      <c r="F266" s="229" t="s">
        <v>430</v>
      </c>
      <c r="G266" s="39"/>
      <c r="H266" s="39"/>
      <c r="I266" s="230"/>
      <c r="J266" s="39"/>
      <c r="K266" s="39"/>
      <c r="L266" s="43"/>
      <c r="M266" s="231"/>
      <c r="N266" s="232"/>
      <c r="O266" s="90"/>
      <c r="P266" s="90"/>
      <c r="Q266" s="90"/>
      <c r="R266" s="90"/>
      <c r="S266" s="90"/>
      <c r="T266" s="91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T266" s="16" t="s">
        <v>128</v>
      </c>
      <c r="AU266" s="16" t="s">
        <v>86</v>
      </c>
    </row>
    <row r="267" s="2" customFormat="1" ht="24.15" customHeight="1">
      <c r="A267" s="37"/>
      <c r="B267" s="38"/>
      <c r="C267" s="214" t="s">
        <v>431</v>
      </c>
      <c r="D267" s="214" t="s">
        <v>122</v>
      </c>
      <c r="E267" s="215" t="s">
        <v>432</v>
      </c>
      <c r="F267" s="216" t="s">
        <v>433</v>
      </c>
      <c r="G267" s="217" t="s">
        <v>413</v>
      </c>
      <c r="H267" s="218">
        <v>24</v>
      </c>
      <c r="I267" s="219"/>
      <c r="J267" s="220">
        <f>ROUND(I267*H267,2)</f>
        <v>0</v>
      </c>
      <c r="K267" s="221"/>
      <c r="L267" s="43"/>
      <c r="M267" s="222" t="s">
        <v>1</v>
      </c>
      <c r="N267" s="223" t="s">
        <v>41</v>
      </c>
      <c r="O267" s="90"/>
      <c r="P267" s="224">
        <f>O267*H267</f>
        <v>0</v>
      </c>
      <c r="Q267" s="224">
        <v>0</v>
      </c>
      <c r="R267" s="224">
        <f>Q267*H267</f>
        <v>0</v>
      </c>
      <c r="S267" s="224">
        <v>0.66000000000000003</v>
      </c>
      <c r="T267" s="225">
        <f>S267*H267</f>
        <v>15.84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226" t="s">
        <v>218</v>
      </c>
      <c r="AT267" s="226" t="s">
        <v>122</v>
      </c>
      <c r="AU267" s="226" t="s">
        <v>86</v>
      </c>
      <c r="AY267" s="16" t="s">
        <v>119</v>
      </c>
      <c r="BE267" s="227">
        <f>IF(N267="základní",J267,0)</f>
        <v>0</v>
      </c>
      <c r="BF267" s="227">
        <f>IF(N267="snížená",J267,0)</f>
        <v>0</v>
      </c>
      <c r="BG267" s="227">
        <f>IF(N267="zákl. přenesená",J267,0)</f>
        <v>0</v>
      </c>
      <c r="BH267" s="227">
        <f>IF(N267="sníž. přenesená",J267,0)</f>
        <v>0</v>
      </c>
      <c r="BI267" s="227">
        <f>IF(N267="nulová",J267,0)</f>
        <v>0</v>
      </c>
      <c r="BJ267" s="16" t="s">
        <v>84</v>
      </c>
      <c r="BK267" s="227">
        <f>ROUND(I267*H267,2)</f>
        <v>0</v>
      </c>
      <c r="BL267" s="16" t="s">
        <v>218</v>
      </c>
      <c r="BM267" s="226" t="s">
        <v>434</v>
      </c>
    </row>
    <row r="268" s="2" customFormat="1">
      <c r="A268" s="37"/>
      <c r="B268" s="38"/>
      <c r="C268" s="39"/>
      <c r="D268" s="228" t="s">
        <v>128</v>
      </c>
      <c r="E268" s="39"/>
      <c r="F268" s="229" t="s">
        <v>435</v>
      </c>
      <c r="G268" s="39"/>
      <c r="H268" s="39"/>
      <c r="I268" s="230"/>
      <c r="J268" s="39"/>
      <c r="K268" s="39"/>
      <c r="L268" s="43"/>
      <c r="M268" s="231"/>
      <c r="N268" s="232"/>
      <c r="O268" s="90"/>
      <c r="P268" s="90"/>
      <c r="Q268" s="90"/>
      <c r="R268" s="90"/>
      <c r="S268" s="90"/>
      <c r="T268" s="91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T268" s="16" t="s">
        <v>128</v>
      </c>
      <c r="AU268" s="16" t="s">
        <v>86</v>
      </c>
    </row>
    <row r="269" s="2" customFormat="1" ht="24.15" customHeight="1">
      <c r="A269" s="37"/>
      <c r="B269" s="38"/>
      <c r="C269" s="214" t="s">
        <v>436</v>
      </c>
      <c r="D269" s="214" t="s">
        <v>122</v>
      </c>
      <c r="E269" s="215" t="s">
        <v>437</v>
      </c>
      <c r="F269" s="216" t="s">
        <v>438</v>
      </c>
      <c r="G269" s="217" t="s">
        <v>439</v>
      </c>
      <c r="H269" s="218">
        <v>45.5</v>
      </c>
      <c r="I269" s="219"/>
      <c r="J269" s="220">
        <f>ROUND(I269*H269,2)</f>
        <v>0</v>
      </c>
      <c r="K269" s="221"/>
      <c r="L269" s="43"/>
      <c r="M269" s="222" t="s">
        <v>1</v>
      </c>
      <c r="N269" s="223" t="s">
        <v>41</v>
      </c>
      <c r="O269" s="90"/>
      <c r="P269" s="224">
        <f>O269*H269</f>
        <v>0</v>
      </c>
      <c r="Q269" s="224">
        <v>0</v>
      </c>
      <c r="R269" s="224">
        <f>Q269*H269</f>
        <v>0</v>
      </c>
      <c r="S269" s="224">
        <v>0</v>
      </c>
      <c r="T269" s="225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226" t="s">
        <v>218</v>
      </c>
      <c r="AT269" s="226" t="s">
        <v>122</v>
      </c>
      <c r="AU269" s="226" t="s">
        <v>86</v>
      </c>
      <c r="AY269" s="16" t="s">
        <v>119</v>
      </c>
      <c r="BE269" s="227">
        <f>IF(N269="základní",J269,0)</f>
        <v>0</v>
      </c>
      <c r="BF269" s="227">
        <f>IF(N269="snížená",J269,0)</f>
        <v>0</v>
      </c>
      <c r="BG269" s="227">
        <f>IF(N269="zákl. přenesená",J269,0)</f>
        <v>0</v>
      </c>
      <c r="BH269" s="227">
        <f>IF(N269="sníž. přenesená",J269,0)</f>
        <v>0</v>
      </c>
      <c r="BI269" s="227">
        <f>IF(N269="nulová",J269,0)</f>
        <v>0</v>
      </c>
      <c r="BJ269" s="16" t="s">
        <v>84</v>
      </c>
      <c r="BK269" s="227">
        <f>ROUND(I269*H269,2)</f>
        <v>0</v>
      </c>
      <c r="BL269" s="16" t="s">
        <v>218</v>
      </c>
      <c r="BM269" s="226" t="s">
        <v>440</v>
      </c>
    </row>
    <row r="270" s="2" customFormat="1">
      <c r="A270" s="37"/>
      <c r="B270" s="38"/>
      <c r="C270" s="39"/>
      <c r="D270" s="228" t="s">
        <v>128</v>
      </c>
      <c r="E270" s="39"/>
      <c r="F270" s="229" t="s">
        <v>441</v>
      </c>
      <c r="G270" s="39"/>
      <c r="H270" s="39"/>
      <c r="I270" s="230"/>
      <c r="J270" s="39"/>
      <c r="K270" s="39"/>
      <c r="L270" s="43"/>
      <c r="M270" s="231"/>
      <c r="N270" s="232"/>
      <c r="O270" s="90"/>
      <c r="P270" s="90"/>
      <c r="Q270" s="90"/>
      <c r="R270" s="90"/>
      <c r="S270" s="90"/>
      <c r="T270" s="91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T270" s="16" t="s">
        <v>128</v>
      </c>
      <c r="AU270" s="16" t="s">
        <v>86</v>
      </c>
    </row>
    <row r="271" s="2" customFormat="1" ht="24.15" customHeight="1">
      <c r="A271" s="37"/>
      <c r="B271" s="38"/>
      <c r="C271" s="214" t="s">
        <v>218</v>
      </c>
      <c r="D271" s="214" t="s">
        <v>122</v>
      </c>
      <c r="E271" s="215" t="s">
        <v>442</v>
      </c>
      <c r="F271" s="216" t="s">
        <v>443</v>
      </c>
      <c r="G271" s="217" t="s">
        <v>439</v>
      </c>
      <c r="H271" s="218">
        <v>45.5</v>
      </c>
      <c r="I271" s="219"/>
      <c r="J271" s="220">
        <f>ROUND(I271*H271,2)</f>
        <v>0</v>
      </c>
      <c r="K271" s="221"/>
      <c r="L271" s="43"/>
      <c r="M271" s="222" t="s">
        <v>1</v>
      </c>
      <c r="N271" s="223" t="s">
        <v>41</v>
      </c>
      <c r="O271" s="90"/>
      <c r="P271" s="224">
        <f>O271*H271</f>
        <v>0</v>
      </c>
      <c r="Q271" s="224">
        <v>0</v>
      </c>
      <c r="R271" s="224">
        <f>Q271*H271</f>
        <v>0</v>
      </c>
      <c r="S271" s="224">
        <v>0</v>
      </c>
      <c r="T271" s="225">
        <f>S271*H271</f>
        <v>0</v>
      </c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R271" s="226" t="s">
        <v>218</v>
      </c>
      <c r="AT271" s="226" t="s">
        <v>122</v>
      </c>
      <c r="AU271" s="226" t="s">
        <v>86</v>
      </c>
      <c r="AY271" s="16" t="s">
        <v>119</v>
      </c>
      <c r="BE271" s="227">
        <f>IF(N271="základní",J271,0)</f>
        <v>0</v>
      </c>
      <c r="BF271" s="227">
        <f>IF(N271="snížená",J271,0)</f>
        <v>0</v>
      </c>
      <c r="BG271" s="227">
        <f>IF(N271="zákl. přenesená",J271,0)</f>
        <v>0</v>
      </c>
      <c r="BH271" s="227">
        <f>IF(N271="sníž. přenesená",J271,0)</f>
        <v>0</v>
      </c>
      <c r="BI271" s="227">
        <f>IF(N271="nulová",J271,0)</f>
        <v>0</v>
      </c>
      <c r="BJ271" s="16" t="s">
        <v>84</v>
      </c>
      <c r="BK271" s="227">
        <f>ROUND(I271*H271,2)</f>
        <v>0</v>
      </c>
      <c r="BL271" s="16" t="s">
        <v>218</v>
      </c>
      <c r="BM271" s="226" t="s">
        <v>444</v>
      </c>
    </row>
    <row r="272" s="2" customFormat="1">
      <c r="A272" s="37"/>
      <c r="B272" s="38"/>
      <c r="C272" s="39"/>
      <c r="D272" s="228" t="s">
        <v>128</v>
      </c>
      <c r="E272" s="39"/>
      <c r="F272" s="229" t="s">
        <v>445</v>
      </c>
      <c r="G272" s="39"/>
      <c r="H272" s="39"/>
      <c r="I272" s="230"/>
      <c r="J272" s="39"/>
      <c r="K272" s="39"/>
      <c r="L272" s="43"/>
      <c r="M272" s="231"/>
      <c r="N272" s="232"/>
      <c r="O272" s="90"/>
      <c r="P272" s="90"/>
      <c r="Q272" s="90"/>
      <c r="R272" s="90"/>
      <c r="S272" s="90"/>
      <c r="T272" s="91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T272" s="16" t="s">
        <v>128</v>
      </c>
      <c r="AU272" s="16" t="s">
        <v>86</v>
      </c>
    </row>
    <row r="273" s="2" customFormat="1" ht="24.15" customHeight="1">
      <c r="A273" s="37"/>
      <c r="B273" s="38"/>
      <c r="C273" s="214" t="s">
        <v>446</v>
      </c>
      <c r="D273" s="214" t="s">
        <v>122</v>
      </c>
      <c r="E273" s="215" t="s">
        <v>447</v>
      </c>
      <c r="F273" s="216" t="s">
        <v>448</v>
      </c>
      <c r="G273" s="217" t="s">
        <v>439</v>
      </c>
      <c r="H273" s="218">
        <v>1319.5</v>
      </c>
      <c r="I273" s="219"/>
      <c r="J273" s="220">
        <f>ROUND(I273*H273,2)</f>
        <v>0</v>
      </c>
      <c r="K273" s="221"/>
      <c r="L273" s="43"/>
      <c r="M273" s="222" t="s">
        <v>1</v>
      </c>
      <c r="N273" s="223" t="s">
        <v>41</v>
      </c>
      <c r="O273" s="90"/>
      <c r="P273" s="224">
        <f>O273*H273</f>
        <v>0</v>
      </c>
      <c r="Q273" s="224">
        <v>0</v>
      </c>
      <c r="R273" s="224">
        <f>Q273*H273</f>
        <v>0</v>
      </c>
      <c r="S273" s="224">
        <v>0</v>
      </c>
      <c r="T273" s="225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226" t="s">
        <v>218</v>
      </c>
      <c r="AT273" s="226" t="s">
        <v>122</v>
      </c>
      <c r="AU273" s="226" t="s">
        <v>86</v>
      </c>
      <c r="AY273" s="16" t="s">
        <v>119</v>
      </c>
      <c r="BE273" s="227">
        <f>IF(N273="základní",J273,0)</f>
        <v>0</v>
      </c>
      <c r="BF273" s="227">
        <f>IF(N273="snížená",J273,0)</f>
        <v>0</v>
      </c>
      <c r="BG273" s="227">
        <f>IF(N273="zákl. přenesená",J273,0)</f>
        <v>0</v>
      </c>
      <c r="BH273" s="227">
        <f>IF(N273="sníž. přenesená",J273,0)</f>
        <v>0</v>
      </c>
      <c r="BI273" s="227">
        <f>IF(N273="nulová",J273,0)</f>
        <v>0</v>
      </c>
      <c r="BJ273" s="16" t="s">
        <v>84</v>
      </c>
      <c r="BK273" s="227">
        <f>ROUND(I273*H273,2)</f>
        <v>0</v>
      </c>
      <c r="BL273" s="16" t="s">
        <v>218</v>
      </c>
      <c r="BM273" s="226" t="s">
        <v>449</v>
      </c>
    </row>
    <row r="274" s="2" customFormat="1">
      <c r="A274" s="37"/>
      <c r="B274" s="38"/>
      <c r="C274" s="39"/>
      <c r="D274" s="228" t="s">
        <v>128</v>
      </c>
      <c r="E274" s="39"/>
      <c r="F274" s="229" t="s">
        <v>450</v>
      </c>
      <c r="G274" s="39"/>
      <c r="H274" s="39"/>
      <c r="I274" s="230"/>
      <c r="J274" s="39"/>
      <c r="K274" s="39"/>
      <c r="L274" s="43"/>
      <c r="M274" s="231"/>
      <c r="N274" s="232"/>
      <c r="O274" s="90"/>
      <c r="P274" s="90"/>
      <c r="Q274" s="90"/>
      <c r="R274" s="90"/>
      <c r="S274" s="90"/>
      <c r="T274" s="91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T274" s="16" t="s">
        <v>128</v>
      </c>
      <c r="AU274" s="16" t="s">
        <v>86</v>
      </c>
    </row>
    <row r="275" s="13" customFormat="1">
      <c r="A275" s="13"/>
      <c r="B275" s="244"/>
      <c r="C275" s="245"/>
      <c r="D275" s="228" t="s">
        <v>135</v>
      </c>
      <c r="E275" s="245"/>
      <c r="F275" s="246" t="s">
        <v>451</v>
      </c>
      <c r="G275" s="245"/>
      <c r="H275" s="247">
        <v>1319.5</v>
      </c>
      <c r="I275" s="248"/>
      <c r="J275" s="245"/>
      <c r="K275" s="245"/>
      <c r="L275" s="249"/>
      <c r="M275" s="250"/>
      <c r="N275" s="251"/>
      <c r="O275" s="251"/>
      <c r="P275" s="251"/>
      <c r="Q275" s="251"/>
      <c r="R275" s="251"/>
      <c r="S275" s="251"/>
      <c r="T275" s="252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53" t="s">
        <v>135</v>
      </c>
      <c r="AU275" s="253" t="s">
        <v>86</v>
      </c>
      <c r="AV275" s="13" t="s">
        <v>86</v>
      </c>
      <c r="AW275" s="13" t="s">
        <v>4</v>
      </c>
      <c r="AX275" s="13" t="s">
        <v>84</v>
      </c>
      <c r="AY275" s="253" t="s">
        <v>119</v>
      </c>
    </row>
    <row r="276" s="2" customFormat="1" ht="14.4" customHeight="1">
      <c r="A276" s="37"/>
      <c r="B276" s="38"/>
      <c r="C276" s="214" t="s">
        <v>452</v>
      </c>
      <c r="D276" s="214" t="s">
        <v>122</v>
      </c>
      <c r="E276" s="215" t="s">
        <v>453</v>
      </c>
      <c r="F276" s="216" t="s">
        <v>454</v>
      </c>
      <c r="G276" s="217" t="s">
        <v>439</v>
      </c>
      <c r="H276" s="218">
        <v>45.5</v>
      </c>
      <c r="I276" s="219"/>
      <c r="J276" s="220">
        <f>ROUND(I276*H276,2)</f>
        <v>0</v>
      </c>
      <c r="K276" s="221"/>
      <c r="L276" s="43"/>
      <c r="M276" s="222" t="s">
        <v>1</v>
      </c>
      <c r="N276" s="223" t="s">
        <v>41</v>
      </c>
      <c r="O276" s="90"/>
      <c r="P276" s="224">
        <f>O276*H276</f>
        <v>0</v>
      </c>
      <c r="Q276" s="224">
        <v>0</v>
      </c>
      <c r="R276" s="224">
        <f>Q276*H276</f>
        <v>0</v>
      </c>
      <c r="S276" s="224">
        <v>0</v>
      </c>
      <c r="T276" s="225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226" t="s">
        <v>218</v>
      </c>
      <c r="AT276" s="226" t="s">
        <v>122</v>
      </c>
      <c r="AU276" s="226" t="s">
        <v>86</v>
      </c>
      <c r="AY276" s="16" t="s">
        <v>119</v>
      </c>
      <c r="BE276" s="227">
        <f>IF(N276="základní",J276,0)</f>
        <v>0</v>
      </c>
      <c r="BF276" s="227">
        <f>IF(N276="snížená",J276,0)</f>
        <v>0</v>
      </c>
      <c r="BG276" s="227">
        <f>IF(N276="zákl. přenesená",J276,0)</f>
        <v>0</v>
      </c>
      <c r="BH276" s="227">
        <f>IF(N276="sníž. přenesená",J276,0)</f>
        <v>0</v>
      </c>
      <c r="BI276" s="227">
        <f>IF(N276="nulová",J276,0)</f>
        <v>0</v>
      </c>
      <c r="BJ276" s="16" t="s">
        <v>84</v>
      </c>
      <c r="BK276" s="227">
        <f>ROUND(I276*H276,2)</f>
        <v>0</v>
      </c>
      <c r="BL276" s="16" t="s">
        <v>218</v>
      </c>
      <c r="BM276" s="226" t="s">
        <v>455</v>
      </c>
    </row>
    <row r="277" s="2" customFormat="1">
      <c r="A277" s="37"/>
      <c r="B277" s="38"/>
      <c r="C277" s="39"/>
      <c r="D277" s="228" t="s">
        <v>128</v>
      </c>
      <c r="E277" s="39"/>
      <c r="F277" s="229" t="s">
        <v>456</v>
      </c>
      <c r="G277" s="39"/>
      <c r="H277" s="39"/>
      <c r="I277" s="230"/>
      <c r="J277" s="39"/>
      <c r="K277" s="39"/>
      <c r="L277" s="43"/>
      <c r="M277" s="231"/>
      <c r="N277" s="232"/>
      <c r="O277" s="90"/>
      <c r="P277" s="90"/>
      <c r="Q277" s="90"/>
      <c r="R277" s="90"/>
      <c r="S277" s="90"/>
      <c r="T277" s="91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T277" s="16" t="s">
        <v>128</v>
      </c>
      <c r="AU277" s="16" t="s">
        <v>86</v>
      </c>
    </row>
    <row r="278" s="2" customFormat="1" ht="24.15" customHeight="1">
      <c r="A278" s="37"/>
      <c r="B278" s="38"/>
      <c r="C278" s="214" t="s">
        <v>457</v>
      </c>
      <c r="D278" s="214" t="s">
        <v>122</v>
      </c>
      <c r="E278" s="215" t="s">
        <v>458</v>
      </c>
      <c r="F278" s="216" t="s">
        <v>459</v>
      </c>
      <c r="G278" s="217" t="s">
        <v>439</v>
      </c>
      <c r="H278" s="218">
        <v>36.710999999999999</v>
      </c>
      <c r="I278" s="219"/>
      <c r="J278" s="220">
        <f>ROUND(I278*H278,2)</f>
        <v>0</v>
      </c>
      <c r="K278" s="221"/>
      <c r="L278" s="43"/>
      <c r="M278" s="222" t="s">
        <v>1</v>
      </c>
      <c r="N278" s="223" t="s">
        <v>41</v>
      </c>
      <c r="O278" s="90"/>
      <c r="P278" s="224">
        <f>O278*H278</f>
        <v>0</v>
      </c>
      <c r="Q278" s="224">
        <v>0</v>
      </c>
      <c r="R278" s="224">
        <f>Q278*H278</f>
        <v>0</v>
      </c>
      <c r="S278" s="224">
        <v>0</v>
      </c>
      <c r="T278" s="225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226" t="s">
        <v>218</v>
      </c>
      <c r="AT278" s="226" t="s">
        <v>122</v>
      </c>
      <c r="AU278" s="226" t="s">
        <v>86</v>
      </c>
      <c r="AY278" s="16" t="s">
        <v>119</v>
      </c>
      <c r="BE278" s="227">
        <f>IF(N278="základní",J278,0)</f>
        <v>0</v>
      </c>
      <c r="BF278" s="227">
        <f>IF(N278="snížená",J278,0)</f>
        <v>0</v>
      </c>
      <c r="BG278" s="227">
        <f>IF(N278="zákl. přenesená",J278,0)</f>
        <v>0</v>
      </c>
      <c r="BH278" s="227">
        <f>IF(N278="sníž. přenesená",J278,0)</f>
        <v>0</v>
      </c>
      <c r="BI278" s="227">
        <f>IF(N278="nulová",J278,0)</f>
        <v>0</v>
      </c>
      <c r="BJ278" s="16" t="s">
        <v>84</v>
      </c>
      <c r="BK278" s="227">
        <f>ROUND(I278*H278,2)</f>
        <v>0</v>
      </c>
      <c r="BL278" s="16" t="s">
        <v>218</v>
      </c>
      <c r="BM278" s="226" t="s">
        <v>460</v>
      </c>
    </row>
    <row r="279" s="2" customFormat="1">
      <c r="A279" s="37"/>
      <c r="B279" s="38"/>
      <c r="C279" s="39"/>
      <c r="D279" s="228" t="s">
        <v>128</v>
      </c>
      <c r="E279" s="39"/>
      <c r="F279" s="229" t="s">
        <v>461</v>
      </c>
      <c r="G279" s="39"/>
      <c r="H279" s="39"/>
      <c r="I279" s="230"/>
      <c r="J279" s="39"/>
      <c r="K279" s="39"/>
      <c r="L279" s="43"/>
      <c r="M279" s="231"/>
      <c r="N279" s="232"/>
      <c r="O279" s="90"/>
      <c r="P279" s="90"/>
      <c r="Q279" s="90"/>
      <c r="R279" s="90"/>
      <c r="S279" s="90"/>
      <c r="T279" s="91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T279" s="16" t="s">
        <v>128</v>
      </c>
      <c r="AU279" s="16" t="s">
        <v>86</v>
      </c>
    </row>
    <row r="280" s="2" customFormat="1" ht="24.15" customHeight="1">
      <c r="A280" s="37"/>
      <c r="B280" s="38"/>
      <c r="C280" s="214" t="s">
        <v>462</v>
      </c>
      <c r="D280" s="214" t="s">
        <v>122</v>
      </c>
      <c r="E280" s="215" t="s">
        <v>463</v>
      </c>
      <c r="F280" s="216" t="s">
        <v>464</v>
      </c>
      <c r="G280" s="217" t="s">
        <v>439</v>
      </c>
      <c r="H280" s="218">
        <v>734.22000000000003</v>
      </c>
      <c r="I280" s="219"/>
      <c r="J280" s="220">
        <f>ROUND(I280*H280,2)</f>
        <v>0</v>
      </c>
      <c r="K280" s="221"/>
      <c r="L280" s="43"/>
      <c r="M280" s="222" t="s">
        <v>1</v>
      </c>
      <c r="N280" s="223" t="s">
        <v>41</v>
      </c>
      <c r="O280" s="90"/>
      <c r="P280" s="224">
        <f>O280*H280</f>
        <v>0</v>
      </c>
      <c r="Q280" s="224">
        <v>0</v>
      </c>
      <c r="R280" s="224">
        <f>Q280*H280</f>
        <v>0</v>
      </c>
      <c r="S280" s="224">
        <v>0</v>
      </c>
      <c r="T280" s="225">
        <f>S280*H280</f>
        <v>0</v>
      </c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R280" s="226" t="s">
        <v>218</v>
      </c>
      <c r="AT280" s="226" t="s">
        <v>122</v>
      </c>
      <c r="AU280" s="226" t="s">
        <v>86</v>
      </c>
      <c r="AY280" s="16" t="s">
        <v>119</v>
      </c>
      <c r="BE280" s="227">
        <f>IF(N280="základní",J280,0)</f>
        <v>0</v>
      </c>
      <c r="BF280" s="227">
        <f>IF(N280="snížená",J280,0)</f>
        <v>0</v>
      </c>
      <c r="BG280" s="227">
        <f>IF(N280="zákl. přenesená",J280,0)</f>
        <v>0</v>
      </c>
      <c r="BH280" s="227">
        <f>IF(N280="sníž. přenesená",J280,0)</f>
        <v>0</v>
      </c>
      <c r="BI280" s="227">
        <f>IF(N280="nulová",J280,0)</f>
        <v>0</v>
      </c>
      <c r="BJ280" s="16" t="s">
        <v>84</v>
      </c>
      <c r="BK280" s="227">
        <f>ROUND(I280*H280,2)</f>
        <v>0</v>
      </c>
      <c r="BL280" s="16" t="s">
        <v>218</v>
      </c>
      <c r="BM280" s="226" t="s">
        <v>465</v>
      </c>
    </row>
    <row r="281" s="2" customFormat="1">
      <c r="A281" s="37"/>
      <c r="B281" s="38"/>
      <c r="C281" s="39"/>
      <c r="D281" s="228" t="s">
        <v>128</v>
      </c>
      <c r="E281" s="39"/>
      <c r="F281" s="229" t="s">
        <v>466</v>
      </c>
      <c r="G281" s="39"/>
      <c r="H281" s="39"/>
      <c r="I281" s="230"/>
      <c r="J281" s="39"/>
      <c r="K281" s="39"/>
      <c r="L281" s="43"/>
      <c r="M281" s="231"/>
      <c r="N281" s="232"/>
      <c r="O281" s="90"/>
      <c r="P281" s="90"/>
      <c r="Q281" s="90"/>
      <c r="R281" s="90"/>
      <c r="S281" s="90"/>
      <c r="T281" s="91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T281" s="16" t="s">
        <v>128</v>
      </c>
      <c r="AU281" s="16" t="s">
        <v>86</v>
      </c>
    </row>
    <row r="282" s="13" customFormat="1">
      <c r="A282" s="13"/>
      <c r="B282" s="244"/>
      <c r="C282" s="245"/>
      <c r="D282" s="228" t="s">
        <v>135</v>
      </c>
      <c r="E282" s="245"/>
      <c r="F282" s="246" t="s">
        <v>467</v>
      </c>
      <c r="G282" s="245"/>
      <c r="H282" s="247">
        <v>734.22000000000003</v>
      </c>
      <c r="I282" s="248"/>
      <c r="J282" s="245"/>
      <c r="K282" s="245"/>
      <c r="L282" s="249"/>
      <c r="M282" s="250"/>
      <c r="N282" s="251"/>
      <c r="O282" s="251"/>
      <c r="P282" s="251"/>
      <c r="Q282" s="251"/>
      <c r="R282" s="251"/>
      <c r="S282" s="251"/>
      <c r="T282" s="252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53" t="s">
        <v>135</v>
      </c>
      <c r="AU282" s="253" t="s">
        <v>86</v>
      </c>
      <c r="AV282" s="13" t="s">
        <v>86</v>
      </c>
      <c r="AW282" s="13" t="s">
        <v>4</v>
      </c>
      <c r="AX282" s="13" t="s">
        <v>84</v>
      </c>
      <c r="AY282" s="253" t="s">
        <v>119</v>
      </c>
    </row>
    <row r="283" s="12" customFormat="1" ht="25.92" customHeight="1">
      <c r="A283" s="12"/>
      <c r="B283" s="198"/>
      <c r="C283" s="199"/>
      <c r="D283" s="200" t="s">
        <v>75</v>
      </c>
      <c r="E283" s="201" t="s">
        <v>468</v>
      </c>
      <c r="F283" s="201" t="s">
        <v>469</v>
      </c>
      <c r="G283" s="199"/>
      <c r="H283" s="199"/>
      <c r="I283" s="202"/>
      <c r="J283" s="203">
        <f>BK283</f>
        <v>0</v>
      </c>
      <c r="K283" s="199"/>
      <c r="L283" s="204"/>
      <c r="M283" s="205"/>
      <c r="N283" s="206"/>
      <c r="O283" s="206"/>
      <c r="P283" s="207">
        <f>P284+P287+P290</f>
        <v>0</v>
      </c>
      <c r="Q283" s="206"/>
      <c r="R283" s="207">
        <f>R284+R287+R290</f>
        <v>0</v>
      </c>
      <c r="S283" s="206"/>
      <c r="T283" s="208">
        <f>T284+T287+T290</f>
        <v>0</v>
      </c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R283" s="209" t="s">
        <v>147</v>
      </c>
      <c r="AT283" s="210" t="s">
        <v>75</v>
      </c>
      <c r="AU283" s="210" t="s">
        <v>76</v>
      </c>
      <c r="AY283" s="209" t="s">
        <v>119</v>
      </c>
      <c r="BK283" s="211">
        <f>BK284+BK287+BK290</f>
        <v>0</v>
      </c>
    </row>
    <row r="284" s="12" customFormat="1" ht="22.8" customHeight="1">
      <c r="A284" s="12"/>
      <c r="B284" s="198"/>
      <c r="C284" s="199"/>
      <c r="D284" s="200" t="s">
        <v>75</v>
      </c>
      <c r="E284" s="212" t="s">
        <v>470</v>
      </c>
      <c r="F284" s="212" t="s">
        <v>471</v>
      </c>
      <c r="G284" s="199"/>
      <c r="H284" s="199"/>
      <c r="I284" s="202"/>
      <c r="J284" s="213">
        <f>BK284</f>
        <v>0</v>
      </c>
      <c r="K284" s="199"/>
      <c r="L284" s="204"/>
      <c r="M284" s="205"/>
      <c r="N284" s="206"/>
      <c r="O284" s="206"/>
      <c r="P284" s="207">
        <f>SUM(P285:P286)</f>
        <v>0</v>
      </c>
      <c r="Q284" s="206"/>
      <c r="R284" s="207">
        <f>SUM(R285:R286)</f>
        <v>0</v>
      </c>
      <c r="S284" s="206"/>
      <c r="T284" s="208">
        <f>SUM(T285:T286)</f>
        <v>0</v>
      </c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R284" s="209" t="s">
        <v>147</v>
      </c>
      <c r="AT284" s="210" t="s">
        <v>75</v>
      </c>
      <c r="AU284" s="210" t="s">
        <v>84</v>
      </c>
      <c r="AY284" s="209" t="s">
        <v>119</v>
      </c>
      <c r="BK284" s="211">
        <f>SUM(BK285:BK286)</f>
        <v>0</v>
      </c>
    </row>
    <row r="285" s="2" customFormat="1" ht="14.4" customHeight="1">
      <c r="A285" s="37"/>
      <c r="B285" s="38"/>
      <c r="C285" s="214" t="s">
        <v>472</v>
      </c>
      <c r="D285" s="214" t="s">
        <v>122</v>
      </c>
      <c r="E285" s="215" t="s">
        <v>473</v>
      </c>
      <c r="F285" s="216" t="s">
        <v>471</v>
      </c>
      <c r="G285" s="217" t="s">
        <v>474</v>
      </c>
      <c r="H285" s="218">
        <v>1</v>
      </c>
      <c r="I285" s="219"/>
      <c r="J285" s="220">
        <f>ROUND(I285*H285,2)</f>
        <v>0</v>
      </c>
      <c r="K285" s="221"/>
      <c r="L285" s="43"/>
      <c r="M285" s="222" t="s">
        <v>1</v>
      </c>
      <c r="N285" s="223" t="s">
        <v>41</v>
      </c>
      <c r="O285" s="90"/>
      <c r="P285" s="224">
        <f>O285*H285</f>
        <v>0</v>
      </c>
      <c r="Q285" s="224">
        <v>0</v>
      </c>
      <c r="R285" s="224">
        <f>Q285*H285</f>
        <v>0</v>
      </c>
      <c r="S285" s="224">
        <v>0</v>
      </c>
      <c r="T285" s="225">
        <f>S285*H285</f>
        <v>0</v>
      </c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R285" s="226" t="s">
        <v>475</v>
      </c>
      <c r="AT285" s="226" t="s">
        <v>122</v>
      </c>
      <c r="AU285" s="226" t="s">
        <v>86</v>
      </c>
      <c r="AY285" s="16" t="s">
        <v>119</v>
      </c>
      <c r="BE285" s="227">
        <f>IF(N285="základní",J285,0)</f>
        <v>0</v>
      </c>
      <c r="BF285" s="227">
        <f>IF(N285="snížená",J285,0)</f>
        <v>0</v>
      </c>
      <c r="BG285" s="227">
        <f>IF(N285="zákl. přenesená",J285,0)</f>
        <v>0</v>
      </c>
      <c r="BH285" s="227">
        <f>IF(N285="sníž. přenesená",J285,0)</f>
        <v>0</v>
      </c>
      <c r="BI285" s="227">
        <f>IF(N285="nulová",J285,0)</f>
        <v>0</v>
      </c>
      <c r="BJ285" s="16" t="s">
        <v>84</v>
      </c>
      <c r="BK285" s="227">
        <f>ROUND(I285*H285,2)</f>
        <v>0</v>
      </c>
      <c r="BL285" s="16" t="s">
        <v>475</v>
      </c>
      <c r="BM285" s="226" t="s">
        <v>476</v>
      </c>
    </row>
    <row r="286" s="2" customFormat="1">
      <c r="A286" s="37"/>
      <c r="B286" s="38"/>
      <c r="C286" s="39"/>
      <c r="D286" s="228" t="s">
        <v>128</v>
      </c>
      <c r="E286" s="39"/>
      <c r="F286" s="229" t="s">
        <v>471</v>
      </c>
      <c r="G286" s="39"/>
      <c r="H286" s="39"/>
      <c r="I286" s="230"/>
      <c r="J286" s="39"/>
      <c r="K286" s="39"/>
      <c r="L286" s="43"/>
      <c r="M286" s="231"/>
      <c r="N286" s="232"/>
      <c r="O286" s="90"/>
      <c r="P286" s="90"/>
      <c r="Q286" s="90"/>
      <c r="R286" s="90"/>
      <c r="S286" s="90"/>
      <c r="T286" s="91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T286" s="16" t="s">
        <v>128</v>
      </c>
      <c r="AU286" s="16" t="s">
        <v>86</v>
      </c>
    </row>
    <row r="287" s="12" customFormat="1" ht="22.8" customHeight="1">
      <c r="A287" s="12"/>
      <c r="B287" s="198"/>
      <c r="C287" s="199"/>
      <c r="D287" s="200" t="s">
        <v>75</v>
      </c>
      <c r="E287" s="212" t="s">
        <v>477</v>
      </c>
      <c r="F287" s="212" t="s">
        <v>478</v>
      </c>
      <c r="G287" s="199"/>
      <c r="H287" s="199"/>
      <c r="I287" s="202"/>
      <c r="J287" s="213">
        <f>BK287</f>
        <v>0</v>
      </c>
      <c r="K287" s="199"/>
      <c r="L287" s="204"/>
      <c r="M287" s="205"/>
      <c r="N287" s="206"/>
      <c r="O287" s="206"/>
      <c r="P287" s="207">
        <f>SUM(P288:P289)</f>
        <v>0</v>
      </c>
      <c r="Q287" s="206"/>
      <c r="R287" s="207">
        <f>SUM(R288:R289)</f>
        <v>0</v>
      </c>
      <c r="S287" s="206"/>
      <c r="T287" s="208">
        <f>SUM(T288:T289)</f>
        <v>0</v>
      </c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R287" s="209" t="s">
        <v>147</v>
      </c>
      <c r="AT287" s="210" t="s">
        <v>75</v>
      </c>
      <c r="AU287" s="210" t="s">
        <v>84</v>
      </c>
      <c r="AY287" s="209" t="s">
        <v>119</v>
      </c>
      <c r="BK287" s="211">
        <f>SUM(BK288:BK289)</f>
        <v>0</v>
      </c>
    </row>
    <row r="288" s="2" customFormat="1" ht="14.4" customHeight="1">
      <c r="A288" s="37"/>
      <c r="B288" s="38"/>
      <c r="C288" s="214" t="s">
        <v>479</v>
      </c>
      <c r="D288" s="214" t="s">
        <v>122</v>
      </c>
      <c r="E288" s="215" t="s">
        <v>480</v>
      </c>
      <c r="F288" s="216" t="s">
        <v>478</v>
      </c>
      <c r="G288" s="217" t="s">
        <v>474</v>
      </c>
      <c r="H288" s="218">
        <v>1</v>
      </c>
      <c r="I288" s="219"/>
      <c r="J288" s="220">
        <f>ROUND(I288*H288,2)</f>
        <v>0</v>
      </c>
      <c r="K288" s="221"/>
      <c r="L288" s="43"/>
      <c r="M288" s="222" t="s">
        <v>1</v>
      </c>
      <c r="N288" s="223" t="s">
        <v>41</v>
      </c>
      <c r="O288" s="90"/>
      <c r="P288" s="224">
        <f>O288*H288</f>
        <v>0</v>
      </c>
      <c r="Q288" s="224">
        <v>0</v>
      </c>
      <c r="R288" s="224">
        <f>Q288*H288</f>
        <v>0</v>
      </c>
      <c r="S288" s="224">
        <v>0</v>
      </c>
      <c r="T288" s="225">
        <f>S288*H288</f>
        <v>0</v>
      </c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R288" s="226" t="s">
        <v>475</v>
      </c>
      <c r="AT288" s="226" t="s">
        <v>122</v>
      </c>
      <c r="AU288" s="226" t="s">
        <v>86</v>
      </c>
      <c r="AY288" s="16" t="s">
        <v>119</v>
      </c>
      <c r="BE288" s="227">
        <f>IF(N288="základní",J288,0)</f>
        <v>0</v>
      </c>
      <c r="BF288" s="227">
        <f>IF(N288="snížená",J288,0)</f>
        <v>0</v>
      </c>
      <c r="BG288" s="227">
        <f>IF(N288="zákl. přenesená",J288,0)</f>
        <v>0</v>
      </c>
      <c r="BH288" s="227">
        <f>IF(N288="sníž. přenesená",J288,0)</f>
        <v>0</v>
      </c>
      <c r="BI288" s="227">
        <f>IF(N288="nulová",J288,0)</f>
        <v>0</v>
      </c>
      <c r="BJ288" s="16" t="s">
        <v>84</v>
      </c>
      <c r="BK288" s="227">
        <f>ROUND(I288*H288,2)</f>
        <v>0</v>
      </c>
      <c r="BL288" s="16" t="s">
        <v>475</v>
      </c>
      <c r="BM288" s="226" t="s">
        <v>481</v>
      </c>
    </row>
    <row r="289" s="2" customFormat="1">
      <c r="A289" s="37"/>
      <c r="B289" s="38"/>
      <c r="C289" s="39"/>
      <c r="D289" s="228" t="s">
        <v>128</v>
      </c>
      <c r="E289" s="39"/>
      <c r="F289" s="229" t="s">
        <v>478</v>
      </c>
      <c r="G289" s="39"/>
      <c r="H289" s="39"/>
      <c r="I289" s="230"/>
      <c r="J289" s="39"/>
      <c r="K289" s="39"/>
      <c r="L289" s="43"/>
      <c r="M289" s="231"/>
      <c r="N289" s="232"/>
      <c r="O289" s="90"/>
      <c r="P289" s="90"/>
      <c r="Q289" s="90"/>
      <c r="R289" s="90"/>
      <c r="S289" s="90"/>
      <c r="T289" s="91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T289" s="16" t="s">
        <v>128</v>
      </c>
      <c r="AU289" s="16" t="s">
        <v>86</v>
      </c>
    </row>
    <row r="290" s="12" customFormat="1" ht="22.8" customHeight="1">
      <c r="A290" s="12"/>
      <c r="B290" s="198"/>
      <c r="C290" s="199"/>
      <c r="D290" s="200" t="s">
        <v>75</v>
      </c>
      <c r="E290" s="212" t="s">
        <v>482</v>
      </c>
      <c r="F290" s="212" t="s">
        <v>483</v>
      </c>
      <c r="G290" s="199"/>
      <c r="H290" s="199"/>
      <c r="I290" s="202"/>
      <c r="J290" s="213">
        <f>BK290</f>
        <v>0</v>
      </c>
      <c r="K290" s="199"/>
      <c r="L290" s="204"/>
      <c r="M290" s="205"/>
      <c r="N290" s="206"/>
      <c r="O290" s="206"/>
      <c r="P290" s="207">
        <f>SUM(P291:P292)</f>
        <v>0</v>
      </c>
      <c r="Q290" s="206"/>
      <c r="R290" s="207">
        <f>SUM(R291:R292)</f>
        <v>0</v>
      </c>
      <c r="S290" s="206"/>
      <c r="T290" s="208">
        <f>SUM(T291:T292)</f>
        <v>0</v>
      </c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R290" s="209" t="s">
        <v>147</v>
      </c>
      <c r="AT290" s="210" t="s">
        <v>75</v>
      </c>
      <c r="AU290" s="210" t="s">
        <v>84</v>
      </c>
      <c r="AY290" s="209" t="s">
        <v>119</v>
      </c>
      <c r="BK290" s="211">
        <f>SUM(BK291:BK292)</f>
        <v>0</v>
      </c>
    </row>
    <row r="291" s="2" customFormat="1" ht="14.4" customHeight="1">
      <c r="A291" s="37"/>
      <c r="B291" s="38"/>
      <c r="C291" s="214" t="s">
        <v>484</v>
      </c>
      <c r="D291" s="214" t="s">
        <v>122</v>
      </c>
      <c r="E291" s="215" t="s">
        <v>485</v>
      </c>
      <c r="F291" s="216" t="s">
        <v>483</v>
      </c>
      <c r="G291" s="217" t="s">
        <v>474</v>
      </c>
      <c r="H291" s="218">
        <v>1</v>
      </c>
      <c r="I291" s="219"/>
      <c r="J291" s="220">
        <f>ROUND(I291*H291,2)</f>
        <v>0</v>
      </c>
      <c r="K291" s="221"/>
      <c r="L291" s="43"/>
      <c r="M291" s="222" t="s">
        <v>1</v>
      </c>
      <c r="N291" s="223" t="s">
        <v>41</v>
      </c>
      <c r="O291" s="90"/>
      <c r="P291" s="224">
        <f>O291*H291</f>
        <v>0</v>
      </c>
      <c r="Q291" s="224">
        <v>0</v>
      </c>
      <c r="R291" s="224">
        <f>Q291*H291</f>
        <v>0</v>
      </c>
      <c r="S291" s="224">
        <v>0</v>
      </c>
      <c r="T291" s="225">
        <f>S291*H291</f>
        <v>0</v>
      </c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R291" s="226" t="s">
        <v>475</v>
      </c>
      <c r="AT291" s="226" t="s">
        <v>122</v>
      </c>
      <c r="AU291" s="226" t="s">
        <v>86</v>
      </c>
      <c r="AY291" s="16" t="s">
        <v>119</v>
      </c>
      <c r="BE291" s="227">
        <f>IF(N291="základní",J291,0)</f>
        <v>0</v>
      </c>
      <c r="BF291" s="227">
        <f>IF(N291="snížená",J291,0)</f>
        <v>0</v>
      </c>
      <c r="BG291" s="227">
        <f>IF(N291="zákl. přenesená",J291,0)</f>
        <v>0</v>
      </c>
      <c r="BH291" s="227">
        <f>IF(N291="sníž. přenesená",J291,0)</f>
        <v>0</v>
      </c>
      <c r="BI291" s="227">
        <f>IF(N291="nulová",J291,0)</f>
        <v>0</v>
      </c>
      <c r="BJ291" s="16" t="s">
        <v>84</v>
      </c>
      <c r="BK291" s="227">
        <f>ROUND(I291*H291,2)</f>
        <v>0</v>
      </c>
      <c r="BL291" s="16" t="s">
        <v>475</v>
      </c>
      <c r="BM291" s="226" t="s">
        <v>486</v>
      </c>
    </row>
    <row r="292" s="2" customFormat="1">
      <c r="A292" s="37"/>
      <c r="B292" s="38"/>
      <c r="C292" s="39"/>
      <c r="D292" s="228" t="s">
        <v>128</v>
      </c>
      <c r="E292" s="39"/>
      <c r="F292" s="229" t="s">
        <v>483</v>
      </c>
      <c r="G292" s="39"/>
      <c r="H292" s="39"/>
      <c r="I292" s="230"/>
      <c r="J292" s="39"/>
      <c r="K292" s="39"/>
      <c r="L292" s="43"/>
      <c r="M292" s="266"/>
      <c r="N292" s="267"/>
      <c r="O292" s="268"/>
      <c r="P292" s="268"/>
      <c r="Q292" s="268"/>
      <c r="R292" s="268"/>
      <c r="S292" s="268"/>
      <c r="T292" s="269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T292" s="16" t="s">
        <v>128</v>
      </c>
      <c r="AU292" s="16" t="s">
        <v>86</v>
      </c>
    </row>
    <row r="293" s="2" customFormat="1" ht="6.96" customHeight="1">
      <c r="A293" s="37"/>
      <c r="B293" s="65"/>
      <c r="C293" s="66"/>
      <c r="D293" s="66"/>
      <c r="E293" s="66"/>
      <c r="F293" s="66"/>
      <c r="G293" s="66"/>
      <c r="H293" s="66"/>
      <c r="I293" s="66"/>
      <c r="J293" s="66"/>
      <c r="K293" s="66"/>
      <c r="L293" s="43"/>
      <c r="M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</row>
  </sheetData>
  <sheetProtection sheet="1" autoFilter="0" formatColumns="0" formatRows="0" objects="1" scenarios="1" spinCount="100000" saltValue="o4H3JZfUcCyrqEnFpdjKEqkPbLvDAVdAPc6Obi/kEf+vwD0t2huK7U41FcpnccyxSyJ8MXgI4k3YB0k9u9V9DA==" hashValue="g4fgqCQULpt/1+gct4FNrePTpo5EdbuY/7Ow3gN6v+CEWrIv2NsDlHQA8Z/pSW38ssJyEApHQvOO0bjKy0H2XA==" algorithmName="SHA-512" password="CC35"/>
  <autoFilter ref="C124:K292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Zelený Stanislav</dc:creator>
  <cp:lastModifiedBy>Zelený Stanislav</cp:lastModifiedBy>
  <dcterms:created xsi:type="dcterms:W3CDTF">2021-09-08T06:15:07Z</dcterms:created>
  <dcterms:modified xsi:type="dcterms:W3CDTF">2021-09-08T06:15:10Z</dcterms:modified>
</cp:coreProperties>
</file>