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/>
  <mc:AlternateContent xmlns:mc="http://schemas.openxmlformats.org/markup-compatibility/2006">
    <mc:Choice Requires="x15">
      <x15ac:absPath xmlns:x15ac="http://schemas.microsoft.com/office/spreadsheetml/2010/11/ac" url="C:\Users\uzivatel\Desktop\Rozpočty\2021\RIPS\Mezilesí\"/>
    </mc:Choice>
  </mc:AlternateContent>
  <xr:revisionPtr revIDLastSave="0" documentId="13_ncr:1_{91472A9A-ED3A-4710-8569-BF3DFE96C54A}" xr6:coauthVersionLast="46" xr6:coauthVersionMax="46" xr10:uidLastSave="{00000000-0000-0000-0000-000000000000}"/>
  <bookViews>
    <workbookView xWindow="-120" yWindow="-120" windowWidth="19440" windowHeight="15000" xr2:uid="{00000000-000D-0000-FFFF-FFFF00000000}"/>
  </bookViews>
  <sheets>
    <sheet name="Rekapitulace stavby" sheetId="1" r:id="rId1"/>
    <sheet name="01.1 - SO 01.1 Stavební část" sheetId="2" r:id="rId2"/>
    <sheet name="01.2 - SO 01.2 ZTI" sheetId="3" r:id="rId3"/>
    <sheet name="01.3 - SO 01.3 Elektroins..." sheetId="4" r:id="rId4"/>
    <sheet name="01.4 - SO 01.4 VZT" sheetId="5" r:id="rId5"/>
    <sheet name="01.5 - SO 01.5 Likvidace ..." sheetId="6" r:id="rId6"/>
    <sheet name="901 - VON" sheetId="7" r:id="rId7"/>
  </sheets>
  <definedNames>
    <definedName name="_xlnm._FilterDatabase" localSheetId="1" hidden="1">'01.1 - SO 01.1 Stavební část'!$C$131:$K$361</definedName>
    <definedName name="_xlnm._FilterDatabase" localSheetId="2" hidden="1">'01.2 - SO 01.2 ZTI'!$C$119:$K$198</definedName>
    <definedName name="_xlnm._FilterDatabase" localSheetId="3" hidden="1">'01.3 - SO 01.3 Elektroins...'!$C$118:$K$144</definedName>
    <definedName name="_xlnm._FilterDatabase" localSheetId="4" hidden="1">'01.4 - SO 01.4 VZT'!$C$118:$K$159</definedName>
    <definedName name="_xlnm._FilterDatabase" localSheetId="5" hidden="1">'01.5 - SO 01.5 Likvidace ...'!$C$116:$K$132</definedName>
    <definedName name="_xlnm._FilterDatabase" localSheetId="6" hidden="1">'901 - VON'!$C$117:$K$132</definedName>
    <definedName name="_xlnm.Print_Titles" localSheetId="1">'01.1 - SO 01.1 Stavební část'!$131:$131</definedName>
    <definedName name="_xlnm.Print_Titles" localSheetId="2">'01.2 - SO 01.2 ZTI'!$119:$119</definedName>
    <definedName name="_xlnm.Print_Titles" localSheetId="3">'01.3 - SO 01.3 Elektroins...'!$118:$118</definedName>
    <definedName name="_xlnm.Print_Titles" localSheetId="4">'01.4 - SO 01.4 VZT'!$118:$118</definedName>
    <definedName name="_xlnm.Print_Titles" localSheetId="5">'01.5 - SO 01.5 Likvidace ...'!$116:$116</definedName>
    <definedName name="_xlnm.Print_Titles" localSheetId="6">'901 - VON'!$117:$117</definedName>
    <definedName name="_xlnm.Print_Titles" localSheetId="0">'Rekapitulace stavby'!$92:$92</definedName>
    <definedName name="_xlnm.Print_Area" localSheetId="1">'01.1 - SO 01.1 Stavební část'!$C$4:$J$76,'01.1 - SO 01.1 Stavební část'!$C$82:$J$113,'01.1 - SO 01.1 Stavební část'!$C$119:$J$361</definedName>
    <definedName name="_xlnm.Print_Area" localSheetId="2">'01.2 - SO 01.2 ZTI'!$C$4:$J$76,'01.2 - SO 01.2 ZTI'!$C$82:$J$101,'01.2 - SO 01.2 ZTI'!$C$107:$J$198</definedName>
    <definedName name="_xlnm.Print_Area" localSheetId="3">'01.3 - SO 01.3 Elektroins...'!$C$4:$J$76,'01.3 - SO 01.3 Elektroins...'!$C$82:$J$100,'01.3 - SO 01.3 Elektroins...'!$C$106:$J$144</definedName>
    <definedName name="_xlnm.Print_Area" localSheetId="4">'01.4 - SO 01.4 VZT'!$C$4:$J$76,'01.4 - SO 01.4 VZT'!$C$82:$J$100,'01.4 - SO 01.4 VZT'!$C$106:$J$159</definedName>
    <definedName name="_xlnm.Print_Area" localSheetId="5">'01.5 - SO 01.5 Likvidace ...'!$C$4:$J$76,'01.5 - SO 01.5 Likvidace ...'!$C$82:$J$98,'01.5 - SO 01.5 Likvidace ...'!$C$104:$J$132</definedName>
    <definedName name="_xlnm.Print_Area" localSheetId="6">'901 - VON'!$C$4:$J$76,'901 - VON'!$C$82:$J$99,'901 - VON'!$C$105:$J$132</definedName>
    <definedName name="_xlnm.Print_Area" localSheetId="0">'Rekapitulace stavby'!$D$4:$AO$76,'Rekapitulace stavby'!$C$82:$AQ$101</definedName>
  </definedNames>
  <calcPr calcId="181029"/>
</workbook>
</file>

<file path=xl/calcChain.xml><?xml version="1.0" encoding="utf-8"?>
<calcChain xmlns="http://schemas.openxmlformats.org/spreadsheetml/2006/main">
  <c r="J37" i="7" l="1"/>
  <c r="J36" i="7"/>
  <c r="AY100" i="1"/>
  <c r="J35" i="7"/>
  <c r="AX100" i="1" s="1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BI125" i="7"/>
  <c r="BH125" i="7"/>
  <c r="BG125" i="7"/>
  <c r="BE125" i="7"/>
  <c r="T125" i="7"/>
  <c r="R125" i="7"/>
  <c r="P125" i="7"/>
  <c r="BI124" i="7"/>
  <c r="BH124" i="7"/>
  <c r="BG124" i="7"/>
  <c r="BE124" i="7"/>
  <c r="T124" i="7"/>
  <c r="R124" i="7"/>
  <c r="P124" i="7"/>
  <c r="BI123" i="7"/>
  <c r="BH123" i="7"/>
  <c r="BG123" i="7"/>
  <c r="BE123" i="7"/>
  <c r="T123" i="7"/>
  <c r="R123" i="7"/>
  <c r="P123" i="7"/>
  <c r="BI122" i="7"/>
  <c r="BH122" i="7"/>
  <c r="BG122" i="7"/>
  <c r="BE122" i="7"/>
  <c r="T122" i="7"/>
  <c r="R122" i="7"/>
  <c r="P122" i="7"/>
  <c r="BI121" i="7"/>
  <c r="BH121" i="7"/>
  <c r="BG121" i="7"/>
  <c r="BE121" i="7"/>
  <c r="T121" i="7"/>
  <c r="R121" i="7"/>
  <c r="P121" i="7"/>
  <c r="F112" i="7"/>
  <c r="E110" i="7"/>
  <c r="F89" i="7"/>
  <c r="E87" i="7"/>
  <c r="J24" i="7"/>
  <c r="E24" i="7"/>
  <c r="J115" i="7"/>
  <c r="J23" i="7"/>
  <c r="J21" i="7"/>
  <c r="E21" i="7"/>
  <c r="J114" i="7"/>
  <c r="J20" i="7"/>
  <c r="J18" i="7"/>
  <c r="E18" i="7"/>
  <c r="F115" i="7"/>
  <c r="J17" i="7"/>
  <c r="J15" i="7"/>
  <c r="E15" i="7"/>
  <c r="F114" i="7"/>
  <c r="J14" i="7"/>
  <c r="J12" i="7"/>
  <c r="J112" i="7"/>
  <c r="E7" i="7"/>
  <c r="E85" i="7" s="1"/>
  <c r="J37" i="6"/>
  <c r="J36" i="6"/>
  <c r="AY99" i="1"/>
  <c r="J35" i="6"/>
  <c r="AX99" i="1" s="1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BI122" i="6"/>
  <c r="BH122" i="6"/>
  <c r="BG122" i="6"/>
  <c r="BE122" i="6"/>
  <c r="T122" i="6"/>
  <c r="R122" i="6"/>
  <c r="P122" i="6"/>
  <c r="BI121" i="6"/>
  <c r="BH121" i="6"/>
  <c r="BG121" i="6"/>
  <c r="BE121" i="6"/>
  <c r="T121" i="6"/>
  <c r="R121" i="6"/>
  <c r="P121" i="6"/>
  <c r="BI120" i="6"/>
  <c r="BH120" i="6"/>
  <c r="BG120" i="6"/>
  <c r="BE120" i="6"/>
  <c r="T120" i="6"/>
  <c r="R120" i="6"/>
  <c r="P120" i="6"/>
  <c r="BI119" i="6"/>
  <c r="BH119" i="6"/>
  <c r="BG119" i="6"/>
  <c r="BE119" i="6"/>
  <c r="T119" i="6"/>
  <c r="R119" i="6"/>
  <c r="P119" i="6"/>
  <c r="F111" i="6"/>
  <c r="E109" i="6"/>
  <c r="F89" i="6"/>
  <c r="E87" i="6"/>
  <c r="J24" i="6"/>
  <c r="E24" i="6"/>
  <c r="J114" i="6"/>
  <c r="J23" i="6"/>
  <c r="J21" i="6"/>
  <c r="E21" i="6"/>
  <c r="J113" i="6"/>
  <c r="J20" i="6"/>
  <c r="J18" i="6"/>
  <c r="E18" i="6"/>
  <c r="F92" i="6"/>
  <c r="J17" i="6"/>
  <c r="J15" i="6"/>
  <c r="E15" i="6"/>
  <c r="F91" i="6"/>
  <c r="J14" i="6"/>
  <c r="J12" i="6"/>
  <c r="J111" i="6"/>
  <c r="E7" i="6"/>
  <c r="E107" i="6"/>
  <c r="J37" i="5"/>
  <c r="J36" i="5"/>
  <c r="AY98" i="1"/>
  <c r="J35" i="5"/>
  <c r="AX98" i="1" s="1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8" i="5"/>
  <c r="BH128" i="5"/>
  <c r="BG128" i="5"/>
  <c r="BE128" i="5"/>
  <c r="T128" i="5"/>
  <c r="R128" i="5"/>
  <c r="P128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BI122" i="5"/>
  <c r="BH122" i="5"/>
  <c r="BG122" i="5"/>
  <c r="BE122" i="5"/>
  <c r="T122" i="5"/>
  <c r="R122" i="5"/>
  <c r="P122" i="5"/>
  <c r="BI121" i="5"/>
  <c r="BH121" i="5"/>
  <c r="BG121" i="5"/>
  <c r="BE121" i="5"/>
  <c r="T121" i="5"/>
  <c r="R121" i="5"/>
  <c r="P121" i="5"/>
  <c r="F113" i="5"/>
  <c r="E111" i="5"/>
  <c r="F89" i="5"/>
  <c r="E87" i="5"/>
  <c r="J24" i="5"/>
  <c r="E24" i="5"/>
  <c r="J116" i="5" s="1"/>
  <c r="J23" i="5"/>
  <c r="J21" i="5"/>
  <c r="E21" i="5"/>
  <c r="J115" i="5" s="1"/>
  <c r="J20" i="5"/>
  <c r="J18" i="5"/>
  <c r="E18" i="5"/>
  <c r="F92" i="5" s="1"/>
  <c r="J17" i="5"/>
  <c r="J15" i="5"/>
  <c r="E15" i="5"/>
  <c r="F115" i="5" s="1"/>
  <c r="J14" i="5"/>
  <c r="J12" i="5"/>
  <c r="J113" i="5"/>
  <c r="E7" i="5"/>
  <c r="E109" i="5"/>
  <c r="J37" i="4"/>
  <c r="J36" i="4"/>
  <c r="AY97" i="1" s="1"/>
  <c r="J35" i="4"/>
  <c r="AX97" i="1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3" i="4"/>
  <c r="BH123" i="4"/>
  <c r="BG123" i="4"/>
  <c r="BE123" i="4"/>
  <c r="T123" i="4"/>
  <c r="R123" i="4"/>
  <c r="P123" i="4"/>
  <c r="BI122" i="4"/>
  <c r="BH122" i="4"/>
  <c r="BG122" i="4"/>
  <c r="BE122" i="4"/>
  <c r="T122" i="4"/>
  <c r="R122" i="4"/>
  <c r="P122" i="4"/>
  <c r="BI121" i="4"/>
  <c r="BH121" i="4"/>
  <c r="BG121" i="4"/>
  <c r="BE121" i="4"/>
  <c r="T121" i="4"/>
  <c r="R121" i="4"/>
  <c r="P121" i="4"/>
  <c r="F113" i="4"/>
  <c r="E111" i="4"/>
  <c r="F89" i="4"/>
  <c r="E87" i="4"/>
  <c r="J24" i="4"/>
  <c r="E24" i="4"/>
  <c r="J92" i="4"/>
  <c r="J23" i="4"/>
  <c r="J21" i="4"/>
  <c r="E21" i="4"/>
  <c r="J115" i="4"/>
  <c r="J20" i="4"/>
  <c r="J18" i="4"/>
  <c r="E18" i="4"/>
  <c r="F92" i="4"/>
  <c r="J17" i="4"/>
  <c r="J15" i="4"/>
  <c r="E15" i="4"/>
  <c r="F91" i="4"/>
  <c r="J14" i="4"/>
  <c r="J12" i="4"/>
  <c r="J113" i="4"/>
  <c r="E7" i="4"/>
  <c r="E109" i="4" s="1"/>
  <c r="J37" i="3"/>
  <c r="J36" i="3"/>
  <c r="AY96" i="1"/>
  <c r="J35" i="3"/>
  <c r="AX96" i="1"/>
  <c r="BI196" i="3"/>
  <c r="BH196" i="3"/>
  <c r="BG196" i="3"/>
  <c r="BE196" i="3"/>
  <c r="T196" i="3"/>
  <c r="R196" i="3"/>
  <c r="P196" i="3"/>
  <c r="BI193" i="3"/>
  <c r="BH193" i="3"/>
  <c r="BG193" i="3"/>
  <c r="BE193" i="3"/>
  <c r="T193" i="3"/>
  <c r="R193" i="3"/>
  <c r="P193" i="3"/>
  <c r="BI190" i="3"/>
  <c r="BH190" i="3"/>
  <c r="BG190" i="3"/>
  <c r="BE190" i="3"/>
  <c r="T190" i="3"/>
  <c r="R190" i="3"/>
  <c r="P190" i="3"/>
  <c r="BI187" i="3"/>
  <c r="BH187" i="3"/>
  <c r="BG187" i="3"/>
  <c r="BE187" i="3"/>
  <c r="T187" i="3"/>
  <c r="R187" i="3"/>
  <c r="P187" i="3"/>
  <c r="BI184" i="3"/>
  <c r="BH184" i="3"/>
  <c r="BG184" i="3"/>
  <c r="BE184" i="3"/>
  <c r="T184" i="3"/>
  <c r="R184" i="3"/>
  <c r="P184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3" i="3"/>
  <c r="BH153" i="3"/>
  <c r="BG153" i="3"/>
  <c r="BE153" i="3"/>
  <c r="T153" i="3"/>
  <c r="R153" i="3"/>
  <c r="P153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BI124" i="3"/>
  <c r="BH124" i="3"/>
  <c r="BG124" i="3"/>
  <c r="BE124" i="3"/>
  <c r="T124" i="3"/>
  <c r="R124" i="3"/>
  <c r="P124" i="3"/>
  <c r="BI123" i="3"/>
  <c r="BH123" i="3"/>
  <c r="BG123" i="3"/>
  <c r="BE123" i="3"/>
  <c r="T123" i="3"/>
  <c r="R123" i="3"/>
  <c r="P123" i="3"/>
  <c r="BI122" i="3"/>
  <c r="BH122" i="3"/>
  <c r="BG122" i="3"/>
  <c r="BE122" i="3"/>
  <c r="T122" i="3"/>
  <c r="R122" i="3"/>
  <c r="P122" i="3"/>
  <c r="F114" i="3"/>
  <c r="E112" i="3"/>
  <c r="F89" i="3"/>
  <c r="E87" i="3"/>
  <c r="J24" i="3"/>
  <c r="E24" i="3"/>
  <c r="J92" i="3" s="1"/>
  <c r="J23" i="3"/>
  <c r="J21" i="3"/>
  <c r="E21" i="3"/>
  <c r="J91" i="3" s="1"/>
  <c r="J20" i="3"/>
  <c r="J18" i="3"/>
  <c r="E18" i="3"/>
  <c r="F117" i="3" s="1"/>
  <c r="J17" i="3"/>
  <c r="J15" i="3"/>
  <c r="E15" i="3"/>
  <c r="F116" i="3" s="1"/>
  <c r="J14" i="3"/>
  <c r="J12" i="3"/>
  <c r="J89" i="3"/>
  <c r="E7" i="3"/>
  <c r="E110" i="3"/>
  <c r="J37" i="2"/>
  <c r="J36" i="2"/>
  <c r="AY95" i="1" s="1"/>
  <c r="J35" i="2"/>
  <c r="AX95" i="1"/>
  <c r="BI357" i="2"/>
  <c r="BH357" i="2"/>
  <c r="BG357" i="2"/>
  <c r="BE357" i="2"/>
  <c r="T357" i="2"/>
  <c r="T356" i="2" s="1"/>
  <c r="R357" i="2"/>
  <c r="R356" i="2"/>
  <c r="P357" i="2"/>
  <c r="P356" i="2" s="1"/>
  <c r="BI355" i="2"/>
  <c r="BH355" i="2"/>
  <c r="BG355" i="2"/>
  <c r="BE355" i="2"/>
  <c r="T355" i="2"/>
  <c r="R355" i="2"/>
  <c r="P355" i="2"/>
  <c r="BI351" i="2"/>
  <c r="BH351" i="2"/>
  <c r="BG351" i="2"/>
  <c r="BE351" i="2"/>
  <c r="T351" i="2"/>
  <c r="R351" i="2"/>
  <c r="P351" i="2"/>
  <c r="BI349" i="2"/>
  <c r="BH349" i="2"/>
  <c r="BG349" i="2"/>
  <c r="BE349" i="2"/>
  <c r="T349" i="2"/>
  <c r="R349" i="2"/>
  <c r="P349" i="2"/>
  <c r="BI345" i="2"/>
  <c r="BH345" i="2"/>
  <c r="BG345" i="2"/>
  <c r="BE345" i="2"/>
  <c r="T345" i="2"/>
  <c r="R345" i="2"/>
  <c r="P345" i="2"/>
  <c r="BI341" i="2"/>
  <c r="BH341" i="2"/>
  <c r="BG341" i="2"/>
  <c r="BE341" i="2"/>
  <c r="T341" i="2"/>
  <c r="R341" i="2"/>
  <c r="P341" i="2"/>
  <c r="BI337" i="2"/>
  <c r="BH337" i="2"/>
  <c r="BG337" i="2"/>
  <c r="BE337" i="2"/>
  <c r="T337" i="2"/>
  <c r="R337" i="2"/>
  <c r="P337" i="2"/>
  <c r="BI335" i="2"/>
  <c r="BH335" i="2"/>
  <c r="BG335" i="2"/>
  <c r="BE335" i="2"/>
  <c r="T335" i="2"/>
  <c r="R335" i="2"/>
  <c r="P335" i="2"/>
  <c r="BI331" i="2"/>
  <c r="BH331" i="2"/>
  <c r="BG331" i="2"/>
  <c r="BE331" i="2"/>
  <c r="T331" i="2"/>
  <c r="R331" i="2"/>
  <c r="P331" i="2"/>
  <c r="BI327" i="2"/>
  <c r="BH327" i="2"/>
  <c r="BG327" i="2"/>
  <c r="BE327" i="2"/>
  <c r="T327" i="2"/>
  <c r="R327" i="2"/>
  <c r="P327" i="2"/>
  <c r="BI323" i="2"/>
  <c r="BH323" i="2"/>
  <c r="BG323" i="2"/>
  <c r="BE323" i="2"/>
  <c r="T323" i="2"/>
  <c r="T322" i="2"/>
  <c r="R323" i="2"/>
  <c r="R322" i="2"/>
  <c r="P323" i="2"/>
  <c r="P322" i="2"/>
  <c r="BI321" i="2"/>
  <c r="BH321" i="2"/>
  <c r="BG321" i="2"/>
  <c r="BE321" i="2"/>
  <c r="T321" i="2"/>
  <c r="R321" i="2"/>
  <c r="P321" i="2"/>
  <c r="BI318" i="2"/>
  <c r="BH318" i="2"/>
  <c r="BG318" i="2"/>
  <c r="BE318" i="2"/>
  <c r="T318" i="2"/>
  <c r="R318" i="2"/>
  <c r="P318" i="2"/>
  <c r="BI315" i="2"/>
  <c r="BH315" i="2"/>
  <c r="BG315" i="2"/>
  <c r="BE315" i="2"/>
  <c r="T315" i="2"/>
  <c r="R315" i="2"/>
  <c r="P315" i="2"/>
  <c r="BI312" i="2"/>
  <c r="BH312" i="2"/>
  <c r="BG312" i="2"/>
  <c r="BE312" i="2"/>
  <c r="T312" i="2"/>
  <c r="R312" i="2"/>
  <c r="P312" i="2"/>
  <c r="BI310" i="2"/>
  <c r="BH310" i="2"/>
  <c r="BG310" i="2"/>
  <c r="BE310" i="2"/>
  <c r="T310" i="2"/>
  <c r="R310" i="2"/>
  <c r="P310" i="2"/>
  <c r="BI307" i="2"/>
  <c r="BH307" i="2"/>
  <c r="BG307" i="2"/>
  <c r="BE307" i="2"/>
  <c r="T307" i="2"/>
  <c r="R307" i="2"/>
  <c r="P307" i="2"/>
  <c r="BI304" i="2"/>
  <c r="BH304" i="2"/>
  <c r="BG304" i="2"/>
  <c r="BE304" i="2"/>
  <c r="T304" i="2"/>
  <c r="R304" i="2"/>
  <c r="P304" i="2"/>
  <c r="BI301" i="2"/>
  <c r="BH301" i="2"/>
  <c r="BG301" i="2"/>
  <c r="BE301" i="2"/>
  <c r="T301" i="2"/>
  <c r="R301" i="2"/>
  <c r="P301" i="2"/>
  <c r="BI299" i="2"/>
  <c r="BH299" i="2"/>
  <c r="BG299" i="2"/>
  <c r="BE299" i="2"/>
  <c r="T299" i="2"/>
  <c r="R299" i="2"/>
  <c r="P299" i="2"/>
  <c r="BI295" i="2"/>
  <c r="BH295" i="2"/>
  <c r="BG295" i="2"/>
  <c r="BE295" i="2"/>
  <c r="T295" i="2"/>
  <c r="R295" i="2"/>
  <c r="P295" i="2"/>
  <c r="BI289" i="2"/>
  <c r="BH289" i="2"/>
  <c r="BG289" i="2"/>
  <c r="BE289" i="2"/>
  <c r="T289" i="2"/>
  <c r="R289" i="2"/>
  <c r="P289" i="2"/>
  <c r="BI288" i="2"/>
  <c r="BH288" i="2"/>
  <c r="BG288" i="2"/>
  <c r="BE288" i="2"/>
  <c r="T288" i="2"/>
  <c r="R288" i="2"/>
  <c r="P288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78" i="2"/>
  <c r="BH278" i="2"/>
  <c r="BG278" i="2"/>
  <c r="BE278" i="2"/>
  <c r="T278" i="2"/>
  <c r="R278" i="2"/>
  <c r="P278" i="2"/>
  <c r="BI277" i="2"/>
  <c r="BH277" i="2"/>
  <c r="BG277" i="2"/>
  <c r="BE277" i="2"/>
  <c r="T277" i="2"/>
  <c r="R277" i="2"/>
  <c r="P277" i="2"/>
  <c r="BI274" i="2"/>
  <c r="BH274" i="2"/>
  <c r="BG274" i="2"/>
  <c r="BE274" i="2"/>
  <c r="T274" i="2"/>
  <c r="R274" i="2"/>
  <c r="P274" i="2"/>
  <c r="BI271" i="2"/>
  <c r="BH271" i="2"/>
  <c r="BG271" i="2"/>
  <c r="BE271" i="2"/>
  <c r="T271" i="2"/>
  <c r="R271" i="2"/>
  <c r="P271" i="2"/>
  <c r="BI268" i="2"/>
  <c r="BH268" i="2"/>
  <c r="BG268" i="2"/>
  <c r="BE268" i="2"/>
  <c r="T268" i="2"/>
  <c r="R268" i="2"/>
  <c r="P268" i="2"/>
  <c r="BI264" i="2"/>
  <c r="BH264" i="2"/>
  <c r="BG264" i="2"/>
  <c r="BE264" i="2"/>
  <c r="T264" i="2"/>
  <c r="R264" i="2"/>
  <c r="P264" i="2"/>
  <c r="BI261" i="2"/>
  <c r="BH261" i="2"/>
  <c r="BG261" i="2"/>
  <c r="BE261" i="2"/>
  <c r="T261" i="2"/>
  <c r="R261" i="2"/>
  <c r="P261" i="2"/>
  <c r="BI257" i="2"/>
  <c r="BH257" i="2"/>
  <c r="BG257" i="2"/>
  <c r="BE257" i="2"/>
  <c r="T257" i="2"/>
  <c r="R257" i="2"/>
  <c r="P257" i="2"/>
  <c r="BI254" i="2"/>
  <c r="BH254" i="2"/>
  <c r="BG254" i="2"/>
  <c r="BE254" i="2"/>
  <c r="T254" i="2"/>
  <c r="R254" i="2"/>
  <c r="P254" i="2"/>
  <c r="BI249" i="2"/>
  <c r="BH249" i="2"/>
  <c r="BG249" i="2"/>
  <c r="BE249" i="2"/>
  <c r="T249" i="2"/>
  <c r="R249" i="2"/>
  <c r="P249" i="2"/>
  <c r="BI245" i="2"/>
  <c r="BH245" i="2"/>
  <c r="BG245" i="2"/>
  <c r="BE245" i="2"/>
  <c r="T245" i="2"/>
  <c r="R245" i="2"/>
  <c r="P245" i="2"/>
  <c r="BI242" i="2"/>
  <c r="BH242" i="2"/>
  <c r="BG242" i="2"/>
  <c r="BE242" i="2"/>
  <c r="T242" i="2"/>
  <c r="T241" i="2" s="1"/>
  <c r="R242" i="2"/>
  <c r="R241" i="2"/>
  <c r="P242" i="2"/>
  <c r="P241" i="2" s="1"/>
  <c r="BI238" i="2"/>
  <c r="BH238" i="2"/>
  <c r="BG238" i="2"/>
  <c r="BE238" i="2"/>
  <c r="T238" i="2"/>
  <c r="R238" i="2"/>
  <c r="P238" i="2"/>
  <c r="BI235" i="2"/>
  <c r="BH235" i="2"/>
  <c r="BG235" i="2"/>
  <c r="BE235" i="2"/>
  <c r="T235" i="2"/>
  <c r="R235" i="2"/>
  <c r="P235" i="2"/>
  <c r="BI232" i="2"/>
  <c r="BH232" i="2"/>
  <c r="BG232" i="2"/>
  <c r="BE232" i="2"/>
  <c r="T232" i="2"/>
  <c r="R232" i="2"/>
  <c r="P232" i="2"/>
  <c r="BI230" i="2"/>
  <c r="BH230" i="2"/>
  <c r="BG230" i="2"/>
  <c r="BE230" i="2"/>
  <c r="T230" i="2"/>
  <c r="R230" i="2"/>
  <c r="P230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4" i="2"/>
  <c r="BH224" i="2"/>
  <c r="BG224" i="2"/>
  <c r="BE224" i="2"/>
  <c r="T224" i="2"/>
  <c r="R224" i="2"/>
  <c r="P224" i="2"/>
  <c r="BI221" i="2"/>
  <c r="BH221" i="2"/>
  <c r="BG221" i="2"/>
  <c r="BE221" i="2"/>
  <c r="T221" i="2"/>
  <c r="R221" i="2"/>
  <c r="P221" i="2"/>
  <c r="BI217" i="2"/>
  <c r="BH217" i="2"/>
  <c r="BG217" i="2"/>
  <c r="BE217" i="2"/>
  <c r="T217" i="2"/>
  <c r="R217" i="2"/>
  <c r="P217" i="2"/>
  <c r="BI213" i="2"/>
  <c r="BH213" i="2"/>
  <c r="BG213" i="2"/>
  <c r="BE213" i="2"/>
  <c r="T213" i="2"/>
  <c r="R213" i="2"/>
  <c r="P213" i="2"/>
  <c r="BI210" i="2"/>
  <c r="BH210" i="2"/>
  <c r="BG210" i="2"/>
  <c r="BE210" i="2"/>
  <c r="T210" i="2"/>
  <c r="R210" i="2"/>
  <c r="P210" i="2"/>
  <c r="BI207" i="2"/>
  <c r="BH207" i="2"/>
  <c r="BG207" i="2"/>
  <c r="BE207" i="2"/>
  <c r="T207" i="2"/>
  <c r="R207" i="2"/>
  <c r="P207" i="2"/>
  <c r="BI204" i="2"/>
  <c r="BH204" i="2"/>
  <c r="BG204" i="2"/>
  <c r="BE204" i="2"/>
  <c r="T204" i="2"/>
  <c r="R204" i="2"/>
  <c r="P204" i="2"/>
  <c r="BI200" i="2"/>
  <c r="BH200" i="2"/>
  <c r="BG200" i="2"/>
  <c r="BE200" i="2"/>
  <c r="T200" i="2"/>
  <c r="R200" i="2"/>
  <c r="P200" i="2"/>
  <c r="BI196" i="2"/>
  <c r="BH196" i="2"/>
  <c r="BG196" i="2"/>
  <c r="BE196" i="2"/>
  <c r="T196" i="2"/>
  <c r="R196" i="2"/>
  <c r="P196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88" i="2"/>
  <c r="BH188" i="2"/>
  <c r="BG188" i="2"/>
  <c r="BE188" i="2"/>
  <c r="T188" i="2"/>
  <c r="R188" i="2"/>
  <c r="P188" i="2"/>
  <c r="BI185" i="2"/>
  <c r="BH185" i="2"/>
  <c r="BG185" i="2"/>
  <c r="BE185" i="2"/>
  <c r="T185" i="2"/>
  <c r="R185" i="2"/>
  <c r="P185" i="2"/>
  <c r="BI182" i="2"/>
  <c r="BH182" i="2"/>
  <c r="BG182" i="2"/>
  <c r="BE182" i="2"/>
  <c r="T182" i="2"/>
  <c r="R182" i="2"/>
  <c r="P182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5" i="2"/>
  <c r="BH175" i="2"/>
  <c r="BG175" i="2"/>
  <c r="BE175" i="2"/>
  <c r="T175" i="2"/>
  <c r="R175" i="2"/>
  <c r="P175" i="2"/>
  <c r="BI171" i="2"/>
  <c r="BH171" i="2"/>
  <c r="BG171" i="2"/>
  <c r="BE171" i="2"/>
  <c r="T171" i="2"/>
  <c r="R171" i="2"/>
  <c r="P171" i="2"/>
  <c r="BI168" i="2"/>
  <c r="BH168" i="2"/>
  <c r="BG168" i="2"/>
  <c r="BE168" i="2"/>
  <c r="T168" i="2"/>
  <c r="R168" i="2"/>
  <c r="P168" i="2"/>
  <c r="BI164" i="2"/>
  <c r="BH164" i="2"/>
  <c r="BG164" i="2"/>
  <c r="BE164" i="2"/>
  <c r="T164" i="2"/>
  <c r="R164" i="2"/>
  <c r="P164" i="2"/>
  <c r="BI161" i="2"/>
  <c r="BH161" i="2"/>
  <c r="BG161" i="2"/>
  <c r="BE161" i="2"/>
  <c r="T161" i="2"/>
  <c r="R161" i="2"/>
  <c r="P161" i="2"/>
  <c r="BI158" i="2"/>
  <c r="BH158" i="2"/>
  <c r="BG158" i="2"/>
  <c r="BE158" i="2"/>
  <c r="T158" i="2"/>
  <c r="R158" i="2"/>
  <c r="P158" i="2"/>
  <c r="BI155" i="2"/>
  <c r="BH155" i="2"/>
  <c r="BG155" i="2"/>
  <c r="BE155" i="2"/>
  <c r="T155" i="2"/>
  <c r="R155" i="2"/>
  <c r="P155" i="2"/>
  <c r="BI152" i="2"/>
  <c r="BH152" i="2"/>
  <c r="BG152" i="2"/>
  <c r="BE152" i="2"/>
  <c r="T152" i="2"/>
  <c r="R152" i="2"/>
  <c r="P152" i="2"/>
  <c r="BI148" i="2"/>
  <c r="BH148" i="2"/>
  <c r="BG148" i="2"/>
  <c r="BE148" i="2"/>
  <c r="T148" i="2"/>
  <c r="R148" i="2"/>
  <c r="P148" i="2"/>
  <c r="BI144" i="2"/>
  <c r="BH144" i="2"/>
  <c r="BG144" i="2"/>
  <c r="BE144" i="2"/>
  <c r="T144" i="2"/>
  <c r="T143" i="2"/>
  <c r="R144" i="2"/>
  <c r="R143" i="2" s="1"/>
  <c r="P144" i="2"/>
  <c r="P143" i="2"/>
  <c r="BI139" i="2"/>
  <c r="BH139" i="2"/>
  <c r="BG139" i="2"/>
  <c r="BE139" i="2"/>
  <c r="T139" i="2"/>
  <c r="R139" i="2"/>
  <c r="P139" i="2"/>
  <c r="BI135" i="2"/>
  <c r="BH135" i="2"/>
  <c r="BG135" i="2"/>
  <c r="BE135" i="2"/>
  <c r="T135" i="2"/>
  <c r="R135" i="2"/>
  <c r="P135" i="2"/>
  <c r="F126" i="2"/>
  <c r="E124" i="2"/>
  <c r="F89" i="2"/>
  <c r="E87" i="2"/>
  <c r="J24" i="2"/>
  <c r="E24" i="2"/>
  <c r="J129" i="2" s="1"/>
  <c r="J23" i="2"/>
  <c r="J21" i="2"/>
  <c r="E21" i="2"/>
  <c r="J91" i="2" s="1"/>
  <c r="J20" i="2"/>
  <c r="J18" i="2"/>
  <c r="E18" i="2"/>
  <c r="F129" i="2" s="1"/>
  <c r="J17" i="2"/>
  <c r="J15" i="2"/>
  <c r="E15" i="2"/>
  <c r="F91" i="2" s="1"/>
  <c r="J14" i="2"/>
  <c r="J12" i="2"/>
  <c r="J126" i="2"/>
  <c r="E7" i="2"/>
  <c r="E122" i="2"/>
  <c r="L90" i="1"/>
  <c r="AM90" i="1"/>
  <c r="AM89" i="1"/>
  <c r="L89" i="1"/>
  <c r="AM87" i="1"/>
  <c r="L87" i="1"/>
  <c r="L85" i="1"/>
  <c r="L84" i="1"/>
  <c r="BK132" i="7"/>
  <c r="J132" i="7"/>
  <c r="BK131" i="7"/>
  <c r="J131" i="7"/>
  <c r="BK130" i="7"/>
  <c r="J130" i="7"/>
  <c r="BK129" i="7"/>
  <c r="J129" i="7"/>
  <c r="BK128" i="7"/>
  <c r="J128" i="7"/>
  <c r="BK127" i="7"/>
  <c r="J127" i="7"/>
  <c r="BK126" i="7"/>
  <c r="J126" i="7"/>
  <c r="J125" i="7"/>
  <c r="BK124" i="7"/>
  <c r="J124" i="7"/>
  <c r="BK123" i="7"/>
  <c r="J123" i="7"/>
  <c r="BK122" i="7"/>
  <c r="J122" i="7"/>
  <c r="BK121" i="7"/>
  <c r="J121" i="7"/>
  <c r="BK132" i="6"/>
  <c r="J131" i="6"/>
  <c r="BK130" i="6"/>
  <c r="J129" i="6"/>
  <c r="J128" i="6"/>
  <c r="J126" i="6"/>
  <c r="BK125" i="6"/>
  <c r="J122" i="6"/>
  <c r="BK119" i="6"/>
  <c r="J158" i="5"/>
  <c r="BK156" i="5"/>
  <c r="BK152" i="5"/>
  <c r="J150" i="5"/>
  <c r="BK148" i="5"/>
  <c r="J147" i="5"/>
  <c r="BK145" i="5"/>
  <c r="J144" i="5"/>
  <c r="BK143" i="5"/>
  <c r="BK141" i="5"/>
  <c r="BK140" i="5"/>
  <c r="BK139" i="5"/>
  <c r="BK138" i="5"/>
  <c r="J134" i="5"/>
  <c r="J133" i="5"/>
  <c r="BK130" i="5"/>
  <c r="BK129" i="5"/>
  <c r="J128" i="5"/>
  <c r="BK127" i="5"/>
  <c r="J126" i="5"/>
  <c r="BK125" i="5"/>
  <c r="BK124" i="5"/>
  <c r="J123" i="5"/>
  <c r="J122" i="5"/>
  <c r="BK121" i="5"/>
  <c r="BK142" i="4"/>
  <c r="BK141" i="4"/>
  <c r="BK140" i="4"/>
  <c r="J138" i="4"/>
  <c r="J136" i="4"/>
  <c r="BK135" i="4"/>
  <c r="J134" i="4"/>
  <c r="J133" i="4"/>
  <c r="BK132" i="4"/>
  <c r="BK130" i="4"/>
  <c r="BK128" i="4"/>
  <c r="BK127" i="4"/>
  <c r="J126" i="4"/>
  <c r="BK125" i="4"/>
  <c r="J123" i="4"/>
  <c r="BK121" i="4"/>
  <c r="BK193" i="3"/>
  <c r="BK190" i="3"/>
  <c r="BK187" i="3"/>
  <c r="BK184" i="3"/>
  <c r="J181" i="3"/>
  <c r="J180" i="3"/>
  <c r="BK179" i="3"/>
  <c r="J178" i="3"/>
  <c r="BK177" i="3"/>
  <c r="BK176" i="3"/>
  <c r="BK175" i="3"/>
  <c r="J174" i="3"/>
  <c r="BK173" i="3"/>
  <c r="J171" i="3"/>
  <c r="BK170" i="3"/>
  <c r="J166" i="3"/>
  <c r="J161" i="3"/>
  <c r="BK160" i="3"/>
  <c r="BK159" i="3"/>
  <c r="BK158" i="3"/>
  <c r="J157" i="3"/>
  <c r="BK153" i="3"/>
  <c r="BK150" i="3"/>
  <c r="J150" i="3"/>
  <c r="BK149" i="3"/>
  <c r="J148" i="3"/>
  <c r="J145" i="3"/>
  <c r="BK143" i="3"/>
  <c r="BK139" i="3"/>
  <c r="J138" i="3"/>
  <c r="BK137" i="3"/>
  <c r="BK136" i="3"/>
  <c r="J134" i="3"/>
  <c r="J133" i="3"/>
  <c r="J132" i="3"/>
  <c r="BK129" i="3"/>
  <c r="J126" i="3"/>
  <c r="J124" i="3"/>
  <c r="BK123" i="3"/>
  <c r="J122" i="3"/>
  <c r="BK357" i="2"/>
  <c r="J357" i="2"/>
  <c r="BK355" i="2"/>
  <c r="BK345" i="2"/>
  <c r="J341" i="2"/>
  <c r="J335" i="2"/>
  <c r="BK327" i="2"/>
  <c r="J323" i="2"/>
  <c r="J318" i="2"/>
  <c r="J315" i="2"/>
  <c r="BK310" i="2"/>
  <c r="BK295" i="2"/>
  <c r="BK289" i="2"/>
  <c r="J286" i="2"/>
  <c r="BK282" i="2"/>
  <c r="J281" i="2"/>
  <c r="BK277" i="2"/>
  <c r="J274" i="2"/>
  <c r="J264" i="2"/>
  <c r="J257" i="2"/>
  <c r="J249" i="2"/>
  <c r="J242" i="2"/>
  <c r="BK235" i="2"/>
  <c r="J230" i="2"/>
  <c r="BK229" i="2"/>
  <c r="J221" i="2"/>
  <c r="BK213" i="2"/>
  <c r="J210" i="2"/>
  <c r="BK207" i="2"/>
  <c r="BK200" i="2"/>
  <c r="BK196" i="2"/>
  <c r="BK188" i="2"/>
  <c r="BK185" i="2"/>
  <c r="BK178" i="2"/>
  <c r="BK175" i="2"/>
  <c r="BK161" i="2"/>
  <c r="BK155" i="2"/>
  <c r="J152" i="2"/>
  <c r="J139" i="2"/>
  <c r="BK125" i="7"/>
  <c r="J130" i="6"/>
  <c r="BK127" i="6"/>
  <c r="BK126" i="6"/>
  <c r="J125" i="6"/>
  <c r="J124" i="6"/>
  <c r="J123" i="6"/>
  <c r="J121" i="6"/>
  <c r="J119" i="6"/>
  <c r="BK159" i="5"/>
  <c r="BK158" i="5"/>
  <c r="J157" i="5"/>
  <c r="BK151" i="5"/>
  <c r="J149" i="5"/>
  <c r="J148" i="5"/>
  <c r="BK146" i="5"/>
  <c r="BK142" i="5"/>
  <c r="J141" i="5"/>
  <c r="J139" i="5"/>
  <c r="J135" i="5"/>
  <c r="BK134" i="5"/>
  <c r="J132" i="5"/>
  <c r="BK128" i="5"/>
  <c r="J124" i="5"/>
  <c r="J121" i="5"/>
  <c r="BK144" i="4"/>
  <c r="J143" i="4"/>
  <c r="J140" i="4"/>
  <c r="BK138" i="4"/>
  <c r="BK137" i="4"/>
  <c r="BK136" i="4"/>
  <c r="J135" i="4"/>
  <c r="BK134" i="4"/>
  <c r="J132" i="4"/>
  <c r="BK131" i="4"/>
  <c r="J128" i="4"/>
  <c r="BK126" i="4"/>
  <c r="BK124" i="4"/>
  <c r="BK122" i="4"/>
  <c r="BK196" i="3"/>
  <c r="J193" i="3"/>
  <c r="J176" i="3"/>
  <c r="J173" i="3"/>
  <c r="BK171" i="3"/>
  <c r="J170" i="3"/>
  <c r="BK169" i="3"/>
  <c r="BK168" i="3"/>
  <c r="BK167" i="3"/>
  <c r="BK166" i="3"/>
  <c r="J165" i="3"/>
  <c r="J159" i="3"/>
  <c r="BK156" i="3"/>
  <c r="J153" i="3"/>
  <c r="BK147" i="3"/>
  <c r="BK146" i="3"/>
  <c r="BK145" i="3"/>
  <c r="BK144" i="3"/>
  <c r="J141" i="3"/>
  <c r="J140" i="3"/>
  <c r="BK135" i="3"/>
  <c r="BK133" i="3"/>
  <c r="BK130" i="3"/>
  <c r="J129" i="3"/>
  <c r="J127" i="3"/>
  <c r="BK125" i="3"/>
  <c r="J355" i="2"/>
  <c r="BK351" i="2"/>
  <c r="J349" i="2"/>
  <c r="BK337" i="2"/>
  <c r="BK335" i="2"/>
  <c r="BK331" i="2"/>
  <c r="J312" i="2"/>
  <c r="J310" i="2"/>
  <c r="BK304" i="2"/>
  <c r="BK301" i="2"/>
  <c r="BK299" i="2"/>
  <c r="BK288" i="2"/>
  <c r="BK285" i="2"/>
  <c r="J277" i="2"/>
  <c r="BK271" i="2"/>
  <c r="J268" i="2"/>
  <c r="BK264" i="2"/>
  <c r="BK261" i="2"/>
  <c r="BK254" i="2"/>
  <c r="J245" i="2"/>
  <c r="BK242" i="2"/>
  <c r="J238" i="2"/>
  <c r="J235" i="2"/>
  <c r="J232" i="2"/>
  <c r="BK230" i="2"/>
  <c r="BK228" i="2"/>
  <c r="BK217" i="2"/>
  <c r="BK204" i="2"/>
  <c r="J196" i="2"/>
  <c r="BK192" i="2"/>
  <c r="J191" i="2"/>
  <c r="J182" i="2"/>
  <c r="BK179" i="2"/>
  <c r="J175" i="2"/>
  <c r="BK171" i="2"/>
  <c r="J168" i="2"/>
  <c r="BK158" i="2"/>
  <c r="BK152" i="2"/>
  <c r="BK148" i="2"/>
  <c r="J144" i="2"/>
  <c r="BK139" i="2"/>
  <c r="BK135" i="2"/>
  <c r="AS94" i="1"/>
  <c r="J132" i="6"/>
  <c r="BK131" i="6"/>
  <c r="BK129" i="6"/>
  <c r="BK128" i="6"/>
  <c r="J127" i="6"/>
  <c r="BK124" i="6"/>
  <c r="BK122" i="6"/>
  <c r="BK121" i="6"/>
  <c r="BK120" i="6"/>
  <c r="J159" i="5"/>
  <c r="BK157" i="5"/>
  <c r="J156" i="5"/>
  <c r="J151" i="5"/>
  <c r="BK150" i="5"/>
  <c r="BK149" i="5"/>
  <c r="BK147" i="5"/>
  <c r="J146" i="5"/>
  <c r="BK144" i="5"/>
  <c r="J142" i="5"/>
  <c r="J140" i="5"/>
  <c r="J138" i="5"/>
  <c r="J136" i="5"/>
  <c r="BK132" i="5"/>
  <c r="BK131" i="5"/>
  <c r="J130" i="5"/>
  <c r="BK126" i="5"/>
  <c r="J125" i="5"/>
  <c r="BK123" i="5"/>
  <c r="BK122" i="5"/>
  <c r="J146" i="3"/>
  <c r="J144" i="3"/>
  <c r="J143" i="3"/>
  <c r="J142" i="3"/>
  <c r="BK141" i="3"/>
  <c r="J139" i="3"/>
  <c r="J136" i="3"/>
  <c r="J135" i="3"/>
  <c r="J130" i="3"/>
  <c r="BK128" i="3"/>
  <c r="BK127" i="3"/>
  <c r="BK126" i="3"/>
  <c r="J125" i="3"/>
  <c r="J351" i="2"/>
  <c r="BK349" i="2"/>
  <c r="BK341" i="2"/>
  <c r="J331" i="2"/>
  <c r="J327" i="2"/>
  <c r="J321" i="2"/>
  <c r="BK315" i="2"/>
  <c r="J307" i="2"/>
  <c r="J301" i="2"/>
  <c r="J295" i="2"/>
  <c r="J289" i="2"/>
  <c r="J288" i="2"/>
  <c r="BK286" i="2"/>
  <c r="J285" i="2"/>
  <c r="J282" i="2"/>
  <c r="J278" i="2"/>
  <c r="BK274" i="2"/>
  <c r="BK268" i="2"/>
  <c r="BK257" i="2"/>
  <c r="BK245" i="2"/>
  <c r="BK232" i="2"/>
  <c r="J228" i="2"/>
  <c r="J224" i="2"/>
  <c r="J217" i="2"/>
  <c r="J213" i="2"/>
  <c r="J207" i="2"/>
  <c r="J200" i="2"/>
  <c r="J188" i="2"/>
  <c r="J179" i="2"/>
  <c r="J164" i="2"/>
  <c r="J155" i="2"/>
  <c r="BK123" i="6"/>
  <c r="J120" i="6"/>
  <c r="J152" i="5"/>
  <c r="J145" i="5"/>
  <c r="J143" i="5"/>
  <c r="BK136" i="5"/>
  <c r="BK135" i="5"/>
  <c r="BK133" i="5"/>
  <c r="J131" i="5"/>
  <c r="J129" i="5"/>
  <c r="J127" i="5"/>
  <c r="J144" i="4"/>
  <c r="BK143" i="4"/>
  <c r="J142" i="4"/>
  <c r="J141" i="4"/>
  <c r="J137" i="4"/>
  <c r="BK133" i="4"/>
  <c r="J131" i="4"/>
  <c r="J130" i="4"/>
  <c r="J127" i="4"/>
  <c r="J125" i="4"/>
  <c r="J124" i="4"/>
  <c r="BK123" i="4"/>
  <c r="J122" i="4"/>
  <c r="J121" i="4"/>
  <c r="J196" i="3"/>
  <c r="J190" i="3"/>
  <c r="J187" i="3"/>
  <c r="J184" i="3"/>
  <c r="BK181" i="3"/>
  <c r="BK180" i="3"/>
  <c r="J179" i="3"/>
  <c r="BK178" i="3"/>
  <c r="J177" i="3"/>
  <c r="J175" i="3"/>
  <c r="BK174" i="3"/>
  <c r="J169" i="3"/>
  <c r="J168" i="3"/>
  <c r="J167" i="3"/>
  <c r="BK165" i="3"/>
  <c r="BK161" i="3"/>
  <c r="J160" i="3"/>
  <c r="J158" i="3"/>
  <c r="BK157" i="3"/>
  <c r="J156" i="3"/>
  <c r="J149" i="3"/>
  <c r="BK148" i="3"/>
  <c r="J147" i="3"/>
  <c r="BK142" i="3"/>
  <c r="BK140" i="3"/>
  <c r="BK138" i="3"/>
  <c r="J137" i="3"/>
  <c r="BK134" i="3"/>
  <c r="BK132" i="3"/>
  <c r="J128" i="3"/>
  <c r="BK124" i="3"/>
  <c r="J123" i="3"/>
  <c r="BK122" i="3"/>
  <c r="J345" i="2"/>
  <c r="J337" i="2"/>
  <c r="BK323" i="2"/>
  <c r="BK321" i="2"/>
  <c r="BK318" i="2"/>
  <c r="BK312" i="2"/>
  <c r="BK307" i="2"/>
  <c r="J304" i="2"/>
  <c r="J299" i="2"/>
  <c r="BK281" i="2"/>
  <c r="BK278" i="2"/>
  <c r="J271" i="2"/>
  <c r="J261" i="2"/>
  <c r="J254" i="2"/>
  <c r="BK249" i="2"/>
  <c r="BK238" i="2"/>
  <c r="J229" i="2"/>
  <c r="BK224" i="2"/>
  <c r="BK221" i="2"/>
  <c r="BK210" i="2"/>
  <c r="J204" i="2"/>
  <c r="J192" i="2"/>
  <c r="BK191" i="2"/>
  <c r="J185" i="2"/>
  <c r="BK182" i="2"/>
  <c r="J178" i="2"/>
  <c r="J171" i="2"/>
  <c r="BK168" i="2"/>
  <c r="BK164" i="2"/>
  <c r="J161" i="2"/>
  <c r="J158" i="2"/>
  <c r="J148" i="2"/>
  <c r="BK144" i="2"/>
  <c r="J135" i="2"/>
  <c r="P134" i="2" l="1"/>
  <c r="T147" i="2"/>
  <c r="R167" i="2"/>
  <c r="R227" i="2"/>
  <c r="P244" i="2"/>
  <c r="P253" i="2"/>
  <c r="R287" i="2"/>
  <c r="R300" i="2"/>
  <c r="T326" i="2"/>
  <c r="R121" i="3"/>
  <c r="R131" i="3"/>
  <c r="P164" i="3"/>
  <c r="R164" i="3"/>
  <c r="T172" i="3"/>
  <c r="R120" i="4"/>
  <c r="P129" i="4"/>
  <c r="BK139" i="4"/>
  <c r="J139" i="4"/>
  <c r="J99" i="4"/>
  <c r="T139" i="4"/>
  <c r="R120" i="5"/>
  <c r="T137" i="5"/>
  <c r="T155" i="5"/>
  <c r="R118" i="6"/>
  <c r="R117" i="6" s="1"/>
  <c r="BK134" i="2"/>
  <c r="R147" i="2"/>
  <c r="T167" i="2"/>
  <c r="P227" i="2"/>
  <c r="T244" i="2"/>
  <c r="R253" i="2"/>
  <c r="T287" i="2"/>
  <c r="P300" i="2"/>
  <c r="R326" i="2"/>
  <c r="T350" i="2"/>
  <c r="BK120" i="5"/>
  <c r="J120" i="5" s="1"/>
  <c r="J97" i="5" s="1"/>
  <c r="BK137" i="5"/>
  <c r="J137" i="5" s="1"/>
  <c r="J98" i="5" s="1"/>
  <c r="BK155" i="5"/>
  <c r="J155" i="5"/>
  <c r="J99" i="5"/>
  <c r="R134" i="2"/>
  <c r="R133" i="2"/>
  <c r="P147" i="2"/>
  <c r="P167" i="2"/>
  <c r="T227" i="2"/>
  <c r="BK253" i="2"/>
  <c r="J253" i="2"/>
  <c r="J106" i="2"/>
  <c r="BK287" i="2"/>
  <c r="J287" i="2"/>
  <c r="J107" i="2"/>
  <c r="P287" i="2"/>
  <c r="T300" i="2"/>
  <c r="BK326" i="2"/>
  <c r="J326" i="2"/>
  <c r="J110" i="2"/>
  <c r="BK350" i="2"/>
  <c r="J350" i="2"/>
  <c r="J111" i="2"/>
  <c r="R350" i="2"/>
  <c r="P121" i="3"/>
  <c r="T121" i="3"/>
  <c r="P131" i="3"/>
  <c r="BK164" i="3"/>
  <c r="J164" i="3" s="1"/>
  <c r="J99" i="3" s="1"/>
  <c r="T164" i="3"/>
  <c r="P172" i="3"/>
  <c r="P120" i="4"/>
  <c r="BK129" i="4"/>
  <c r="J129" i="4"/>
  <c r="J98" i="4"/>
  <c r="R129" i="4"/>
  <c r="P139" i="4"/>
  <c r="P120" i="5"/>
  <c r="P137" i="5"/>
  <c r="R155" i="5"/>
  <c r="T134" i="2"/>
  <c r="T133" i="2"/>
  <c r="BK147" i="2"/>
  <c r="J147" i="2" s="1"/>
  <c r="J100" i="2" s="1"/>
  <c r="BK167" i="2"/>
  <c r="J167" i="2" s="1"/>
  <c r="J101" i="2" s="1"/>
  <c r="BK227" i="2"/>
  <c r="J227" i="2"/>
  <c r="J102" i="2" s="1"/>
  <c r="BK244" i="2"/>
  <c r="J244" i="2"/>
  <c r="J105" i="2"/>
  <c r="R244" i="2"/>
  <c r="R243" i="2" s="1"/>
  <c r="T253" i="2"/>
  <c r="BK300" i="2"/>
  <c r="J300" i="2" s="1"/>
  <c r="J108" i="2" s="1"/>
  <c r="P326" i="2"/>
  <c r="P350" i="2"/>
  <c r="BK121" i="3"/>
  <c r="J121" i="3" s="1"/>
  <c r="J97" i="3" s="1"/>
  <c r="BK131" i="3"/>
  <c r="J131" i="3" s="1"/>
  <c r="J98" i="3" s="1"/>
  <c r="T131" i="3"/>
  <c r="BK172" i="3"/>
  <c r="J172" i="3" s="1"/>
  <c r="J100" i="3" s="1"/>
  <c r="R172" i="3"/>
  <c r="BK120" i="4"/>
  <c r="J120" i="4" s="1"/>
  <c r="J97" i="4" s="1"/>
  <c r="T120" i="4"/>
  <c r="T119" i="4"/>
  <c r="T129" i="4"/>
  <c r="R139" i="4"/>
  <c r="T120" i="5"/>
  <c r="T119" i="5"/>
  <c r="R137" i="5"/>
  <c r="P155" i="5"/>
  <c r="BK118" i="6"/>
  <c r="J118" i="6"/>
  <c r="J97" i="6" s="1"/>
  <c r="P118" i="6"/>
  <c r="P117" i="6"/>
  <c r="AU99" i="1"/>
  <c r="T118" i="6"/>
  <c r="T117" i="6" s="1"/>
  <c r="BK120" i="7"/>
  <c r="J120" i="7"/>
  <c r="J98" i="7" s="1"/>
  <c r="P120" i="7"/>
  <c r="P119" i="7"/>
  <c r="P118" i="7"/>
  <c r="AU100" i="1" s="1"/>
  <c r="R120" i="7"/>
  <c r="R119" i="7"/>
  <c r="R118" i="7"/>
  <c r="T120" i="7"/>
  <c r="T119" i="7" s="1"/>
  <c r="T118" i="7" s="1"/>
  <c r="F92" i="2"/>
  <c r="F128" i="2"/>
  <c r="BF144" i="2"/>
  <c r="BF155" i="2"/>
  <c r="BF168" i="2"/>
  <c r="BF179" i="2"/>
  <c r="BF182" i="2"/>
  <c r="BF185" i="2"/>
  <c r="BF191" i="2"/>
  <c r="BF200" i="2"/>
  <c r="BF204" i="2"/>
  <c r="BF210" i="2"/>
  <c r="BF221" i="2"/>
  <c r="BF229" i="2"/>
  <c r="BF254" i="2"/>
  <c r="BF257" i="2"/>
  <c r="BF268" i="2"/>
  <c r="BF295" i="2"/>
  <c r="BF301" i="2"/>
  <c r="BF304" i="2"/>
  <c r="BF307" i="2"/>
  <c r="BF315" i="2"/>
  <c r="BF323" i="2"/>
  <c r="BF341" i="2"/>
  <c r="BF351" i="2"/>
  <c r="BK241" i="2"/>
  <c r="J241" i="2" s="1"/>
  <c r="J103" i="2" s="1"/>
  <c r="E85" i="3"/>
  <c r="F91" i="3"/>
  <c r="J116" i="3"/>
  <c r="BF127" i="3"/>
  <c r="BF135" i="3"/>
  <c r="BF147" i="3"/>
  <c r="BF148" i="3"/>
  <c r="BF153" i="3"/>
  <c r="BF160" i="3"/>
  <c r="BF161" i="3"/>
  <c r="BF167" i="3"/>
  <c r="BF169" i="3"/>
  <c r="BF180" i="3"/>
  <c r="J89" i="4"/>
  <c r="F115" i="4"/>
  <c r="F116" i="4"/>
  <c r="BF122" i="4"/>
  <c r="BF127" i="4"/>
  <c r="BF130" i="4"/>
  <c r="BF131" i="4"/>
  <c r="BF133" i="4"/>
  <c r="BF135" i="4"/>
  <c r="BF136" i="4"/>
  <c r="BF137" i="4"/>
  <c r="BF142" i="4"/>
  <c r="E85" i="5"/>
  <c r="F91" i="5"/>
  <c r="F116" i="5"/>
  <c r="BF128" i="5"/>
  <c r="BF130" i="5"/>
  <c r="BF141" i="5"/>
  <c r="BF142" i="5"/>
  <c r="BF144" i="5"/>
  <c r="BF151" i="5"/>
  <c r="BF152" i="5"/>
  <c r="E85" i="6"/>
  <c r="J92" i="6"/>
  <c r="F113" i="6"/>
  <c r="BF119" i="6"/>
  <c r="BF120" i="6"/>
  <c r="E85" i="2"/>
  <c r="J89" i="2"/>
  <c r="J128" i="2"/>
  <c r="BF161" i="2"/>
  <c r="BF178" i="2"/>
  <c r="BF192" i="2"/>
  <c r="BF213" i="2"/>
  <c r="BF224" i="2"/>
  <c r="BF242" i="2"/>
  <c r="BF249" i="2"/>
  <c r="BF264" i="2"/>
  <c r="BF277" i="2"/>
  <c r="BF278" i="2"/>
  <c r="BF281" i="2"/>
  <c r="BF288" i="2"/>
  <c r="BF289" i="2"/>
  <c r="BF318" i="2"/>
  <c r="BF327" i="2"/>
  <c r="BF331" i="2"/>
  <c r="BK143" i="2"/>
  <c r="J143" i="2"/>
  <c r="J99" i="2" s="1"/>
  <c r="BK356" i="2"/>
  <c r="J356" i="2" s="1"/>
  <c r="J112" i="2" s="1"/>
  <c r="J117" i="3"/>
  <c r="BF122" i="3"/>
  <c r="BF126" i="3"/>
  <c r="BF129" i="3"/>
  <c r="BF137" i="3"/>
  <c r="BF138" i="3"/>
  <c r="BF140" i="3"/>
  <c r="BF141" i="3"/>
  <c r="BF142" i="3"/>
  <c r="BF143" i="3"/>
  <c r="BF145" i="3"/>
  <c r="J89" i="5"/>
  <c r="J92" i="5"/>
  <c r="BF124" i="5"/>
  <c r="BF135" i="5"/>
  <c r="BF138" i="5"/>
  <c r="BF140" i="5"/>
  <c r="BF145" i="5"/>
  <c r="BF150" i="5"/>
  <c r="BF158" i="5"/>
  <c r="BF159" i="5"/>
  <c r="J89" i="6"/>
  <c r="J91" i="6"/>
  <c r="F114" i="6"/>
  <c r="BF122" i="6"/>
  <c r="BF125" i="6"/>
  <c r="BF129" i="6"/>
  <c r="J89" i="7"/>
  <c r="J91" i="7"/>
  <c r="F92" i="7"/>
  <c r="E108" i="7"/>
  <c r="J92" i="2"/>
  <c r="BF139" i="2"/>
  <c r="BF171" i="2"/>
  <c r="BF175" i="2"/>
  <c r="BF196" i="2"/>
  <c r="BF230" i="2"/>
  <c r="BF232" i="2"/>
  <c r="BF235" i="2"/>
  <c r="BF274" i="2"/>
  <c r="BF282" i="2"/>
  <c r="BF286" i="2"/>
  <c r="BF299" i="2"/>
  <c r="BF310" i="2"/>
  <c r="BF335" i="2"/>
  <c r="BF345" i="2"/>
  <c r="F92" i="3"/>
  <c r="J114" i="3"/>
  <c r="BF123" i="3"/>
  <c r="BF124" i="3"/>
  <c r="BF128" i="3"/>
  <c r="BF132" i="3"/>
  <c r="BF134" i="3"/>
  <c r="BF139" i="3"/>
  <c r="BF149" i="3"/>
  <c r="BF156" i="3"/>
  <c r="BF159" i="3"/>
  <c r="BF168" i="3"/>
  <c r="BF170" i="3"/>
  <c r="BF173" i="3"/>
  <c r="BF174" i="3"/>
  <c r="BF176" i="3"/>
  <c r="BF177" i="3"/>
  <c r="BF178" i="3"/>
  <c r="BF179" i="3"/>
  <c r="BF181" i="3"/>
  <c r="BF184" i="3"/>
  <c r="BF187" i="3"/>
  <c r="BF193" i="3"/>
  <c r="BF196" i="3"/>
  <c r="E85" i="4"/>
  <c r="J91" i="4"/>
  <c r="J116" i="4"/>
  <c r="BF121" i="4"/>
  <c r="BF123" i="4"/>
  <c r="BF126" i="4"/>
  <c r="BF132" i="4"/>
  <c r="BF140" i="4"/>
  <c r="J91" i="5"/>
  <c r="BF123" i="5"/>
  <c r="BF126" i="5"/>
  <c r="BF129" i="5"/>
  <c r="BF134" i="5"/>
  <c r="BF139" i="5"/>
  <c r="BF147" i="5"/>
  <c r="BF148" i="5"/>
  <c r="BF156" i="5"/>
  <c r="BF121" i="6"/>
  <c r="BF123" i="6"/>
  <c r="BF124" i="6"/>
  <c r="BF127" i="6"/>
  <c r="BF128" i="6"/>
  <c r="BF130" i="6"/>
  <c r="BF131" i="6"/>
  <c r="BF135" i="2"/>
  <c r="BF148" i="2"/>
  <c r="BF152" i="2"/>
  <c r="BF158" i="2"/>
  <c r="BF164" i="2"/>
  <c r="BF188" i="2"/>
  <c r="BF207" i="2"/>
  <c r="BF217" i="2"/>
  <c r="BF228" i="2"/>
  <c r="BF238" i="2"/>
  <c r="BF245" i="2"/>
  <c r="BF261" i="2"/>
  <c r="BF271" i="2"/>
  <c r="BF285" i="2"/>
  <c r="BF312" i="2"/>
  <c r="BF321" i="2"/>
  <c r="BF337" i="2"/>
  <c r="BF349" i="2"/>
  <c r="BF355" i="2"/>
  <c r="BF357" i="2"/>
  <c r="BK322" i="2"/>
  <c r="J322" i="2"/>
  <c r="J109" i="2"/>
  <c r="BF125" i="3"/>
  <c r="BF130" i="3"/>
  <c r="BF133" i="3"/>
  <c r="BF136" i="3"/>
  <c r="BF144" i="3"/>
  <c r="BF146" i="3"/>
  <c r="BF150" i="3"/>
  <c r="BF157" i="3"/>
  <c r="BF158" i="3"/>
  <c r="BF165" i="3"/>
  <c r="BF166" i="3"/>
  <c r="BF171" i="3"/>
  <c r="BF175" i="3"/>
  <c r="BF190" i="3"/>
  <c r="BF124" i="4"/>
  <c r="BF125" i="4"/>
  <c r="BF128" i="4"/>
  <c r="BF134" i="4"/>
  <c r="BF138" i="4"/>
  <c r="BF141" i="4"/>
  <c r="BF143" i="4"/>
  <c r="BF144" i="4"/>
  <c r="BF121" i="5"/>
  <c r="BF122" i="5"/>
  <c r="BF125" i="5"/>
  <c r="BF127" i="5"/>
  <c r="BF131" i="5"/>
  <c r="BF132" i="5"/>
  <c r="BF133" i="5"/>
  <c r="BF136" i="5"/>
  <c r="BF143" i="5"/>
  <c r="BF146" i="5"/>
  <c r="BF149" i="5"/>
  <c r="BF157" i="5"/>
  <c r="BF126" i="6"/>
  <c r="BF132" i="6"/>
  <c r="F91" i="7"/>
  <c r="J92" i="7"/>
  <c r="BF121" i="7"/>
  <c r="BF122" i="7"/>
  <c r="BF123" i="7"/>
  <c r="BF124" i="7"/>
  <c r="BF125" i="7"/>
  <c r="BF126" i="7"/>
  <c r="BF127" i="7"/>
  <c r="BF128" i="7"/>
  <c r="BF129" i="7"/>
  <c r="BF130" i="7"/>
  <c r="BF131" i="7"/>
  <c r="BF132" i="7"/>
  <c r="J33" i="2"/>
  <c r="AV95" i="1" s="1"/>
  <c r="F36" i="4"/>
  <c r="BC97" i="1" s="1"/>
  <c r="F36" i="2"/>
  <c r="BC95" i="1" s="1"/>
  <c r="J33" i="3"/>
  <c r="AV96" i="1" s="1"/>
  <c r="F35" i="4"/>
  <c r="BB97" i="1" s="1"/>
  <c r="J33" i="7"/>
  <c r="AV100" i="1" s="1"/>
  <c r="F37" i="2"/>
  <c r="BD95" i="1" s="1"/>
  <c r="F33" i="4"/>
  <c r="AZ97" i="1" s="1"/>
  <c r="F35" i="6"/>
  <c r="BB99" i="1" s="1"/>
  <c r="F33" i="3"/>
  <c r="AZ96" i="1" s="1"/>
  <c r="F36" i="5"/>
  <c r="BC98" i="1" s="1"/>
  <c r="F35" i="7"/>
  <c r="BB100" i="1" s="1"/>
  <c r="F33" i="5"/>
  <c r="AZ98" i="1" s="1"/>
  <c r="F35" i="2"/>
  <c r="BB95" i="1" s="1"/>
  <c r="F37" i="4"/>
  <c r="BD97" i="1" s="1"/>
  <c r="F37" i="5"/>
  <c r="BD98" i="1" s="1"/>
  <c r="F37" i="3"/>
  <c r="BD96" i="1" s="1"/>
  <c r="J33" i="5"/>
  <c r="AV98" i="1" s="1"/>
  <c r="F36" i="6"/>
  <c r="BC99" i="1" s="1"/>
  <c r="F37" i="7"/>
  <c r="BD100" i="1" s="1"/>
  <c r="F35" i="3"/>
  <c r="BB96" i="1" s="1"/>
  <c r="F33" i="2"/>
  <c r="AZ95" i="1" s="1"/>
  <c r="F35" i="5"/>
  <c r="BB98" i="1" s="1"/>
  <c r="F33" i="6"/>
  <c r="AZ99" i="1" s="1"/>
  <c r="F36" i="3"/>
  <c r="BC96" i="1" s="1"/>
  <c r="J33" i="4"/>
  <c r="AV97" i="1" s="1"/>
  <c r="J33" i="6"/>
  <c r="AV99" i="1" s="1"/>
  <c r="F37" i="6"/>
  <c r="BD99" i="1" s="1"/>
  <c r="F33" i="7"/>
  <c r="AZ100" i="1" s="1"/>
  <c r="F36" i="7"/>
  <c r="BC100" i="1" s="1"/>
  <c r="T243" i="2" l="1"/>
  <c r="T132" i="2"/>
  <c r="P243" i="2"/>
  <c r="P120" i="3"/>
  <c r="AU96" i="1" s="1"/>
  <c r="R119" i="4"/>
  <c r="R120" i="3"/>
  <c r="P133" i="2"/>
  <c r="P132" i="2" s="1"/>
  <c r="AU95" i="1" s="1"/>
  <c r="T120" i="3"/>
  <c r="R132" i="2"/>
  <c r="BK133" i="2"/>
  <c r="J133" i="2"/>
  <c r="J97" i="2"/>
  <c r="P119" i="5"/>
  <c r="AU98" i="1" s="1"/>
  <c r="P119" i="4"/>
  <c r="AU97" i="1"/>
  <c r="R119" i="5"/>
  <c r="BK120" i="3"/>
  <c r="J120" i="3"/>
  <c r="J96" i="3"/>
  <c r="BK119" i="4"/>
  <c r="J119" i="4" s="1"/>
  <c r="J96" i="4" s="1"/>
  <c r="BK119" i="5"/>
  <c r="J119" i="5" s="1"/>
  <c r="J96" i="5" s="1"/>
  <c r="J134" i="2"/>
  <c r="J98" i="2"/>
  <c r="BK243" i="2"/>
  <c r="J243" i="2" s="1"/>
  <c r="J104" i="2" s="1"/>
  <c r="BK117" i="6"/>
  <c r="J117" i="6"/>
  <c r="J96" i="6" s="1"/>
  <c r="BK119" i="7"/>
  <c r="J119" i="7"/>
  <c r="J97" i="7"/>
  <c r="F34" i="3"/>
  <c r="BA96" i="1" s="1"/>
  <c r="F34" i="4"/>
  <c r="BA97" i="1" s="1"/>
  <c r="F34" i="6"/>
  <c r="BA99" i="1" s="1"/>
  <c r="F34" i="7"/>
  <c r="BA100" i="1" s="1"/>
  <c r="J34" i="4"/>
  <c r="AW97" i="1" s="1"/>
  <c r="AT97" i="1" s="1"/>
  <c r="F34" i="2"/>
  <c r="BA95" i="1" s="1"/>
  <c r="J34" i="5"/>
  <c r="AW98" i="1"/>
  <c r="AT98" i="1" s="1"/>
  <c r="BB94" i="1"/>
  <c r="W31" i="1" s="1"/>
  <c r="J34" i="3"/>
  <c r="AW96" i="1" s="1"/>
  <c r="AT96" i="1" s="1"/>
  <c r="J34" i="6"/>
  <c r="AW99" i="1"/>
  <c r="AT99" i="1" s="1"/>
  <c r="J34" i="7"/>
  <c r="AW100" i="1" s="1"/>
  <c r="AT100" i="1" s="1"/>
  <c r="BC94" i="1"/>
  <c r="AY94" i="1"/>
  <c r="AZ94" i="1"/>
  <c r="W29" i="1"/>
  <c r="BD94" i="1"/>
  <c r="W33" i="1"/>
  <c r="F34" i="5"/>
  <c r="BA98" i="1"/>
  <c r="J34" i="2"/>
  <c r="AW95" i="1" s="1"/>
  <c r="AT95" i="1" s="1"/>
  <c r="BK132" i="2" l="1"/>
  <c r="J132" i="2" s="1"/>
  <c r="J96" i="2" s="1"/>
  <c r="BK118" i="7"/>
  <c r="J118" i="7" s="1"/>
  <c r="J96" i="7" s="1"/>
  <c r="AU94" i="1"/>
  <c r="BA94" i="1"/>
  <c r="W30" i="1" s="1"/>
  <c r="AX94" i="1"/>
  <c r="J30" i="5"/>
  <c r="AG98" i="1"/>
  <c r="AN98" i="1"/>
  <c r="J30" i="3"/>
  <c r="AG96" i="1"/>
  <c r="AN96" i="1"/>
  <c r="AV94" i="1"/>
  <c r="AK29" i="1" s="1"/>
  <c r="J30" i="6"/>
  <c r="AG99" i="1" s="1"/>
  <c r="AN99" i="1" s="1"/>
  <c r="W32" i="1"/>
  <c r="J30" i="4"/>
  <c r="AG97" i="1"/>
  <c r="AN97" i="1"/>
  <c r="J39" i="3" l="1"/>
  <c r="J39" i="5"/>
  <c r="J39" i="4"/>
  <c r="J39" i="6"/>
  <c r="J30" i="2"/>
  <c r="AG95" i="1" s="1"/>
  <c r="AN95" i="1" s="1"/>
  <c r="AW94" i="1"/>
  <c r="AK30" i="1" s="1"/>
  <c r="J30" i="7"/>
  <c r="AG100" i="1"/>
  <c r="AN100" i="1"/>
  <c r="J39" i="7" l="1"/>
  <c r="J39" i="2"/>
  <c r="AG94" i="1"/>
  <c r="AK26" i="1" s="1"/>
  <c r="AK35" i="1" s="1"/>
  <c r="AT94" i="1"/>
  <c r="AN94" i="1" l="1"/>
</calcChain>
</file>

<file path=xl/sharedStrings.xml><?xml version="1.0" encoding="utf-8"?>
<sst xmlns="http://schemas.openxmlformats.org/spreadsheetml/2006/main" count="5417" uniqueCount="874">
  <si>
    <t>Export Komplet</t>
  </si>
  <si>
    <t/>
  </si>
  <si>
    <t>2.0</t>
  </si>
  <si>
    <t>ZAMOK</t>
  </si>
  <si>
    <t>False</t>
  </si>
  <si>
    <t>{ebe61d8e-3c01-4799-9b30-e51ee664dd9d}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</si>
  <si>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</si>
  <si>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</si>
  <si>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</si>
  <si>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</si>
  <si>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</si>
  <si>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</si>
  <si>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</si>
  <si>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</si>
  <si>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2021_2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</si>
  <si>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</si>
  <si>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</si>
  <si>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Bytový dům Mezilesí 2059 - Výměna stoupacího potrubí - II. etapa</t>
  </si>
  <si>
    <t>KSO:</t>
  </si>
  <si>
    <t>CC-CZ:</t>
  </si>
  <si>
    <t>Místo:</t>
  </si>
  <si>
    <t xml:space="preserve"> </t>
  </si>
  <si>
    <t>Datum:</t>
  </si>
  <si>
    <t>20. 5. 2021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</si>
  <si>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</si>
  <si>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</si>
  <si>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</si>
  <si>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</si>
  <si>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</si>
  <si>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</si>
  <si>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</si>
  <si>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</si>
  <si>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</si>
  <si>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</si>
  <si>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</si>
  <si>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</si>
  <si>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</si>
  <si>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</si>
  <si>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</si>
  <si>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</si>
  <si>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</si>
  <si>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</si>
  <si>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</si>
  <si>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</si>
  <si>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</si>
  <si>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</si>
  <si>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</si>
  <si>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</si>
  <si>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</si>
  <si>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</si>
  <si>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</si>
  <si>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</si>
  <si>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</si>
  <si>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</si>
  <si>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</si>
  <si>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</si>
  <si>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</si>
  <si>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</si>
  <si>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</si>
  <si>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</si>
  <si>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</si>
  <si>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</si>
  <si>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</si>
  <si>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</si>
  <si>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</si>
  <si>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</si>
  <si>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</si>
  <si>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</si>
  <si>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</si>
  <si>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</si>
  <si>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</si>
  <si>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</si>
  <si>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</si>
  <si>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</si>
  <si>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</si>
  <si>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</si>
  <si>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</si>
  <si>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</si>
  <si>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01.1</t>
  </si>
  <si>
    <t>SO 01.1 Stavební část</t>
  </si>
  <si>
    <t>STA</t>
  </si>
  <si>
    <t>1</t>
  </si>
  <si>
    <t>{916607be-c01e-49c0-a482-c24d7a2f4bcf}</t>
  </si>
  <si>
    <t>01.2</t>
  </si>
  <si>
    <t>SO 01.2 ZTI</t>
  </si>
  <si>
    <t>{971dcaca-b66f-418b-bd82-a1c1c785641a}</t>
  </si>
  <si>
    <t>01.3</t>
  </si>
  <si>
    <t>SO 01.3 Elektroinstalace</t>
  </si>
  <si>
    <t>{fd89998b-bf6d-48c6-ae3b-29c5410ebe76}</t>
  </si>
  <si>
    <t>01.4</t>
  </si>
  <si>
    <t>SO 01.4 VZT</t>
  </si>
  <si>
    <t>{be0bde39-2b1e-41ff-96cd-1f11c0dc9a1f}</t>
  </si>
  <si>
    <t>01.5</t>
  </si>
  <si>
    <t>SO 01.5 Likvidace asbestu - kanalizační potrubí</t>
  </si>
  <si>
    <t>{1b9cc444-79ef-4b88-8c57-2f5d00f7a669}</t>
  </si>
  <si>
    <t>901</t>
  </si>
  <si>
    <t>VON</t>
  </si>
  <si>
    <t>{d3ae63a4-ca98-4589-bac2-8f1086594fe7}</t>
  </si>
  <si>
    <t>KRYCÍ LIST SOUPISU PRACÍ</t>
  </si>
  <si>
    <t>Objekt:</t>
  </si>
  <si>
    <t>01.1 - SO 01.1 Stavební část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</si>
  <si>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</si>
  <si>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</si>
  <si>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</si>
  <si>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</si>
  <si>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</si>
  <si>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</si>
  <si>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</si>
  <si>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</si>
  <si>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</si>
  <si>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</si>
  <si>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</si>
  <si>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</si>
  <si>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</si>
  <si>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725 - Zdravotechnika - zařizovací předměty</t>
  </si>
  <si>
    <t xml:space="preserve">    763 - Konstrukce suché výstavby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</si>
  <si>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</si>
  <si>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</si>
  <si>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</si>
  <si>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</si>
  <si>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</si>
  <si>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</si>
  <si>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</si>
  <si>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</si>
  <si>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</si>
  <si>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</si>
  <si>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</si>
  <si>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</si>
  <si>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</si>
  <si>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</si>
  <si>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</si>
  <si>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</si>
  <si>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</si>
  <si>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</si>
  <si>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</si>
  <si>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</si>
  <si>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</si>
  <si>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</si>
  <si>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</si>
  <si>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</si>
  <si>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</si>
  <si>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340235212R</t>
  </si>
  <si>
    <t>přebetonování prostupů ve stěnách plochy do 0,0225 m2</t>
  </si>
  <si>
    <t>kus</t>
  </si>
  <si>
    <t>4</t>
  </si>
  <si>
    <t>2</t>
  </si>
  <si>
    <t>443817788</t>
  </si>
  <si>
    <t>VV</t>
  </si>
  <si>
    <t>"24 bytů"</t>
  </si>
  <si>
    <t>"pro instalace" 24*2</t>
  </si>
  <si>
    <t>Součet</t>
  </si>
  <si>
    <t>340235212R2</t>
  </si>
  <si>
    <t>přebetonování prostupů ve stěnách plochy do 0,5 m2</t>
  </si>
  <si>
    <t>1811369573</t>
  </si>
  <si>
    <t>"přízemí"</t>
  </si>
  <si>
    <t>"pro instalace" 6</t>
  </si>
  <si>
    <t>Vodorovné konstrukce</t>
  </si>
  <si>
    <t>411386R1</t>
  </si>
  <si>
    <t>Přebetonování stropů jader v tl. 200 mm vč. bednění a odbednění</t>
  </si>
  <si>
    <t>-959971325</t>
  </si>
  <si>
    <t>2*26</t>
  </si>
  <si>
    <t>6</t>
  </si>
  <si>
    <t>Úpravy povrchů, podlahy a osazování výplní</t>
  </si>
  <si>
    <t>612325201R</t>
  </si>
  <si>
    <t>Oprava omítek malých ploch do 0,09 m2 na stěnách</t>
  </si>
  <si>
    <t>-1838490459</t>
  </si>
  <si>
    <t>"po zazdívkách pro instalace" 24*2</t>
  </si>
  <si>
    <t>5</t>
  </si>
  <si>
    <t>631311115</t>
  </si>
  <si>
    <t>Mazanina tl do 80 mm z betonu prostého bez zvýšených nároků na prostředí tř. C 20/25</t>
  </si>
  <si>
    <t>m3</t>
  </si>
  <si>
    <t>2068144972</t>
  </si>
  <si>
    <t>"24 bytů" (1,25*0,9)*24*0,04</t>
  </si>
  <si>
    <t>631311R1</t>
  </si>
  <si>
    <t>zabetonování otvorů po usazené ocelových konstrukcí</t>
  </si>
  <si>
    <t>-638192711</t>
  </si>
  <si>
    <t>"24 bytů" 4*24</t>
  </si>
  <si>
    <t>7</t>
  </si>
  <si>
    <t>631311R2</t>
  </si>
  <si>
    <t>oprava podlah po výměně patních kolen</t>
  </si>
  <si>
    <t>318330335</t>
  </si>
  <si>
    <t>"přízemí - pro výměnu patních kolen" 0,9*0,8*0,5*2</t>
  </si>
  <si>
    <t>8</t>
  </si>
  <si>
    <t>631319171</t>
  </si>
  <si>
    <t>Příplatek k mazanině tl do 80 mm za stržení povrchu spodní vrstvy před vložením výztuže</t>
  </si>
  <si>
    <t>-526344646</t>
  </si>
  <si>
    <t>9</t>
  </si>
  <si>
    <t>631362021</t>
  </si>
  <si>
    <t>Výztuž mazanin svařovanými sítěmi Kari</t>
  </si>
  <si>
    <t>t</t>
  </si>
  <si>
    <t>684300201</t>
  </si>
  <si>
    <t>"24 bytů" (1,25*0,9)*24*0,0079</t>
  </si>
  <si>
    <t>Ostatní konstrukce a práce, bourání</t>
  </si>
  <si>
    <t>10</t>
  </si>
  <si>
    <t>94910111R</t>
  </si>
  <si>
    <t>Lešení pomocné pro objekty pozemních staveb s lešeňovou podlahou</t>
  </si>
  <si>
    <t>m2</t>
  </si>
  <si>
    <t>561349296</t>
  </si>
  <si>
    <t>"24 bytů " (1,25*0,9)*24</t>
  </si>
  <si>
    <t>11</t>
  </si>
  <si>
    <t>9529021R</t>
  </si>
  <si>
    <t>Úklid společných prostor</t>
  </si>
  <si>
    <t>620708619</t>
  </si>
  <si>
    <t>"20 dní 12 pater"</t>
  </si>
  <si>
    <t>(15,7+5)*12*20</t>
  </si>
  <si>
    <t>12</t>
  </si>
  <si>
    <t>9529022R</t>
  </si>
  <si>
    <t>vyklizení prostor v přízemí a úklid</t>
  </si>
  <si>
    <t>kpl</t>
  </si>
  <si>
    <t>-746007204</t>
  </si>
  <si>
    <t>"přízemí" 1</t>
  </si>
  <si>
    <t>13</t>
  </si>
  <si>
    <t>95290R01</t>
  </si>
  <si>
    <t>drobné opravy společných prostor</t>
  </si>
  <si>
    <t>-1800266733</t>
  </si>
  <si>
    <t>14</t>
  </si>
  <si>
    <t>95295R01</t>
  </si>
  <si>
    <t>prachové uzávěry v bytech - zřízení a odstranění</t>
  </si>
  <si>
    <t>1188151696</t>
  </si>
  <si>
    <t>"24 bytů - 3ks na byt" 24*3</t>
  </si>
  <si>
    <t>95295R51</t>
  </si>
  <si>
    <t>protiprachové opatření nouzového větrání CHUC - zřízení a odstranění</t>
  </si>
  <si>
    <t>1590549173</t>
  </si>
  <si>
    <t>16</t>
  </si>
  <si>
    <t>95296R51</t>
  </si>
  <si>
    <t>úprava nadstřešní části větrací šachty</t>
  </si>
  <si>
    <t>-1930240843</t>
  </si>
  <si>
    <t>17</t>
  </si>
  <si>
    <t>95297R81</t>
  </si>
  <si>
    <t>úprava větrací stříšky</t>
  </si>
  <si>
    <t>299460193</t>
  </si>
  <si>
    <t>18</t>
  </si>
  <si>
    <t>95394R1</t>
  </si>
  <si>
    <t>Konstrukce lávky pro vodovodní potrubí pod stropy 1 NP</t>
  </si>
  <si>
    <t>175720192</t>
  </si>
  <si>
    <t>19</t>
  </si>
  <si>
    <t>9610441R1</t>
  </si>
  <si>
    <t>Bourání podlahových konstrukcí</t>
  </si>
  <si>
    <t>-1186461131</t>
  </si>
  <si>
    <t>"přízemí - pro výměnu výlevky" 0,5*0,5</t>
  </si>
  <si>
    <t>20</t>
  </si>
  <si>
    <t>962031136</t>
  </si>
  <si>
    <t>Bourání příček z tvárnic nebo příčkovek tl do 150 mm</t>
  </si>
  <si>
    <t>-1383132422</t>
  </si>
  <si>
    <t>"předstěny"</t>
  </si>
  <si>
    <t>0,9*2,6*5</t>
  </si>
  <si>
    <t>962084121R</t>
  </si>
  <si>
    <t>Bourání příček deskových sololit, SDK tl do 50 mm</t>
  </si>
  <si>
    <t>-1607277799</t>
  </si>
  <si>
    <t>0,9*2,6*19</t>
  </si>
  <si>
    <t>22</t>
  </si>
  <si>
    <t>965042131</t>
  </si>
  <si>
    <t>Bourání podkladů pod dlažby nebo mazanin betonových nebo z litého asfaltu tl do 100 mm pl do 4 m2</t>
  </si>
  <si>
    <t>-816192762</t>
  </si>
  <si>
    <t>"24 bytů" (1,25*0,9)*24*0,05</t>
  </si>
  <si>
    <t>23</t>
  </si>
  <si>
    <t>969011121R</t>
  </si>
  <si>
    <t>Vybourání potrubí DN do 52</t>
  </si>
  <si>
    <t>m</t>
  </si>
  <si>
    <t>-248287839</t>
  </si>
  <si>
    <t>"24 bytů" 572+(24*2,8*3)+60+93+20</t>
  </si>
  <si>
    <t>24</t>
  </si>
  <si>
    <t>96911R1</t>
  </si>
  <si>
    <t>demontáž ležatých rozvodů vody v 1  NP</t>
  </si>
  <si>
    <t>1977900349</t>
  </si>
  <si>
    <t>25</t>
  </si>
  <si>
    <t>97103323R</t>
  </si>
  <si>
    <t>Vybourání otvorů ve zdivu cihelném pl do 0,0225 m2 na MVC nebo MV tl do 150 mm</t>
  </si>
  <si>
    <t>-796581879</t>
  </si>
  <si>
    <t>26</t>
  </si>
  <si>
    <t>971052531R</t>
  </si>
  <si>
    <t>Vybourání nebo prorážení otvorů v panelových příčkách a zdech pl do 1 m2 tl do 150 mm</t>
  </si>
  <si>
    <t>1248998421</t>
  </si>
  <si>
    <t>27</t>
  </si>
  <si>
    <t>972044R01</t>
  </si>
  <si>
    <t>Vybourání otvorů v podlaze z panelu 15x10 cm pro kotvení ocel. konstrukcí</t>
  </si>
  <si>
    <t>-1182864998</t>
  </si>
  <si>
    <t>28</t>
  </si>
  <si>
    <t>977151123</t>
  </si>
  <si>
    <t>Jádrové vrty diamantovými korunkami do D 150 mm do stavebních materiálů</t>
  </si>
  <si>
    <t>616110290</t>
  </si>
  <si>
    <t>"mezi m.č. 1.10 a 1.28" 6*0,2</t>
  </si>
  <si>
    <t>997</t>
  </si>
  <si>
    <t>Přesun sutě</t>
  </si>
  <si>
    <t>29</t>
  </si>
  <si>
    <t>99701321R</t>
  </si>
  <si>
    <t>Vnitrostaveništní doprava suti a vybouraných hmot pro budovy v do 40 m ručně</t>
  </si>
  <si>
    <t>1588466834</t>
  </si>
  <si>
    <t>30</t>
  </si>
  <si>
    <t>997013501</t>
  </si>
  <si>
    <t>Odvoz suti a vybouraných hmot na skládku nebo meziskládku do 1 km se složením</t>
  </si>
  <si>
    <t>-211826002</t>
  </si>
  <si>
    <t>31</t>
  </si>
  <si>
    <t>997013509</t>
  </si>
  <si>
    <t>Příplatek k odvozu suti a vybouraných hmot na skládku ZKD 1 km přes 1 km</t>
  </si>
  <si>
    <t>593999056</t>
  </si>
  <si>
    <t>29,006*19 'Přepočtené koeficientem množství</t>
  </si>
  <si>
    <t>32</t>
  </si>
  <si>
    <t>997013801</t>
  </si>
  <si>
    <t>Poplatek za uložení na skládce (skládkovné) stavebního odpadu betonového kód odpadu 170 101</t>
  </si>
  <si>
    <t>1520909685</t>
  </si>
  <si>
    <t>1,44+2,97+1,44</t>
  </si>
  <si>
    <t>33</t>
  </si>
  <si>
    <t>997013803</t>
  </si>
  <si>
    <t>Poplatek za uložení na skládce (skládkovné) stavebního odpadu cihelného kód odpadu 170 102</t>
  </si>
  <si>
    <t>1479709782</t>
  </si>
  <si>
    <t>1,369+0,192+1,62</t>
  </si>
  <si>
    <t>34</t>
  </si>
  <si>
    <t>997013831</t>
  </si>
  <si>
    <t>Poplatek za uložení na skládce (skládkovné) stavebního odpadu směsného kód odpadu 170 904</t>
  </si>
  <si>
    <t>-1815044066</t>
  </si>
  <si>
    <t>27,708-(5,85+3,181)</t>
  </si>
  <si>
    <t>998</t>
  </si>
  <si>
    <t>Přesun hmot</t>
  </si>
  <si>
    <t>35</t>
  </si>
  <si>
    <t>998018004</t>
  </si>
  <si>
    <t>Přesun hmot ruční pro budovy v do 40 m</t>
  </si>
  <si>
    <t>-1885084898</t>
  </si>
  <si>
    <t>PSV</t>
  </si>
  <si>
    <t>Práce a dodávky PSV</t>
  </si>
  <si>
    <t>725</t>
  </si>
  <si>
    <t>Zdravotechnika - zařizovací předměty</t>
  </si>
  <si>
    <t>36</t>
  </si>
  <si>
    <t>7251108R1</t>
  </si>
  <si>
    <t>Demontáž klozetů a zpětná montáž</t>
  </si>
  <si>
    <t>soubor</t>
  </si>
  <si>
    <t>581957295</t>
  </si>
  <si>
    <t>"3x demontáž a  3x zpětná montáž" 24*3</t>
  </si>
  <si>
    <t>37</t>
  </si>
  <si>
    <t>7251108R2</t>
  </si>
  <si>
    <t>Demontáž klozetů do suti</t>
  </si>
  <si>
    <t>859242098</t>
  </si>
  <si>
    <t>763</t>
  </si>
  <si>
    <t>Konstrukce suché výstavby</t>
  </si>
  <si>
    <t>38</t>
  </si>
  <si>
    <t>7631133R1</t>
  </si>
  <si>
    <t>SDK příčka instalační  profil CW+UW 50 desky 1xDFH2 15 protipožární</t>
  </si>
  <si>
    <t>1842449788</t>
  </si>
  <si>
    <t>"20 bytů" 0,9*1,3*20</t>
  </si>
  <si>
    <t>39</t>
  </si>
  <si>
    <t>7631133R2</t>
  </si>
  <si>
    <t>SDK příčka instalační  zdvojený profil CW+UW 50 desky 2xDFH2 15 protipožární</t>
  </si>
  <si>
    <t>-2143312600</t>
  </si>
  <si>
    <t>"m.č. 1.22 - příčka u vodovod. přípojky" 9,6</t>
  </si>
  <si>
    <t>40</t>
  </si>
  <si>
    <t>7631133R5</t>
  </si>
  <si>
    <t>SDK příčka instalační  zdvojený profil CW+UW 50 desky 2xDFH2 15 akustický s izolací 40 mm</t>
  </si>
  <si>
    <t>2077684318</t>
  </si>
  <si>
    <t>"6 NP, 10 NP" 2+2</t>
  </si>
  <si>
    <t>41</t>
  </si>
  <si>
    <t>763131432</t>
  </si>
  <si>
    <t>SDK podhled deska 1xDF 15 bez TI dvouvrstvá spodní kce profil CD+UD</t>
  </si>
  <si>
    <t>-1807793193</t>
  </si>
  <si>
    <t>"24 bytů" (1,25*0,9)*24</t>
  </si>
  <si>
    <t>"m.č. 1.22, 1.21, 1.26" 6,75+11,73+13,11</t>
  </si>
  <si>
    <t>42</t>
  </si>
  <si>
    <t>763131812</t>
  </si>
  <si>
    <t>Demontáž SDK podhledu</t>
  </si>
  <si>
    <t>-364910434</t>
  </si>
  <si>
    <t>"přízemí " 7,55</t>
  </si>
  <si>
    <t>43</t>
  </si>
  <si>
    <t>763164526</t>
  </si>
  <si>
    <t>SDK obklad kovových kcí tvaru L š do 0,4 m desky 1xH2DF 15</t>
  </si>
  <si>
    <t>-401794432</t>
  </si>
  <si>
    <t>"24 bytů" 2,4*2*24</t>
  </si>
  <si>
    <t>44</t>
  </si>
  <si>
    <t>763171213</t>
  </si>
  <si>
    <t>Montáž revizních klapek SDK kcí vel. do 0,5 m2 pro podhledy</t>
  </si>
  <si>
    <t>532925151</t>
  </si>
  <si>
    <t>"přízemí" 2</t>
  </si>
  <si>
    <t>45</t>
  </si>
  <si>
    <t>M</t>
  </si>
  <si>
    <t>59030155R</t>
  </si>
  <si>
    <t>instalační prostup uzamykatelný protipožární pro podhledy 600x600mm</t>
  </si>
  <si>
    <t>-1361612472</t>
  </si>
  <si>
    <t>46</t>
  </si>
  <si>
    <t>76317181R</t>
  </si>
  <si>
    <t>Demontáž revizních klapek/dvířek SDK kcí vel. do 1 m2 pro příčky/předsazené stěny</t>
  </si>
  <si>
    <t>-1419887188</t>
  </si>
  <si>
    <t>"24 bytů" 24</t>
  </si>
  <si>
    <t>47</t>
  </si>
  <si>
    <t>7631723R01</t>
  </si>
  <si>
    <t>dveře 800/1970 do SDK příčky, vč. zárubně, kování a zámku - dodávka a montáž</t>
  </si>
  <si>
    <t>1416179805</t>
  </si>
  <si>
    <t>48</t>
  </si>
  <si>
    <t>7631723R1</t>
  </si>
  <si>
    <t>Montáž revizních dvířek SDK kcí vel. 600x800 mm</t>
  </si>
  <si>
    <t>-1489515719</t>
  </si>
  <si>
    <t>49</t>
  </si>
  <si>
    <t>590307R</t>
  </si>
  <si>
    <t>dvířka revizní 600x800mm ze SDK, akustická, uzavíratelná</t>
  </si>
  <si>
    <t>648295443</t>
  </si>
  <si>
    <t>50</t>
  </si>
  <si>
    <t>998763405</t>
  </si>
  <si>
    <t>Přesun hmot ruční procentní pro sádrokartonové konstrukce v objektech v do 48 m</t>
  </si>
  <si>
    <t>%</t>
  </si>
  <si>
    <t>1404845429</t>
  </si>
  <si>
    <t>767</t>
  </si>
  <si>
    <t>Konstrukce zámečnické</t>
  </si>
  <si>
    <t>51</t>
  </si>
  <si>
    <t>76713R05</t>
  </si>
  <si>
    <t>Sklípek pro stoupačku - dodávka a montáž</t>
  </si>
  <si>
    <t>806804070</t>
  </si>
  <si>
    <t>52</t>
  </si>
  <si>
    <t>767995R01</t>
  </si>
  <si>
    <t>Ocelová konstrukce rámu jádra - dodávka a montáž</t>
  </si>
  <si>
    <t>kg</t>
  </si>
  <si>
    <t>1611841178</t>
  </si>
  <si>
    <t>"jekly 70x50x3 mm, 40x40x3 mm, 60x40x3 mm, pásovina 50x5 mm, 40x5 mm, šrouby 6,3x25 mm, závitová tyč d 10 mm dl. 2,3 m, svary, krytky jeklů"</t>
  </si>
  <si>
    <t>(76+5+3+2+6+2)*24</t>
  </si>
  <si>
    <t>2256*1,1 'Přepočtené koeficientem množství</t>
  </si>
  <si>
    <t>53</t>
  </si>
  <si>
    <t>767996R01</t>
  </si>
  <si>
    <t>kotvení trubek instalací k rámu jádra - dodávka a montáž</t>
  </si>
  <si>
    <t>-1229610972</t>
  </si>
  <si>
    <t>54</t>
  </si>
  <si>
    <t>998767205</t>
  </si>
  <si>
    <t>Přesun hmot ruční procentní pro zámečnické konstrukce v objektech v do 48 m</t>
  </si>
  <si>
    <t>-1934966283</t>
  </si>
  <si>
    <t>771</t>
  </si>
  <si>
    <t>Podlahy z dlaždic</t>
  </si>
  <si>
    <t>55</t>
  </si>
  <si>
    <t>771151011R</t>
  </si>
  <si>
    <t xml:space="preserve">Samonivelační stěrka podlah </t>
  </si>
  <si>
    <t>-1846248401</t>
  </si>
  <si>
    <t>56</t>
  </si>
  <si>
    <t>771573810</t>
  </si>
  <si>
    <t>Demontáž podlah z dlaždic keramických lepených</t>
  </si>
  <si>
    <t>-1705700768</t>
  </si>
  <si>
    <t>(1,25*0,9*24)</t>
  </si>
  <si>
    <t>57</t>
  </si>
  <si>
    <t>771574366</t>
  </si>
  <si>
    <t xml:space="preserve">Montáž podlah keramických pro mechanické zatížení protiskluzných lepených flexi rychletuhnoucím lepidlem </t>
  </si>
  <si>
    <t>608625079</t>
  </si>
  <si>
    <t>58</t>
  </si>
  <si>
    <t>597610R</t>
  </si>
  <si>
    <t>dlažba keramická matná</t>
  </si>
  <si>
    <t>-2037762523</t>
  </si>
  <si>
    <t>27*1,01 'Přepočtené koeficientem množství</t>
  </si>
  <si>
    <t>59</t>
  </si>
  <si>
    <t>771577121</t>
  </si>
  <si>
    <t>Příplatek k montáži podlah keramických lepených flexibilním rychletuhnoucím lepidlem za plochu do 5 m2</t>
  </si>
  <si>
    <t>-951927063</t>
  </si>
  <si>
    <t>60</t>
  </si>
  <si>
    <t>771577123</t>
  </si>
  <si>
    <t>Příplatek k montáži podlah keramických lepených flexibilním rychletuhnoucím lepidlem za spárování bílým cementem</t>
  </si>
  <si>
    <t>1733403241</t>
  </si>
  <si>
    <t>61</t>
  </si>
  <si>
    <t>77159122R</t>
  </si>
  <si>
    <t>Izolace podlah Mirelon lepená proti kročejovému hluku</t>
  </si>
  <si>
    <t>289363688</t>
  </si>
  <si>
    <t>62</t>
  </si>
  <si>
    <t>998771205</t>
  </si>
  <si>
    <t>Přesun hmot ruční procentní pro podlahy z dlaždic v objektech v do 48 m</t>
  </si>
  <si>
    <t>-1981829742</t>
  </si>
  <si>
    <t>776</t>
  </si>
  <si>
    <t>Podlahy povlakové</t>
  </si>
  <si>
    <t>63</t>
  </si>
  <si>
    <t>776201812</t>
  </si>
  <si>
    <t>Demontáž lepených povlakových podlah s podložkou ručně</t>
  </si>
  <si>
    <t>1729175597</t>
  </si>
  <si>
    <t>1,25*0,9*10</t>
  </si>
  <si>
    <t>781</t>
  </si>
  <si>
    <t>Dokončovací práce - obklady</t>
  </si>
  <si>
    <t>64</t>
  </si>
  <si>
    <t>781121011</t>
  </si>
  <si>
    <t>Nátěr penetrační na stěnu</t>
  </si>
  <si>
    <t>-1646663462</t>
  </si>
  <si>
    <t>"24 bytů" ((((1,35+0,9)*2)*2,1)-(0,7*2,0))*24</t>
  </si>
  <si>
    <t>"předstěna u výlevky a bok" (1,8*2,1)</t>
  </si>
  <si>
    <t>65</t>
  </si>
  <si>
    <t>781474114R</t>
  </si>
  <si>
    <t>Montáž obkladů vnitřních keramických hladkých  lepených flexibilním lepidlem</t>
  </si>
  <si>
    <t>1157158944</t>
  </si>
  <si>
    <t>66</t>
  </si>
  <si>
    <t>5976104R</t>
  </si>
  <si>
    <t>obklad keramický matný</t>
  </si>
  <si>
    <t>1181789283</t>
  </si>
  <si>
    <t>196,98*1,1 'Přepočtené koeficientem množství</t>
  </si>
  <si>
    <t>67</t>
  </si>
  <si>
    <t>781477111</t>
  </si>
  <si>
    <t>Příplatek k montáži obkladů vnitřních keramických hladkých za plochu do 10 m2</t>
  </si>
  <si>
    <t>-1302279596</t>
  </si>
  <si>
    <t>68</t>
  </si>
  <si>
    <t>781477112</t>
  </si>
  <si>
    <t>Příplatek k montáži obkladů vnitřních keramických hladkých za omezený prostor</t>
  </si>
  <si>
    <t>467460351</t>
  </si>
  <si>
    <t>69</t>
  </si>
  <si>
    <t>781477113</t>
  </si>
  <si>
    <t>Příplatek k montáži obkladů vnitřních keramických hladkých za spárování bílým cementem</t>
  </si>
  <si>
    <t>425643573</t>
  </si>
  <si>
    <t>70</t>
  </si>
  <si>
    <t>998781205</t>
  </si>
  <si>
    <t>Přesun hmot ruční procentní pro obklady keramické v objektech v do 48 m</t>
  </si>
  <si>
    <t>-1260224912</t>
  </si>
  <si>
    <t>783</t>
  </si>
  <si>
    <t>Dokončovací práce - nátěry</t>
  </si>
  <si>
    <t>71</t>
  </si>
  <si>
    <t>783334R</t>
  </si>
  <si>
    <t>Základní jednonásobný  nátěr zámečnických konstrukcí</t>
  </si>
  <si>
    <t>296856158</t>
  </si>
  <si>
    <t>"ocelové rámy jádra"</t>
  </si>
  <si>
    <t>2,256*32</t>
  </si>
  <si>
    <t>72</t>
  </si>
  <si>
    <t>783337R</t>
  </si>
  <si>
    <t>Krycí protikorozní nátěr zámečnických konstrukcí</t>
  </si>
  <si>
    <t>-1167045913</t>
  </si>
  <si>
    <t>784</t>
  </si>
  <si>
    <t>Dokončovací práce - malby a tapety</t>
  </si>
  <si>
    <t>73</t>
  </si>
  <si>
    <t>7842110R</t>
  </si>
  <si>
    <t>oprava maleb  po stavebních pracech</t>
  </si>
  <si>
    <t>2045462551</t>
  </si>
  <si>
    <t>"společné prostory" 50</t>
  </si>
  <si>
    <t>"přízemí" 20</t>
  </si>
  <si>
    <t>"24 bytů" 2,5*24</t>
  </si>
  <si>
    <t>01.2 - SO 01.2 ZTI</t>
  </si>
  <si>
    <t>D1 - Zdravotechnika - vnitřní kanalizace</t>
  </si>
  <si>
    <t>D2 - Zdravotechnika - vnitřní vodovod</t>
  </si>
  <si>
    <t>D3 - Zařizovací předměty</t>
  </si>
  <si>
    <t>D4 - Ostatní</t>
  </si>
  <si>
    <t>D1</t>
  </si>
  <si>
    <t>Zdravotechnika - vnitřní kanalizace</t>
  </si>
  <si>
    <t>Pol1</t>
  </si>
  <si>
    <t>Potrubí  NG hrdlové DN 50 tiché provedení</t>
  </si>
  <si>
    <t>Pol1a</t>
  </si>
  <si>
    <t>Potrubí  NG hrdlové DN 75 tiché provedení</t>
  </si>
  <si>
    <t>-486447945</t>
  </si>
  <si>
    <t>Pol2</t>
  </si>
  <si>
    <t>Potrubí NG hrdlové DN 110 tiché provedení</t>
  </si>
  <si>
    <t>Pol3</t>
  </si>
  <si>
    <t>Čistící kusy DN 110 - dodávka a montáž</t>
  </si>
  <si>
    <t>Pol3a</t>
  </si>
  <si>
    <t>Hluková izolace pomocí pěnových skořepin</t>
  </si>
  <si>
    <t>-939707717</t>
  </si>
  <si>
    <t>Pol4</t>
  </si>
  <si>
    <t>Zkouška těsnosti kanalizace vodou do DN 125</t>
  </si>
  <si>
    <t>Pol5</t>
  </si>
  <si>
    <t>Kontrola a vyčištění ležatého rozvodu tlakovou vodou</t>
  </si>
  <si>
    <t>Pol5a</t>
  </si>
  <si>
    <t>Demontáž a likvidace stávajícího kanalizačního rozvodu</t>
  </si>
  <si>
    <t>1238803678</t>
  </si>
  <si>
    <t>Pol7</t>
  </si>
  <si>
    <t>Stavební přípomoce</t>
  </si>
  <si>
    <t>D2</t>
  </si>
  <si>
    <t>Zdravotechnika - vnitřní vodovod</t>
  </si>
  <si>
    <t>Pol8</t>
  </si>
  <si>
    <t>Potrubí plastové PPR 25x3,5 PN16</t>
  </si>
  <si>
    <t>Pol9</t>
  </si>
  <si>
    <t>Potrubí plastové PPR 32x4,4 PN16</t>
  </si>
  <si>
    <t>Pol10</t>
  </si>
  <si>
    <t>Potrubí plastové PPR 50x6,9 PN16</t>
  </si>
  <si>
    <t>Pol10a</t>
  </si>
  <si>
    <t>Potrubí plastové PPR 63x8,6 PN16</t>
  </si>
  <si>
    <t>159137393</t>
  </si>
  <si>
    <t>Pol11</t>
  </si>
  <si>
    <t>Potrubí plastové PPR 75x10,3 PN16</t>
  </si>
  <si>
    <t>Pol11a</t>
  </si>
  <si>
    <t>Potrubí plastové PPR 90x12,3 PN16</t>
  </si>
  <si>
    <t>-698716321</t>
  </si>
  <si>
    <t>Pol12</t>
  </si>
  <si>
    <t>Potrubí plastové PPR 110x15,1 PN16</t>
  </si>
  <si>
    <t>Pol13a</t>
  </si>
  <si>
    <t>Potrubí plastové PPR 25x2,8 PN22</t>
  </si>
  <si>
    <t>-1671275258</t>
  </si>
  <si>
    <t>Pol13</t>
  </si>
  <si>
    <t>Potrubí plastové PPR 32x3,6 PN22</t>
  </si>
  <si>
    <t>Pol14</t>
  </si>
  <si>
    <t>Potrubí plastové PPR 40x4,5 PN22</t>
  </si>
  <si>
    <t>Pol15</t>
  </si>
  <si>
    <t>Potrubí plastové PPR 50x5,6 PN22</t>
  </si>
  <si>
    <t>Pol19b</t>
  </si>
  <si>
    <t>Kulový kohout DN 20 v provedení pro pitnou vodu vč. výpusti</t>
  </si>
  <si>
    <t>-1602960766</t>
  </si>
  <si>
    <t>Pol19</t>
  </si>
  <si>
    <t>Kulový kohout DN 25 v provedení pro pitnou vodu vč. výpusti</t>
  </si>
  <si>
    <t>Pol19a</t>
  </si>
  <si>
    <t>Kulový kohout DN 32 v provedení pro pitnou vodu vč. výpusti</t>
  </si>
  <si>
    <t>1698875077</t>
  </si>
  <si>
    <t>Pol21</t>
  </si>
  <si>
    <t>Kulový kohout DN 40 v provedení pro pitnou vodu vč. výpusti</t>
  </si>
  <si>
    <t>Pol23</t>
  </si>
  <si>
    <t>Kulový kohout DN 65 v provedení pro pitnou vodu vč. výpusti</t>
  </si>
  <si>
    <t>Pol24a</t>
  </si>
  <si>
    <t>Zpětná klapka DN 65 v provedení pro pitnou vodu</t>
  </si>
  <si>
    <t>-1923692860</t>
  </si>
  <si>
    <t>Pol26</t>
  </si>
  <si>
    <t>Vyvažovací ventil  DN 20 v provedení pro pitnou vodu</t>
  </si>
  <si>
    <t>Pol88a</t>
  </si>
  <si>
    <t>Vodoměr pro teplou vodu DN 20</t>
  </si>
  <si>
    <t>1826173207</t>
  </si>
  <si>
    <t>Pol88b</t>
  </si>
  <si>
    <t>Vodoměr pro studenou vodu DN 20</t>
  </si>
  <si>
    <t>1107169114</t>
  </si>
  <si>
    <t>Pol27</t>
  </si>
  <si>
    <t>Kompenzační smyčka PPR 32</t>
  </si>
  <si>
    <t>Pol28</t>
  </si>
  <si>
    <t>Kompenzační smyčka PPR 40</t>
  </si>
  <si>
    <t>Pol29</t>
  </si>
  <si>
    <t>Návleková izolace 25mm</t>
  </si>
  <si>
    <t>Pol30</t>
  </si>
  <si>
    <t>Návleková izolace  13mm</t>
  </si>
  <si>
    <t>Pol55</t>
  </si>
  <si>
    <t>Vodoměrná sestava přírubový kulový uzávěr DN80 2kusy, přírubový filtr DN80, redukce přírubová DN80-DN50 - 2kusy, připojení stávajícího vodoměru, pryžový kompenzátor DN80, přírubová zpětná klapka DN80, přírubová odbočka s vypouštěním DN80</t>
  </si>
  <si>
    <t>-586003549</t>
  </si>
  <si>
    <t>Pol83</t>
  </si>
  <si>
    <t>Filtr pro pitnou vodu DN 50</t>
  </si>
  <si>
    <t>-1251568360</t>
  </si>
  <si>
    <t>D3</t>
  </si>
  <si>
    <t>Zařizovací předměty</t>
  </si>
  <si>
    <t>Pol101</t>
  </si>
  <si>
    <t>držák toaletního papíru</t>
  </si>
  <si>
    <t>-1254329509</t>
  </si>
  <si>
    <t>Pol102</t>
  </si>
  <si>
    <t>WC štětka - set</t>
  </si>
  <si>
    <t>130288359</t>
  </si>
  <si>
    <t>Pol72</t>
  </si>
  <si>
    <t>Závěsné WC pro předstěnu - přesný typ dle výběru investora</t>
  </si>
  <si>
    <t>Pol32</t>
  </si>
  <si>
    <t>Závěsný rám pro WC - přesný typ dle výběru investora</t>
  </si>
  <si>
    <t>Pol32a</t>
  </si>
  <si>
    <t>WC prkénko tiché (zpomalené zklápění do vodorovné polohy)</t>
  </si>
  <si>
    <t>-1760007028</t>
  </si>
  <si>
    <t>7253311R1</t>
  </si>
  <si>
    <t>Výlevka</t>
  </si>
  <si>
    <t>1148162986</t>
  </si>
  <si>
    <t>7258213R1</t>
  </si>
  <si>
    <t>Směšovací baterie</t>
  </si>
  <si>
    <t>-591913804</t>
  </si>
  <si>
    <t>D4</t>
  </si>
  <si>
    <t>Ostatní</t>
  </si>
  <si>
    <t>Pol33</t>
  </si>
  <si>
    <t>Zkouška tlaková potrubí vodovodního</t>
  </si>
  <si>
    <t>Pol34</t>
  </si>
  <si>
    <t>Proplach a dezinfekce vodovodního potrubí do DN 80</t>
  </si>
  <si>
    <t>76</t>
  </si>
  <si>
    <t>Pol36</t>
  </si>
  <si>
    <t>Připojení k rozvodu SV v bytech</t>
  </si>
  <si>
    <t>78</t>
  </si>
  <si>
    <t>Pol37</t>
  </si>
  <si>
    <t>Připojení k rozvodu TV v bytech</t>
  </si>
  <si>
    <t>80</t>
  </si>
  <si>
    <t>Pol38</t>
  </si>
  <si>
    <t>Přepojení stávajíích rozvodů hydrantů v 1NP objektu</t>
  </si>
  <si>
    <t>82</t>
  </si>
  <si>
    <t>Pol39</t>
  </si>
  <si>
    <t>Elektroinstalační práce</t>
  </si>
  <si>
    <t>84</t>
  </si>
  <si>
    <t>Pol40</t>
  </si>
  <si>
    <t>Inženýrské práce</t>
  </si>
  <si>
    <t>86</t>
  </si>
  <si>
    <t>R001</t>
  </si>
  <si>
    <t>Protipožární ucpávky - vodovod</t>
  </si>
  <si>
    <t>802847344</t>
  </si>
  <si>
    <t>120</t>
  </si>
  <si>
    <t>R002</t>
  </si>
  <si>
    <t>Protipožární ucpávky - kanalizace</t>
  </si>
  <si>
    <t>1896700787</t>
  </si>
  <si>
    <t>R101</t>
  </si>
  <si>
    <t>Zajištění pitné vody po dobu rekonstrukce</t>
  </si>
  <si>
    <t>868941215</t>
  </si>
  <si>
    <t>R102</t>
  </si>
  <si>
    <t>Zajištění vody pro TUV po dobu rekonstrukce</t>
  </si>
  <si>
    <t>-870298268</t>
  </si>
  <si>
    <t>R201</t>
  </si>
  <si>
    <t>Protipožární flexibilní manžeta CFS-C EL odolnost 30 minut - prostup vodovod 6 kusů</t>
  </si>
  <si>
    <t>-2027863076</t>
  </si>
  <si>
    <t>R301</t>
  </si>
  <si>
    <t>Demontáž a likvidace stávajícího vodovodního rozvodu</t>
  </si>
  <si>
    <t>793431533</t>
  </si>
  <si>
    <t>01.3 - SO 01.3 Elektroinstalace</t>
  </si>
  <si>
    <t xml:space="preserve">D1 - Uzemnění </t>
  </si>
  <si>
    <t>D2 - Instalace elektro WC</t>
  </si>
  <si>
    <t>D3 - Ostatní instalační práce</t>
  </si>
  <si>
    <t xml:space="preserve">Uzemnění </t>
  </si>
  <si>
    <t>Pol41</t>
  </si>
  <si>
    <t>Vodič CYa 50</t>
  </si>
  <si>
    <t>Pol42</t>
  </si>
  <si>
    <t>Vodič CYa 4</t>
  </si>
  <si>
    <t>Pol43</t>
  </si>
  <si>
    <t>Příchytka</t>
  </si>
  <si>
    <t>Pol44</t>
  </si>
  <si>
    <t>Pásek instalační</t>
  </si>
  <si>
    <t>Pol45</t>
  </si>
  <si>
    <t>Svorkovníce MET hlavní</t>
  </si>
  <si>
    <t>Pol46</t>
  </si>
  <si>
    <t>Svorkovnice MET bytová</t>
  </si>
  <si>
    <t>Pol47</t>
  </si>
  <si>
    <t>Páska CU + svorka BERNARD</t>
  </si>
  <si>
    <t>Pol48</t>
  </si>
  <si>
    <t>Drobný a nespecifikovaný materiál</t>
  </si>
  <si>
    <t>-370208874</t>
  </si>
  <si>
    <t>Instalace elektro WC</t>
  </si>
  <si>
    <t>Pol49</t>
  </si>
  <si>
    <t>Svítidlo nástěnné kruhové, LED 18W/ 4000K/IP44</t>
  </si>
  <si>
    <t>Pol50</t>
  </si>
  <si>
    <t>Krabice přístrojová KO68</t>
  </si>
  <si>
    <t>Pol51</t>
  </si>
  <si>
    <t>Svorka WAGO</t>
  </si>
  <si>
    <t>Pol52</t>
  </si>
  <si>
    <t>Kabel CYKY J5x1,5</t>
  </si>
  <si>
    <t>Pol53</t>
  </si>
  <si>
    <t>Kabel CYKY J3x1,5</t>
  </si>
  <si>
    <t>Pol54</t>
  </si>
  <si>
    <t>Kabel CYKY O3x1,5</t>
  </si>
  <si>
    <t>Pol77</t>
  </si>
  <si>
    <t>Elektrozásuvka</t>
  </si>
  <si>
    <t>2033839712</t>
  </si>
  <si>
    <t>Pol78</t>
  </si>
  <si>
    <t>vypínač dvojitý</t>
  </si>
  <si>
    <t>1455052727</t>
  </si>
  <si>
    <t>722546089</t>
  </si>
  <si>
    <t>Ostatní instalační práce</t>
  </si>
  <si>
    <t>demontáž ventilátorů, vypínčů, kabelů a ostatních konstrukcí elektro vč. odvozu a ekologické likvidace</t>
  </si>
  <si>
    <t>1653986039</t>
  </si>
  <si>
    <t>Pol56</t>
  </si>
  <si>
    <t>Odpojení požárního čidla (provede specializovaná firma)</t>
  </si>
  <si>
    <t>Pol57</t>
  </si>
  <si>
    <t>Připojení požárního čidla (provede specializovaná firma)</t>
  </si>
  <si>
    <t>Pol58</t>
  </si>
  <si>
    <t>Odborné přípomoce při demontáži a montáži podhledu</t>
  </si>
  <si>
    <t>hod</t>
  </si>
  <si>
    <t>Pol59</t>
  </si>
  <si>
    <t>Nespecifikovaný materiál</t>
  </si>
  <si>
    <t>-1748825085</t>
  </si>
  <si>
    <t>01.4 - SO 01.4 VZT</t>
  </si>
  <si>
    <t>D1 - Zařízení č.1 - Větrání  sociálního zázemí odvod</t>
  </si>
  <si>
    <t>D2 - Zařízení č.2 - Větrání  kuchyní -odvod</t>
  </si>
  <si>
    <t>D3 - Demontáže</t>
  </si>
  <si>
    <t>Zařízení č.1 - Větrání  sociálního zázemí odvod</t>
  </si>
  <si>
    <t>751 12 2011</t>
  </si>
  <si>
    <t>Jednotrubní radiální ventilátor ER- AP 100 VZ, 31W, 230V</t>
  </si>
  <si>
    <t>ks</t>
  </si>
  <si>
    <t>751 12 2051</t>
  </si>
  <si>
    <t>Jednotrubní radiální ventilátor ER 60 VZ, 29W, 230V</t>
  </si>
  <si>
    <t>751 12 2051.1</t>
  </si>
  <si>
    <t>Pouzdro ER-UPD</t>
  </si>
  <si>
    <t>751 52 6750</t>
  </si>
  <si>
    <t>Protidešťová žaluzie 400 x 200 pozinkovaná</t>
  </si>
  <si>
    <t>751 51-0012</t>
  </si>
  <si>
    <t>Potrubí čtyřhranné průřezu přes 0,07 do 0,13m²</t>
  </si>
  <si>
    <t>751 51-1003</t>
  </si>
  <si>
    <t>DTTO montáž</t>
  </si>
  <si>
    <t>751 51-1183</t>
  </si>
  <si>
    <t>Spiropotrubí a tvarovky - TR Ø 280</t>
  </si>
  <si>
    <t>751 58-1357</t>
  </si>
  <si>
    <t>Prostup stropem kruhového potrubí do Ø300 mm</t>
  </si>
  <si>
    <t>Pol62</t>
  </si>
  <si>
    <t>Protipožární tmel kartuše 0,310 kg</t>
  </si>
  <si>
    <t>751 51-4179a</t>
  </si>
  <si>
    <t>OBJ90°280-80</t>
  </si>
  <si>
    <t>-667480467</t>
  </si>
  <si>
    <t>751 51-4777</t>
  </si>
  <si>
    <t>Koncový kryt vnitřní  DR 280</t>
  </si>
  <si>
    <t>753 53 7011</t>
  </si>
  <si>
    <t>ohebné potrubí MO 80</t>
  </si>
  <si>
    <t>Pol64</t>
  </si>
  <si>
    <t>Vodovodní plastové potrubí Ø 20 mm</t>
  </si>
  <si>
    <t>713 46 3121</t>
  </si>
  <si>
    <t>Izolace potrubí tl.19mm</t>
  </si>
  <si>
    <t>m²</t>
  </si>
  <si>
    <t>Pol65</t>
  </si>
  <si>
    <t>Těsnící a spojovací materiál</t>
  </si>
  <si>
    <t>Pol66</t>
  </si>
  <si>
    <t>Uložení potrubí s gumovou výstelkou</t>
  </si>
  <si>
    <t>Zařízení č.2 - Větrání  kuchyní -odvod</t>
  </si>
  <si>
    <t>751 52 6750.1</t>
  </si>
  <si>
    <t>Protidešťová žaluzie 450 x 250 pozinkovaná</t>
  </si>
  <si>
    <t>751 51-1184</t>
  </si>
  <si>
    <t>Spiropotrubí a tvarovky - TR Ø 315</t>
  </si>
  <si>
    <t>-869398680</t>
  </si>
  <si>
    <t>751 58-1358</t>
  </si>
  <si>
    <t>Prostup stropem kruhového potrubí do Ø400 mm</t>
  </si>
  <si>
    <t>1264919949</t>
  </si>
  <si>
    <t>751 51-4778</t>
  </si>
  <si>
    <t>Koncový kryt vnitřní  DR 315</t>
  </si>
  <si>
    <t>-657845848</t>
  </si>
  <si>
    <t>751 51-4679</t>
  </si>
  <si>
    <t>Těsná zpětná protipachová klapka</t>
  </si>
  <si>
    <t>-591711181</t>
  </si>
  <si>
    <t>753 53 7011a</t>
  </si>
  <si>
    <t>ohebné potrubí MO 125</t>
  </si>
  <si>
    <t>68637489</t>
  </si>
  <si>
    <t>R003</t>
  </si>
  <si>
    <t>Požární ucpávky</t>
  </si>
  <si>
    <t>70972049</t>
  </si>
  <si>
    <t>Demontáže</t>
  </si>
  <si>
    <t>751120813</t>
  </si>
  <si>
    <t>Demontáže vzduchotechnického potrubí 0,07 až 0,13</t>
  </si>
  <si>
    <t>1333853313</t>
  </si>
  <si>
    <t>751123811</t>
  </si>
  <si>
    <t>Demontáž ventilátoru radiálního nízkotlakého kruhové potrubí D do 300 mm</t>
  </si>
  <si>
    <t>476793958</t>
  </si>
  <si>
    <t>Pol68</t>
  </si>
  <si>
    <t>Pol69</t>
  </si>
  <si>
    <t>Dopravné</t>
  </si>
  <si>
    <t>74</t>
  </si>
  <si>
    <t>01.5 - SO 01.5 Likvidace asbestu - kanalizační potrubí</t>
  </si>
  <si>
    <t>OST - Ostatní</t>
  </si>
  <si>
    <t>OST</t>
  </si>
  <si>
    <t>RTT01</t>
  </si>
  <si>
    <t>Kvalifikovaný dělník</t>
  </si>
  <si>
    <t>hod.</t>
  </si>
  <si>
    <t>262144</t>
  </si>
  <si>
    <t>RTT01.1</t>
  </si>
  <si>
    <t>Výstavba ochranného pásma</t>
  </si>
  <si>
    <t>RTT01.2</t>
  </si>
  <si>
    <t>Nákladní automobil - valník do 3,5t</t>
  </si>
  <si>
    <t>km</t>
  </si>
  <si>
    <t>RTT01.3</t>
  </si>
  <si>
    <t>Nákladní automobil - valník do 7,5t</t>
  </si>
  <si>
    <t>RTT01.4</t>
  </si>
  <si>
    <t>Likvidace odpadu kat. č.  170605 (azbest)</t>
  </si>
  <si>
    <t>RTT01.5</t>
  </si>
  <si>
    <t>Měření respirabilních vláken azbestu v ovzduší</t>
  </si>
  <si>
    <t>RTT01.6</t>
  </si>
  <si>
    <t>Odsávací a filtrační zařízení H13</t>
  </si>
  <si>
    <t>RTT01.7</t>
  </si>
  <si>
    <t>Vysávání s hepafiltrací H13</t>
  </si>
  <si>
    <t>RTT01.8</t>
  </si>
  <si>
    <t>Tyvek</t>
  </si>
  <si>
    <t>ks.</t>
  </si>
  <si>
    <t>RTT01.9</t>
  </si>
  <si>
    <t>Rukavice se zvýšenou odolností</t>
  </si>
  <si>
    <t>RTT01.10</t>
  </si>
  <si>
    <t>Respirátor P3</t>
  </si>
  <si>
    <t>RTT01.11</t>
  </si>
  <si>
    <t>Enkapsulační postřik FOSTER</t>
  </si>
  <si>
    <t>RTT01.12</t>
  </si>
  <si>
    <t>Stretchfolie</t>
  </si>
  <si>
    <t>RTT01.13</t>
  </si>
  <si>
    <t>PE - Pytel</t>
  </si>
  <si>
    <t>901 - VON</t>
  </si>
  <si>
    <t>Ostatní - Ostatní</t>
  </si>
  <si>
    <t xml:space="preserve">    96X - Vedlejší a ostatní náklady</t>
  </si>
  <si>
    <t>96X</t>
  </si>
  <si>
    <t>Vedlejší a ostatní náklady</t>
  </si>
  <si>
    <t>20001</t>
  </si>
  <si>
    <t>zařízení staveniště</t>
  </si>
  <si>
    <t>512</t>
  </si>
  <si>
    <t>-1465923920</t>
  </si>
  <si>
    <t>20002</t>
  </si>
  <si>
    <t>územní vlivy</t>
  </si>
  <si>
    <t>-1962775611</t>
  </si>
  <si>
    <t>20003</t>
  </si>
  <si>
    <t>provozní vlivy</t>
  </si>
  <si>
    <t>-2110063990</t>
  </si>
  <si>
    <t>20004</t>
  </si>
  <si>
    <t>dokumentace skutečného provedení</t>
  </si>
  <si>
    <t>-998963026</t>
  </si>
  <si>
    <t>20005</t>
  </si>
  <si>
    <t>výrobní dokumentace - ocelové konstrukce</t>
  </si>
  <si>
    <t>2074797375</t>
  </si>
  <si>
    <t>20006</t>
  </si>
  <si>
    <t>požární revize</t>
  </si>
  <si>
    <t>-1913963798</t>
  </si>
  <si>
    <t>20007</t>
  </si>
  <si>
    <t>revize elektro, WC</t>
  </si>
  <si>
    <t>222507334</t>
  </si>
  <si>
    <t>20008</t>
  </si>
  <si>
    <t>plomby vodoměrů (rozdělání, zaplombování)</t>
  </si>
  <si>
    <t>-1656667421</t>
  </si>
  <si>
    <t>20009</t>
  </si>
  <si>
    <t>zhotovení harmonogramu prací</t>
  </si>
  <si>
    <t>1094593711</t>
  </si>
  <si>
    <t>20010</t>
  </si>
  <si>
    <t>IČ během výstavby</t>
  </si>
  <si>
    <t>-1578356303</t>
  </si>
  <si>
    <t>20011</t>
  </si>
  <si>
    <t>koordinace postupu bouracích prací se statikem</t>
  </si>
  <si>
    <t>-2108488543</t>
  </si>
  <si>
    <t>20012</t>
  </si>
  <si>
    <t>zabezpečení staveniště proti vstupu cizích a nepovolaných osob na staveniště</t>
  </si>
  <si>
    <t>1953518072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</si>
</sst>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30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22" xfId="0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0" fillId="0" borderId="0" xfId="0"/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65" t="s">
        <v>14</v>
      </c>
      <c r="L5" s="266"/>
      <c r="M5" s="266"/>
      <c r="N5" s="266"/>
      <c r="O5" s="266"/>
      <c r="P5" s="266"/>
      <c r="Q5" s="266"/>
      <c r="R5" s="266"/>
      <c r="S5" s="266"/>
      <c r="T5" s="266"/>
      <c r="U5" s="266"/>
      <c r="V5" s="266"/>
      <c r="W5" s="266"/>
      <c r="X5" s="266"/>
      <c r="Y5" s="266"/>
      <c r="Z5" s="266"/>
      <c r="AA5" s="266"/>
      <c r="AB5" s="266"/>
      <c r="AC5" s="266"/>
      <c r="AD5" s="266"/>
      <c r="AE5" s="266"/>
      <c r="AF5" s="266"/>
      <c r="AG5" s="266"/>
      <c r="AH5" s="266"/>
      <c r="AI5" s="266"/>
      <c r="AJ5" s="266"/>
      <c r="AK5" s="266"/>
      <c r="AL5" s="266"/>
      <c r="AM5" s="266"/>
      <c r="AN5" s="266"/>
      <c r="AO5" s="266"/>
      <c r="AP5" s="22"/>
      <c r="AQ5" s="22"/>
      <c r="AR5" s="20"/>
      <c r="BE5" s="262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67" t="s">
        <v>17</v>
      </c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266"/>
      <c r="AP6" s="22"/>
      <c r="AQ6" s="22"/>
      <c r="AR6" s="20"/>
      <c r="BE6" s="263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19</v>
      </c>
      <c r="AL7" s="22"/>
      <c r="AM7" s="22"/>
      <c r="AN7" s="27" t="s">
        <v>1</v>
      </c>
      <c r="AO7" s="22"/>
      <c r="AP7" s="22"/>
      <c r="AQ7" s="22"/>
      <c r="AR7" s="20"/>
      <c r="BE7" s="263"/>
      <c r="BS7" s="17" t="s">
        <v>6</v>
      </c>
    </row>
    <row r="8" spans="1:74" s="1" customFormat="1" ht="12" customHeight="1">
      <c r="B8" s="21"/>
      <c r="C8" s="22"/>
      <c r="D8" s="29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22</v>
      </c>
      <c r="AL8" s="22"/>
      <c r="AM8" s="22"/>
      <c r="AN8" s="30" t="s">
        <v>23</v>
      </c>
      <c r="AO8" s="22"/>
      <c r="AP8" s="22"/>
      <c r="AQ8" s="22"/>
      <c r="AR8" s="20"/>
      <c r="BE8" s="263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63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263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21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26</v>
      </c>
      <c r="AL11" s="22"/>
      <c r="AM11" s="22"/>
      <c r="AN11" s="27" t="s">
        <v>1</v>
      </c>
      <c r="AO11" s="22"/>
      <c r="AP11" s="22"/>
      <c r="AQ11" s="22"/>
      <c r="AR11" s="20"/>
      <c r="BE11" s="263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63"/>
      <c r="BS12" s="17" t="s">
        <v>6</v>
      </c>
    </row>
    <row r="13" spans="1:74" s="1" customFormat="1" ht="12" customHeight="1">
      <c r="B13" s="21"/>
      <c r="C13" s="22"/>
      <c r="D13" s="29" t="s">
        <v>27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28</v>
      </c>
      <c r="AO13" s="22"/>
      <c r="AP13" s="22"/>
      <c r="AQ13" s="22"/>
      <c r="AR13" s="20"/>
      <c r="BE13" s="263"/>
      <c r="BS13" s="17" t="s">
        <v>6</v>
      </c>
    </row>
    <row r="14" spans="1:74" ht="12.75">
      <c r="B14" s="21"/>
      <c r="C14" s="22"/>
      <c r="D14" s="22"/>
      <c r="E14" s="268" t="s">
        <v>28</v>
      </c>
      <c r="F14" s="269"/>
      <c r="G14" s="269"/>
      <c r="H14" s="269"/>
      <c r="I14" s="269"/>
      <c r="J14" s="269"/>
      <c r="K14" s="269"/>
      <c r="L14" s="269"/>
      <c r="M14" s="269"/>
      <c r="N14" s="269"/>
      <c r="O14" s="269"/>
      <c r="P14" s="269"/>
      <c r="Q14" s="269"/>
      <c r="R14" s="269"/>
      <c r="S14" s="269"/>
      <c r="T14" s="269"/>
      <c r="U14" s="269"/>
      <c r="V14" s="269"/>
      <c r="W14" s="269"/>
      <c r="X14" s="269"/>
      <c r="Y14" s="269"/>
      <c r="Z14" s="269"/>
      <c r="AA14" s="269"/>
      <c r="AB14" s="269"/>
      <c r="AC14" s="269"/>
      <c r="AD14" s="269"/>
      <c r="AE14" s="269"/>
      <c r="AF14" s="269"/>
      <c r="AG14" s="269"/>
      <c r="AH14" s="269"/>
      <c r="AI14" s="269"/>
      <c r="AJ14" s="269"/>
      <c r="AK14" s="29" t="s">
        <v>26</v>
      </c>
      <c r="AL14" s="22"/>
      <c r="AM14" s="22"/>
      <c r="AN14" s="31" t="s">
        <v>28</v>
      </c>
      <c r="AO14" s="22"/>
      <c r="AP14" s="22"/>
      <c r="AQ14" s="22"/>
      <c r="AR14" s="20"/>
      <c r="BE14" s="263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63"/>
      <c r="BS15" s="17" t="s">
        <v>4</v>
      </c>
    </row>
    <row r="16" spans="1:74" s="1" customFormat="1" ht="12" customHeight="1">
      <c r="B16" s="21"/>
      <c r="C16" s="22"/>
      <c r="D16" s="29" t="s">
        <v>29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263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21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26</v>
      </c>
      <c r="AL17" s="22"/>
      <c r="AM17" s="22"/>
      <c r="AN17" s="27" t="s">
        <v>1</v>
      </c>
      <c r="AO17" s="22"/>
      <c r="AP17" s="22"/>
      <c r="AQ17" s="22"/>
      <c r="AR17" s="20"/>
      <c r="BE17" s="263"/>
      <c r="BS17" s="17" t="s">
        <v>30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63"/>
      <c r="BS18" s="17" t="s">
        <v>6</v>
      </c>
    </row>
    <row r="19" spans="1:71" s="1" customFormat="1" ht="12" customHeight="1">
      <c r="B19" s="21"/>
      <c r="C19" s="22"/>
      <c r="D19" s="29" t="s">
        <v>31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263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21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26</v>
      </c>
      <c r="AL20" s="22"/>
      <c r="AM20" s="22"/>
      <c r="AN20" s="27" t="s">
        <v>1</v>
      </c>
      <c r="AO20" s="22"/>
      <c r="AP20" s="22"/>
      <c r="AQ20" s="22"/>
      <c r="AR20" s="20"/>
      <c r="BE20" s="263"/>
      <c r="BS20" s="17" t="s">
        <v>30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63"/>
    </row>
    <row r="22" spans="1:71" s="1" customFormat="1" ht="12" customHeight="1">
      <c r="B22" s="21"/>
      <c r="C22" s="22"/>
      <c r="D22" s="29" t="s">
        <v>32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63"/>
    </row>
    <row r="23" spans="1:71" s="1" customFormat="1" ht="16.5" customHeight="1">
      <c r="B23" s="21"/>
      <c r="C23" s="22"/>
      <c r="D23" s="22"/>
      <c r="E23" s="270" t="s">
        <v>1</v>
      </c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0"/>
      <c r="U23" s="270"/>
      <c r="V23" s="270"/>
      <c r="W23" s="270"/>
      <c r="X23" s="270"/>
      <c r="Y23" s="270"/>
      <c r="Z23" s="270"/>
      <c r="AA23" s="270"/>
      <c r="AB23" s="270"/>
      <c r="AC23" s="270"/>
      <c r="AD23" s="270"/>
      <c r="AE23" s="270"/>
      <c r="AF23" s="270"/>
      <c r="AG23" s="270"/>
      <c r="AH23" s="270"/>
      <c r="AI23" s="270"/>
      <c r="AJ23" s="270"/>
      <c r="AK23" s="270"/>
      <c r="AL23" s="270"/>
      <c r="AM23" s="270"/>
      <c r="AN23" s="270"/>
      <c r="AO23" s="22"/>
      <c r="AP23" s="22"/>
      <c r="AQ23" s="22"/>
      <c r="AR23" s="20"/>
      <c r="BE23" s="263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63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63"/>
    </row>
    <row r="26" spans="1:71" s="2" customFormat="1" ht="25.9" customHeight="1">
      <c r="A26" s="34"/>
      <c r="B26" s="35"/>
      <c r="C26" s="36"/>
      <c r="D26" s="37" t="s">
        <v>33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71">
        <f>ROUND(AG94,2)</f>
        <v>0</v>
      </c>
      <c r="AL26" s="272"/>
      <c r="AM26" s="272"/>
      <c r="AN26" s="272"/>
      <c r="AO26" s="272"/>
      <c r="AP26" s="36"/>
      <c r="AQ26" s="36"/>
      <c r="AR26" s="39"/>
      <c r="BE26" s="263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63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73" t="s">
        <v>34</v>
      </c>
      <c r="M28" s="273"/>
      <c r="N28" s="273"/>
      <c r="O28" s="273"/>
      <c r="P28" s="273"/>
      <c r="Q28" s="36"/>
      <c r="R28" s="36"/>
      <c r="S28" s="36"/>
      <c r="T28" s="36"/>
      <c r="U28" s="36"/>
      <c r="V28" s="36"/>
      <c r="W28" s="273" t="s">
        <v>35</v>
      </c>
      <c r="X28" s="273"/>
      <c r="Y28" s="273"/>
      <c r="Z28" s="273"/>
      <c r="AA28" s="273"/>
      <c r="AB28" s="273"/>
      <c r="AC28" s="273"/>
      <c r="AD28" s="273"/>
      <c r="AE28" s="273"/>
      <c r="AF28" s="36"/>
      <c r="AG28" s="36"/>
      <c r="AH28" s="36"/>
      <c r="AI28" s="36"/>
      <c r="AJ28" s="36"/>
      <c r="AK28" s="273" t="s">
        <v>36</v>
      </c>
      <c r="AL28" s="273"/>
      <c r="AM28" s="273"/>
      <c r="AN28" s="273"/>
      <c r="AO28" s="273"/>
      <c r="AP28" s="36"/>
      <c r="AQ28" s="36"/>
      <c r="AR28" s="39"/>
      <c r="BE28" s="263"/>
    </row>
    <row r="29" spans="1:71" s="3" customFormat="1" ht="14.45" customHeight="1">
      <c r="B29" s="40"/>
      <c r="C29" s="41"/>
      <c r="D29" s="29" t="s">
        <v>37</v>
      </c>
      <c r="E29" s="41"/>
      <c r="F29" s="29" t="s">
        <v>38</v>
      </c>
      <c r="G29" s="41"/>
      <c r="H29" s="41"/>
      <c r="I29" s="41"/>
      <c r="J29" s="41"/>
      <c r="K29" s="41"/>
      <c r="L29" s="257">
        <v>0.21</v>
      </c>
      <c r="M29" s="256"/>
      <c r="N29" s="256"/>
      <c r="O29" s="256"/>
      <c r="P29" s="256"/>
      <c r="Q29" s="41"/>
      <c r="R29" s="41"/>
      <c r="S29" s="41"/>
      <c r="T29" s="41"/>
      <c r="U29" s="41"/>
      <c r="V29" s="41"/>
      <c r="W29" s="255">
        <f>ROUND(AZ94, 2)</f>
        <v>0</v>
      </c>
      <c r="X29" s="256"/>
      <c r="Y29" s="256"/>
      <c r="Z29" s="256"/>
      <c r="AA29" s="256"/>
      <c r="AB29" s="256"/>
      <c r="AC29" s="256"/>
      <c r="AD29" s="256"/>
      <c r="AE29" s="256"/>
      <c r="AF29" s="41"/>
      <c r="AG29" s="41"/>
      <c r="AH29" s="41"/>
      <c r="AI29" s="41"/>
      <c r="AJ29" s="41"/>
      <c r="AK29" s="255">
        <f>ROUND(AV94, 2)</f>
        <v>0</v>
      </c>
      <c r="AL29" s="256"/>
      <c r="AM29" s="256"/>
      <c r="AN29" s="256"/>
      <c r="AO29" s="256"/>
      <c r="AP29" s="41"/>
      <c r="AQ29" s="41"/>
      <c r="AR29" s="42"/>
      <c r="BE29" s="264"/>
    </row>
    <row r="30" spans="1:71" s="3" customFormat="1" ht="14.45" customHeight="1">
      <c r="B30" s="40"/>
      <c r="C30" s="41"/>
      <c r="D30" s="41"/>
      <c r="E30" s="41"/>
      <c r="F30" s="29" t="s">
        <v>39</v>
      </c>
      <c r="G30" s="41"/>
      <c r="H30" s="41"/>
      <c r="I30" s="41"/>
      <c r="J30" s="41"/>
      <c r="K30" s="41"/>
      <c r="L30" s="257">
        <v>0.15</v>
      </c>
      <c r="M30" s="256"/>
      <c r="N30" s="256"/>
      <c r="O30" s="256"/>
      <c r="P30" s="256"/>
      <c r="Q30" s="41"/>
      <c r="R30" s="41"/>
      <c r="S30" s="41"/>
      <c r="T30" s="41"/>
      <c r="U30" s="41"/>
      <c r="V30" s="41"/>
      <c r="W30" s="255">
        <f>ROUND(BA94, 2)</f>
        <v>0</v>
      </c>
      <c r="X30" s="256"/>
      <c r="Y30" s="256"/>
      <c r="Z30" s="256"/>
      <c r="AA30" s="256"/>
      <c r="AB30" s="256"/>
      <c r="AC30" s="256"/>
      <c r="AD30" s="256"/>
      <c r="AE30" s="256"/>
      <c r="AF30" s="41"/>
      <c r="AG30" s="41"/>
      <c r="AH30" s="41"/>
      <c r="AI30" s="41"/>
      <c r="AJ30" s="41"/>
      <c r="AK30" s="255">
        <f>ROUND(AW94, 2)</f>
        <v>0</v>
      </c>
      <c r="AL30" s="256"/>
      <c r="AM30" s="256"/>
      <c r="AN30" s="256"/>
      <c r="AO30" s="256"/>
      <c r="AP30" s="41"/>
      <c r="AQ30" s="41"/>
      <c r="AR30" s="42"/>
      <c r="BE30" s="264"/>
    </row>
    <row r="31" spans="1:71" s="3" customFormat="1" ht="14.45" hidden="1" customHeight="1">
      <c r="B31" s="40"/>
      <c r="C31" s="41"/>
      <c r="D31" s="41"/>
      <c r="E31" s="41"/>
      <c r="F31" s="29" t="s">
        <v>40</v>
      </c>
      <c r="G31" s="41"/>
      <c r="H31" s="41"/>
      <c r="I31" s="41"/>
      <c r="J31" s="41"/>
      <c r="K31" s="41"/>
      <c r="L31" s="257">
        <v>0.21</v>
      </c>
      <c r="M31" s="256"/>
      <c r="N31" s="256"/>
      <c r="O31" s="256"/>
      <c r="P31" s="256"/>
      <c r="Q31" s="41"/>
      <c r="R31" s="41"/>
      <c r="S31" s="41"/>
      <c r="T31" s="41"/>
      <c r="U31" s="41"/>
      <c r="V31" s="41"/>
      <c r="W31" s="255">
        <f>ROUND(BB94, 2)</f>
        <v>0</v>
      </c>
      <c r="X31" s="256"/>
      <c r="Y31" s="256"/>
      <c r="Z31" s="256"/>
      <c r="AA31" s="256"/>
      <c r="AB31" s="256"/>
      <c r="AC31" s="256"/>
      <c r="AD31" s="256"/>
      <c r="AE31" s="256"/>
      <c r="AF31" s="41"/>
      <c r="AG31" s="41"/>
      <c r="AH31" s="41"/>
      <c r="AI31" s="41"/>
      <c r="AJ31" s="41"/>
      <c r="AK31" s="255">
        <v>0</v>
      </c>
      <c r="AL31" s="256"/>
      <c r="AM31" s="256"/>
      <c r="AN31" s="256"/>
      <c r="AO31" s="256"/>
      <c r="AP31" s="41"/>
      <c r="AQ31" s="41"/>
      <c r="AR31" s="42"/>
      <c r="BE31" s="264"/>
    </row>
    <row r="32" spans="1:71" s="3" customFormat="1" ht="14.45" hidden="1" customHeight="1">
      <c r="B32" s="40"/>
      <c r="C32" s="41"/>
      <c r="D32" s="41"/>
      <c r="E32" s="41"/>
      <c r="F32" s="29" t="s">
        <v>41</v>
      </c>
      <c r="G32" s="41"/>
      <c r="H32" s="41"/>
      <c r="I32" s="41"/>
      <c r="J32" s="41"/>
      <c r="K32" s="41"/>
      <c r="L32" s="257">
        <v>0.15</v>
      </c>
      <c r="M32" s="256"/>
      <c r="N32" s="256"/>
      <c r="O32" s="256"/>
      <c r="P32" s="256"/>
      <c r="Q32" s="41"/>
      <c r="R32" s="41"/>
      <c r="S32" s="41"/>
      <c r="T32" s="41"/>
      <c r="U32" s="41"/>
      <c r="V32" s="41"/>
      <c r="W32" s="255">
        <f>ROUND(BC94, 2)</f>
        <v>0</v>
      </c>
      <c r="X32" s="256"/>
      <c r="Y32" s="256"/>
      <c r="Z32" s="256"/>
      <c r="AA32" s="256"/>
      <c r="AB32" s="256"/>
      <c r="AC32" s="256"/>
      <c r="AD32" s="256"/>
      <c r="AE32" s="256"/>
      <c r="AF32" s="41"/>
      <c r="AG32" s="41"/>
      <c r="AH32" s="41"/>
      <c r="AI32" s="41"/>
      <c r="AJ32" s="41"/>
      <c r="AK32" s="255">
        <v>0</v>
      </c>
      <c r="AL32" s="256"/>
      <c r="AM32" s="256"/>
      <c r="AN32" s="256"/>
      <c r="AO32" s="256"/>
      <c r="AP32" s="41"/>
      <c r="AQ32" s="41"/>
      <c r="AR32" s="42"/>
      <c r="BE32" s="264"/>
    </row>
    <row r="33" spans="1:57" s="3" customFormat="1" ht="14.45" hidden="1" customHeight="1">
      <c r="B33" s="40"/>
      <c r="C33" s="41"/>
      <c r="D33" s="41"/>
      <c r="E33" s="41"/>
      <c r="F33" s="29" t="s">
        <v>42</v>
      </c>
      <c r="G33" s="41"/>
      <c r="H33" s="41"/>
      <c r="I33" s="41"/>
      <c r="J33" s="41"/>
      <c r="K33" s="41"/>
      <c r="L33" s="257">
        <v>0</v>
      </c>
      <c r="M33" s="256"/>
      <c r="N33" s="256"/>
      <c r="O33" s="256"/>
      <c r="P33" s="256"/>
      <c r="Q33" s="41"/>
      <c r="R33" s="41"/>
      <c r="S33" s="41"/>
      <c r="T33" s="41"/>
      <c r="U33" s="41"/>
      <c r="V33" s="41"/>
      <c r="W33" s="255">
        <f>ROUND(BD94, 2)</f>
        <v>0</v>
      </c>
      <c r="X33" s="256"/>
      <c r="Y33" s="256"/>
      <c r="Z33" s="256"/>
      <c r="AA33" s="256"/>
      <c r="AB33" s="256"/>
      <c r="AC33" s="256"/>
      <c r="AD33" s="256"/>
      <c r="AE33" s="256"/>
      <c r="AF33" s="41"/>
      <c r="AG33" s="41"/>
      <c r="AH33" s="41"/>
      <c r="AI33" s="41"/>
      <c r="AJ33" s="41"/>
      <c r="AK33" s="255">
        <v>0</v>
      </c>
      <c r="AL33" s="256"/>
      <c r="AM33" s="256"/>
      <c r="AN33" s="256"/>
      <c r="AO33" s="256"/>
      <c r="AP33" s="41"/>
      <c r="AQ33" s="41"/>
      <c r="AR33" s="42"/>
      <c r="BE33" s="264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63"/>
    </row>
    <row r="35" spans="1:57" s="2" customFormat="1" ht="25.9" customHeight="1">
      <c r="A35" s="34"/>
      <c r="B35" s="35"/>
      <c r="C35" s="43"/>
      <c r="D35" s="44" t="s">
        <v>43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44</v>
      </c>
      <c r="U35" s="45"/>
      <c r="V35" s="45"/>
      <c r="W35" s="45"/>
      <c r="X35" s="261" t="s">
        <v>45</v>
      </c>
      <c r="Y35" s="259"/>
      <c r="Z35" s="259"/>
      <c r="AA35" s="259"/>
      <c r="AB35" s="259"/>
      <c r="AC35" s="45"/>
      <c r="AD35" s="45"/>
      <c r="AE35" s="45"/>
      <c r="AF35" s="45"/>
      <c r="AG35" s="45"/>
      <c r="AH35" s="45"/>
      <c r="AI35" s="45"/>
      <c r="AJ35" s="45"/>
      <c r="AK35" s="258">
        <f>SUM(AK26:AK33)</f>
        <v>0</v>
      </c>
      <c r="AL35" s="259"/>
      <c r="AM35" s="259"/>
      <c r="AN35" s="259"/>
      <c r="AO35" s="260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47"/>
      <c r="C49" s="48"/>
      <c r="D49" s="49" t="s">
        <v>46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47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4"/>
      <c r="B60" s="35"/>
      <c r="C60" s="36"/>
      <c r="D60" s="52" t="s">
        <v>48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49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48</v>
      </c>
      <c r="AI60" s="38"/>
      <c r="AJ60" s="38"/>
      <c r="AK60" s="38"/>
      <c r="AL60" s="38"/>
      <c r="AM60" s="52" t="s">
        <v>49</v>
      </c>
      <c r="AN60" s="38"/>
      <c r="AO60" s="38"/>
      <c r="AP60" s="36"/>
      <c r="AQ60" s="36"/>
      <c r="AR60" s="39"/>
      <c r="BE60" s="34"/>
    </row>
    <row r="61" spans="1:57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4"/>
      <c r="B64" s="35"/>
      <c r="C64" s="36"/>
      <c r="D64" s="49" t="s">
        <v>50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51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4"/>
      <c r="B75" s="35"/>
      <c r="C75" s="36"/>
      <c r="D75" s="52" t="s">
        <v>48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49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48</v>
      </c>
      <c r="AI75" s="38"/>
      <c r="AJ75" s="38"/>
      <c r="AK75" s="38"/>
      <c r="AL75" s="38"/>
      <c r="AM75" s="52" t="s">
        <v>49</v>
      </c>
      <c r="AN75" s="38"/>
      <c r="AO75" s="38"/>
      <c r="AP75" s="36"/>
      <c r="AQ75" s="36"/>
      <c r="AR75" s="39"/>
      <c r="BE75" s="34"/>
    </row>
    <row r="76" spans="1:57" s="2" customFormat="1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5" customHeight="1">
      <c r="A82" s="34"/>
      <c r="B82" s="35"/>
      <c r="C82" s="23" t="s">
        <v>52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29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2021_2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84" t="str">
        <f>K6</f>
        <v>Bytový dům Mezilesí 2059 - Výměna stoupacího potrubí - II. etapa</v>
      </c>
      <c r="M85" s="285"/>
      <c r="N85" s="285"/>
      <c r="O85" s="285"/>
      <c r="P85" s="285"/>
      <c r="Q85" s="285"/>
      <c r="R85" s="285"/>
      <c r="S85" s="285"/>
      <c r="T85" s="285"/>
      <c r="U85" s="285"/>
      <c r="V85" s="285"/>
      <c r="W85" s="285"/>
      <c r="X85" s="285"/>
      <c r="Y85" s="285"/>
      <c r="Z85" s="285"/>
      <c r="AA85" s="285"/>
      <c r="AB85" s="285"/>
      <c r="AC85" s="285"/>
      <c r="AD85" s="285"/>
      <c r="AE85" s="285"/>
      <c r="AF85" s="285"/>
      <c r="AG85" s="285"/>
      <c r="AH85" s="285"/>
      <c r="AI85" s="285"/>
      <c r="AJ85" s="285"/>
      <c r="AK85" s="285"/>
      <c r="AL85" s="285"/>
      <c r="AM85" s="285"/>
      <c r="AN85" s="285"/>
      <c r="AO85" s="285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20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 xml:space="preserve"> 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22</v>
      </c>
      <c r="AJ87" s="36"/>
      <c r="AK87" s="36"/>
      <c r="AL87" s="36"/>
      <c r="AM87" s="286" t="str">
        <f>IF(AN8= "","",AN8)</f>
        <v>20. 5. 2021</v>
      </c>
      <c r="AN87" s="286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2" customHeight="1">
      <c r="A89" s="34"/>
      <c r="B89" s="35"/>
      <c r="C89" s="29" t="s">
        <v>24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 xml:space="preserve"> 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29</v>
      </c>
      <c r="AJ89" s="36"/>
      <c r="AK89" s="36"/>
      <c r="AL89" s="36"/>
      <c r="AM89" s="287" t="str">
        <f>IF(E17="","",E17)</f>
        <v xml:space="preserve"> </v>
      </c>
      <c r="AN89" s="288"/>
      <c r="AO89" s="288"/>
      <c r="AP89" s="288"/>
      <c r="AQ89" s="36"/>
      <c r="AR89" s="39"/>
      <c r="AS89" s="289" t="s">
        <v>53</v>
      </c>
      <c r="AT89" s="290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2" customHeight="1">
      <c r="A90" s="34"/>
      <c r="B90" s="35"/>
      <c r="C90" s="29" t="s">
        <v>27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31</v>
      </c>
      <c r="AJ90" s="36"/>
      <c r="AK90" s="36"/>
      <c r="AL90" s="36"/>
      <c r="AM90" s="287" t="str">
        <f>IF(E20="","",E20)</f>
        <v xml:space="preserve"> </v>
      </c>
      <c r="AN90" s="288"/>
      <c r="AO90" s="288"/>
      <c r="AP90" s="288"/>
      <c r="AQ90" s="36"/>
      <c r="AR90" s="39"/>
      <c r="AS90" s="291"/>
      <c r="AT90" s="292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93"/>
      <c r="AT91" s="294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79" t="s">
        <v>54</v>
      </c>
      <c r="D92" s="280"/>
      <c r="E92" s="280"/>
      <c r="F92" s="280"/>
      <c r="G92" s="280"/>
      <c r="H92" s="73"/>
      <c r="I92" s="282" t="s">
        <v>55</v>
      </c>
      <c r="J92" s="280"/>
      <c r="K92" s="280"/>
      <c r="L92" s="280"/>
      <c r="M92" s="280"/>
      <c r="N92" s="280"/>
      <c r="O92" s="280"/>
      <c r="P92" s="280"/>
      <c r="Q92" s="280"/>
      <c r="R92" s="280"/>
      <c r="S92" s="280"/>
      <c r="T92" s="280"/>
      <c r="U92" s="280"/>
      <c r="V92" s="280"/>
      <c r="W92" s="280"/>
      <c r="X92" s="280"/>
      <c r="Y92" s="280"/>
      <c r="Z92" s="280"/>
      <c r="AA92" s="280"/>
      <c r="AB92" s="280"/>
      <c r="AC92" s="280"/>
      <c r="AD92" s="280"/>
      <c r="AE92" s="280"/>
      <c r="AF92" s="280"/>
      <c r="AG92" s="281" t="s">
        <v>56</v>
      </c>
      <c r="AH92" s="280"/>
      <c r="AI92" s="280"/>
      <c r="AJ92" s="280"/>
      <c r="AK92" s="280"/>
      <c r="AL92" s="280"/>
      <c r="AM92" s="280"/>
      <c r="AN92" s="282" t="s">
        <v>57</v>
      </c>
      <c r="AO92" s="280"/>
      <c r="AP92" s="283"/>
      <c r="AQ92" s="74" t="s">
        <v>58</v>
      </c>
      <c r="AR92" s="39"/>
      <c r="AS92" s="75" t="s">
        <v>59</v>
      </c>
      <c r="AT92" s="76" t="s">
        <v>60</v>
      </c>
      <c r="AU92" s="76" t="s">
        <v>61</v>
      </c>
      <c r="AV92" s="76" t="s">
        <v>62</v>
      </c>
      <c r="AW92" s="76" t="s">
        <v>63</v>
      </c>
      <c r="AX92" s="76" t="s">
        <v>64</v>
      </c>
      <c r="AY92" s="76" t="s">
        <v>65</v>
      </c>
      <c r="AZ92" s="76" t="s">
        <v>66</v>
      </c>
      <c r="BA92" s="76" t="s">
        <v>67</v>
      </c>
      <c r="BB92" s="76" t="s">
        <v>68</v>
      </c>
      <c r="BC92" s="76" t="s">
        <v>69</v>
      </c>
      <c r="BD92" s="77" t="s">
        <v>70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71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77">
        <f>ROUND(SUM(AG95:AG100),2)</f>
        <v>0</v>
      </c>
      <c r="AH94" s="277"/>
      <c r="AI94" s="277"/>
      <c r="AJ94" s="277"/>
      <c r="AK94" s="277"/>
      <c r="AL94" s="277"/>
      <c r="AM94" s="277"/>
      <c r="AN94" s="278">
        <f t="shared" ref="AN94:AN100" si="0">SUM(AG94,AT94)</f>
        <v>0</v>
      </c>
      <c r="AO94" s="278"/>
      <c r="AP94" s="278"/>
      <c r="AQ94" s="85" t="s">
        <v>1</v>
      </c>
      <c r="AR94" s="86"/>
      <c r="AS94" s="87">
        <f>ROUND(SUM(AS95:AS100),2)</f>
        <v>0</v>
      </c>
      <c r="AT94" s="88">
        <f t="shared" ref="AT94:AT100" si="1">ROUND(SUM(AV94:AW94),2)</f>
        <v>0</v>
      </c>
      <c r="AU94" s="89">
        <f>ROUND(SUM(AU95:AU100),5)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ROUND(SUM(AZ95:AZ100),2)</f>
        <v>0</v>
      </c>
      <c r="BA94" s="88">
        <f>ROUND(SUM(BA95:BA100),2)</f>
        <v>0</v>
      </c>
      <c r="BB94" s="88">
        <f>ROUND(SUM(BB95:BB100),2)</f>
        <v>0</v>
      </c>
      <c r="BC94" s="88">
        <f>ROUND(SUM(BC95:BC100),2)</f>
        <v>0</v>
      </c>
      <c r="BD94" s="90">
        <f>ROUND(SUM(BD95:BD100),2)</f>
        <v>0</v>
      </c>
      <c r="BS94" s="91" t="s">
        <v>72</v>
      </c>
      <c r="BT94" s="91" t="s">
        <v>73</v>
      </c>
      <c r="BU94" s="92" t="s">
        <v>74</v>
      </c>
      <c r="BV94" s="91" t="s">
        <v>75</v>
      </c>
      <c r="BW94" s="91" t="s">
        <v>5</v>
      </c>
      <c r="BX94" s="91" t="s">
        <v>76</v>
      </c>
      <c r="CL94" s="91" t="s">
        <v>1</v>
      </c>
    </row>
    <row r="95" spans="1:91" s="7" customFormat="1" ht="16.5" customHeight="1">
      <c r="A95" s="93" t="s">
        <v>77</v>
      </c>
      <c r="B95" s="94"/>
      <c r="C95" s="95"/>
      <c r="D95" s="276" t="s">
        <v>78</v>
      </c>
      <c r="E95" s="276"/>
      <c r="F95" s="276"/>
      <c r="G95" s="276"/>
      <c r="H95" s="276"/>
      <c r="I95" s="96"/>
      <c r="J95" s="276" t="s">
        <v>79</v>
      </c>
      <c r="K95" s="276"/>
      <c r="L95" s="276"/>
      <c r="M95" s="276"/>
      <c r="N95" s="276"/>
      <c r="O95" s="276"/>
      <c r="P95" s="276"/>
      <c r="Q95" s="276"/>
      <c r="R95" s="276"/>
      <c r="S95" s="276"/>
      <c r="T95" s="276"/>
      <c r="U95" s="276"/>
      <c r="V95" s="276"/>
      <c r="W95" s="276"/>
      <c r="X95" s="276"/>
      <c r="Y95" s="276"/>
      <c r="Z95" s="276"/>
      <c r="AA95" s="276"/>
      <c r="AB95" s="276"/>
      <c r="AC95" s="276"/>
      <c r="AD95" s="276"/>
      <c r="AE95" s="276"/>
      <c r="AF95" s="276"/>
      <c r="AG95" s="274">
        <f>'01.1 - SO 01.1 Stavební část'!J30</f>
        <v>0</v>
      </c>
      <c r="AH95" s="275"/>
      <c r="AI95" s="275"/>
      <c r="AJ95" s="275"/>
      <c r="AK95" s="275"/>
      <c r="AL95" s="275"/>
      <c r="AM95" s="275"/>
      <c r="AN95" s="274">
        <f t="shared" si="0"/>
        <v>0</v>
      </c>
      <c r="AO95" s="275"/>
      <c r="AP95" s="275"/>
      <c r="AQ95" s="97" t="s">
        <v>80</v>
      </c>
      <c r="AR95" s="98"/>
      <c r="AS95" s="99">
        <v>0</v>
      </c>
      <c r="AT95" s="100">
        <f t="shared" si="1"/>
        <v>0</v>
      </c>
      <c r="AU95" s="101">
        <f>'01.1 - SO 01.1 Stavební část'!P132</f>
        <v>0</v>
      </c>
      <c r="AV95" s="100">
        <f>'01.1 - SO 01.1 Stavební část'!J33</f>
        <v>0</v>
      </c>
      <c r="AW95" s="100">
        <f>'01.1 - SO 01.1 Stavební část'!J34</f>
        <v>0</v>
      </c>
      <c r="AX95" s="100">
        <f>'01.1 - SO 01.1 Stavební část'!J35</f>
        <v>0</v>
      </c>
      <c r="AY95" s="100">
        <f>'01.1 - SO 01.1 Stavební část'!J36</f>
        <v>0</v>
      </c>
      <c r="AZ95" s="100">
        <f>'01.1 - SO 01.1 Stavební část'!F33</f>
        <v>0</v>
      </c>
      <c r="BA95" s="100">
        <f>'01.1 - SO 01.1 Stavební část'!F34</f>
        <v>0</v>
      </c>
      <c r="BB95" s="100">
        <f>'01.1 - SO 01.1 Stavební část'!F35</f>
        <v>0</v>
      </c>
      <c r="BC95" s="100">
        <f>'01.1 - SO 01.1 Stavební část'!F36</f>
        <v>0</v>
      </c>
      <c r="BD95" s="102">
        <f>'01.1 - SO 01.1 Stavební část'!F37</f>
        <v>0</v>
      </c>
      <c r="BT95" s="103" t="s">
        <v>81</v>
      </c>
      <c r="BV95" s="103" t="s">
        <v>75</v>
      </c>
      <c r="BW95" s="103" t="s">
        <v>82</v>
      </c>
      <c r="BX95" s="103" t="s">
        <v>5</v>
      </c>
      <c r="CL95" s="103" t="s">
        <v>1</v>
      </c>
      <c r="CM95" s="103" t="s">
        <v>81</v>
      </c>
    </row>
    <row r="96" spans="1:91" s="7" customFormat="1" ht="16.5" customHeight="1">
      <c r="A96" s="93" t="s">
        <v>77</v>
      </c>
      <c r="B96" s="94"/>
      <c r="C96" s="95"/>
      <c r="D96" s="276" t="s">
        <v>83</v>
      </c>
      <c r="E96" s="276"/>
      <c r="F96" s="276"/>
      <c r="G96" s="276"/>
      <c r="H96" s="276"/>
      <c r="I96" s="96"/>
      <c r="J96" s="276" t="s">
        <v>84</v>
      </c>
      <c r="K96" s="276"/>
      <c r="L96" s="276"/>
      <c r="M96" s="276"/>
      <c r="N96" s="276"/>
      <c r="O96" s="276"/>
      <c r="P96" s="276"/>
      <c r="Q96" s="276"/>
      <c r="R96" s="276"/>
      <c r="S96" s="276"/>
      <c r="T96" s="276"/>
      <c r="U96" s="276"/>
      <c r="V96" s="276"/>
      <c r="W96" s="276"/>
      <c r="X96" s="276"/>
      <c r="Y96" s="276"/>
      <c r="Z96" s="276"/>
      <c r="AA96" s="276"/>
      <c r="AB96" s="276"/>
      <c r="AC96" s="276"/>
      <c r="AD96" s="276"/>
      <c r="AE96" s="276"/>
      <c r="AF96" s="276"/>
      <c r="AG96" s="274">
        <f>'01.2 - SO 01.2 ZTI'!J30</f>
        <v>0</v>
      </c>
      <c r="AH96" s="275"/>
      <c r="AI96" s="275"/>
      <c r="AJ96" s="275"/>
      <c r="AK96" s="275"/>
      <c r="AL96" s="275"/>
      <c r="AM96" s="275"/>
      <c r="AN96" s="274">
        <f t="shared" si="0"/>
        <v>0</v>
      </c>
      <c r="AO96" s="275"/>
      <c r="AP96" s="275"/>
      <c r="AQ96" s="97" t="s">
        <v>80</v>
      </c>
      <c r="AR96" s="98"/>
      <c r="AS96" s="99">
        <v>0</v>
      </c>
      <c r="AT96" s="100">
        <f t="shared" si="1"/>
        <v>0</v>
      </c>
      <c r="AU96" s="101">
        <f>'01.2 - SO 01.2 ZTI'!P120</f>
        <v>0</v>
      </c>
      <c r="AV96" s="100">
        <f>'01.2 - SO 01.2 ZTI'!J33</f>
        <v>0</v>
      </c>
      <c r="AW96" s="100">
        <f>'01.2 - SO 01.2 ZTI'!J34</f>
        <v>0</v>
      </c>
      <c r="AX96" s="100">
        <f>'01.2 - SO 01.2 ZTI'!J35</f>
        <v>0</v>
      </c>
      <c r="AY96" s="100">
        <f>'01.2 - SO 01.2 ZTI'!J36</f>
        <v>0</v>
      </c>
      <c r="AZ96" s="100">
        <f>'01.2 - SO 01.2 ZTI'!F33</f>
        <v>0</v>
      </c>
      <c r="BA96" s="100">
        <f>'01.2 - SO 01.2 ZTI'!F34</f>
        <v>0</v>
      </c>
      <c r="BB96" s="100">
        <f>'01.2 - SO 01.2 ZTI'!F35</f>
        <v>0</v>
      </c>
      <c r="BC96" s="100">
        <f>'01.2 - SO 01.2 ZTI'!F36</f>
        <v>0</v>
      </c>
      <c r="BD96" s="102">
        <f>'01.2 - SO 01.2 ZTI'!F37</f>
        <v>0</v>
      </c>
      <c r="BT96" s="103" t="s">
        <v>81</v>
      </c>
      <c r="BV96" s="103" t="s">
        <v>75</v>
      </c>
      <c r="BW96" s="103" t="s">
        <v>85</v>
      </c>
      <c r="BX96" s="103" t="s">
        <v>5</v>
      </c>
      <c r="CL96" s="103" t="s">
        <v>1</v>
      </c>
      <c r="CM96" s="103" t="s">
        <v>81</v>
      </c>
    </row>
    <row r="97" spans="1:91" s="7" customFormat="1" ht="16.5" customHeight="1">
      <c r="A97" s="93" t="s">
        <v>77</v>
      </c>
      <c r="B97" s="94"/>
      <c r="C97" s="95"/>
      <c r="D97" s="276" t="s">
        <v>86</v>
      </c>
      <c r="E97" s="276"/>
      <c r="F97" s="276"/>
      <c r="G97" s="276"/>
      <c r="H97" s="276"/>
      <c r="I97" s="96"/>
      <c r="J97" s="276" t="s">
        <v>87</v>
      </c>
      <c r="K97" s="276"/>
      <c r="L97" s="276"/>
      <c r="M97" s="276"/>
      <c r="N97" s="276"/>
      <c r="O97" s="276"/>
      <c r="P97" s="276"/>
      <c r="Q97" s="276"/>
      <c r="R97" s="276"/>
      <c r="S97" s="276"/>
      <c r="T97" s="276"/>
      <c r="U97" s="276"/>
      <c r="V97" s="276"/>
      <c r="W97" s="276"/>
      <c r="X97" s="276"/>
      <c r="Y97" s="276"/>
      <c r="Z97" s="276"/>
      <c r="AA97" s="276"/>
      <c r="AB97" s="276"/>
      <c r="AC97" s="276"/>
      <c r="AD97" s="276"/>
      <c r="AE97" s="276"/>
      <c r="AF97" s="276"/>
      <c r="AG97" s="274">
        <f>'01.3 - SO 01.3 Elektroins...'!J30</f>
        <v>0</v>
      </c>
      <c r="AH97" s="275"/>
      <c r="AI97" s="275"/>
      <c r="AJ97" s="275"/>
      <c r="AK97" s="275"/>
      <c r="AL97" s="275"/>
      <c r="AM97" s="275"/>
      <c r="AN97" s="274">
        <f t="shared" si="0"/>
        <v>0</v>
      </c>
      <c r="AO97" s="275"/>
      <c r="AP97" s="275"/>
      <c r="AQ97" s="97" t="s">
        <v>80</v>
      </c>
      <c r="AR97" s="98"/>
      <c r="AS97" s="99">
        <v>0</v>
      </c>
      <c r="AT97" s="100">
        <f t="shared" si="1"/>
        <v>0</v>
      </c>
      <c r="AU97" s="101">
        <f>'01.3 - SO 01.3 Elektroins...'!P119</f>
        <v>0</v>
      </c>
      <c r="AV97" s="100">
        <f>'01.3 - SO 01.3 Elektroins...'!J33</f>
        <v>0</v>
      </c>
      <c r="AW97" s="100">
        <f>'01.3 - SO 01.3 Elektroins...'!J34</f>
        <v>0</v>
      </c>
      <c r="AX97" s="100">
        <f>'01.3 - SO 01.3 Elektroins...'!J35</f>
        <v>0</v>
      </c>
      <c r="AY97" s="100">
        <f>'01.3 - SO 01.3 Elektroins...'!J36</f>
        <v>0</v>
      </c>
      <c r="AZ97" s="100">
        <f>'01.3 - SO 01.3 Elektroins...'!F33</f>
        <v>0</v>
      </c>
      <c r="BA97" s="100">
        <f>'01.3 - SO 01.3 Elektroins...'!F34</f>
        <v>0</v>
      </c>
      <c r="BB97" s="100">
        <f>'01.3 - SO 01.3 Elektroins...'!F35</f>
        <v>0</v>
      </c>
      <c r="BC97" s="100">
        <f>'01.3 - SO 01.3 Elektroins...'!F36</f>
        <v>0</v>
      </c>
      <c r="BD97" s="102">
        <f>'01.3 - SO 01.3 Elektroins...'!F37</f>
        <v>0</v>
      </c>
      <c r="BT97" s="103" t="s">
        <v>81</v>
      </c>
      <c r="BV97" s="103" t="s">
        <v>75</v>
      </c>
      <c r="BW97" s="103" t="s">
        <v>88</v>
      </c>
      <c r="BX97" s="103" t="s">
        <v>5</v>
      </c>
      <c r="CL97" s="103" t="s">
        <v>1</v>
      </c>
      <c r="CM97" s="103" t="s">
        <v>81</v>
      </c>
    </row>
    <row r="98" spans="1:91" s="7" customFormat="1" ht="16.5" customHeight="1">
      <c r="A98" s="93" t="s">
        <v>77</v>
      </c>
      <c r="B98" s="94"/>
      <c r="C98" s="95"/>
      <c r="D98" s="276" t="s">
        <v>89</v>
      </c>
      <c r="E98" s="276"/>
      <c r="F98" s="276"/>
      <c r="G98" s="276"/>
      <c r="H98" s="276"/>
      <c r="I98" s="96"/>
      <c r="J98" s="276" t="s">
        <v>90</v>
      </c>
      <c r="K98" s="276"/>
      <c r="L98" s="276"/>
      <c r="M98" s="276"/>
      <c r="N98" s="276"/>
      <c r="O98" s="276"/>
      <c r="P98" s="276"/>
      <c r="Q98" s="276"/>
      <c r="R98" s="276"/>
      <c r="S98" s="276"/>
      <c r="T98" s="276"/>
      <c r="U98" s="276"/>
      <c r="V98" s="276"/>
      <c r="W98" s="276"/>
      <c r="X98" s="276"/>
      <c r="Y98" s="276"/>
      <c r="Z98" s="276"/>
      <c r="AA98" s="276"/>
      <c r="AB98" s="276"/>
      <c r="AC98" s="276"/>
      <c r="AD98" s="276"/>
      <c r="AE98" s="276"/>
      <c r="AF98" s="276"/>
      <c r="AG98" s="274">
        <f>'01.4 - SO 01.4 VZT'!J30</f>
        <v>0</v>
      </c>
      <c r="AH98" s="275"/>
      <c r="AI98" s="275"/>
      <c r="AJ98" s="275"/>
      <c r="AK98" s="275"/>
      <c r="AL98" s="275"/>
      <c r="AM98" s="275"/>
      <c r="AN98" s="274">
        <f t="shared" si="0"/>
        <v>0</v>
      </c>
      <c r="AO98" s="275"/>
      <c r="AP98" s="275"/>
      <c r="AQ98" s="97" t="s">
        <v>80</v>
      </c>
      <c r="AR98" s="98"/>
      <c r="AS98" s="99">
        <v>0</v>
      </c>
      <c r="AT98" s="100">
        <f t="shared" si="1"/>
        <v>0</v>
      </c>
      <c r="AU98" s="101">
        <f>'01.4 - SO 01.4 VZT'!P119</f>
        <v>0</v>
      </c>
      <c r="AV98" s="100">
        <f>'01.4 - SO 01.4 VZT'!J33</f>
        <v>0</v>
      </c>
      <c r="AW98" s="100">
        <f>'01.4 - SO 01.4 VZT'!J34</f>
        <v>0</v>
      </c>
      <c r="AX98" s="100">
        <f>'01.4 - SO 01.4 VZT'!J35</f>
        <v>0</v>
      </c>
      <c r="AY98" s="100">
        <f>'01.4 - SO 01.4 VZT'!J36</f>
        <v>0</v>
      </c>
      <c r="AZ98" s="100">
        <f>'01.4 - SO 01.4 VZT'!F33</f>
        <v>0</v>
      </c>
      <c r="BA98" s="100">
        <f>'01.4 - SO 01.4 VZT'!F34</f>
        <v>0</v>
      </c>
      <c r="BB98" s="100">
        <f>'01.4 - SO 01.4 VZT'!F35</f>
        <v>0</v>
      </c>
      <c r="BC98" s="100">
        <f>'01.4 - SO 01.4 VZT'!F36</f>
        <v>0</v>
      </c>
      <c r="BD98" s="102">
        <f>'01.4 - SO 01.4 VZT'!F37</f>
        <v>0</v>
      </c>
      <c r="BT98" s="103" t="s">
        <v>81</v>
      </c>
      <c r="BV98" s="103" t="s">
        <v>75</v>
      </c>
      <c r="BW98" s="103" t="s">
        <v>91</v>
      </c>
      <c r="BX98" s="103" t="s">
        <v>5</v>
      </c>
      <c r="CL98" s="103" t="s">
        <v>1</v>
      </c>
      <c r="CM98" s="103" t="s">
        <v>81</v>
      </c>
    </row>
    <row r="99" spans="1:91" s="7" customFormat="1" ht="24.75" customHeight="1">
      <c r="A99" s="93" t="s">
        <v>77</v>
      </c>
      <c r="B99" s="94"/>
      <c r="C99" s="95"/>
      <c r="D99" s="276" t="s">
        <v>92</v>
      </c>
      <c r="E99" s="276"/>
      <c r="F99" s="276"/>
      <c r="G99" s="276"/>
      <c r="H99" s="276"/>
      <c r="I99" s="96"/>
      <c r="J99" s="276" t="s">
        <v>93</v>
      </c>
      <c r="K99" s="276"/>
      <c r="L99" s="276"/>
      <c r="M99" s="276"/>
      <c r="N99" s="276"/>
      <c r="O99" s="276"/>
      <c r="P99" s="276"/>
      <c r="Q99" s="276"/>
      <c r="R99" s="276"/>
      <c r="S99" s="276"/>
      <c r="T99" s="276"/>
      <c r="U99" s="276"/>
      <c r="V99" s="276"/>
      <c r="W99" s="276"/>
      <c r="X99" s="276"/>
      <c r="Y99" s="276"/>
      <c r="Z99" s="276"/>
      <c r="AA99" s="276"/>
      <c r="AB99" s="276"/>
      <c r="AC99" s="276"/>
      <c r="AD99" s="276"/>
      <c r="AE99" s="276"/>
      <c r="AF99" s="276"/>
      <c r="AG99" s="274">
        <f>'01.5 - SO 01.5 Likvidace ...'!J30</f>
        <v>0</v>
      </c>
      <c r="AH99" s="275"/>
      <c r="AI99" s="275"/>
      <c r="AJ99" s="275"/>
      <c r="AK99" s="275"/>
      <c r="AL99" s="275"/>
      <c r="AM99" s="275"/>
      <c r="AN99" s="274">
        <f t="shared" si="0"/>
        <v>0</v>
      </c>
      <c r="AO99" s="275"/>
      <c r="AP99" s="275"/>
      <c r="AQ99" s="97" t="s">
        <v>80</v>
      </c>
      <c r="AR99" s="98"/>
      <c r="AS99" s="99">
        <v>0</v>
      </c>
      <c r="AT99" s="100">
        <f t="shared" si="1"/>
        <v>0</v>
      </c>
      <c r="AU99" s="101">
        <f>'01.5 - SO 01.5 Likvidace ...'!P117</f>
        <v>0</v>
      </c>
      <c r="AV99" s="100">
        <f>'01.5 - SO 01.5 Likvidace ...'!J33</f>
        <v>0</v>
      </c>
      <c r="AW99" s="100">
        <f>'01.5 - SO 01.5 Likvidace ...'!J34</f>
        <v>0</v>
      </c>
      <c r="AX99" s="100">
        <f>'01.5 - SO 01.5 Likvidace ...'!J35</f>
        <v>0</v>
      </c>
      <c r="AY99" s="100">
        <f>'01.5 - SO 01.5 Likvidace ...'!J36</f>
        <v>0</v>
      </c>
      <c r="AZ99" s="100">
        <f>'01.5 - SO 01.5 Likvidace ...'!F33</f>
        <v>0</v>
      </c>
      <c r="BA99" s="100">
        <f>'01.5 - SO 01.5 Likvidace ...'!F34</f>
        <v>0</v>
      </c>
      <c r="BB99" s="100">
        <f>'01.5 - SO 01.5 Likvidace ...'!F35</f>
        <v>0</v>
      </c>
      <c r="BC99" s="100">
        <f>'01.5 - SO 01.5 Likvidace ...'!F36</f>
        <v>0</v>
      </c>
      <c r="BD99" s="102">
        <f>'01.5 - SO 01.5 Likvidace ...'!F37</f>
        <v>0</v>
      </c>
      <c r="BT99" s="103" t="s">
        <v>81</v>
      </c>
      <c r="BV99" s="103" t="s">
        <v>75</v>
      </c>
      <c r="BW99" s="103" t="s">
        <v>94</v>
      </c>
      <c r="BX99" s="103" t="s">
        <v>5</v>
      </c>
      <c r="CL99" s="103" t="s">
        <v>1</v>
      </c>
      <c r="CM99" s="103" t="s">
        <v>81</v>
      </c>
    </row>
    <row r="100" spans="1:91" s="7" customFormat="1" ht="16.5" customHeight="1">
      <c r="A100" s="93" t="s">
        <v>77</v>
      </c>
      <c r="B100" s="94"/>
      <c r="C100" s="95"/>
      <c r="D100" s="276" t="s">
        <v>95</v>
      </c>
      <c r="E100" s="276"/>
      <c r="F100" s="276"/>
      <c r="G100" s="276"/>
      <c r="H100" s="276"/>
      <c r="I100" s="96"/>
      <c r="J100" s="276" t="s">
        <v>96</v>
      </c>
      <c r="K100" s="276"/>
      <c r="L100" s="276"/>
      <c r="M100" s="276"/>
      <c r="N100" s="276"/>
      <c r="O100" s="276"/>
      <c r="P100" s="276"/>
      <c r="Q100" s="276"/>
      <c r="R100" s="276"/>
      <c r="S100" s="276"/>
      <c r="T100" s="276"/>
      <c r="U100" s="276"/>
      <c r="V100" s="276"/>
      <c r="W100" s="276"/>
      <c r="X100" s="276"/>
      <c r="Y100" s="276"/>
      <c r="Z100" s="276"/>
      <c r="AA100" s="276"/>
      <c r="AB100" s="276"/>
      <c r="AC100" s="276"/>
      <c r="AD100" s="276"/>
      <c r="AE100" s="276"/>
      <c r="AF100" s="276"/>
      <c r="AG100" s="274">
        <f>'901 - VON'!J30</f>
        <v>0</v>
      </c>
      <c r="AH100" s="275"/>
      <c r="AI100" s="275"/>
      <c r="AJ100" s="275"/>
      <c r="AK100" s="275"/>
      <c r="AL100" s="275"/>
      <c r="AM100" s="275"/>
      <c r="AN100" s="274">
        <f t="shared" si="0"/>
        <v>0</v>
      </c>
      <c r="AO100" s="275"/>
      <c r="AP100" s="275"/>
      <c r="AQ100" s="97" t="s">
        <v>96</v>
      </c>
      <c r="AR100" s="98"/>
      <c r="AS100" s="104">
        <v>0</v>
      </c>
      <c r="AT100" s="105">
        <f t="shared" si="1"/>
        <v>0</v>
      </c>
      <c r="AU100" s="106">
        <f>'901 - VON'!P118</f>
        <v>0</v>
      </c>
      <c r="AV100" s="105">
        <f>'901 - VON'!J33</f>
        <v>0</v>
      </c>
      <c r="AW100" s="105">
        <f>'901 - VON'!J34</f>
        <v>0</v>
      </c>
      <c r="AX100" s="105">
        <f>'901 - VON'!J35</f>
        <v>0</v>
      </c>
      <c r="AY100" s="105">
        <f>'901 - VON'!J36</f>
        <v>0</v>
      </c>
      <c r="AZ100" s="105">
        <f>'901 - VON'!F33</f>
        <v>0</v>
      </c>
      <c r="BA100" s="105">
        <f>'901 - VON'!F34</f>
        <v>0</v>
      </c>
      <c r="BB100" s="105">
        <f>'901 - VON'!F35</f>
        <v>0</v>
      </c>
      <c r="BC100" s="105">
        <f>'901 - VON'!F36</f>
        <v>0</v>
      </c>
      <c r="BD100" s="107">
        <f>'901 - VON'!F37</f>
        <v>0</v>
      </c>
      <c r="BT100" s="103" t="s">
        <v>81</v>
      </c>
      <c r="BV100" s="103" t="s">
        <v>75</v>
      </c>
      <c r="BW100" s="103" t="s">
        <v>97</v>
      </c>
      <c r="BX100" s="103" t="s">
        <v>5</v>
      </c>
      <c r="CL100" s="103" t="s">
        <v>1</v>
      </c>
      <c r="CM100" s="103" t="s">
        <v>81</v>
      </c>
    </row>
    <row r="101" spans="1:91" s="2" customFormat="1" ht="30" customHeight="1">
      <c r="A101" s="34"/>
      <c r="B101" s="35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9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</row>
    <row r="102" spans="1:91" s="2" customFormat="1" ht="6.95" customHeight="1">
      <c r="A102" s="34"/>
      <c r="B102" s="54"/>
      <c r="C102" s="55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39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</row>
  </sheetData>
  <sheetProtection algorithmName="SHA-512" hashValue="addK393s8jLs13/JGNJUroX2nuDFZTReA+3Y05wwFfhdEGiGECpueRN75W1vqXe3Cm21d544DfmQX2kpC5lJtg==" saltValue="XnU0PSO/QMGbzKQ8kwZmprWbREDGwHt3p64KXKX2lYKaMt4QfHhIC5E0NYii2PXbZS0IKwhzf7rHaG8x8TXyKg==" spinCount="100000" sheet="1" objects="1" scenarios="1" formatColumns="0" formatRows="0"/>
  <mergeCells count="62">
    <mergeCell ref="AS89:AT91"/>
    <mergeCell ref="AM90:AP90"/>
    <mergeCell ref="D97:H97"/>
    <mergeCell ref="J97:AF97"/>
    <mergeCell ref="AG97:AM97"/>
    <mergeCell ref="C92:G92"/>
    <mergeCell ref="AG92:AM92"/>
    <mergeCell ref="I92:AF92"/>
    <mergeCell ref="D95:H95"/>
    <mergeCell ref="AG95:AM95"/>
    <mergeCell ref="J95:AF95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K30:AO30"/>
    <mergeCell ref="L30:P30"/>
    <mergeCell ref="W30:AE30"/>
    <mergeCell ref="L31:P31"/>
    <mergeCell ref="AN100:AP100"/>
    <mergeCell ref="AG100:AM100"/>
    <mergeCell ref="AN97:AP97"/>
    <mergeCell ref="AN92:AP92"/>
    <mergeCell ref="AN95:AP95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01.1 - SO 01.1 Stavební část'!C2" display="/" xr:uid="{00000000-0004-0000-0000-000000000000}"/>
    <hyperlink ref="A96" location="'01.2 - SO 01.2 ZTI'!C2" display="/" xr:uid="{00000000-0004-0000-0000-000001000000}"/>
    <hyperlink ref="A97" location="'01.3 - SO 01.3 Elektroins...'!C2" display="/" xr:uid="{00000000-0004-0000-0000-000002000000}"/>
    <hyperlink ref="A98" location="'01.4 - SO 01.4 VZT'!C2" display="/" xr:uid="{00000000-0004-0000-0000-000003000000}"/>
    <hyperlink ref="A99" location="'01.5 - SO 01.5 Likvidace ...'!C2" display="/" xr:uid="{00000000-0004-0000-0000-000004000000}"/>
    <hyperlink ref="A100" location="'901 - VON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362"/>
  <sheetViews>
    <sheetView showGridLines="0" topLeftCell="A119" workbookViewId="0">
      <selection activeCell="H144" sqref="H144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7" t="s">
        <v>82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81</v>
      </c>
    </row>
    <row r="4" spans="1:46" s="1" customFormat="1" ht="24.95" customHeight="1">
      <c r="B4" s="20"/>
      <c r="D4" s="110" t="s">
        <v>98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298" t="str">
        <f>'Rekapitulace stavby'!K6</f>
        <v>Bytový dům Mezilesí 2059 - Výměna stoupacího potrubí - II. etapa</v>
      </c>
      <c r="F7" s="299"/>
      <c r="G7" s="299"/>
      <c r="H7" s="299"/>
      <c r="L7" s="20"/>
    </row>
    <row r="8" spans="1:46" s="2" customFormat="1" ht="12" customHeight="1">
      <c r="A8" s="34"/>
      <c r="B8" s="39"/>
      <c r="C8" s="34"/>
      <c r="D8" s="112" t="s">
        <v>99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0" t="s">
        <v>100</v>
      </c>
      <c r="F9" s="301"/>
      <c r="G9" s="301"/>
      <c r="H9" s="301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20. 5. 2021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tr">
        <f>IF('Rekapitulace stavby'!E11="","",'Rekapitulace stavby'!E11)</f>
        <v xml:space="preserve"> </v>
      </c>
      <c r="F15" s="34"/>
      <c r="G15" s="34"/>
      <c r="H15" s="34"/>
      <c r="I15" s="112" t="s">
        <v>26</v>
      </c>
      <c r="J15" s="11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27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2" t="str">
        <f>'Rekapitulace stavby'!E14</f>
        <v>Vyplň údaj</v>
      </c>
      <c r="F18" s="303"/>
      <c r="G18" s="303"/>
      <c r="H18" s="303"/>
      <c r="I18" s="112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29</v>
      </c>
      <c r="E20" s="34"/>
      <c r="F20" s="34"/>
      <c r="G20" s="34"/>
      <c r="H20" s="34"/>
      <c r="I20" s="112" t="s">
        <v>25</v>
      </c>
      <c r="J20" s="11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tr">
        <f>IF('Rekapitulace stavby'!E17="","",'Rekapitulace stavby'!E17)</f>
        <v xml:space="preserve"> </v>
      </c>
      <c r="F21" s="34"/>
      <c r="G21" s="34"/>
      <c r="H21" s="34"/>
      <c r="I21" s="112" t="s">
        <v>26</v>
      </c>
      <c r="J21" s="11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31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26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32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4" t="s">
        <v>1</v>
      </c>
      <c r="F27" s="304"/>
      <c r="G27" s="304"/>
      <c r="H27" s="30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33</v>
      </c>
      <c r="E30" s="34"/>
      <c r="F30" s="34"/>
      <c r="G30" s="34"/>
      <c r="H30" s="34"/>
      <c r="I30" s="34"/>
      <c r="J30" s="120">
        <f>ROUND(J132,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35</v>
      </c>
      <c r="G32" s="34"/>
      <c r="H32" s="34"/>
      <c r="I32" s="121" t="s">
        <v>34</v>
      </c>
      <c r="J32" s="121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37</v>
      </c>
      <c r="E33" s="112" t="s">
        <v>38</v>
      </c>
      <c r="F33" s="123">
        <f>ROUND((SUM(BE132:BE361)),  2)</f>
        <v>0</v>
      </c>
      <c r="G33" s="34"/>
      <c r="H33" s="34"/>
      <c r="I33" s="124">
        <v>0.21</v>
      </c>
      <c r="J33" s="123">
        <f>ROUND(((SUM(BE132:BE361))*I33),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39</v>
      </c>
      <c r="F34" s="123">
        <f>ROUND((SUM(BF132:BF361)),  2)</f>
        <v>0</v>
      </c>
      <c r="G34" s="34"/>
      <c r="H34" s="34"/>
      <c r="I34" s="124">
        <v>0.15</v>
      </c>
      <c r="J34" s="123">
        <f>ROUND(((SUM(BF132:BF361))*I34),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40</v>
      </c>
      <c r="F35" s="123">
        <f>ROUND((SUM(BG132:BG361)),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41</v>
      </c>
      <c r="F36" s="123">
        <f>ROUND((SUM(BH132:BH361)),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42</v>
      </c>
      <c r="F37" s="123">
        <f>ROUND((SUM(BI132:BI361)),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43</v>
      </c>
      <c r="E39" s="127"/>
      <c r="F39" s="127"/>
      <c r="G39" s="128" t="s">
        <v>44</v>
      </c>
      <c r="H39" s="129" t="s">
        <v>45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101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6" t="str">
        <f>E7</f>
        <v>Bytový dům Mezilesí 2059 - Výměna stoupacího potrubí - II. etapa</v>
      </c>
      <c r="F85" s="297"/>
      <c r="G85" s="297"/>
      <c r="H85" s="297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99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4" t="str">
        <f>E9</f>
        <v>01.1 - SO 01.1 Stavební část</v>
      </c>
      <c r="F87" s="295"/>
      <c r="G87" s="295"/>
      <c r="H87" s="295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20. 5. 2021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29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102</v>
      </c>
      <c r="D94" s="144"/>
      <c r="E94" s="144"/>
      <c r="F94" s="144"/>
      <c r="G94" s="144"/>
      <c r="H94" s="144"/>
      <c r="I94" s="144"/>
      <c r="J94" s="145" t="s">
        <v>103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104</v>
      </c>
      <c r="D96" s="36"/>
      <c r="E96" s="36"/>
      <c r="F96" s="36"/>
      <c r="G96" s="36"/>
      <c r="H96" s="36"/>
      <c r="I96" s="36"/>
      <c r="J96" s="84">
        <f>J132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105</v>
      </c>
    </row>
    <row r="97" spans="2:12" s="9" customFormat="1" ht="24.95" customHeight="1">
      <c r="B97" s="147"/>
      <c r="C97" s="148"/>
      <c r="D97" s="149" t="s">
        <v>106</v>
      </c>
      <c r="E97" s="150"/>
      <c r="F97" s="150"/>
      <c r="G97" s="150"/>
      <c r="H97" s="150"/>
      <c r="I97" s="150"/>
      <c r="J97" s="151">
        <f>J133</f>
        <v>0</v>
      </c>
      <c r="K97" s="148"/>
      <c r="L97" s="152"/>
    </row>
    <row r="98" spans="2:12" s="10" customFormat="1" ht="19.899999999999999" customHeight="1">
      <c r="B98" s="153"/>
      <c r="C98" s="154"/>
      <c r="D98" s="155" t="s">
        <v>107</v>
      </c>
      <c r="E98" s="156"/>
      <c r="F98" s="156"/>
      <c r="G98" s="156"/>
      <c r="H98" s="156"/>
      <c r="I98" s="156"/>
      <c r="J98" s="157">
        <f>J134</f>
        <v>0</v>
      </c>
      <c r="K98" s="154"/>
      <c r="L98" s="158"/>
    </row>
    <row r="99" spans="2:12" s="10" customFormat="1" ht="19.899999999999999" customHeight="1">
      <c r="B99" s="153"/>
      <c r="C99" s="154"/>
      <c r="D99" s="155" t="s">
        <v>108</v>
      </c>
      <c r="E99" s="156"/>
      <c r="F99" s="156"/>
      <c r="G99" s="156"/>
      <c r="H99" s="156"/>
      <c r="I99" s="156"/>
      <c r="J99" s="157">
        <f>J143</f>
        <v>0</v>
      </c>
      <c r="K99" s="154"/>
      <c r="L99" s="158"/>
    </row>
    <row r="100" spans="2:12" s="10" customFormat="1" ht="19.899999999999999" customHeight="1">
      <c r="B100" s="153"/>
      <c r="C100" s="154"/>
      <c r="D100" s="155" t="s">
        <v>109</v>
      </c>
      <c r="E100" s="156"/>
      <c r="F100" s="156"/>
      <c r="G100" s="156"/>
      <c r="H100" s="156"/>
      <c r="I100" s="156"/>
      <c r="J100" s="157">
        <f>J147</f>
        <v>0</v>
      </c>
      <c r="K100" s="154"/>
      <c r="L100" s="158"/>
    </row>
    <row r="101" spans="2:12" s="10" customFormat="1" ht="19.899999999999999" customHeight="1">
      <c r="B101" s="153"/>
      <c r="C101" s="154"/>
      <c r="D101" s="155" t="s">
        <v>110</v>
      </c>
      <c r="E101" s="156"/>
      <c r="F101" s="156"/>
      <c r="G101" s="156"/>
      <c r="H101" s="156"/>
      <c r="I101" s="156"/>
      <c r="J101" s="157">
        <f>J167</f>
        <v>0</v>
      </c>
      <c r="K101" s="154"/>
      <c r="L101" s="158"/>
    </row>
    <row r="102" spans="2:12" s="10" customFormat="1" ht="19.899999999999999" customHeight="1">
      <c r="B102" s="153"/>
      <c r="C102" s="154"/>
      <c r="D102" s="155" t="s">
        <v>111</v>
      </c>
      <c r="E102" s="156"/>
      <c r="F102" s="156"/>
      <c r="G102" s="156"/>
      <c r="H102" s="156"/>
      <c r="I102" s="156"/>
      <c r="J102" s="157">
        <f>J227</f>
        <v>0</v>
      </c>
      <c r="K102" s="154"/>
      <c r="L102" s="158"/>
    </row>
    <row r="103" spans="2:12" s="10" customFormat="1" ht="19.899999999999999" customHeight="1">
      <c r="B103" s="153"/>
      <c r="C103" s="154"/>
      <c r="D103" s="155" t="s">
        <v>112</v>
      </c>
      <c r="E103" s="156"/>
      <c r="F103" s="156"/>
      <c r="G103" s="156"/>
      <c r="H103" s="156"/>
      <c r="I103" s="156"/>
      <c r="J103" s="157">
        <f>J241</f>
        <v>0</v>
      </c>
      <c r="K103" s="154"/>
      <c r="L103" s="158"/>
    </row>
    <row r="104" spans="2:12" s="9" customFormat="1" ht="24.95" customHeight="1">
      <c r="B104" s="147"/>
      <c r="C104" s="148"/>
      <c r="D104" s="149" t="s">
        <v>113</v>
      </c>
      <c r="E104" s="150"/>
      <c r="F104" s="150"/>
      <c r="G104" s="150"/>
      <c r="H104" s="150"/>
      <c r="I104" s="150"/>
      <c r="J104" s="151">
        <f>J243</f>
        <v>0</v>
      </c>
      <c r="K104" s="148"/>
      <c r="L104" s="152"/>
    </row>
    <row r="105" spans="2:12" s="10" customFormat="1" ht="19.899999999999999" customHeight="1">
      <c r="B105" s="153"/>
      <c r="C105" s="154"/>
      <c r="D105" s="155" t="s">
        <v>114</v>
      </c>
      <c r="E105" s="156"/>
      <c r="F105" s="156"/>
      <c r="G105" s="156"/>
      <c r="H105" s="156"/>
      <c r="I105" s="156"/>
      <c r="J105" s="157">
        <f>J244</f>
        <v>0</v>
      </c>
      <c r="K105" s="154"/>
      <c r="L105" s="158"/>
    </row>
    <row r="106" spans="2:12" s="10" customFormat="1" ht="19.899999999999999" customHeight="1">
      <c r="B106" s="153"/>
      <c r="C106" s="154"/>
      <c r="D106" s="155" t="s">
        <v>115</v>
      </c>
      <c r="E106" s="156"/>
      <c r="F106" s="156"/>
      <c r="G106" s="156"/>
      <c r="H106" s="156"/>
      <c r="I106" s="156"/>
      <c r="J106" s="157">
        <f>J253</f>
        <v>0</v>
      </c>
      <c r="K106" s="154"/>
      <c r="L106" s="158"/>
    </row>
    <row r="107" spans="2:12" s="10" customFormat="1" ht="19.899999999999999" customHeight="1">
      <c r="B107" s="153"/>
      <c r="C107" s="154"/>
      <c r="D107" s="155" t="s">
        <v>116</v>
      </c>
      <c r="E107" s="156"/>
      <c r="F107" s="156"/>
      <c r="G107" s="156"/>
      <c r="H107" s="156"/>
      <c r="I107" s="156"/>
      <c r="J107" s="157">
        <f>J287</f>
        <v>0</v>
      </c>
      <c r="K107" s="154"/>
      <c r="L107" s="158"/>
    </row>
    <row r="108" spans="2:12" s="10" customFormat="1" ht="19.899999999999999" customHeight="1">
      <c r="B108" s="153"/>
      <c r="C108" s="154"/>
      <c r="D108" s="155" t="s">
        <v>117</v>
      </c>
      <c r="E108" s="156"/>
      <c r="F108" s="156"/>
      <c r="G108" s="156"/>
      <c r="H108" s="156"/>
      <c r="I108" s="156"/>
      <c r="J108" s="157">
        <f>J300</f>
        <v>0</v>
      </c>
      <c r="K108" s="154"/>
      <c r="L108" s="158"/>
    </row>
    <row r="109" spans="2:12" s="10" customFormat="1" ht="19.899999999999999" customHeight="1">
      <c r="B109" s="153"/>
      <c r="C109" s="154"/>
      <c r="D109" s="155" t="s">
        <v>118</v>
      </c>
      <c r="E109" s="156"/>
      <c r="F109" s="156"/>
      <c r="G109" s="156"/>
      <c r="H109" s="156"/>
      <c r="I109" s="156"/>
      <c r="J109" s="157">
        <f>J322</f>
        <v>0</v>
      </c>
      <c r="K109" s="154"/>
      <c r="L109" s="158"/>
    </row>
    <row r="110" spans="2:12" s="10" customFormat="1" ht="19.899999999999999" customHeight="1">
      <c r="B110" s="153"/>
      <c r="C110" s="154"/>
      <c r="D110" s="155" t="s">
        <v>119</v>
      </c>
      <c r="E110" s="156"/>
      <c r="F110" s="156"/>
      <c r="G110" s="156"/>
      <c r="H110" s="156"/>
      <c r="I110" s="156"/>
      <c r="J110" s="157">
        <f>J326</f>
        <v>0</v>
      </c>
      <c r="K110" s="154"/>
      <c r="L110" s="158"/>
    </row>
    <row r="111" spans="2:12" s="10" customFormat="1" ht="19.899999999999999" customHeight="1">
      <c r="B111" s="153"/>
      <c r="C111" s="154"/>
      <c r="D111" s="155" t="s">
        <v>120</v>
      </c>
      <c r="E111" s="156"/>
      <c r="F111" s="156"/>
      <c r="G111" s="156"/>
      <c r="H111" s="156"/>
      <c r="I111" s="156"/>
      <c r="J111" s="157">
        <f>J350</f>
        <v>0</v>
      </c>
      <c r="K111" s="154"/>
      <c r="L111" s="158"/>
    </row>
    <row r="112" spans="2:12" s="10" customFormat="1" ht="19.899999999999999" customHeight="1">
      <c r="B112" s="153"/>
      <c r="C112" s="154"/>
      <c r="D112" s="155" t="s">
        <v>121</v>
      </c>
      <c r="E112" s="156"/>
      <c r="F112" s="156"/>
      <c r="G112" s="156"/>
      <c r="H112" s="156"/>
      <c r="I112" s="156"/>
      <c r="J112" s="157">
        <f>J356</f>
        <v>0</v>
      </c>
      <c r="K112" s="154"/>
      <c r="L112" s="158"/>
    </row>
    <row r="113" spans="1:31" s="2" customFormat="1" ht="21.75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31" s="2" customFormat="1" ht="6.95" customHeight="1">
      <c r="A114" s="34"/>
      <c r="B114" s="54"/>
      <c r="C114" s="55"/>
      <c r="D114" s="55"/>
      <c r="E114" s="55"/>
      <c r="F114" s="55"/>
      <c r="G114" s="55"/>
      <c r="H114" s="55"/>
      <c r="I114" s="55"/>
      <c r="J114" s="55"/>
      <c r="K114" s="55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8" spans="1:31" s="2" customFormat="1" ht="6.95" customHeight="1">
      <c r="A118" s="34"/>
      <c r="B118" s="56"/>
      <c r="C118" s="57"/>
      <c r="D118" s="57"/>
      <c r="E118" s="57"/>
      <c r="F118" s="57"/>
      <c r="G118" s="57"/>
      <c r="H118" s="57"/>
      <c r="I118" s="57"/>
      <c r="J118" s="57"/>
      <c r="K118" s="57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31" s="2" customFormat="1" ht="24.95" customHeight="1">
      <c r="A119" s="34"/>
      <c r="B119" s="35"/>
      <c r="C119" s="23" t="s">
        <v>122</v>
      </c>
      <c r="D119" s="36"/>
      <c r="E119" s="36"/>
      <c r="F119" s="36"/>
      <c r="G119" s="36"/>
      <c r="H119" s="36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31" s="2" customFormat="1" ht="6.95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31" s="2" customFormat="1" ht="12" customHeight="1">
      <c r="A121" s="34"/>
      <c r="B121" s="35"/>
      <c r="C121" s="29" t="s">
        <v>16</v>
      </c>
      <c r="D121" s="36"/>
      <c r="E121" s="36"/>
      <c r="F121" s="36"/>
      <c r="G121" s="36"/>
      <c r="H121" s="36"/>
      <c r="I121" s="36"/>
      <c r="J121" s="36"/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31" s="2" customFormat="1" ht="16.5" customHeight="1">
      <c r="A122" s="34"/>
      <c r="B122" s="35"/>
      <c r="C122" s="36"/>
      <c r="D122" s="36"/>
      <c r="E122" s="296" t="str">
        <f>E7</f>
        <v>Bytový dům Mezilesí 2059 - Výměna stoupacího potrubí - II. etapa</v>
      </c>
      <c r="F122" s="297"/>
      <c r="G122" s="297"/>
      <c r="H122" s="297"/>
      <c r="I122" s="36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31" s="2" customFormat="1" ht="12" customHeight="1">
      <c r="A123" s="34"/>
      <c r="B123" s="35"/>
      <c r="C123" s="29" t="s">
        <v>99</v>
      </c>
      <c r="D123" s="36"/>
      <c r="E123" s="36"/>
      <c r="F123" s="36"/>
      <c r="G123" s="36"/>
      <c r="H123" s="36"/>
      <c r="I123" s="36"/>
      <c r="J123" s="36"/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31" s="2" customFormat="1" ht="16.5" customHeight="1">
      <c r="A124" s="34"/>
      <c r="B124" s="35"/>
      <c r="C124" s="36"/>
      <c r="D124" s="36"/>
      <c r="E124" s="284" t="str">
        <f>E9</f>
        <v>01.1 - SO 01.1 Stavební část</v>
      </c>
      <c r="F124" s="295"/>
      <c r="G124" s="295"/>
      <c r="H124" s="295"/>
      <c r="I124" s="36"/>
      <c r="J124" s="36"/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31" s="2" customFormat="1" ht="6.95" customHeight="1">
      <c r="A125" s="34"/>
      <c r="B125" s="35"/>
      <c r="C125" s="36"/>
      <c r="D125" s="36"/>
      <c r="E125" s="36"/>
      <c r="F125" s="36"/>
      <c r="G125" s="36"/>
      <c r="H125" s="36"/>
      <c r="I125" s="36"/>
      <c r="J125" s="36"/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31" s="2" customFormat="1" ht="12" customHeight="1">
      <c r="A126" s="34"/>
      <c r="B126" s="35"/>
      <c r="C126" s="29" t="s">
        <v>20</v>
      </c>
      <c r="D126" s="36"/>
      <c r="E126" s="36"/>
      <c r="F126" s="27" t="str">
        <f>F12</f>
        <v xml:space="preserve"> </v>
      </c>
      <c r="G126" s="36"/>
      <c r="H126" s="36"/>
      <c r="I126" s="29" t="s">
        <v>22</v>
      </c>
      <c r="J126" s="66" t="str">
        <f>IF(J12="","",J12)</f>
        <v>20. 5. 2021</v>
      </c>
      <c r="K126" s="36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31" s="2" customFormat="1" ht="6.95" customHeight="1">
      <c r="A127" s="34"/>
      <c r="B127" s="35"/>
      <c r="C127" s="36"/>
      <c r="D127" s="36"/>
      <c r="E127" s="36"/>
      <c r="F127" s="36"/>
      <c r="G127" s="36"/>
      <c r="H127" s="36"/>
      <c r="I127" s="36"/>
      <c r="J127" s="36"/>
      <c r="K127" s="36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:31" s="2" customFormat="1" ht="15.2" customHeight="1">
      <c r="A128" s="34"/>
      <c r="B128" s="35"/>
      <c r="C128" s="29" t="s">
        <v>24</v>
      </c>
      <c r="D128" s="36"/>
      <c r="E128" s="36"/>
      <c r="F128" s="27" t="str">
        <f>E15</f>
        <v xml:space="preserve"> </v>
      </c>
      <c r="G128" s="36"/>
      <c r="H128" s="36"/>
      <c r="I128" s="29" t="s">
        <v>29</v>
      </c>
      <c r="J128" s="32" t="str">
        <f>E21</f>
        <v xml:space="preserve"> </v>
      </c>
      <c r="K128" s="36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:65" s="2" customFormat="1" ht="15.2" customHeight="1">
      <c r="A129" s="34"/>
      <c r="B129" s="35"/>
      <c r="C129" s="29" t="s">
        <v>27</v>
      </c>
      <c r="D129" s="36"/>
      <c r="E129" s="36"/>
      <c r="F129" s="27" t="str">
        <f>IF(E18="","",E18)</f>
        <v>Vyplň údaj</v>
      </c>
      <c r="G129" s="36"/>
      <c r="H129" s="36"/>
      <c r="I129" s="29" t="s">
        <v>31</v>
      </c>
      <c r="J129" s="32" t="str">
        <f>E24</f>
        <v xml:space="preserve"> </v>
      </c>
      <c r="K129" s="36"/>
      <c r="L129" s="51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pans="1:65" s="2" customFormat="1" ht="10.35" customHeight="1">
      <c r="A130" s="34"/>
      <c r="B130" s="35"/>
      <c r="C130" s="36"/>
      <c r="D130" s="36"/>
      <c r="E130" s="36"/>
      <c r="F130" s="36"/>
      <c r="G130" s="36"/>
      <c r="H130" s="36"/>
      <c r="I130" s="36"/>
      <c r="J130" s="36"/>
      <c r="K130" s="36"/>
      <c r="L130" s="51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</row>
    <row r="131" spans="1:65" s="11" customFormat="1" ht="29.25" customHeight="1">
      <c r="A131" s="159"/>
      <c r="B131" s="160"/>
      <c r="C131" s="161" t="s">
        <v>123</v>
      </c>
      <c r="D131" s="162" t="s">
        <v>58</v>
      </c>
      <c r="E131" s="162" t="s">
        <v>54</v>
      </c>
      <c r="F131" s="162" t="s">
        <v>55</v>
      </c>
      <c r="G131" s="162" t="s">
        <v>124</v>
      </c>
      <c r="H131" s="162" t="s">
        <v>125</v>
      </c>
      <c r="I131" s="162" t="s">
        <v>126</v>
      </c>
      <c r="J131" s="163" t="s">
        <v>103</v>
      </c>
      <c r="K131" s="164" t="s">
        <v>127</v>
      </c>
      <c r="L131" s="165"/>
      <c r="M131" s="75" t="s">
        <v>1</v>
      </c>
      <c r="N131" s="76" t="s">
        <v>37</v>
      </c>
      <c r="O131" s="76" t="s">
        <v>128</v>
      </c>
      <c r="P131" s="76" t="s">
        <v>129</v>
      </c>
      <c r="Q131" s="76" t="s">
        <v>130</v>
      </c>
      <c r="R131" s="76" t="s">
        <v>131</v>
      </c>
      <c r="S131" s="76" t="s">
        <v>132</v>
      </c>
      <c r="T131" s="77" t="s">
        <v>133</v>
      </c>
      <c r="U131" s="159"/>
      <c r="V131" s="159"/>
      <c r="W131" s="159"/>
      <c r="X131" s="159"/>
      <c r="Y131" s="159"/>
      <c r="Z131" s="159"/>
      <c r="AA131" s="159"/>
      <c r="AB131" s="159"/>
      <c r="AC131" s="159"/>
      <c r="AD131" s="159"/>
      <c r="AE131" s="159"/>
    </row>
    <row r="132" spans="1:65" s="2" customFormat="1" ht="22.9" customHeight="1">
      <c r="A132" s="34"/>
      <c r="B132" s="35"/>
      <c r="C132" s="82" t="s">
        <v>134</v>
      </c>
      <c r="D132" s="36"/>
      <c r="E132" s="36"/>
      <c r="F132" s="36"/>
      <c r="G132" s="36"/>
      <c r="H132" s="36"/>
      <c r="I132" s="36"/>
      <c r="J132" s="166">
        <f>BK132</f>
        <v>0</v>
      </c>
      <c r="K132" s="36"/>
      <c r="L132" s="39"/>
      <c r="M132" s="78"/>
      <c r="N132" s="167"/>
      <c r="O132" s="79"/>
      <c r="P132" s="168">
        <f>P133+P243</f>
        <v>0</v>
      </c>
      <c r="Q132" s="79"/>
      <c r="R132" s="168">
        <f>R133+R243</f>
        <v>20.286381930000001</v>
      </c>
      <c r="S132" s="79"/>
      <c r="T132" s="169">
        <f>T133+T243</f>
        <v>29.006198000000005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T132" s="17" t="s">
        <v>72</v>
      </c>
      <c r="AU132" s="17" t="s">
        <v>105</v>
      </c>
      <c r="BK132" s="170">
        <f>BK133+BK243</f>
        <v>0</v>
      </c>
    </row>
    <row r="133" spans="1:65" s="12" customFormat="1" ht="25.9" customHeight="1">
      <c r="B133" s="171"/>
      <c r="C133" s="172"/>
      <c r="D133" s="173" t="s">
        <v>72</v>
      </c>
      <c r="E133" s="174" t="s">
        <v>135</v>
      </c>
      <c r="F133" s="174" t="s">
        <v>136</v>
      </c>
      <c r="G133" s="172"/>
      <c r="H133" s="172"/>
      <c r="I133" s="175"/>
      <c r="J133" s="176">
        <f>BK133</f>
        <v>0</v>
      </c>
      <c r="K133" s="172"/>
      <c r="L133" s="177"/>
      <c r="M133" s="178"/>
      <c r="N133" s="179"/>
      <c r="O133" s="179"/>
      <c r="P133" s="180">
        <f>P134+P143+P147+P167+P227+P241</f>
        <v>0</v>
      </c>
      <c r="Q133" s="179"/>
      <c r="R133" s="180">
        <f>R134+R143+R147+R167+R227+R241</f>
        <v>7.6948880100000006</v>
      </c>
      <c r="S133" s="179"/>
      <c r="T133" s="181">
        <f>T134+T143+T147+T167+T227+T241</f>
        <v>26.936700000000005</v>
      </c>
      <c r="AR133" s="182" t="s">
        <v>81</v>
      </c>
      <c r="AT133" s="183" t="s">
        <v>72</v>
      </c>
      <c r="AU133" s="183" t="s">
        <v>73</v>
      </c>
      <c r="AY133" s="182" t="s">
        <v>137</v>
      </c>
      <c r="BK133" s="184">
        <f>BK134+BK143+BK147+BK167+BK227+BK241</f>
        <v>0</v>
      </c>
    </row>
    <row r="134" spans="1:65" s="12" customFormat="1" ht="22.9" customHeight="1">
      <c r="B134" s="171"/>
      <c r="C134" s="172"/>
      <c r="D134" s="173" t="s">
        <v>72</v>
      </c>
      <c r="E134" s="185" t="s">
        <v>138</v>
      </c>
      <c r="F134" s="185" t="s">
        <v>139</v>
      </c>
      <c r="G134" s="172"/>
      <c r="H134" s="172"/>
      <c r="I134" s="175"/>
      <c r="J134" s="186">
        <f>BK134</f>
        <v>0</v>
      </c>
      <c r="K134" s="172"/>
      <c r="L134" s="177"/>
      <c r="M134" s="178"/>
      <c r="N134" s="179"/>
      <c r="O134" s="179"/>
      <c r="P134" s="180">
        <f>SUM(P135:P142)</f>
        <v>0</v>
      </c>
      <c r="Q134" s="179"/>
      <c r="R134" s="180">
        <f>SUM(R135:R142)</f>
        <v>0.36119999999999997</v>
      </c>
      <c r="S134" s="179"/>
      <c r="T134" s="181">
        <f>SUM(T135:T142)</f>
        <v>0</v>
      </c>
      <c r="AR134" s="182" t="s">
        <v>81</v>
      </c>
      <c r="AT134" s="183" t="s">
        <v>72</v>
      </c>
      <c r="AU134" s="183" t="s">
        <v>81</v>
      </c>
      <c r="AY134" s="182" t="s">
        <v>137</v>
      </c>
      <c r="BK134" s="184">
        <f>SUM(BK135:BK142)</f>
        <v>0</v>
      </c>
    </row>
    <row r="135" spans="1:65" s="2" customFormat="1" ht="21.75" customHeight="1">
      <c r="A135" s="34"/>
      <c r="B135" s="35"/>
      <c r="C135" s="187" t="s">
        <v>81</v>
      </c>
      <c r="D135" s="187" t="s">
        <v>140</v>
      </c>
      <c r="E135" s="188" t="s">
        <v>141</v>
      </c>
      <c r="F135" s="189" t="s">
        <v>142</v>
      </c>
      <c r="G135" s="190" t="s">
        <v>143</v>
      </c>
      <c r="H135" s="191">
        <v>48</v>
      </c>
      <c r="I135" s="192"/>
      <c r="J135" s="193">
        <f>ROUND(I135*H135,2)</f>
        <v>0</v>
      </c>
      <c r="K135" s="194"/>
      <c r="L135" s="39"/>
      <c r="M135" s="195" t="s">
        <v>1</v>
      </c>
      <c r="N135" s="196" t="s">
        <v>39</v>
      </c>
      <c r="O135" s="71"/>
      <c r="P135" s="197">
        <f>O135*H135</f>
        <v>0</v>
      </c>
      <c r="Q135" s="197">
        <v>5.6499999999999996E-3</v>
      </c>
      <c r="R135" s="197">
        <f>Q135*H135</f>
        <v>0.2712</v>
      </c>
      <c r="S135" s="197">
        <v>0</v>
      </c>
      <c r="T135" s="198">
        <f>S135*H135</f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9" t="s">
        <v>144</v>
      </c>
      <c r="AT135" s="199" t="s">
        <v>140</v>
      </c>
      <c r="AU135" s="199" t="s">
        <v>145</v>
      </c>
      <c r="AY135" s="17" t="s">
        <v>137</v>
      </c>
      <c r="BE135" s="200">
        <f>IF(N135="základní",J135,0)</f>
        <v>0</v>
      </c>
      <c r="BF135" s="200">
        <f>IF(N135="snížená",J135,0)</f>
        <v>0</v>
      </c>
      <c r="BG135" s="200">
        <f>IF(N135="zákl. přenesená",J135,0)</f>
        <v>0</v>
      </c>
      <c r="BH135" s="200">
        <f>IF(N135="sníž. přenesená",J135,0)</f>
        <v>0</v>
      </c>
      <c r="BI135" s="200">
        <f>IF(N135="nulová",J135,0)</f>
        <v>0</v>
      </c>
      <c r="BJ135" s="17" t="s">
        <v>145</v>
      </c>
      <c r="BK135" s="200">
        <f>ROUND(I135*H135,2)</f>
        <v>0</v>
      </c>
      <c r="BL135" s="17" t="s">
        <v>144</v>
      </c>
      <c r="BM135" s="199" t="s">
        <v>146</v>
      </c>
    </row>
    <row r="136" spans="1:65" s="13" customFormat="1">
      <c r="B136" s="201"/>
      <c r="C136" s="202"/>
      <c r="D136" s="203" t="s">
        <v>147</v>
      </c>
      <c r="E136" s="204" t="s">
        <v>1</v>
      </c>
      <c r="F136" s="205" t="s">
        <v>148</v>
      </c>
      <c r="G136" s="202"/>
      <c r="H136" s="204" t="s">
        <v>1</v>
      </c>
      <c r="I136" s="206"/>
      <c r="J136" s="202"/>
      <c r="K136" s="202"/>
      <c r="L136" s="207"/>
      <c r="M136" s="208"/>
      <c r="N136" s="209"/>
      <c r="O136" s="209"/>
      <c r="P136" s="209"/>
      <c r="Q136" s="209"/>
      <c r="R136" s="209"/>
      <c r="S136" s="209"/>
      <c r="T136" s="210"/>
      <c r="AT136" s="211" t="s">
        <v>147</v>
      </c>
      <c r="AU136" s="211" t="s">
        <v>145</v>
      </c>
      <c r="AV136" s="13" t="s">
        <v>81</v>
      </c>
      <c r="AW136" s="13" t="s">
        <v>30</v>
      </c>
      <c r="AX136" s="13" t="s">
        <v>73</v>
      </c>
      <c r="AY136" s="211" t="s">
        <v>137</v>
      </c>
    </row>
    <row r="137" spans="1:65" s="14" customFormat="1">
      <c r="B137" s="212"/>
      <c r="C137" s="213"/>
      <c r="D137" s="203" t="s">
        <v>147</v>
      </c>
      <c r="E137" s="214" t="s">
        <v>1</v>
      </c>
      <c r="F137" s="215" t="s">
        <v>149</v>
      </c>
      <c r="G137" s="213"/>
      <c r="H137" s="216">
        <v>48</v>
      </c>
      <c r="I137" s="217"/>
      <c r="J137" s="213"/>
      <c r="K137" s="213"/>
      <c r="L137" s="218"/>
      <c r="M137" s="219"/>
      <c r="N137" s="220"/>
      <c r="O137" s="220"/>
      <c r="P137" s="220"/>
      <c r="Q137" s="220"/>
      <c r="R137" s="220"/>
      <c r="S137" s="220"/>
      <c r="T137" s="221"/>
      <c r="AT137" s="222" t="s">
        <v>147</v>
      </c>
      <c r="AU137" s="222" t="s">
        <v>145</v>
      </c>
      <c r="AV137" s="14" t="s">
        <v>145</v>
      </c>
      <c r="AW137" s="14" t="s">
        <v>30</v>
      </c>
      <c r="AX137" s="14" t="s">
        <v>73</v>
      </c>
      <c r="AY137" s="222" t="s">
        <v>137</v>
      </c>
    </row>
    <row r="138" spans="1:65" s="15" customFormat="1">
      <c r="B138" s="223"/>
      <c r="C138" s="224"/>
      <c r="D138" s="203" t="s">
        <v>147</v>
      </c>
      <c r="E138" s="225" t="s">
        <v>1</v>
      </c>
      <c r="F138" s="226" t="s">
        <v>150</v>
      </c>
      <c r="G138" s="224"/>
      <c r="H138" s="227">
        <v>48</v>
      </c>
      <c r="I138" s="228"/>
      <c r="J138" s="224"/>
      <c r="K138" s="224"/>
      <c r="L138" s="229"/>
      <c r="M138" s="230"/>
      <c r="N138" s="231"/>
      <c r="O138" s="231"/>
      <c r="P138" s="231"/>
      <c r="Q138" s="231"/>
      <c r="R138" s="231"/>
      <c r="S138" s="231"/>
      <c r="T138" s="232"/>
      <c r="AT138" s="233" t="s">
        <v>147</v>
      </c>
      <c r="AU138" s="233" t="s">
        <v>145</v>
      </c>
      <c r="AV138" s="15" t="s">
        <v>144</v>
      </c>
      <c r="AW138" s="15" t="s">
        <v>30</v>
      </c>
      <c r="AX138" s="15" t="s">
        <v>81</v>
      </c>
      <c r="AY138" s="233" t="s">
        <v>137</v>
      </c>
    </row>
    <row r="139" spans="1:65" s="2" customFormat="1" ht="21.75" customHeight="1">
      <c r="A139" s="34"/>
      <c r="B139" s="35"/>
      <c r="C139" s="187" t="s">
        <v>145</v>
      </c>
      <c r="D139" s="187" t="s">
        <v>140</v>
      </c>
      <c r="E139" s="188" t="s">
        <v>151</v>
      </c>
      <c r="F139" s="189" t="s">
        <v>152</v>
      </c>
      <c r="G139" s="190" t="s">
        <v>143</v>
      </c>
      <c r="H139" s="191">
        <v>6</v>
      </c>
      <c r="I139" s="192"/>
      <c r="J139" s="193">
        <f>ROUND(I139*H139,2)</f>
        <v>0</v>
      </c>
      <c r="K139" s="194"/>
      <c r="L139" s="39"/>
      <c r="M139" s="195" t="s">
        <v>1</v>
      </c>
      <c r="N139" s="196" t="s">
        <v>39</v>
      </c>
      <c r="O139" s="71"/>
      <c r="P139" s="197">
        <f>O139*H139</f>
        <v>0</v>
      </c>
      <c r="Q139" s="197">
        <v>1.4999999999999999E-2</v>
      </c>
      <c r="R139" s="197">
        <f>Q139*H139</f>
        <v>0.09</v>
      </c>
      <c r="S139" s="197">
        <v>0</v>
      </c>
      <c r="T139" s="198">
        <f>S139*H139</f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9" t="s">
        <v>144</v>
      </c>
      <c r="AT139" s="199" t="s">
        <v>140</v>
      </c>
      <c r="AU139" s="199" t="s">
        <v>145</v>
      </c>
      <c r="AY139" s="17" t="s">
        <v>137</v>
      </c>
      <c r="BE139" s="200">
        <f>IF(N139="základní",J139,0)</f>
        <v>0</v>
      </c>
      <c r="BF139" s="200">
        <f>IF(N139="snížená",J139,0)</f>
        <v>0</v>
      </c>
      <c r="BG139" s="200">
        <f>IF(N139="zákl. přenesená",J139,0)</f>
        <v>0</v>
      </c>
      <c r="BH139" s="200">
        <f>IF(N139="sníž. přenesená",J139,0)</f>
        <v>0</v>
      </c>
      <c r="BI139" s="200">
        <f>IF(N139="nulová",J139,0)</f>
        <v>0</v>
      </c>
      <c r="BJ139" s="17" t="s">
        <v>145</v>
      </c>
      <c r="BK139" s="200">
        <f>ROUND(I139*H139,2)</f>
        <v>0</v>
      </c>
      <c r="BL139" s="17" t="s">
        <v>144</v>
      </c>
      <c r="BM139" s="199" t="s">
        <v>153</v>
      </c>
    </row>
    <row r="140" spans="1:65" s="13" customFormat="1">
      <c r="B140" s="201"/>
      <c r="C140" s="202"/>
      <c r="D140" s="203" t="s">
        <v>147</v>
      </c>
      <c r="E140" s="204" t="s">
        <v>1</v>
      </c>
      <c r="F140" s="205" t="s">
        <v>154</v>
      </c>
      <c r="G140" s="202"/>
      <c r="H140" s="204" t="s">
        <v>1</v>
      </c>
      <c r="I140" s="206"/>
      <c r="J140" s="202"/>
      <c r="K140" s="202"/>
      <c r="L140" s="207"/>
      <c r="M140" s="208"/>
      <c r="N140" s="209"/>
      <c r="O140" s="209"/>
      <c r="P140" s="209"/>
      <c r="Q140" s="209"/>
      <c r="R140" s="209"/>
      <c r="S140" s="209"/>
      <c r="T140" s="210"/>
      <c r="AT140" s="211" t="s">
        <v>147</v>
      </c>
      <c r="AU140" s="211" t="s">
        <v>145</v>
      </c>
      <c r="AV140" s="13" t="s">
        <v>81</v>
      </c>
      <c r="AW140" s="13" t="s">
        <v>30</v>
      </c>
      <c r="AX140" s="13" t="s">
        <v>73</v>
      </c>
      <c r="AY140" s="211" t="s">
        <v>137</v>
      </c>
    </row>
    <row r="141" spans="1:65" s="14" customFormat="1">
      <c r="B141" s="212"/>
      <c r="C141" s="213"/>
      <c r="D141" s="203" t="s">
        <v>147</v>
      </c>
      <c r="E141" s="214" t="s">
        <v>1</v>
      </c>
      <c r="F141" s="215" t="s">
        <v>155</v>
      </c>
      <c r="G141" s="213"/>
      <c r="H141" s="216">
        <v>6</v>
      </c>
      <c r="I141" s="217"/>
      <c r="J141" s="213"/>
      <c r="K141" s="213"/>
      <c r="L141" s="218"/>
      <c r="M141" s="219"/>
      <c r="N141" s="220"/>
      <c r="O141" s="220"/>
      <c r="P141" s="220"/>
      <c r="Q141" s="220"/>
      <c r="R141" s="220"/>
      <c r="S141" s="220"/>
      <c r="T141" s="221"/>
      <c r="AT141" s="222" t="s">
        <v>147</v>
      </c>
      <c r="AU141" s="222" t="s">
        <v>145</v>
      </c>
      <c r="AV141" s="14" t="s">
        <v>145</v>
      </c>
      <c r="AW141" s="14" t="s">
        <v>30</v>
      </c>
      <c r="AX141" s="14" t="s">
        <v>73</v>
      </c>
      <c r="AY141" s="222" t="s">
        <v>137</v>
      </c>
    </row>
    <row r="142" spans="1:65" s="15" customFormat="1">
      <c r="B142" s="223"/>
      <c r="C142" s="224"/>
      <c r="D142" s="203" t="s">
        <v>147</v>
      </c>
      <c r="E142" s="225" t="s">
        <v>1</v>
      </c>
      <c r="F142" s="226" t="s">
        <v>150</v>
      </c>
      <c r="G142" s="224"/>
      <c r="H142" s="227">
        <v>6</v>
      </c>
      <c r="I142" s="228"/>
      <c r="J142" s="224"/>
      <c r="K142" s="224"/>
      <c r="L142" s="229"/>
      <c r="M142" s="230"/>
      <c r="N142" s="231"/>
      <c r="O142" s="231"/>
      <c r="P142" s="231"/>
      <c r="Q142" s="231"/>
      <c r="R142" s="231"/>
      <c r="S142" s="231"/>
      <c r="T142" s="232"/>
      <c r="AT142" s="233" t="s">
        <v>147</v>
      </c>
      <c r="AU142" s="233" t="s">
        <v>145</v>
      </c>
      <c r="AV142" s="15" t="s">
        <v>144</v>
      </c>
      <c r="AW142" s="15" t="s">
        <v>30</v>
      </c>
      <c r="AX142" s="15" t="s">
        <v>81</v>
      </c>
      <c r="AY142" s="233" t="s">
        <v>137</v>
      </c>
    </row>
    <row r="143" spans="1:65" s="12" customFormat="1" ht="22.9" customHeight="1">
      <c r="B143" s="171"/>
      <c r="C143" s="172"/>
      <c r="D143" s="173" t="s">
        <v>72</v>
      </c>
      <c r="E143" s="185" t="s">
        <v>144</v>
      </c>
      <c r="F143" s="185" t="s">
        <v>156</v>
      </c>
      <c r="G143" s="172"/>
      <c r="H143" s="172"/>
      <c r="I143" s="175"/>
      <c r="J143" s="186">
        <f>BK143</f>
        <v>0</v>
      </c>
      <c r="K143" s="172"/>
      <c r="L143" s="177"/>
      <c r="M143" s="178"/>
      <c r="N143" s="179"/>
      <c r="O143" s="179"/>
      <c r="P143" s="180">
        <f>SUM(P144:P146)</f>
        <v>0</v>
      </c>
      <c r="Q143" s="179"/>
      <c r="R143" s="180">
        <f>SUM(R144:R146)</f>
        <v>1.0244</v>
      </c>
      <c r="S143" s="179"/>
      <c r="T143" s="181">
        <f>SUM(T144:T146)</f>
        <v>0</v>
      </c>
      <c r="AR143" s="182" t="s">
        <v>81</v>
      </c>
      <c r="AT143" s="183" t="s">
        <v>72</v>
      </c>
      <c r="AU143" s="183" t="s">
        <v>81</v>
      </c>
      <c r="AY143" s="182" t="s">
        <v>137</v>
      </c>
      <c r="BK143" s="184">
        <f>SUM(BK144:BK146)</f>
        <v>0</v>
      </c>
    </row>
    <row r="144" spans="1:65" s="2" customFormat="1" ht="21.75" customHeight="1">
      <c r="A144" s="34"/>
      <c r="B144" s="35"/>
      <c r="C144" s="187" t="s">
        <v>138</v>
      </c>
      <c r="D144" s="187" t="s">
        <v>140</v>
      </c>
      <c r="E144" s="188" t="s">
        <v>157</v>
      </c>
      <c r="F144" s="189" t="s">
        <v>158</v>
      </c>
      <c r="G144" s="190" t="s">
        <v>143</v>
      </c>
      <c r="H144" s="191">
        <v>52</v>
      </c>
      <c r="I144" s="192"/>
      <c r="J144" s="193">
        <f>ROUND(I144*H144,2)</f>
        <v>0</v>
      </c>
      <c r="K144" s="194"/>
      <c r="L144" s="39"/>
      <c r="M144" s="195" t="s">
        <v>1</v>
      </c>
      <c r="N144" s="196" t="s">
        <v>39</v>
      </c>
      <c r="O144" s="71"/>
      <c r="P144" s="197">
        <f>O144*H144</f>
        <v>0</v>
      </c>
      <c r="Q144" s="197">
        <v>1.9699999999999999E-2</v>
      </c>
      <c r="R144" s="197">
        <f>Q144*H144</f>
        <v>1.0244</v>
      </c>
      <c r="S144" s="197">
        <v>0</v>
      </c>
      <c r="T144" s="198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9" t="s">
        <v>144</v>
      </c>
      <c r="AT144" s="199" t="s">
        <v>140</v>
      </c>
      <c r="AU144" s="199" t="s">
        <v>145</v>
      </c>
      <c r="AY144" s="17" t="s">
        <v>137</v>
      </c>
      <c r="BE144" s="200">
        <f>IF(N144="základní",J144,0)</f>
        <v>0</v>
      </c>
      <c r="BF144" s="200">
        <f>IF(N144="snížená",J144,0)</f>
        <v>0</v>
      </c>
      <c r="BG144" s="200">
        <f>IF(N144="zákl. přenesená",J144,0)</f>
        <v>0</v>
      </c>
      <c r="BH144" s="200">
        <f>IF(N144="sníž. přenesená",J144,0)</f>
        <v>0</v>
      </c>
      <c r="BI144" s="200">
        <f>IF(N144="nulová",J144,0)</f>
        <v>0</v>
      </c>
      <c r="BJ144" s="17" t="s">
        <v>145</v>
      </c>
      <c r="BK144" s="200">
        <f>ROUND(I144*H144,2)</f>
        <v>0</v>
      </c>
      <c r="BL144" s="17" t="s">
        <v>144</v>
      </c>
      <c r="BM144" s="199" t="s">
        <v>159</v>
      </c>
    </row>
    <row r="145" spans="1:65" s="14" customFormat="1">
      <c r="B145" s="212"/>
      <c r="C145" s="213"/>
      <c r="D145" s="203" t="s">
        <v>147</v>
      </c>
      <c r="E145" s="214" t="s">
        <v>1</v>
      </c>
      <c r="F145" s="215" t="s">
        <v>160</v>
      </c>
      <c r="G145" s="213"/>
      <c r="H145" s="216">
        <v>52</v>
      </c>
      <c r="I145" s="217"/>
      <c r="J145" s="213"/>
      <c r="K145" s="213"/>
      <c r="L145" s="218"/>
      <c r="M145" s="219"/>
      <c r="N145" s="220"/>
      <c r="O145" s="220"/>
      <c r="P145" s="220"/>
      <c r="Q145" s="220"/>
      <c r="R145" s="220"/>
      <c r="S145" s="220"/>
      <c r="T145" s="221"/>
      <c r="AT145" s="222" t="s">
        <v>147</v>
      </c>
      <c r="AU145" s="222" t="s">
        <v>145</v>
      </c>
      <c r="AV145" s="14" t="s">
        <v>145</v>
      </c>
      <c r="AW145" s="14" t="s">
        <v>30</v>
      </c>
      <c r="AX145" s="14" t="s">
        <v>73</v>
      </c>
      <c r="AY145" s="222" t="s">
        <v>137</v>
      </c>
    </row>
    <row r="146" spans="1:65" s="15" customFormat="1">
      <c r="B146" s="223"/>
      <c r="C146" s="224"/>
      <c r="D146" s="203" t="s">
        <v>147</v>
      </c>
      <c r="E146" s="225" t="s">
        <v>1</v>
      </c>
      <c r="F146" s="226" t="s">
        <v>150</v>
      </c>
      <c r="G146" s="224"/>
      <c r="H146" s="227">
        <v>52</v>
      </c>
      <c r="I146" s="228"/>
      <c r="J146" s="224"/>
      <c r="K146" s="224"/>
      <c r="L146" s="229"/>
      <c r="M146" s="230"/>
      <c r="N146" s="231"/>
      <c r="O146" s="231"/>
      <c r="P146" s="231"/>
      <c r="Q146" s="231"/>
      <c r="R146" s="231"/>
      <c r="S146" s="231"/>
      <c r="T146" s="232"/>
      <c r="AT146" s="233" t="s">
        <v>147</v>
      </c>
      <c r="AU146" s="233" t="s">
        <v>145</v>
      </c>
      <c r="AV146" s="15" t="s">
        <v>144</v>
      </c>
      <c r="AW146" s="15" t="s">
        <v>30</v>
      </c>
      <c r="AX146" s="15" t="s">
        <v>81</v>
      </c>
      <c r="AY146" s="233" t="s">
        <v>137</v>
      </c>
    </row>
    <row r="147" spans="1:65" s="12" customFormat="1" ht="22.9" customHeight="1">
      <c r="B147" s="171"/>
      <c r="C147" s="172"/>
      <c r="D147" s="173" t="s">
        <v>72</v>
      </c>
      <c r="E147" s="185" t="s">
        <v>161</v>
      </c>
      <c r="F147" s="185" t="s">
        <v>162</v>
      </c>
      <c r="G147" s="172"/>
      <c r="H147" s="172"/>
      <c r="I147" s="175"/>
      <c r="J147" s="186">
        <f>BK147</f>
        <v>0</v>
      </c>
      <c r="K147" s="172"/>
      <c r="L147" s="177"/>
      <c r="M147" s="178"/>
      <c r="N147" s="179"/>
      <c r="O147" s="179"/>
      <c r="P147" s="180">
        <f>SUM(P148:P166)</f>
        <v>0</v>
      </c>
      <c r="Q147" s="179"/>
      <c r="R147" s="180">
        <f>SUM(R148:R166)</f>
        <v>6.2502920100000008</v>
      </c>
      <c r="S147" s="179"/>
      <c r="T147" s="181">
        <f>SUM(T148:T166)</f>
        <v>0</v>
      </c>
      <c r="AR147" s="182" t="s">
        <v>81</v>
      </c>
      <c r="AT147" s="183" t="s">
        <v>72</v>
      </c>
      <c r="AU147" s="183" t="s">
        <v>81</v>
      </c>
      <c r="AY147" s="182" t="s">
        <v>137</v>
      </c>
      <c r="BK147" s="184">
        <f>SUM(BK148:BK166)</f>
        <v>0</v>
      </c>
    </row>
    <row r="148" spans="1:65" s="2" customFormat="1" ht="21.75" customHeight="1">
      <c r="A148" s="34"/>
      <c r="B148" s="35"/>
      <c r="C148" s="187" t="s">
        <v>144</v>
      </c>
      <c r="D148" s="187" t="s">
        <v>140</v>
      </c>
      <c r="E148" s="188" t="s">
        <v>163</v>
      </c>
      <c r="F148" s="189" t="s">
        <v>164</v>
      </c>
      <c r="G148" s="190" t="s">
        <v>143</v>
      </c>
      <c r="H148" s="191">
        <v>48</v>
      </c>
      <c r="I148" s="192"/>
      <c r="J148" s="193">
        <f>ROUND(I148*H148,2)</f>
        <v>0</v>
      </c>
      <c r="K148" s="194"/>
      <c r="L148" s="39"/>
      <c r="M148" s="195" t="s">
        <v>1</v>
      </c>
      <c r="N148" s="196" t="s">
        <v>39</v>
      </c>
      <c r="O148" s="71"/>
      <c r="P148" s="197">
        <f>O148*H148</f>
        <v>0</v>
      </c>
      <c r="Q148" s="197">
        <v>3.5000000000000001E-3</v>
      </c>
      <c r="R148" s="197">
        <f>Q148*H148</f>
        <v>0.16800000000000001</v>
      </c>
      <c r="S148" s="197">
        <v>0</v>
      </c>
      <c r="T148" s="198">
        <f>S148*H148</f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9" t="s">
        <v>144</v>
      </c>
      <c r="AT148" s="199" t="s">
        <v>140</v>
      </c>
      <c r="AU148" s="199" t="s">
        <v>145</v>
      </c>
      <c r="AY148" s="17" t="s">
        <v>137</v>
      </c>
      <c r="BE148" s="200">
        <f>IF(N148="základní",J148,0)</f>
        <v>0</v>
      </c>
      <c r="BF148" s="200">
        <f>IF(N148="snížená",J148,0)</f>
        <v>0</v>
      </c>
      <c r="BG148" s="200">
        <f>IF(N148="zákl. přenesená",J148,0)</f>
        <v>0</v>
      </c>
      <c r="BH148" s="200">
        <f>IF(N148="sníž. přenesená",J148,0)</f>
        <v>0</v>
      </c>
      <c r="BI148" s="200">
        <f>IF(N148="nulová",J148,0)</f>
        <v>0</v>
      </c>
      <c r="BJ148" s="17" t="s">
        <v>145</v>
      </c>
      <c r="BK148" s="200">
        <f>ROUND(I148*H148,2)</f>
        <v>0</v>
      </c>
      <c r="BL148" s="17" t="s">
        <v>144</v>
      </c>
      <c r="BM148" s="199" t="s">
        <v>165</v>
      </c>
    </row>
    <row r="149" spans="1:65" s="13" customFormat="1">
      <c r="B149" s="201"/>
      <c r="C149" s="202"/>
      <c r="D149" s="203" t="s">
        <v>147</v>
      </c>
      <c r="E149" s="204" t="s">
        <v>1</v>
      </c>
      <c r="F149" s="205" t="s">
        <v>148</v>
      </c>
      <c r="G149" s="202"/>
      <c r="H149" s="204" t="s">
        <v>1</v>
      </c>
      <c r="I149" s="206"/>
      <c r="J149" s="202"/>
      <c r="K149" s="202"/>
      <c r="L149" s="207"/>
      <c r="M149" s="208"/>
      <c r="N149" s="209"/>
      <c r="O149" s="209"/>
      <c r="P149" s="209"/>
      <c r="Q149" s="209"/>
      <c r="R149" s="209"/>
      <c r="S149" s="209"/>
      <c r="T149" s="210"/>
      <c r="AT149" s="211" t="s">
        <v>147</v>
      </c>
      <c r="AU149" s="211" t="s">
        <v>145</v>
      </c>
      <c r="AV149" s="13" t="s">
        <v>81</v>
      </c>
      <c r="AW149" s="13" t="s">
        <v>30</v>
      </c>
      <c r="AX149" s="13" t="s">
        <v>73</v>
      </c>
      <c r="AY149" s="211" t="s">
        <v>137</v>
      </c>
    </row>
    <row r="150" spans="1:65" s="14" customFormat="1">
      <c r="B150" s="212"/>
      <c r="C150" s="213"/>
      <c r="D150" s="203" t="s">
        <v>147</v>
      </c>
      <c r="E150" s="214" t="s">
        <v>1</v>
      </c>
      <c r="F150" s="215" t="s">
        <v>166</v>
      </c>
      <c r="G150" s="213"/>
      <c r="H150" s="216">
        <v>48</v>
      </c>
      <c r="I150" s="217"/>
      <c r="J150" s="213"/>
      <c r="K150" s="213"/>
      <c r="L150" s="218"/>
      <c r="M150" s="219"/>
      <c r="N150" s="220"/>
      <c r="O150" s="220"/>
      <c r="P150" s="220"/>
      <c r="Q150" s="220"/>
      <c r="R150" s="220"/>
      <c r="S150" s="220"/>
      <c r="T150" s="221"/>
      <c r="AT150" s="222" t="s">
        <v>147</v>
      </c>
      <c r="AU150" s="222" t="s">
        <v>145</v>
      </c>
      <c r="AV150" s="14" t="s">
        <v>145</v>
      </c>
      <c r="AW150" s="14" t="s">
        <v>30</v>
      </c>
      <c r="AX150" s="14" t="s">
        <v>73</v>
      </c>
      <c r="AY150" s="222" t="s">
        <v>137</v>
      </c>
    </row>
    <row r="151" spans="1:65" s="15" customFormat="1">
      <c r="B151" s="223"/>
      <c r="C151" s="224"/>
      <c r="D151" s="203" t="s">
        <v>147</v>
      </c>
      <c r="E151" s="225" t="s">
        <v>1</v>
      </c>
      <c r="F151" s="226" t="s">
        <v>150</v>
      </c>
      <c r="G151" s="224"/>
      <c r="H151" s="227">
        <v>48</v>
      </c>
      <c r="I151" s="228"/>
      <c r="J151" s="224"/>
      <c r="K151" s="224"/>
      <c r="L151" s="229"/>
      <c r="M151" s="230"/>
      <c r="N151" s="231"/>
      <c r="O151" s="231"/>
      <c r="P151" s="231"/>
      <c r="Q151" s="231"/>
      <c r="R151" s="231"/>
      <c r="S151" s="231"/>
      <c r="T151" s="232"/>
      <c r="AT151" s="233" t="s">
        <v>147</v>
      </c>
      <c r="AU151" s="233" t="s">
        <v>145</v>
      </c>
      <c r="AV151" s="15" t="s">
        <v>144</v>
      </c>
      <c r="AW151" s="15" t="s">
        <v>30</v>
      </c>
      <c r="AX151" s="15" t="s">
        <v>81</v>
      </c>
      <c r="AY151" s="233" t="s">
        <v>137</v>
      </c>
    </row>
    <row r="152" spans="1:65" s="2" customFormat="1" ht="21.75" customHeight="1">
      <c r="A152" s="34"/>
      <c r="B152" s="35"/>
      <c r="C152" s="187" t="s">
        <v>167</v>
      </c>
      <c r="D152" s="187" t="s">
        <v>140</v>
      </c>
      <c r="E152" s="188" t="s">
        <v>168</v>
      </c>
      <c r="F152" s="189" t="s">
        <v>169</v>
      </c>
      <c r="G152" s="190" t="s">
        <v>170</v>
      </c>
      <c r="H152" s="191">
        <v>1.08</v>
      </c>
      <c r="I152" s="192"/>
      <c r="J152" s="193">
        <f>ROUND(I152*H152,2)</f>
        <v>0</v>
      </c>
      <c r="K152" s="194"/>
      <c r="L152" s="39"/>
      <c r="M152" s="195" t="s">
        <v>1</v>
      </c>
      <c r="N152" s="196" t="s">
        <v>39</v>
      </c>
      <c r="O152" s="71"/>
      <c r="P152" s="197">
        <f>O152*H152</f>
        <v>0</v>
      </c>
      <c r="Q152" s="197">
        <v>2.45329</v>
      </c>
      <c r="R152" s="197">
        <f>Q152*H152</f>
        <v>2.6495532000000002</v>
      </c>
      <c r="S152" s="197">
        <v>0</v>
      </c>
      <c r="T152" s="198">
        <f>S152*H152</f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9" t="s">
        <v>144</v>
      </c>
      <c r="AT152" s="199" t="s">
        <v>140</v>
      </c>
      <c r="AU152" s="199" t="s">
        <v>145</v>
      </c>
      <c r="AY152" s="17" t="s">
        <v>137</v>
      </c>
      <c r="BE152" s="200">
        <f>IF(N152="základní",J152,0)</f>
        <v>0</v>
      </c>
      <c r="BF152" s="200">
        <f>IF(N152="snížená",J152,0)</f>
        <v>0</v>
      </c>
      <c r="BG152" s="200">
        <f>IF(N152="zákl. přenesená",J152,0)</f>
        <v>0</v>
      </c>
      <c r="BH152" s="200">
        <f>IF(N152="sníž. přenesená",J152,0)</f>
        <v>0</v>
      </c>
      <c r="BI152" s="200">
        <f>IF(N152="nulová",J152,0)</f>
        <v>0</v>
      </c>
      <c r="BJ152" s="17" t="s">
        <v>145</v>
      </c>
      <c r="BK152" s="200">
        <f>ROUND(I152*H152,2)</f>
        <v>0</v>
      </c>
      <c r="BL152" s="17" t="s">
        <v>144</v>
      </c>
      <c r="BM152" s="199" t="s">
        <v>171</v>
      </c>
    </row>
    <row r="153" spans="1:65" s="14" customFormat="1">
      <c r="B153" s="212"/>
      <c r="C153" s="213"/>
      <c r="D153" s="203" t="s">
        <v>147</v>
      </c>
      <c r="E153" s="214" t="s">
        <v>1</v>
      </c>
      <c r="F153" s="215" t="s">
        <v>172</v>
      </c>
      <c r="G153" s="213"/>
      <c r="H153" s="216">
        <v>1.08</v>
      </c>
      <c r="I153" s="217"/>
      <c r="J153" s="213"/>
      <c r="K153" s="213"/>
      <c r="L153" s="218"/>
      <c r="M153" s="219"/>
      <c r="N153" s="220"/>
      <c r="O153" s="220"/>
      <c r="P153" s="220"/>
      <c r="Q153" s="220"/>
      <c r="R153" s="220"/>
      <c r="S153" s="220"/>
      <c r="T153" s="221"/>
      <c r="AT153" s="222" t="s">
        <v>147</v>
      </c>
      <c r="AU153" s="222" t="s">
        <v>145</v>
      </c>
      <c r="AV153" s="14" t="s">
        <v>145</v>
      </c>
      <c r="AW153" s="14" t="s">
        <v>30</v>
      </c>
      <c r="AX153" s="14" t="s">
        <v>73</v>
      </c>
      <c r="AY153" s="222" t="s">
        <v>137</v>
      </c>
    </row>
    <row r="154" spans="1:65" s="15" customFormat="1">
      <c r="B154" s="223"/>
      <c r="C154" s="224"/>
      <c r="D154" s="203" t="s">
        <v>147</v>
      </c>
      <c r="E154" s="225" t="s">
        <v>1</v>
      </c>
      <c r="F154" s="226" t="s">
        <v>150</v>
      </c>
      <c r="G154" s="224"/>
      <c r="H154" s="227">
        <v>1.08</v>
      </c>
      <c r="I154" s="228"/>
      <c r="J154" s="224"/>
      <c r="K154" s="224"/>
      <c r="L154" s="229"/>
      <c r="M154" s="230"/>
      <c r="N154" s="231"/>
      <c r="O154" s="231"/>
      <c r="P154" s="231"/>
      <c r="Q154" s="231"/>
      <c r="R154" s="231"/>
      <c r="S154" s="231"/>
      <c r="T154" s="232"/>
      <c r="AT154" s="233" t="s">
        <v>147</v>
      </c>
      <c r="AU154" s="233" t="s">
        <v>145</v>
      </c>
      <c r="AV154" s="15" t="s">
        <v>144</v>
      </c>
      <c r="AW154" s="15" t="s">
        <v>30</v>
      </c>
      <c r="AX154" s="15" t="s">
        <v>81</v>
      </c>
      <c r="AY154" s="233" t="s">
        <v>137</v>
      </c>
    </row>
    <row r="155" spans="1:65" s="2" customFormat="1" ht="21.75" customHeight="1">
      <c r="A155" s="34"/>
      <c r="B155" s="35"/>
      <c r="C155" s="187" t="s">
        <v>161</v>
      </c>
      <c r="D155" s="187" t="s">
        <v>140</v>
      </c>
      <c r="E155" s="188" t="s">
        <v>173</v>
      </c>
      <c r="F155" s="189" t="s">
        <v>174</v>
      </c>
      <c r="G155" s="190" t="s">
        <v>143</v>
      </c>
      <c r="H155" s="191">
        <v>96</v>
      </c>
      <c r="I155" s="192"/>
      <c r="J155" s="193">
        <f>ROUND(I155*H155,2)</f>
        <v>0</v>
      </c>
      <c r="K155" s="194"/>
      <c r="L155" s="39"/>
      <c r="M155" s="195" t="s">
        <v>1</v>
      </c>
      <c r="N155" s="196" t="s">
        <v>39</v>
      </c>
      <c r="O155" s="71"/>
      <c r="P155" s="197">
        <f>O155*H155</f>
        <v>0</v>
      </c>
      <c r="Q155" s="197">
        <v>1.4999999999999999E-2</v>
      </c>
      <c r="R155" s="197">
        <f>Q155*H155</f>
        <v>1.44</v>
      </c>
      <c r="S155" s="197">
        <v>0</v>
      </c>
      <c r="T155" s="198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9" t="s">
        <v>144</v>
      </c>
      <c r="AT155" s="199" t="s">
        <v>140</v>
      </c>
      <c r="AU155" s="199" t="s">
        <v>145</v>
      </c>
      <c r="AY155" s="17" t="s">
        <v>137</v>
      </c>
      <c r="BE155" s="200">
        <f>IF(N155="základní",J155,0)</f>
        <v>0</v>
      </c>
      <c r="BF155" s="200">
        <f>IF(N155="snížená",J155,0)</f>
        <v>0</v>
      </c>
      <c r="BG155" s="200">
        <f>IF(N155="zákl. přenesená",J155,0)</f>
        <v>0</v>
      </c>
      <c r="BH155" s="200">
        <f>IF(N155="sníž. přenesená",J155,0)</f>
        <v>0</v>
      </c>
      <c r="BI155" s="200">
        <f>IF(N155="nulová",J155,0)</f>
        <v>0</v>
      </c>
      <c r="BJ155" s="17" t="s">
        <v>145</v>
      </c>
      <c r="BK155" s="200">
        <f>ROUND(I155*H155,2)</f>
        <v>0</v>
      </c>
      <c r="BL155" s="17" t="s">
        <v>144</v>
      </c>
      <c r="BM155" s="199" t="s">
        <v>175</v>
      </c>
    </row>
    <row r="156" spans="1:65" s="14" customFormat="1">
      <c r="B156" s="212"/>
      <c r="C156" s="213"/>
      <c r="D156" s="203" t="s">
        <v>147</v>
      </c>
      <c r="E156" s="214" t="s">
        <v>1</v>
      </c>
      <c r="F156" s="215" t="s">
        <v>176</v>
      </c>
      <c r="G156" s="213"/>
      <c r="H156" s="216">
        <v>96</v>
      </c>
      <c r="I156" s="217"/>
      <c r="J156" s="213"/>
      <c r="K156" s="213"/>
      <c r="L156" s="218"/>
      <c r="M156" s="219"/>
      <c r="N156" s="220"/>
      <c r="O156" s="220"/>
      <c r="P156" s="220"/>
      <c r="Q156" s="220"/>
      <c r="R156" s="220"/>
      <c r="S156" s="220"/>
      <c r="T156" s="221"/>
      <c r="AT156" s="222" t="s">
        <v>147</v>
      </c>
      <c r="AU156" s="222" t="s">
        <v>145</v>
      </c>
      <c r="AV156" s="14" t="s">
        <v>145</v>
      </c>
      <c r="AW156" s="14" t="s">
        <v>30</v>
      </c>
      <c r="AX156" s="14" t="s">
        <v>73</v>
      </c>
      <c r="AY156" s="222" t="s">
        <v>137</v>
      </c>
    </row>
    <row r="157" spans="1:65" s="15" customFormat="1">
      <c r="B157" s="223"/>
      <c r="C157" s="224"/>
      <c r="D157" s="203" t="s">
        <v>147</v>
      </c>
      <c r="E157" s="225" t="s">
        <v>1</v>
      </c>
      <c r="F157" s="226" t="s">
        <v>150</v>
      </c>
      <c r="G157" s="224"/>
      <c r="H157" s="227">
        <v>96</v>
      </c>
      <c r="I157" s="228"/>
      <c r="J157" s="224"/>
      <c r="K157" s="224"/>
      <c r="L157" s="229"/>
      <c r="M157" s="230"/>
      <c r="N157" s="231"/>
      <c r="O157" s="231"/>
      <c r="P157" s="231"/>
      <c r="Q157" s="231"/>
      <c r="R157" s="231"/>
      <c r="S157" s="231"/>
      <c r="T157" s="232"/>
      <c r="AT157" s="233" t="s">
        <v>147</v>
      </c>
      <c r="AU157" s="233" t="s">
        <v>145</v>
      </c>
      <c r="AV157" s="15" t="s">
        <v>144</v>
      </c>
      <c r="AW157" s="15" t="s">
        <v>30</v>
      </c>
      <c r="AX157" s="15" t="s">
        <v>81</v>
      </c>
      <c r="AY157" s="233" t="s">
        <v>137</v>
      </c>
    </row>
    <row r="158" spans="1:65" s="2" customFormat="1" ht="16.5" customHeight="1">
      <c r="A158" s="34"/>
      <c r="B158" s="35"/>
      <c r="C158" s="187" t="s">
        <v>177</v>
      </c>
      <c r="D158" s="187" t="s">
        <v>140</v>
      </c>
      <c r="E158" s="188" t="s">
        <v>178</v>
      </c>
      <c r="F158" s="189" t="s">
        <v>179</v>
      </c>
      <c r="G158" s="190" t="s">
        <v>170</v>
      </c>
      <c r="H158" s="191">
        <v>0.72</v>
      </c>
      <c r="I158" s="192"/>
      <c r="J158" s="193">
        <f>ROUND(I158*H158,2)</f>
        <v>0</v>
      </c>
      <c r="K158" s="194"/>
      <c r="L158" s="39"/>
      <c r="M158" s="195" t="s">
        <v>1</v>
      </c>
      <c r="N158" s="196" t="s">
        <v>39</v>
      </c>
      <c r="O158" s="71"/>
      <c r="P158" s="197">
        <f>O158*H158</f>
        <v>0</v>
      </c>
      <c r="Q158" s="197">
        <v>2.45329</v>
      </c>
      <c r="R158" s="197">
        <f>Q158*H158</f>
        <v>1.7663688</v>
      </c>
      <c r="S158" s="197">
        <v>0</v>
      </c>
      <c r="T158" s="198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9" t="s">
        <v>144</v>
      </c>
      <c r="AT158" s="199" t="s">
        <v>140</v>
      </c>
      <c r="AU158" s="199" t="s">
        <v>145</v>
      </c>
      <c r="AY158" s="17" t="s">
        <v>137</v>
      </c>
      <c r="BE158" s="200">
        <f>IF(N158="základní",J158,0)</f>
        <v>0</v>
      </c>
      <c r="BF158" s="200">
        <f>IF(N158="snížená",J158,0)</f>
        <v>0</v>
      </c>
      <c r="BG158" s="200">
        <f>IF(N158="zákl. přenesená",J158,0)</f>
        <v>0</v>
      </c>
      <c r="BH158" s="200">
        <f>IF(N158="sníž. přenesená",J158,0)</f>
        <v>0</v>
      </c>
      <c r="BI158" s="200">
        <f>IF(N158="nulová",J158,0)</f>
        <v>0</v>
      </c>
      <c r="BJ158" s="17" t="s">
        <v>145</v>
      </c>
      <c r="BK158" s="200">
        <f>ROUND(I158*H158,2)</f>
        <v>0</v>
      </c>
      <c r="BL158" s="17" t="s">
        <v>144</v>
      </c>
      <c r="BM158" s="199" t="s">
        <v>180</v>
      </c>
    </row>
    <row r="159" spans="1:65" s="14" customFormat="1">
      <c r="B159" s="212"/>
      <c r="C159" s="213"/>
      <c r="D159" s="203" t="s">
        <v>147</v>
      </c>
      <c r="E159" s="214" t="s">
        <v>1</v>
      </c>
      <c r="F159" s="215" t="s">
        <v>181</v>
      </c>
      <c r="G159" s="213"/>
      <c r="H159" s="216">
        <v>0.72</v>
      </c>
      <c r="I159" s="217"/>
      <c r="J159" s="213"/>
      <c r="K159" s="213"/>
      <c r="L159" s="218"/>
      <c r="M159" s="219"/>
      <c r="N159" s="220"/>
      <c r="O159" s="220"/>
      <c r="P159" s="220"/>
      <c r="Q159" s="220"/>
      <c r="R159" s="220"/>
      <c r="S159" s="220"/>
      <c r="T159" s="221"/>
      <c r="AT159" s="222" t="s">
        <v>147</v>
      </c>
      <c r="AU159" s="222" t="s">
        <v>145</v>
      </c>
      <c r="AV159" s="14" t="s">
        <v>145</v>
      </c>
      <c r="AW159" s="14" t="s">
        <v>30</v>
      </c>
      <c r="AX159" s="14" t="s">
        <v>73</v>
      </c>
      <c r="AY159" s="222" t="s">
        <v>137</v>
      </c>
    </row>
    <row r="160" spans="1:65" s="15" customFormat="1">
      <c r="B160" s="223"/>
      <c r="C160" s="224"/>
      <c r="D160" s="203" t="s">
        <v>147</v>
      </c>
      <c r="E160" s="225" t="s">
        <v>1</v>
      </c>
      <c r="F160" s="226" t="s">
        <v>150</v>
      </c>
      <c r="G160" s="224"/>
      <c r="H160" s="227">
        <v>0.72</v>
      </c>
      <c r="I160" s="228"/>
      <c r="J160" s="224"/>
      <c r="K160" s="224"/>
      <c r="L160" s="229"/>
      <c r="M160" s="230"/>
      <c r="N160" s="231"/>
      <c r="O160" s="231"/>
      <c r="P160" s="231"/>
      <c r="Q160" s="231"/>
      <c r="R160" s="231"/>
      <c r="S160" s="231"/>
      <c r="T160" s="232"/>
      <c r="AT160" s="233" t="s">
        <v>147</v>
      </c>
      <c r="AU160" s="233" t="s">
        <v>145</v>
      </c>
      <c r="AV160" s="15" t="s">
        <v>144</v>
      </c>
      <c r="AW160" s="15" t="s">
        <v>30</v>
      </c>
      <c r="AX160" s="15" t="s">
        <v>81</v>
      </c>
      <c r="AY160" s="233" t="s">
        <v>137</v>
      </c>
    </row>
    <row r="161" spans="1:65" s="2" customFormat="1" ht="21.75" customHeight="1">
      <c r="A161" s="34"/>
      <c r="B161" s="35"/>
      <c r="C161" s="187" t="s">
        <v>182</v>
      </c>
      <c r="D161" s="187" t="s">
        <v>140</v>
      </c>
      <c r="E161" s="188" t="s">
        <v>183</v>
      </c>
      <c r="F161" s="189" t="s">
        <v>184</v>
      </c>
      <c r="G161" s="190" t="s">
        <v>170</v>
      </c>
      <c r="H161" s="191">
        <v>1.08</v>
      </c>
      <c r="I161" s="192"/>
      <c r="J161" s="193">
        <f>ROUND(I161*H161,2)</f>
        <v>0</v>
      </c>
      <c r="K161" s="194"/>
      <c r="L161" s="39"/>
      <c r="M161" s="195" t="s">
        <v>1</v>
      </c>
      <c r="N161" s="196" t="s">
        <v>39</v>
      </c>
      <c r="O161" s="71"/>
      <c r="P161" s="197">
        <f>O161*H161</f>
        <v>0</v>
      </c>
      <c r="Q161" s="197">
        <v>0</v>
      </c>
      <c r="R161" s="197">
        <f>Q161*H161</f>
        <v>0</v>
      </c>
      <c r="S161" s="197">
        <v>0</v>
      </c>
      <c r="T161" s="198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9" t="s">
        <v>144</v>
      </c>
      <c r="AT161" s="199" t="s">
        <v>140</v>
      </c>
      <c r="AU161" s="199" t="s">
        <v>145</v>
      </c>
      <c r="AY161" s="17" t="s">
        <v>137</v>
      </c>
      <c r="BE161" s="200">
        <f>IF(N161="základní",J161,0)</f>
        <v>0</v>
      </c>
      <c r="BF161" s="200">
        <f>IF(N161="snížená",J161,0)</f>
        <v>0</v>
      </c>
      <c r="BG161" s="200">
        <f>IF(N161="zákl. přenesená",J161,0)</f>
        <v>0</v>
      </c>
      <c r="BH161" s="200">
        <f>IF(N161="sníž. přenesená",J161,0)</f>
        <v>0</v>
      </c>
      <c r="BI161" s="200">
        <f>IF(N161="nulová",J161,0)</f>
        <v>0</v>
      </c>
      <c r="BJ161" s="17" t="s">
        <v>145</v>
      </c>
      <c r="BK161" s="200">
        <f>ROUND(I161*H161,2)</f>
        <v>0</v>
      </c>
      <c r="BL161" s="17" t="s">
        <v>144</v>
      </c>
      <c r="BM161" s="199" t="s">
        <v>185</v>
      </c>
    </row>
    <row r="162" spans="1:65" s="14" customFormat="1">
      <c r="B162" s="212"/>
      <c r="C162" s="213"/>
      <c r="D162" s="203" t="s">
        <v>147</v>
      </c>
      <c r="E162" s="214" t="s">
        <v>1</v>
      </c>
      <c r="F162" s="215" t="s">
        <v>172</v>
      </c>
      <c r="G162" s="213"/>
      <c r="H162" s="216">
        <v>1.08</v>
      </c>
      <c r="I162" s="217"/>
      <c r="J162" s="213"/>
      <c r="K162" s="213"/>
      <c r="L162" s="218"/>
      <c r="M162" s="219"/>
      <c r="N162" s="220"/>
      <c r="O162" s="220"/>
      <c r="P162" s="220"/>
      <c r="Q162" s="220"/>
      <c r="R162" s="220"/>
      <c r="S162" s="220"/>
      <c r="T162" s="221"/>
      <c r="AT162" s="222" t="s">
        <v>147</v>
      </c>
      <c r="AU162" s="222" t="s">
        <v>145</v>
      </c>
      <c r="AV162" s="14" t="s">
        <v>145</v>
      </c>
      <c r="AW162" s="14" t="s">
        <v>30</v>
      </c>
      <c r="AX162" s="14" t="s">
        <v>73</v>
      </c>
      <c r="AY162" s="222" t="s">
        <v>137</v>
      </c>
    </row>
    <row r="163" spans="1:65" s="15" customFormat="1">
      <c r="B163" s="223"/>
      <c r="C163" s="224"/>
      <c r="D163" s="203" t="s">
        <v>147</v>
      </c>
      <c r="E163" s="225" t="s">
        <v>1</v>
      </c>
      <c r="F163" s="226" t="s">
        <v>150</v>
      </c>
      <c r="G163" s="224"/>
      <c r="H163" s="227">
        <v>1.08</v>
      </c>
      <c r="I163" s="228"/>
      <c r="J163" s="224"/>
      <c r="K163" s="224"/>
      <c r="L163" s="229"/>
      <c r="M163" s="230"/>
      <c r="N163" s="231"/>
      <c r="O163" s="231"/>
      <c r="P163" s="231"/>
      <c r="Q163" s="231"/>
      <c r="R163" s="231"/>
      <c r="S163" s="231"/>
      <c r="T163" s="232"/>
      <c r="AT163" s="233" t="s">
        <v>147</v>
      </c>
      <c r="AU163" s="233" t="s">
        <v>145</v>
      </c>
      <c r="AV163" s="15" t="s">
        <v>144</v>
      </c>
      <c r="AW163" s="15" t="s">
        <v>30</v>
      </c>
      <c r="AX163" s="15" t="s">
        <v>81</v>
      </c>
      <c r="AY163" s="233" t="s">
        <v>137</v>
      </c>
    </row>
    <row r="164" spans="1:65" s="2" customFormat="1" ht="16.5" customHeight="1">
      <c r="A164" s="34"/>
      <c r="B164" s="35"/>
      <c r="C164" s="187" t="s">
        <v>186</v>
      </c>
      <c r="D164" s="187" t="s">
        <v>140</v>
      </c>
      <c r="E164" s="188" t="s">
        <v>187</v>
      </c>
      <c r="F164" s="189" t="s">
        <v>188</v>
      </c>
      <c r="G164" s="190" t="s">
        <v>189</v>
      </c>
      <c r="H164" s="191">
        <v>0.21299999999999999</v>
      </c>
      <c r="I164" s="192"/>
      <c r="J164" s="193">
        <f>ROUND(I164*H164,2)</f>
        <v>0</v>
      </c>
      <c r="K164" s="194"/>
      <c r="L164" s="39"/>
      <c r="M164" s="195" t="s">
        <v>1</v>
      </c>
      <c r="N164" s="196" t="s">
        <v>39</v>
      </c>
      <c r="O164" s="71"/>
      <c r="P164" s="197">
        <f>O164*H164</f>
        <v>0</v>
      </c>
      <c r="Q164" s="197">
        <v>1.06277</v>
      </c>
      <c r="R164" s="197">
        <f>Q164*H164</f>
        <v>0.22637000999999998</v>
      </c>
      <c r="S164" s="197">
        <v>0</v>
      </c>
      <c r="T164" s="198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9" t="s">
        <v>144</v>
      </c>
      <c r="AT164" s="199" t="s">
        <v>140</v>
      </c>
      <c r="AU164" s="199" t="s">
        <v>145</v>
      </c>
      <c r="AY164" s="17" t="s">
        <v>137</v>
      </c>
      <c r="BE164" s="200">
        <f>IF(N164="základní",J164,0)</f>
        <v>0</v>
      </c>
      <c r="BF164" s="200">
        <f>IF(N164="snížená",J164,0)</f>
        <v>0</v>
      </c>
      <c r="BG164" s="200">
        <f>IF(N164="zákl. přenesená",J164,0)</f>
        <v>0</v>
      </c>
      <c r="BH164" s="200">
        <f>IF(N164="sníž. přenesená",J164,0)</f>
        <v>0</v>
      </c>
      <c r="BI164" s="200">
        <f>IF(N164="nulová",J164,0)</f>
        <v>0</v>
      </c>
      <c r="BJ164" s="17" t="s">
        <v>145</v>
      </c>
      <c r="BK164" s="200">
        <f>ROUND(I164*H164,2)</f>
        <v>0</v>
      </c>
      <c r="BL164" s="17" t="s">
        <v>144</v>
      </c>
      <c r="BM164" s="199" t="s">
        <v>190</v>
      </c>
    </row>
    <row r="165" spans="1:65" s="14" customFormat="1">
      <c r="B165" s="212"/>
      <c r="C165" s="213"/>
      <c r="D165" s="203" t="s">
        <v>147</v>
      </c>
      <c r="E165" s="214" t="s">
        <v>1</v>
      </c>
      <c r="F165" s="215" t="s">
        <v>191</v>
      </c>
      <c r="G165" s="213"/>
      <c r="H165" s="216">
        <v>0.21299999999999999</v>
      </c>
      <c r="I165" s="217"/>
      <c r="J165" s="213"/>
      <c r="K165" s="213"/>
      <c r="L165" s="218"/>
      <c r="M165" s="219"/>
      <c r="N165" s="220"/>
      <c r="O165" s="220"/>
      <c r="P165" s="220"/>
      <c r="Q165" s="220"/>
      <c r="R165" s="220"/>
      <c r="S165" s="220"/>
      <c r="T165" s="221"/>
      <c r="AT165" s="222" t="s">
        <v>147</v>
      </c>
      <c r="AU165" s="222" t="s">
        <v>145</v>
      </c>
      <c r="AV165" s="14" t="s">
        <v>145</v>
      </c>
      <c r="AW165" s="14" t="s">
        <v>30</v>
      </c>
      <c r="AX165" s="14" t="s">
        <v>73</v>
      </c>
      <c r="AY165" s="222" t="s">
        <v>137</v>
      </c>
    </row>
    <row r="166" spans="1:65" s="15" customFormat="1">
      <c r="B166" s="223"/>
      <c r="C166" s="224"/>
      <c r="D166" s="203" t="s">
        <v>147</v>
      </c>
      <c r="E166" s="225" t="s">
        <v>1</v>
      </c>
      <c r="F166" s="226" t="s">
        <v>150</v>
      </c>
      <c r="G166" s="224"/>
      <c r="H166" s="227">
        <v>0.21299999999999999</v>
      </c>
      <c r="I166" s="228"/>
      <c r="J166" s="224"/>
      <c r="K166" s="224"/>
      <c r="L166" s="229"/>
      <c r="M166" s="230"/>
      <c r="N166" s="231"/>
      <c r="O166" s="231"/>
      <c r="P166" s="231"/>
      <c r="Q166" s="231"/>
      <c r="R166" s="231"/>
      <c r="S166" s="231"/>
      <c r="T166" s="232"/>
      <c r="AT166" s="233" t="s">
        <v>147</v>
      </c>
      <c r="AU166" s="233" t="s">
        <v>145</v>
      </c>
      <c r="AV166" s="15" t="s">
        <v>144</v>
      </c>
      <c r="AW166" s="15" t="s">
        <v>30</v>
      </c>
      <c r="AX166" s="15" t="s">
        <v>81</v>
      </c>
      <c r="AY166" s="233" t="s">
        <v>137</v>
      </c>
    </row>
    <row r="167" spans="1:65" s="12" customFormat="1" ht="22.9" customHeight="1">
      <c r="B167" s="171"/>
      <c r="C167" s="172"/>
      <c r="D167" s="173" t="s">
        <v>72</v>
      </c>
      <c r="E167" s="185" t="s">
        <v>186</v>
      </c>
      <c r="F167" s="185" t="s">
        <v>192</v>
      </c>
      <c r="G167" s="172"/>
      <c r="H167" s="172"/>
      <c r="I167" s="175"/>
      <c r="J167" s="186">
        <f>BK167</f>
        <v>0</v>
      </c>
      <c r="K167" s="172"/>
      <c r="L167" s="177"/>
      <c r="M167" s="178"/>
      <c r="N167" s="179"/>
      <c r="O167" s="179"/>
      <c r="P167" s="180">
        <f>SUM(P168:P226)</f>
        <v>0</v>
      </c>
      <c r="Q167" s="179"/>
      <c r="R167" s="180">
        <f>SUM(R168:R226)</f>
        <v>5.8996E-2</v>
      </c>
      <c r="S167" s="179"/>
      <c r="T167" s="181">
        <f>SUM(T168:T226)</f>
        <v>26.936700000000005</v>
      </c>
      <c r="AR167" s="182" t="s">
        <v>81</v>
      </c>
      <c r="AT167" s="183" t="s">
        <v>72</v>
      </c>
      <c r="AU167" s="183" t="s">
        <v>81</v>
      </c>
      <c r="AY167" s="182" t="s">
        <v>137</v>
      </c>
      <c r="BK167" s="184">
        <f>SUM(BK168:BK226)</f>
        <v>0</v>
      </c>
    </row>
    <row r="168" spans="1:65" s="2" customFormat="1" ht="21.75" customHeight="1">
      <c r="A168" s="34"/>
      <c r="B168" s="35"/>
      <c r="C168" s="187" t="s">
        <v>193</v>
      </c>
      <c r="D168" s="187" t="s">
        <v>140</v>
      </c>
      <c r="E168" s="188" t="s">
        <v>194</v>
      </c>
      <c r="F168" s="189" t="s">
        <v>195</v>
      </c>
      <c r="G168" s="190" t="s">
        <v>196</v>
      </c>
      <c r="H168" s="191">
        <v>27</v>
      </c>
      <c r="I168" s="192"/>
      <c r="J168" s="193">
        <f>ROUND(I168*H168,2)</f>
        <v>0</v>
      </c>
      <c r="K168" s="194"/>
      <c r="L168" s="39"/>
      <c r="M168" s="195" t="s">
        <v>1</v>
      </c>
      <c r="N168" s="196" t="s">
        <v>39</v>
      </c>
      <c r="O168" s="71"/>
      <c r="P168" s="197">
        <f>O168*H168</f>
        <v>0</v>
      </c>
      <c r="Q168" s="197">
        <v>1.2999999999999999E-4</v>
      </c>
      <c r="R168" s="197">
        <f>Q168*H168</f>
        <v>3.5099999999999997E-3</v>
      </c>
      <c r="S168" s="197">
        <v>0</v>
      </c>
      <c r="T168" s="198">
        <f>S168*H168</f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9" t="s">
        <v>144</v>
      </c>
      <c r="AT168" s="199" t="s">
        <v>140</v>
      </c>
      <c r="AU168" s="199" t="s">
        <v>145</v>
      </c>
      <c r="AY168" s="17" t="s">
        <v>137</v>
      </c>
      <c r="BE168" s="200">
        <f>IF(N168="základní",J168,0)</f>
        <v>0</v>
      </c>
      <c r="BF168" s="200">
        <f>IF(N168="snížená",J168,0)</f>
        <v>0</v>
      </c>
      <c r="BG168" s="200">
        <f>IF(N168="zákl. přenesená",J168,0)</f>
        <v>0</v>
      </c>
      <c r="BH168" s="200">
        <f>IF(N168="sníž. přenesená",J168,0)</f>
        <v>0</v>
      </c>
      <c r="BI168" s="200">
        <f>IF(N168="nulová",J168,0)</f>
        <v>0</v>
      </c>
      <c r="BJ168" s="17" t="s">
        <v>145</v>
      </c>
      <c r="BK168" s="200">
        <f>ROUND(I168*H168,2)</f>
        <v>0</v>
      </c>
      <c r="BL168" s="17" t="s">
        <v>144</v>
      </c>
      <c r="BM168" s="199" t="s">
        <v>197</v>
      </c>
    </row>
    <row r="169" spans="1:65" s="14" customFormat="1">
      <c r="B169" s="212"/>
      <c r="C169" s="213"/>
      <c r="D169" s="203" t="s">
        <v>147</v>
      </c>
      <c r="E169" s="214" t="s">
        <v>1</v>
      </c>
      <c r="F169" s="215" t="s">
        <v>198</v>
      </c>
      <c r="G169" s="213"/>
      <c r="H169" s="216">
        <v>27</v>
      </c>
      <c r="I169" s="217"/>
      <c r="J169" s="213"/>
      <c r="K169" s="213"/>
      <c r="L169" s="218"/>
      <c r="M169" s="219"/>
      <c r="N169" s="220"/>
      <c r="O169" s="220"/>
      <c r="P169" s="220"/>
      <c r="Q169" s="220"/>
      <c r="R169" s="220"/>
      <c r="S169" s="220"/>
      <c r="T169" s="221"/>
      <c r="AT169" s="222" t="s">
        <v>147</v>
      </c>
      <c r="AU169" s="222" t="s">
        <v>145</v>
      </c>
      <c r="AV169" s="14" t="s">
        <v>145</v>
      </c>
      <c r="AW169" s="14" t="s">
        <v>30</v>
      </c>
      <c r="AX169" s="14" t="s">
        <v>73</v>
      </c>
      <c r="AY169" s="222" t="s">
        <v>137</v>
      </c>
    </row>
    <row r="170" spans="1:65" s="15" customFormat="1">
      <c r="B170" s="223"/>
      <c r="C170" s="224"/>
      <c r="D170" s="203" t="s">
        <v>147</v>
      </c>
      <c r="E170" s="225" t="s">
        <v>1</v>
      </c>
      <c r="F170" s="226" t="s">
        <v>150</v>
      </c>
      <c r="G170" s="224"/>
      <c r="H170" s="227">
        <v>27</v>
      </c>
      <c r="I170" s="228"/>
      <c r="J170" s="224"/>
      <c r="K170" s="224"/>
      <c r="L170" s="229"/>
      <c r="M170" s="230"/>
      <c r="N170" s="231"/>
      <c r="O170" s="231"/>
      <c r="P170" s="231"/>
      <c r="Q170" s="231"/>
      <c r="R170" s="231"/>
      <c r="S170" s="231"/>
      <c r="T170" s="232"/>
      <c r="AT170" s="233" t="s">
        <v>147</v>
      </c>
      <c r="AU170" s="233" t="s">
        <v>145</v>
      </c>
      <c r="AV170" s="15" t="s">
        <v>144</v>
      </c>
      <c r="AW170" s="15" t="s">
        <v>30</v>
      </c>
      <c r="AX170" s="15" t="s">
        <v>81</v>
      </c>
      <c r="AY170" s="233" t="s">
        <v>137</v>
      </c>
    </row>
    <row r="171" spans="1:65" s="2" customFormat="1" ht="16.5" customHeight="1">
      <c r="A171" s="34"/>
      <c r="B171" s="35"/>
      <c r="C171" s="187" t="s">
        <v>199</v>
      </c>
      <c r="D171" s="187" t="s">
        <v>140</v>
      </c>
      <c r="E171" s="188" t="s">
        <v>200</v>
      </c>
      <c r="F171" s="189" t="s">
        <v>201</v>
      </c>
      <c r="G171" s="190" t="s">
        <v>196</v>
      </c>
      <c r="H171" s="191">
        <v>4968</v>
      </c>
      <c r="I171" s="192"/>
      <c r="J171" s="193">
        <f>ROUND(I171*H171,2)</f>
        <v>0</v>
      </c>
      <c r="K171" s="194"/>
      <c r="L171" s="39"/>
      <c r="M171" s="195" t="s">
        <v>1</v>
      </c>
      <c r="N171" s="196" t="s">
        <v>39</v>
      </c>
      <c r="O171" s="71"/>
      <c r="P171" s="197">
        <f>O171*H171</f>
        <v>0</v>
      </c>
      <c r="Q171" s="197">
        <v>1.0000000000000001E-5</v>
      </c>
      <c r="R171" s="197">
        <f>Q171*H171</f>
        <v>4.9680000000000002E-2</v>
      </c>
      <c r="S171" s="197">
        <v>0</v>
      </c>
      <c r="T171" s="198">
        <f>S171*H171</f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9" t="s">
        <v>144</v>
      </c>
      <c r="AT171" s="199" t="s">
        <v>140</v>
      </c>
      <c r="AU171" s="199" t="s">
        <v>145</v>
      </c>
      <c r="AY171" s="17" t="s">
        <v>137</v>
      </c>
      <c r="BE171" s="200">
        <f>IF(N171="základní",J171,0)</f>
        <v>0</v>
      </c>
      <c r="BF171" s="200">
        <f>IF(N171="snížená",J171,0)</f>
        <v>0</v>
      </c>
      <c r="BG171" s="200">
        <f>IF(N171="zákl. přenesená",J171,0)</f>
        <v>0</v>
      </c>
      <c r="BH171" s="200">
        <f>IF(N171="sníž. přenesená",J171,0)</f>
        <v>0</v>
      </c>
      <c r="BI171" s="200">
        <f>IF(N171="nulová",J171,0)</f>
        <v>0</v>
      </c>
      <c r="BJ171" s="17" t="s">
        <v>145</v>
      </c>
      <c r="BK171" s="200">
        <f>ROUND(I171*H171,2)</f>
        <v>0</v>
      </c>
      <c r="BL171" s="17" t="s">
        <v>144</v>
      </c>
      <c r="BM171" s="199" t="s">
        <v>202</v>
      </c>
    </row>
    <row r="172" spans="1:65" s="13" customFormat="1">
      <c r="B172" s="201"/>
      <c r="C172" s="202"/>
      <c r="D172" s="203" t="s">
        <v>147</v>
      </c>
      <c r="E172" s="204" t="s">
        <v>1</v>
      </c>
      <c r="F172" s="205" t="s">
        <v>203</v>
      </c>
      <c r="G172" s="202"/>
      <c r="H172" s="204" t="s">
        <v>1</v>
      </c>
      <c r="I172" s="206"/>
      <c r="J172" s="202"/>
      <c r="K172" s="202"/>
      <c r="L172" s="207"/>
      <c r="M172" s="208"/>
      <c r="N172" s="209"/>
      <c r="O172" s="209"/>
      <c r="P172" s="209"/>
      <c r="Q172" s="209"/>
      <c r="R172" s="209"/>
      <c r="S172" s="209"/>
      <c r="T172" s="210"/>
      <c r="AT172" s="211" t="s">
        <v>147</v>
      </c>
      <c r="AU172" s="211" t="s">
        <v>145</v>
      </c>
      <c r="AV172" s="13" t="s">
        <v>81</v>
      </c>
      <c r="AW172" s="13" t="s">
        <v>30</v>
      </c>
      <c r="AX172" s="13" t="s">
        <v>73</v>
      </c>
      <c r="AY172" s="211" t="s">
        <v>137</v>
      </c>
    </row>
    <row r="173" spans="1:65" s="14" customFormat="1">
      <c r="B173" s="212"/>
      <c r="C173" s="213"/>
      <c r="D173" s="203" t="s">
        <v>147</v>
      </c>
      <c r="E173" s="214" t="s">
        <v>1</v>
      </c>
      <c r="F173" s="215" t="s">
        <v>204</v>
      </c>
      <c r="G173" s="213"/>
      <c r="H173" s="216">
        <v>4968</v>
      </c>
      <c r="I173" s="217"/>
      <c r="J173" s="213"/>
      <c r="K173" s="213"/>
      <c r="L173" s="218"/>
      <c r="M173" s="219"/>
      <c r="N173" s="220"/>
      <c r="O173" s="220"/>
      <c r="P173" s="220"/>
      <c r="Q173" s="220"/>
      <c r="R173" s="220"/>
      <c r="S173" s="220"/>
      <c r="T173" s="221"/>
      <c r="AT173" s="222" t="s">
        <v>147</v>
      </c>
      <c r="AU173" s="222" t="s">
        <v>145</v>
      </c>
      <c r="AV173" s="14" t="s">
        <v>145</v>
      </c>
      <c r="AW173" s="14" t="s">
        <v>30</v>
      </c>
      <c r="AX173" s="14" t="s">
        <v>73</v>
      </c>
      <c r="AY173" s="222" t="s">
        <v>137</v>
      </c>
    </row>
    <row r="174" spans="1:65" s="15" customFormat="1">
      <c r="B174" s="223"/>
      <c r="C174" s="224"/>
      <c r="D174" s="203" t="s">
        <v>147</v>
      </c>
      <c r="E174" s="225" t="s">
        <v>1</v>
      </c>
      <c r="F174" s="226" t="s">
        <v>150</v>
      </c>
      <c r="G174" s="224"/>
      <c r="H174" s="227">
        <v>4968</v>
      </c>
      <c r="I174" s="228"/>
      <c r="J174" s="224"/>
      <c r="K174" s="224"/>
      <c r="L174" s="229"/>
      <c r="M174" s="230"/>
      <c r="N174" s="231"/>
      <c r="O174" s="231"/>
      <c r="P174" s="231"/>
      <c r="Q174" s="231"/>
      <c r="R174" s="231"/>
      <c r="S174" s="231"/>
      <c r="T174" s="232"/>
      <c r="AT174" s="233" t="s">
        <v>147</v>
      </c>
      <c r="AU174" s="233" t="s">
        <v>145</v>
      </c>
      <c r="AV174" s="15" t="s">
        <v>144</v>
      </c>
      <c r="AW174" s="15" t="s">
        <v>30</v>
      </c>
      <c r="AX174" s="15" t="s">
        <v>81</v>
      </c>
      <c r="AY174" s="233" t="s">
        <v>137</v>
      </c>
    </row>
    <row r="175" spans="1:65" s="2" customFormat="1" ht="16.5" customHeight="1">
      <c r="A175" s="34"/>
      <c r="B175" s="35"/>
      <c r="C175" s="187" t="s">
        <v>205</v>
      </c>
      <c r="D175" s="187" t="s">
        <v>140</v>
      </c>
      <c r="E175" s="188" t="s">
        <v>206</v>
      </c>
      <c r="F175" s="189" t="s">
        <v>207</v>
      </c>
      <c r="G175" s="190" t="s">
        <v>208</v>
      </c>
      <c r="H175" s="191">
        <v>1</v>
      </c>
      <c r="I175" s="192"/>
      <c r="J175" s="193">
        <f>ROUND(I175*H175,2)</f>
        <v>0</v>
      </c>
      <c r="K175" s="194"/>
      <c r="L175" s="39"/>
      <c r="M175" s="195" t="s">
        <v>1</v>
      </c>
      <c r="N175" s="196" t="s">
        <v>39</v>
      </c>
      <c r="O175" s="71"/>
      <c r="P175" s="197">
        <f>O175*H175</f>
        <v>0</v>
      </c>
      <c r="Q175" s="197">
        <v>1.0000000000000001E-5</v>
      </c>
      <c r="R175" s="197">
        <f>Q175*H175</f>
        <v>1.0000000000000001E-5</v>
      </c>
      <c r="S175" s="197">
        <v>0</v>
      </c>
      <c r="T175" s="198">
        <f>S175*H175</f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9" t="s">
        <v>144</v>
      </c>
      <c r="AT175" s="199" t="s">
        <v>140</v>
      </c>
      <c r="AU175" s="199" t="s">
        <v>145</v>
      </c>
      <c r="AY175" s="17" t="s">
        <v>137</v>
      </c>
      <c r="BE175" s="200">
        <f>IF(N175="základní",J175,0)</f>
        <v>0</v>
      </c>
      <c r="BF175" s="200">
        <f>IF(N175="snížená",J175,0)</f>
        <v>0</v>
      </c>
      <c r="BG175" s="200">
        <f>IF(N175="zákl. přenesená",J175,0)</f>
        <v>0</v>
      </c>
      <c r="BH175" s="200">
        <f>IF(N175="sníž. přenesená",J175,0)</f>
        <v>0</v>
      </c>
      <c r="BI175" s="200">
        <f>IF(N175="nulová",J175,0)</f>
        <v>0</v>
      </c>
      <c r="BJ175" s="17" t="s">
        <v>145</v>
      </c>
      <c r="BK175" s="200">
        <f>ROUND(I175*H175,2)</f>
        <v>0</v>
      </c>
      <c r="BL175" s="17" t="s">
        <v>144</v>
      </c>
      <c r="BM175" s="199" t="s">
        <v>209</v>
      </c>
    </row>
    <row r="176" spans="1:65" s="14" customFormat="1">
      <c r="B176" s="212"/>
      <c r="C176" s="213"/>
      <c r="D176" s="203" t="s">
        <v>147</v>
      </c>
      <c r="E176" s="214" t="s">
        <v>1</v>
      </c>
      <c r="F176" s="215" t="s">
        <v>210</v>
      </c>
      <c r="G176" s="213"/>
      <c r="H176" s="216">
        <v>1</v>
      </c>
      <c r="I176" s="217"/>
      <c r="J176" s="213"/>
      <c r="K176" s="213"/>
      <c r="L176" s="218"/>
      <c r="M176" s="219"/>
      <c r="N176" s="220"/>
      <c r="O176" s="220"/>
      <c r="P176" s="220"/>
      <c r="Q176" s="220"/>
      <c r="R176" s="220"/>
      <c r="S176" s="220"/>
      <c r="T176" s="221"/>
      <c r="AT176" s="222" t="s">
        <v>147</v>
      </c>
      <c r="AU176" s="222" t="s">
        <v>145</v>
      </c>
      <c r="AV176" s="14" t="s">
        <v>145</v>
      </c>
      <c r="AW176" s="14" t="s">
        <v>30</v>
      </c>
      <c r="AX176" s="14" t="s">
        <v>73</v>
      </c>
      <c r="AY176" s="222" t="s">
        <v>137</v>
      </c>
    </row>
    <row r="177" spans="1:65" s="15" customFormat="1">
      <c r="B177" s="223"/>
      <c r="C177" s="224"/>
      <c r="D177" s="203" t="s">
        <v>147</v>
      </c>
      <c r="E177" s="225" t="s">
        <v>1</v>
      </c>
      <c r="F177" s="226" t="s">
        <v>150</v>
      </c>
      <c r="G177" s="224"/>
      <c r="H177" s="227">
        <v>1</v>
      </c>
      <c r="I177" s="228"/>
      <c r="J177" s="224"/>
      <c r="K177" s="224"/>
      <c r="L177" s="229"/>
      <c r="M177" s="230"/>
      <c r="N177" s="231"/>
      <c r="O177" s="231"/>
      <c r="P177" s="231"/>
      <c r="Q177" s="231"/>
      <c r="R177" s="231"/>
      <c r="S177" s="231"/>
      <c r="T177" s="232"/>
      <c r="AT177" s="233" t="s">
        <v>147</v>
      </c>
      <c r="AU177" s="233" t="s">
        <v>145</v>
      </c>
      <c r="AV177" s="15" t="s">
        <v>144</v>
      </c>
      <c r="AW177" s="15" t="s">
        <v>30</v>
      </c>
      <c r="AX177" s="15" t="s">
        <v>81</v>
      </c>
      <c r="AY177" s="233" t="s">
        <v>137</v>
      </c>
    </row>
    <row r="178" spans="1:65" s="2" customFormat="1" ht="16.5" customHeight="1">
      <c r="A178" s="34"/>
      <c r="B178" s="35"/>
      <c r="C178" s="187" t="s">
        <v>211</v>
      </c>
      <c r="D178" s="187" t="s">
        <v>140</v>
      </c>
      <c r="E178" s="188" t="s">
        <v>212</v>
      </c>
      <c r="F178" s="189" t="s">
        <v>213</v>
      </c>
      <c r="G178" s="190" t="s">
        <v>208</v>
      </c>
      <c r="H178" s="191">
        <v>1</v>
      </c>
      <c r="I178" s="192"/>
      <c r="J178" s="193">
        <f>ROUND(I178*H178,2)</f>
        <v>0</v>
      </c>
      <c r="K178" s="194"/>
      <c r="L178" s="39"/>
      <c r="M178" s="195" t="s">
        <v>1</v>
      </c>
      <c r="N178" s="196" t="s">
        <v>39</v>
      </c>
      <c r="O178" s="71"/>
      <c r="P178" s="197">
        <f>O178*H178</f>
        <v>0</v>
      </c>
      <c r="Q178" s="197">
        <v>0</v>
      </c>
      <c r="R178" s="197">
        <f>Q178*H178</f>
        <v>0</v>
      </c>
      <c r="S178" s="197">
        <v>0</v>
      </c>
      <c r="T178" s="198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9" t="s">
        <v>144</v>
      </c>
      <c r="AT178" s="199" t="s">
        <v>140</v>
      </c>
      <c r="AU178" s="199" t="s">
        <v>145</v>
      </c>
      <c r="AY178" s="17" t="s">
        <v>137</v>
      </c>
      <c r="BE178" s="200">
        <f>IF(N178="základní",J178,0)</f>
        <v>0</v>
      </c>
      <c r="BF178" s="200">
        <f>IF(N178="snížená",J178,0)</f>
        <v>0</v>
      </c>
      <c r="BG178" s="200">
        <f>IF(N178="zákl. přenesená",J178,0)</f>
        <v>0</v>
      </c>
      <c r="BH178" s="200">
        <f>IF(N178="sníž. přenesená",J178,0)</f>
        <v>0</v>
      </c>
      <c r="BI178" s="200">
        <f>IF(N178="nulová",J178,0)</f>
        <v>0</v>
      </c>
      <c r="BJ178" s="17" t="s">
        <v>145</v>
      </c>
      <c r="BK178" s="200">
        <f>ROUND(I178*H178,2)</f>
        <v>0</v>
      </c>
      <c r="BL178" s="17" t="s">
        <v>144</v>
      </c>
      <c r="BM178" s="199" t="s">
        <v>214</v>
      </c>
    </row>
    <row r="179" spans="1:65" s="2" customFormat="1" ht="16.5" customHeight="1">
      <c r="A179" s="34"/>
      <c r="B179" s="35"/>
      <c r="C179" s="187" t="s">
        <v>215</v>
      </c>
      <c r="D179" s="187" t="s">
        <v>140</v>
      </c>
      <c r="E179" s="188" t="s">
        <v>216</v>
      </c>
      <c r="F179" s="189" t="s">
        <v>217</v>
      </c>
      <c r="G179" s="190" t="s">
        <v>208</v>
      </c>
      <c r="H179" s="191">
        <v>72</v>
      </c>
      <c r="I179" s="192"/>
      <c r="J179" s="193">
        <f>ROUND(I179*H179,2)</f>
        <v>0</v>
      </c>
      <c r="K179" s="194"/>
      <c r="L179" s="39"/>
      <c r="M179" s="195" t="s">
        <v>1</v>
      </c>
      <c r="N179" s="196" t="s">
        <v>39</v>
      </c>
      <c r="O179" s="71"/>
      <c r="P179" s="197">
        <f>O179*H179</f>
        <v>0</v>
      </c>
      <c r="Q179" s="197">
        <v>0</v>
      </c>
      <c r="R179" s="197">
        <f>Q179*H179</f>
        <v>0</v>
      </c>
      <c r="S179" s="197">
        <v>0</v>
      </c>
      <c r="T179" s="198">
        <f>S179*H179</f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9" t="s">
        <v>144</v>
      </c>
      <c r="AT179" s="199" t="s">
        <v>140</v>
      </c>
      <c r="AU179" s="199" t="s">
        <v>145</v>
      </c>
      <c r="AY179" s="17" t="s">
        <v>137</v>
      </c>
      <c r="BE179" s="200">
        <f>IF(N179="základní",J179,0)</f>
        <v>0</v>
      </c>
      <c r="BF179" s="200">
        <f>IF(N179="snížená",J179,0)</f>
        <v>0</v>
      </c>
      <c r="BG179" s="200">
        <f>IF(N179="zákl. přenesená",J179,0)</f>
        <v>0</v>
      </c>
      <c r="BH179" s="200">
        <f>IF(N179="sníž. přenesená",J179,0)</f>
        <v>0</v>
      </c>
      <c r="BI179" s="200">
        <f>IF(N179="nulová",J179,0)</f>
        <v>0</v>
      </c>
      <c r="BJ179" s="17" t="s">
        <v>145</v>
      </c>
      <c r="BK179" s="200">
        <f>ROUND(I179*H179,2)</f>
        <v>0</v>
      </c>
      <c r="BL179" s="17" t="s">
        <v>144</v>
      </c>
      <c r="BM179" s="199" t="s">
        <v>218</v>
      </c>
    </row>
    <row r="180" spans="1:65" s="14" customFormat="1">
      <c r="B180" s="212"/>
      <c r="C180" s="213"/>
      <c r="D180" s="203" t="s">
        <v>147</v>
      </c>
      <c r="E180" s="214" t="s">
        <v>1</v>
      </c>
      <c r="F180" s="215" t="s">
        <v>219</v>
      </c>
      <c r="G180" s="213"/>
      <c r="H180" s="216">
        <v>72</v>
      </c>
      <c r="I180" s="217"/>
      <c r="J180" s="213"/>
      <c r="K180" s="213"/>
      <c r="L180" s="218"/>
      <c r="M180" s="219"/>
      <c r="N180" s="220"/>
      <c r="O180" s="220"/>
      <c r="P180" s="220"/>
      <c r="Q180" s="220"/>
      <c r="R180" s="220"/>
      <c r="S180" s="220"/>
      <c r="T180" s="221"/>
      <c r="AT180" s="222" t="s">
        <v>147</v>
      </c>
      <c r="AU180" s="222" t="s">
        <v>145</v>
      </c>
      <c r="AV180" s="14" t="s">
        <v>145</v>
      </c>
      <c r="AW180" s="14" t="s">
        <v>30</v>
      </c>
      <c r="AX180" s="14" t="s">
        <v>73</v>
      </c>
      <c r="AY180" s="222" t="s">
        <v>137</v>
      </c>
    </row>
    <row r="181" spans="1:65" s="15" customFormat="1">
      <c r="B181" s="223"/>
      <c r="C181" s="224"/>
      <c r="D181" s="203" t="s">
        <v>147</v>
      </c>
      <c r="E181" s="225" t="s">
        <v>1</v>
      </c>
      <c r="F181" s="226" t="s">
        <v>150</v>
      </c>
      <c r="G181" s="224"/>
      <c r="H181" s="227">
        <v>72</v>
      </c>
      <c r="I181" s="228"/>
      <c r="J181" s="224"/>
      <c r="K181" s="224"/>
      <c r="L181" s="229"/>
      <c r="M181" s="230"/>
      <c r="N181" s="231"/>
      <c r="O181" s="231"/>
      <c r="P181" s="231"/>
      <c r="Q181" s="231"/>
      <c r="R181" s="231"/>
      <c r="S181" s="231"/>
      <c r="T181" s="232"/>
      <c r="AT181" s="233" t="s">
        <v>147</v>
      </c>
      <c r="AU181" s="233" t="s">
        <v>145</v>
      </c>
      <c r="AV181" s="15" t="s">
        <v>144</v>
      </c>
      <c r="AW181" s="15" t="s">
        <v>30</v>
      </c>
      <c r="AX181" s="15" t="s">
        <v>81</v>
      </c>
      <c r="AY181" s="233" t="s">
        <v>137</v>
      </c>
    </row>
    <row r="182" spans="1:65" s="2" customFormat="1" ht="21.75" customHeight="1">
      <c r="A182" s="34"/>
      <c r="B182" s="35"/>
      <c r="C182" s="187" t="s">
        <v>8</v>
      </c>
      <c r="D182" s="187" t="s">
        <v>140</v>
      </c>
      <c r="E182" s="188" t="s">
        <v>220</v>
      </c>
      <c r="F182" s="189" t="s">
        <v>221</v>
      </c>
      <c r="G182" s="190" t="s">
        <v>208</v>
      </c>
      <c r="H182" s="191">
        <v>1</v>
      </c>
      <c r="I182" s="192"/>
      <c r="J182" s="193">
        <f>ROUND(I182*H182,2)</f>
        <v>0</v>
      </c>
      <c r="K182" s="194"/>
      <c r="L182" s="39"/>
      <c r="M182" s="195" t="s">
        <v>1</v>
      </c>
      <c r="N182" s="196" t="s">
        <v>39</v>
      </c>
      <c r="O182" s="71"/>
      <c r="P182" s="197">
        <f>O182*H182</f>
        <v>0</v>
      </c>
      <c r="Q182" s="197">
        <v>0</v>
      </c>
      <c r="R182" s="197">
        <f>Q182*H182</f>
        <v>0</v>
      </c>
      <c r="S182" s="197">
        <v>0</v>
      </c>
      <c r="T182" s="198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9" t="s">
        <v>144</v>
      </c>
      <c r="AT182" s="199" t="s">
        <v>140</v>
      </c>
      <c r="AU182" s="199" t="s">
        <v>145</v>
      </c>
      <c r="AY182" s="17" t="s">
        <v>137</v>
      </c>
      <c r="BE182" s="200">
        <f>IF(N182="základní",J182,0)</f>
        <v>0</v>
      </c>
      <c r="BF182" s="200">
        <f>IF(N182="snížená",J182,0)</f>
        <v>0</v>
      </c>
      <c r="BG182" s="200">
        <f>IF(N182="zákl. přenesená",J182,0)</f>
        <v>0</v>
      </c>
      <c r="BH182" s="200">
        <f>IF(N182="sníž. přenesená",J182,0)</f>
        <v>0</v>
      </c>
      <c r="BI182" s="200">
        <f>IF(N182="nulová",J182,0)</f>
        <v>0</v>
      </c>
      <c r="BJ182" s="17" t="s">
        <v>145</v>
      </c>
      <c r="BK182" s="200">
        <f>ROUND(I182*H182,2)</f>
        <v>0</v>
      </c>
      <c r="BL182" s="17" t="s">
        <v>144</v>
      </c>
      <c r="BM182" s="199" t="s">
        <v>222</v>
      </c>
    </row>
    <row r="183" spans="1:65" s="14" customFormat="1">
      <c r="B183" s="212"/>
      <c r="C183" s="213"/>
      <c r="D183" s="203" t="s">
        <v>147</v>
      </c>
      <c r="E183" s="214" t="s">
        <v>1</v>
      </c>
      <c r="F183" s="215" t="s">
        <v>81</v>
      </c>
      <c r="G183" s="213"/>
      <c r="H183" s="216">
        <v>1</v>
      </c>
      <c r="I183" s="217"/>
      <c r="J183" s="213"/>
      <c r="K183" s="213"/>
      <c r="L183" s="218"/>
      <c r="M183" s="219"/>
      <c r="N183" s="220"/>
      <c r="O183" s="220"/>
      <c r="P183" s="220"/>
      <c r="Q183" s="220"/>
      <c r="R183" s="220"/>
      <c r="S183" s="220"/>
      <c r="T183" s="221"/>
      <c r="AT183" s="222" t="s">
        <v>147</v>
      </c>
      <c r="AU183" s="222" t="s">
        <v>145</v>
      </c>
      <c r="AV183" s="14" t="s">
        <v>145</v>
      </c>
      <c r="AW183" s="14" t="s">
        <v>30</v>
      </c>
      <c r="AX183" s="14" t="s">
        <v>73</v>
      </c>
      <c r="AY183" s="222" t="s">
        <v>137</v>
      </c>
    </row>
    <row r="184" spans="1:65" s="15" customFormat="1">
      <c r="B184" s="223"/>
      <c r="C184" s="224"/>
      <c r="D184" s="203" t="s">
        <v>147</v>
      </c>
      <c r="E184" s="225" t="s">
        <v>1</v>
      </c>
      <c r="F184" s="226" t="s">
        <v>150</v>
      </c>
      <c r="G184" s="224"/>
      <c r="H184" s="227">
        <v>1</v>
      </c>
      <c r="I184" s="228"/>
      <c r="J184" s="224"/>
      <c r="K184" s="224"/>
      <c r="L184" s="229"/>
      <c r="M184" s="230"/>
      <c r="N184" s="231"/>
      <c r="O184" s="231"/>
      <c r="P184" s="231"/>
      <c r="Q184" s="231"/>
      <c r="R184" s="231"/>
      <c r="S184" s="231"/>
      <c r="T184" s="232"/>
      <c r="AT184" s="233" t="s">
        <v>147</v>
      </c>
      <c r="AU184" s="233" t="s">
        <v>145</v>
      </c>
      <c r="AV184" s="15" t="s">
        <v>144</v>
      </c>
      <c r="AW184" s="15" t="s">
        <v>30</v>
      </c>
      <c r="AX184" s="15" t="s">
        <v>81</v>
      </c>
      <c r="AY184" s="233" t="s">
        <v>137</v>
      </c>
    </row>
    <row r="185" spans="1:65" s="2" customFormat="1" ht="16.5" customHeight="1">
      <c r="A185" s="34"/>
      <c r="B185" s="35"/>
      <c r="C185" s="187" t="s">
        <v>223</v>
      </c>
      <c r="D185" s="187" t="s">
        <v>140</v>
      </c>
      <c r="E185" s="188" t="s">
        <v>224</v>
      </c>
      <c r="F185" s="189" t="s">
        <v>225</v>
      </c>
      <c r="G185" s="190" t="s">
        <v>208</v>
      </c>
      <c r="H185" s="191">
        <v>2</v>
      </c>
      <c r="I185" s="192"/>
      <c r="J185" s="193">
        <f>ROUND(I185*H185,2)</f>
        <v>0</v>
      </c>
      <c r="K185" s="194"/>
      <c r="L185" s="39"/>
      <c r="M185" s="195" t="s">
        <v>1</v>
      </c>
      <c r="N185" s="196" t="s">
        <v>39</v>
      </c>
      <c r="O185" s="71"/>
      <c r="P185" s="197">
        <f>O185*H185</f>
        <v>0</v>
      </c>
      <c r="Q185" s="197">
        <v>0</v>
      </c>
      <c r="R185" s="197">
        <f>Q185*H185</f>
        <v>0</v>
      </c>
      <c r="S185" s="197">
        <v>0</v>
      </c>
      <c r="T185" s="198">
        <f>S185*H185</f>
        <v>0</v>
      </c>
      <c r="U185" s="34"/>
      <c r="V185" s="34"/>
      <c r="W185" s="34"/>
      <c r="X185" s="34"/>
      <c r="Y185" s="34"/>
      <c r="Z185" s="34"/>
      <c r="AA185" s="34"/>
      <c r="AB185" s="34"/>
      <c r="AC185" s="34"/>
      <c r="AD185" s="34"/>
      <c r="AE185" s="34"/>
      <c r="AR185" s="199" t="s">
        <v>144</v>
      </c>
      <c r="AT185" s="199" t="s">
        <v>140</v>
      </c>
      <c r="AU185" s="199" t="s">
        <v>145</v>
      </c>
      <c r="AY185" s="17" t="s">
        <v>137</v>
      </c>
      <c r="BE185" s="200">
        <f>IF(N185="základní",J185,0)</f>
        <v>0</v>
      </c>
      <c r="BF185" s="200">
        <f>IF(N185="snížená",J185,0)</f>
        <v>0</v>
      </c>
      <c r="BG185" s="200">
        <f>IF(N185="zákl. přenesená",J185,0)</f>
        <v>0</v>
      </c>
      <c r="BH185" s="200">
        <f>IF(N185="sníž. přenesená",J185,0)</f>
        <v>0</v>
      </c>
      <c r="BI185" s="200">
        <f>IF(N185="nulová",J185,0)</f>
        <v>0</v>
      </c>
      <c r="BJ185" s="17" t="s">
        <v>145</v>
      </c>
      <c r="BK185" s="200">
        <f>ROUND(I185*H185,2)</f>
        <v>0</v>
      </c>
      <c r="BL185" s="17" t="s">
        <v>144</v>
      </c>
      <c r="BM185" s="199" t="s">
        <v>226</v>
      </c>
    </row>
    <row r="186" spans="1:65" s="14" customFormat="1">
      <c r="B186" s="212"/>
      <c r="C186" s="213"/>
      <c r="D186" s="203" t="s">
        <v>147</v>
      </c>
      <c r="E186" s="214" t="s">
        <v>1</v>
      </c>
      <c r="F186" s="215" t="s">
        <v>145</v>
      </c>
      <c r="G186" s="213"/>
      <c r="H186" s="216">
        <v>2</v>
      </c>
      <c r="I186" s="217"/>
      <c r="J186" s="213"/>
      <c r="K186" s="213"/>
      <c r="L186" s="218"/>
      <c r="M186" s="219"/>
      <c r="N186" s="220"/>
      <c r="O186" s="220"/>
      <c r="P186" s="220"/>
      <c r="Q186" s="220"/>
      <c r="R186" s="220"/>
      <c r="S186" s="220"/>
      <c r="T186" s="221"/>
      <c r="AT186" s="222" t="s">
        <v>147</v>
      </c>
      <c r="AU186" s="222" t="s">
        <v>145</v>
      </c>
      <c r="AV186" s="14" t="s">
        <v>145</v>
      </c>
      <c r="AW186" s="14" t="s">
        <v>30</v>
      </c>
      <c r="AX186" s="14" t="s">
        <v>73</v>
      </c>
      <c r="AY186" s="222" t="s">
        <v>137</v>
      </c>
    </row>
    <row r="187" spans="1:65" s="15" customFormat="1">
      <c r="B187" s="223"/>
      <c r="C187" s="224"/>
      <c r="D187" s="203" t="s">
        <v>147</v>
      </c>
      <c r="E187" s="225" t="s">
        <v>1</v>
      </c>
      <c r="F187" s="226" t="s">
        <v>150</v>
      </c>
      <c r="G187" s="224"/>
      <c r="H187" s="227">
        <v>2</v>
      </c>
      <c r="I187" s="228"/>
      <c r="J187" s="224"/>
      <c r="K187" s="224"/>
      <c r="L187" s="229"/>
      <c r="M187" s="230"/>
      <c r="N187" s="231"/>
      <c r="O187" s="231"/>
      <c r="P187" s="231"/>
      <c r="Q187" s="231"/>
      <c r="R187" s="231"/>
      <c r="S187" s="231"/>
      <c r="T187" s="232"/>
      <c r="AT187" s="233" t="s">
        <v>147</v>
      </c>
      <c r="AU187" s="233" t="s">
        <v>145</v>
      </c>
      <c r="AV187" s="15" t="s">
        <v>144</v>
      </c>
      <c r="AW187" s="15" t="s">
        <v>30</v>
      </c>
      <c r="AX187" s="15" t="s">
        <v>81</v>
      </c>
      <c r="AY187" s="233" t="s">
        <v>137</v>
      </c>
    </row>
    <row r="188" spans="1:65" s="2" customFormat="1" ht="16.5" customHeight="1">
      <c r="A188" s="34"/>
      <c r="B188" s="35"/>
      <c r="C188" s="187" t="s">
        <v>227</v>
      </c>
      <c r="D188" s="187" t="s">
        <v>140</v>
      </c>
      <c r="E188" s="188" t="s">
        <v>228</v>
      </c>
      <c r="F188" s="189" t="s">
        <v>229</v>
      </c>
      <c r="G188" s="190" t="s">
        <v>208</v>
      </c>
      <c r="H188" s="191">
        <v>2</v>
      </c>
      <c r="I188" s="192"/>
      <c r="J188" s="193">
        <f>ROUND(I188*H188,2)</f>
        <v>0</v>
      </c>
      <c r="K188" s="194"/>
      <c r="L188" s="39"/>
      <c r="M188" s="195" t="s">
        <v>1</v>
      </c>
      <c r="N188" s="196" t="s">
        <v>39</v>
      </c>
      <c r="O188" s="71"/>
      <c r="P188" s="197">
        <f>O188*H188</f>
        <v>0</v>
      </c>
      <c r="Q188" s="197">
        <v>0</v>
      </c>
      <c r="R188" s="197">
        <f>Q188*H188</f>
        <v>0</v>
      </c>
      <c r="S188" s="197">
        <v>0</v>
      </c>
      <c r="T188" s="198">
        <f>S188*H188</f>
        <v>0</v>
      </c>
      <c r="U188" s="34"/>
      <c r="V188" s="34"/>
      <c r="W188" s="34"/>
      <c r="X188" s="34"/>
      <c r="Y188" s="34"/>
      <c r="Z188" s="34"/>
      <c r="AA188" s="34"/>
      <c r="AB188" s="34"/>
      <c r="AC188" s="34"/>
      <c r="AD188" s="34"/>
      <c r="AE188" s="34"/>
      <c r="AR188" s="199" t="s">
        <v>144</v>
      </c>
      <c r="AT188" s="199" t="s">
        <v>140</v>
      </c>
      <c r="AU188" s="199" t="s">
        <v>145</v>
      </c>
      <c r="AY188" s="17" t="s">
        <v>137</v>
      </c>
      <c r="BE188" s="200">
        <f>IF(N188="základní",J188,0)</f>
        <v>0</v>
      </c>
      <c r="BF188" s="200">
        <f>IF(N188="snížená",J188,0)</f>
        <v>0</v>
      </c>
      <c r="BG188" s="200">
        <f>IF(N188="zákl. přenesená",J188,0)</f>
        <v>0</v>
      </c>
      <c r="BH188" s="200">
        <f>IF(N188="sníž. přenesená",J188,0)</f>
        <v>0</v>
      </c>
      <c r="BI188" s="200">
        <f>IF(N188="nulová",J188,0)</f>
        <v>0</v>
      </c>
      <c r="BJ188" s="17" t="s">
        <v>145</v>
      </c>
      <c r="BK188" s="200">
        <f>ROUND(I188*H188,2)</f>
        <v>0</v>
      </c>
      <c r="BL188" s="17" t="s">
        <v>144</v>
      </c>
      <c r="BM188" s="199" t="s">
        <v>230</v>
      </c>
    </row>
    <row r="189" spans="1:65" s="14" customFormat="1">
      <c r="B189" s="212"/>
      <c r="C189" s="213"/>
      <c r="D189" s="203" t="s">
        <v>147</v>
      </c>
      <c r="E189" s="214" t="s">
        <v>1</v>
      </c>
      <c r="F189" s="215" t="s">
        <v>145</v>
      </c>
      <c r="G189" s="213"/>
      <c r="H189" s="216">
        <v>2</v>
      </c>
      <c r="I189" s="217"/>
      <c r="J189" s="213"/>
      <c r="K189" s="213"/>
      <c r="L189" s="218"/>
      <c r="M189" s="219"/>
      <c r="N189" s="220"/>
      <c r="O189" s="220"/>
      <c r="P189" s="220"/>
      <c r="Q189" s="220"/>
      <c r="R189" s="220"/>
      <c r="S189" s="220"/>
      <c r="T189" s="221"/>
      <c r="AT189" s="222" t="s">
        <v>147</v>
      </c>
      <c r="AU189" s="222" t="s">
        <v>145</v>
      </c>
      <c r="AV189" s="14" t="s">
        <v>145</v>
      </c>
      <c r="AW189" s="14" t="s">
        <v>30</v>
      </c>
      <c r="AX189" s="14" t="s">
        <v>73</v>
      </c>
      <c r="AY189" s="222" t="s">
        <v>137</v>
      </c>
    </row>
    <row r="190" spans="1:65" s="15" customFormat="1">
      <c r="B190" s="223"/>
      <c r="C190" s="224"/>
      <c r="D190" s="203" t="s">
        <v>147</v>
      </c>
      <c r="E190" s="225" t="s">
        <v>1</v>
      </c>
      <c r="F190" s="226" t="s">
        <v>150</v>
      </c>
      <c r="G190" s="224"/>
      <c r="H190" s="227">
        <v>2</v>
      </c>
      <c r="I190" s="228"/>
      <c r="J190" s="224"/>
      <c r="K190" s="224"/>
      <c r="L190" s="229"/>
      <c r="M190" s="230"/>
      <c r="N190" s="231"/>
      <c r="O190" s="231"/>
      <c r="P190" s="231"/>
      <c r="Q190" s="231"/>
      <c r="R190" s="231"/>
      <c r="S190" s="231"/>
      <c r="T190" s="232"/>
      <c r="AT190" s="233" t="s">
        <v>147</v>
      </c>
      <c r="AU190" s="233" t="s">
        <v>145</v>
      </c>
      <c r="AV190" s="15" t="s">
        <v>144</v>
      </c>
      <c r="AW190" s="15" t="s">
        <v>30</v>
      </c>
      <c r="AX190" s="15" t="s">
        <v>81</v>
      </c>
      <c r="AY190" s="233" t="s">
        <v>137</v>
      </c>
    </row>
    <row r="191" spans="1:65" s="2" customFormat="1" ht="21.75" customHeight="1">
      <c r="A191" s="34"/>
      <c r="B191" s="35"/>
      <c r="C191" s="187" t="s">
        <v>231</v>
      </c>
      <c r="D191" s="187" t="s">
        <v>140</v>
      </c>
      <c r="E191" s="188" t="s">
        <v>232</v>
      </c>
      <c r="F191" s="189" t="s">
        <v>233</v>
      </c>
      <c r="G191" s="190" t="s">
        <v>208</v>
      </c>
      <c r="H191" s="191">
        <v>1</v>
      </c>
      <c r="I191" s="192"/>
      <c r="J191" s="193">
        <f>ROUND(I191*H191,2)</f>
        <v>0</v>
      </c>
      <c r="K191" s="194"/>
      <c r="L191" s="39"/>
      <c r="M191" s="195" t="s">
        <v>1</v>
      </c>
      <c r="N191" s="196" t="s">
        <v>39</v>
      </c>
      <c r="O191" s="71"/>
      <c r="P191" s="197">
        <f>O191*H191</f>
        <v>0</v>
      </c>
      <c r="Q191" s="197">
        <v>4.6800000000000001E-3</v>
      </c>
      <c r="R191" s="197">
        <f>Q191*H191</f>
        <v>4.6800000000000001E-3</v>
      </c>
      <c r="S191" s="197">
        <v>0</v>
      </c>
      <c r="T191" s="198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9" t="s">
        <v>144</v>
      </c>
      <c r="AT191" s="199" t="s">
        <v>140</v>
      </c>
      <c r="AU191" s="199" t="s">
        <v>145</v>
      </c>
      <c r="AY191" s="17" t="s">
        <v>137</v>
      </c>
      <c r="BE191" s="200">
        <f>IF(N191="základní",J191,0)</f>
        <v>0</v>
      </c>
      <c r="BF191" s="200">
        <f>IF(N191="snížená",J191,0)</f>
        <v>0</v>
      </c>
      <c r="BG191" s="200">
        <f>IF(N191="zákl. přenesená",J191,0)</f>
        <v>0</v>
      </c>
      <c r="BH191" s="200">
        <f>IF(N191="sníž. přenesená",J191,0)</f>
        <v>0</v>
      </c>
      <c r="BI191" s="200">
        <f>IF(N191="nulová",J191,0)</f>
        <v>0</v>
      </c>
      <c r="BJ191" s="17" t="s">
        <v>145</v>
      </c>
      <c r="BK191" s="200">
        <f>ROUND(I191*H191,2)</f>
        <v>0</v>
      </c>
      <c r="BL191" s="17" t="s">
        <v>144</v>
      </c>
      <c r="BM191" s="199" t="s">
        <v>234</v>
      </c>
    </row>
    <row r="192" spans="1:65" s="2" customFormat="1" ht="16.5" customHeight="1">
      <c r="A192" s="34"/>
      <c r="B192" s="35"/>
      <c r="C192" s="187" t="s">
        <v>235</v>
      </c>
      <c r="D192" s="187" t="s">
        <v>140</v>
      </c>
      <c r="E192" s="188" t="s">
        <v>236</v>
      </c>
      <c r="F192" s="189" t="s">
        <v>237</v>
      </c>
      <c r="G192" s="190" t="s">
        <v>170</v>
      </c>
      <c r="H192" s="191">
        <v>0.97</v>
      </c>
      <c r="I192" s="192"/>
      <c r="J192" s="193">
        <f>ROUND(I192*H192,2)</f>
        <v>0</v>
      </c>
      <c r="K192" s="194"/>
      <c r="L192" s="39"/>
      <c r="M192" s="195" t="s">
        <v>1</v>
      </c>
      <c r="N192" s="196" t="s">
        <v>39</v>
      </c>
      <c r="O192" s="71"/>
      <c r="P192" s="197">
        <f>O192*H192</f>
        <v>0</v>
      </c>
      <c r="Q192" s="197">
        <v>0</v>
      </c>
      <c r="R192" s="197">
        <f>Q192*H192</f>
        <v>0</v>
      </c>
      <c r="S192" s="197">
        <v>2</v>
      </c>
      <c r="T192" s="198">
        <f>S192*H192</f>
        <v>1.94</v>
      </c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R192" s="199" t="s">
        <v>144</v>
      </c>
      <c r="AT192" s="199" t="s">
        <v>140</v>
      </c>
      <c r="AU192" s="199" t="s">
        <v>145</v>
      </c>
      <c r="AY192" s="17" t="s">
        <v>137</v>
      </c>
      <c r="BE192" s="200">
        <f>IF(N192="základní",J192,0)</f>
        <v>0</v>
      </c>
      <c r="BF192" s="200">
        <f>IF(N192="snížená",J192,0)</f>
        <v>0</v>
      </c>
      <c r="BG192" s="200">
        <f>IF(N192="zákl. přenesená",J192,0)</f>
        <v>0</v>
      </c>
      <c r="BH192" s="200">
        <f>IF(N192="sníž. přenesená",J192,0)</f>
        <v>0</v>
      </c>
      <c r="BI192" s="200">
        <f>IF(N192="nulová",J192,0)</f>
        <v>0</v>
      </c>
      <c r="BJ192" s="17" t="s">
        <v>145</v>
      </c>
      <c r="BK192" s="200">
        <f>ROUND(I192*H192,2)</f>
        <v>0</v>
      </c>
      <c r="BL192" s="17" t="s">
        <v>144</v>
      </c>
      <c r="BM192" s="199" t="s">
        <v>238</v>
      </c>
    </row>
    <row r="193" spans="1:65" s="14" customFormat="1">
      <c r="B193" s="212"/>
      <c r="C193" s="213"/>
      <c r="D193" s="203" t="s">
        <v>147</v>
      </c>
      <c r="E193" s="214" t="s">
        <v>1</v>
      </c>
      <c r="F193" s="215" t="s">
        <v>181</v>
      </c>
      <c r="G193" s="213"/>
      <c r="H193" s="216">
        <v>0.72</v>
      </c>
      <c r="I193" s="217"/>
      <c r="J193" s="213"/>
      <c r="K193" s="213"/>
      <c r="L193" s="218"/>
      <c r="M193" s="219"/>
      <c r="N193" s="220"/>
      <c r="O193" s="220"/>
      <c r="P193" s="220"/>
      <c r="Q193" s="220"/>
      <c r="R193" s="220"/>
      <c r="S193" s="220"/>
      <c r="T193" s="221"/>
      <c r="AT193" s="222" t="s">
        <v>147</v>
      </c>
      <c r="AU193" s="222" t="s">
        <v>145</v>
      </c>
      <c r="AV193" s="14" t="s">
        <v>145</v>
      </c>
      <c r="AW193" s="14" t="s">
        <v>30</v>
      </c>
      <c r="AX193" s="14" t="s">
        <v>73</v>
      </c>
      <c r="AY193" s="222" t="s">
        <v>137</v>
      </c>
    </row>
    <row r="194" spans="1:65" s="14" customFormat="1">
      <c r="B194" s="212"/>
      <c r="C194" s="213"/>
      <c r="D194" s="203" t="s">
        <v>147</v>
      </c>
      <c r="E194" s="214" t="s">
        <v>1</v>
      </c>
      <c r="F194" s="215" t="s">
        <v>239</v>
      </c>
      <c r="G194" s="213"/>
      <c r="H194" s="216">
        <v>0.25</v>
      </c>
      <c r="I194" s="217"/>
      <c r="J194" s="213"/>
      <c r="K194" s="213"/>
      <c r="L194" s="218"/>
      <c r="M194" s="219"/>
      <c r="N194" s="220"/>
      <c r="O194" s="220"/>
      <c r="P194" s="220"/>
      <c r="Q194" s="220"/>
      <c r="R194" s="220"/>
      <c r="S194" s="220"/>
      <c r="T194" s="221"/>
      <c r="AT194" s="222" t="s">
        <v>147</v>
      </c>
      <c r="AU194" s="222" t="s">
        <v>145</v>
      </c>
      <c r="AV194" s="14" t="s">
        <v>145</v>
      </c>
      <c r="AW194" s="14" t="s">
        <v>30</v>
      </c>
      <c r="AX194" s="14" t="s">
        <v>73</v>
      </c>
      <c r="AY194" s="222" t="s">
        <v>137</v>
      </c>
    </row>
    <row r="195" spans="1:65" s="15" customFormat="1">
      <c r="B195" s="223"/>
      <c r="C195" s="224"/>
      <c r="D195" s="203" t="s">
        <v>147</v>
      </c>
      <c r="E195" s="225" t="s">
        <v>1</v>
      </c>
      <c r="F195" s="226" t="s">
        <v>150</v>
      </c>
      <c r="G195" s="224"/>
      <c r="H195" s="227">
        <v>0.97</v>
      </c>
      <c r="I195" s="228"/>
      <c r="J195" s="224"/>
      <c r="K195" s="224"/>
      <c r="L195" s="229"/>
      <c r="M195" s="230"/>
      <c r="N195" s="231"/>
      <c r="O195" s="231"/>
      <c r="P195" s="231"/>
      <c r="Q195" s="231"/>
      <c r="R195" s="231"/>
      <c r="S195" s="231"/>
      <c r="T195" s="232"/>
      <c r="AT195" s="233" t="s">
        <v>147</v>
      </c>
      <c r="AU195" s="233" t="s">
        <v>145</v>
      </c>
      <c r="AV195" s="15" t="s">
        <v>144</v>
      </c>
      <c r="AW195" s="15" t="s">
        <v>30</v>
      </c>
      <c r="AX195" s="15" t="s">
        <v>81</v>
      </c>
      <c r="AY195" s="233" t="s">
        <v>137</v>
      </c>
    </row>
    <row r="196" spans="1:65" s="2" customFormat="1" ht="21.75" customHeight="1">
      <c r="A196" s="34"/>
      <c r="B196" s="35"/>
      <c r="C196" s="187" t="s">
        <v>240</v>
      </c>
      <c r="D196" s="187" t="s">
        <v>140</v>
      </c>
      <c r="E196" s="188" t="s">
        <v>241</v>
      </c>
      <c r="F196" s="189" t="s">
        <v>242</v>
      </c>
      <c r="G196" s="190" t="s">
        <v>196</v>
      </c>
      <c r="H196" s="191">
        <v>11.7</v>
      </c>
      <c r="I196" s="192"/>
      <c r="J196" s="193">
        <f>ROUND(I196*H196,2)</f>
        <v>0</v>
      </c>
      <c r="K196" s="194"/>
      <c r="L196" s="39"/>
      <c r="M196" s="195" t="s">
        <v>1</v>
      </c>
      <c r="N196" s="196" t="s">
        <v>39</v>
      </c>
      <c r="O196" s="71"/>
      <c r="P196" s="197">
        <f>O196*H196</f>
        <v>0</v>
      </c>
      <c r="Q196" s="197">
        <v>0</v>
      </c>
      <c r="R196" s="197">
        <f>Q196*H196</f>
        <v>0</v>
      </c>
      <c r="S196" s="197">
        <v>0.11700000000000001</v>
      </c>
      <c r="T196" s="198">
        <f>S196*H196</f>
        <v>1.3689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9" t="s">
        <v>144</v>
      </c>
      <c r="AT196" s="199" t="s">
        <v>140</v>
      </c>
      <c r="AU196" s="199" t="s">
        <v>145</v>
      </c>
      <c r="AY196" s="17" t="s">
        <v>137</v>
      </c>
      <c r="BE196" s="200">
        <f>IF(N196="základní",J196,0)</f>
        <v>0</v>
      </c>
      <c r="BF196" s="200">
        <f>IF(N196="snížená",J196,0)</f>
        <v>0</v>
      </c>
      <c r="BG196" s="200">
        <f>IF(N196="zákl. přenesená",J196,0)</f>
        <v>0</v>
      </c>
      <c r="BH196" s="200">
        <f>IF(N196="sníž. přenesená",J196,0)</f>
        <v>0</v>
      </c>
      <c r="BI196" s="200">
        <f>IF(N196="nulová",J196,0)</f>
        <v>0</v>
      </c>
      <c r="BJ196" s="17" t="s">
        <v>145</v>
      </c>
      <c r="BK196" s="200">
        <f>ROUND(I196*H196,2)</f>
        <v>0</v>
      </c>
      <c r="BL196" s="17" t="s">
        <v>144</v>
      </c>
      <c r="BM196" s="199" t="s">
        <v>243</v>
      </c>
    </row>
    <row r="197" spans="1:65" s="13" customFormat="1">
      <c r="B197" s="201"/>
      <c r="C197" s="202"/>
      <c r="D197" s="203" t="s">
        <v>147</v>
      </c>
      <c r="E197" s="204" t="s">
        <v>1</v>
      </c>
      <c r="F197" s="205" t="s">
        <v>244</v>
      </c>
      <c r="G197" s="202"/>
      <c r="H197" s="204" t="s">
        <v>1</v>
      </c>
      <c r="I197" s="206"/>
      <c r="J197" s="202"/>
      <c r="K197" s="202"/>
      <c r="L197" s="207"/>
      <c r="M197" s="208"/>
      <c r="N197" s="209"/>
      <c r="O197" s="209"/>
      <c r="P197" s="209"/>
      <c r="Q197" s="209"/>
      <c r="R197" s="209"/>
      <c r="S197" s="209"/>
      <c r="T197" s="210"/>
      <c r="AT197" s="211" t="s">
        <v>147</v>
      </c>
      <c r="AU197" s="211" t="s">
        <v>145</v>
      </c>
      <c r="AV197" s="13" t="s">
        <v>81</v>
      </c>
      <c r="AW197" s="13" t="s">
        <v>30</v>
      </c>
      <c r="AX197" s="13" t="s">
        <v>73</v>
      </c>
      <c r="AY197" s="211" t="s">
        <v>137</v>
      </c>
    </row>
    <row r="198" spans="1:65" s="14" customFormat="1">
      <c r="B198" s="212"/>
      <c r="C198" s="213"/>
      <c r="D198" s="203" t="s">
        <v>147</v>
      </c>
      <c r="E198" s="214" t="s">
        <v>1</v>
      </c>
      <c r="F198" s="215" t="s">
        <v>245</v>
      </c>
      <c r="G198" s="213"/>
      <c r="H198" s="216">
        <v>11.7</v>
      </c>
      <c r="I198" s="217"/>
      <c r="J198" s="213"/>
      <c r="K198" s="213"/>
      <c r="L198" s="218"/>
      <c r="M198" s="219"/>
      <c r="N198" s="220"/>
      <c r="O198" s="220"/>
      <c r="P198" s="220"/>
      <c r="Q198" s="220"/>
      <c r="R198" s="220"/>
      <c r="S198" s="220"/>
      <c r="T198" s="221"/>
      <c r="AT198" s="222" t="s">
        <v>147</v>
      </c>
      <c r="AU198" s="222" t="s">
        <v>145</v>
      </c>
      <c r="AV198" s="14" t="s">
        <v>145</v>
      </c>
      <c r="AW198" s="14" t="s">
        <v>30</v>
      </c>
      <c r="AX198" s="14" t="s">
        <v>73</v>
      </c>
      <c r="AY198" s="222" t="s">
        <v>137</v>
      </c>
    </row>
    <row r="199" spans="1:65" s="15" customFormat="1">
      <c r="B199" s="223"/>
      <c r="C199" s="224"/>
      <c r="D199" s="203" t="s">
        <v>147</v>
      </c>
      <c r="E199" s="225" t="s">
        <v>1</v>
      </c>
      <c r="F199" s="226" t="s">
        <v>150</v>
      </c>
      <c r="G199" s="224"/>
      <c r="H199" s="227">
        <v>11.7</v>
      </c>
      <c r="I199" s="228"/>
      <c r="J199" s="224"/>
      <c r="K199" s="224"/>
      <c r="L199" s="229"/>
      <c r="M199" s="230"/>
      <c r="N199" s="231"/>
      <c r="O199" s="231"/>
      <c r="P199" s="231"/>
      <c r="Q199" s="231"/>
      <c r="R199" s="231"/>
      <c r="S199" s="231"/>
      <c r="T199" s="232"/>
      <c r="AT199" s="233" t="s">
        <v>147</v>
      </c>
      <c r="AU199" s="233" t="s">
        <v>145</v>
      </c>
      <c r="AV199" s="15" t="s">
        <v>144</v>
      </c>
      <c r="AW199" s="15" t="s">
        <v>30</v>
      </c>
      <c r="AX199" s="15" t="s">
        <v>81</v>
      </c>
      <c r="AY199" s="233" t="s">
        <v>137</v>
      </c>
    </row>
    <row r="200" spans="1:65" s="2" customFormat="1" ht="21.75" customHeight="1">
      <c r="A200" s="34"/>
      <c r="B200" s="35"/>
      <c r="C200" s="187" t="s">
        <v>7</v>
      </c>
      <c r="D200" s="187" t="s">
        <v>140</v>
      </c>
      <c r="E200" s="188" t="s">
        <v>246</v>
      </c>
      <c r="F200" s="189" t="s">
        <v>247</v>
      </c>
      <c r="G200" s="190" t="s">
        <v>196</v>
      </c>
      <c r="H200" s="191">
        <v>44.46</v>
      </c>
      <c r="I200" s="192"/>
      <c r="J200" s="193">
        <f>ROUND(I200*H200,2)</f>
        <v>0</v>
      </c>
      <c r="K200" s="194"/>
      <c r="L200" s="39"/>
      <c r="M200" s="195" t="s">
        <v>1</v>
      </c>
      <c r="N200" s="196" t="s">
        <v>39</v>
      </c>
      <c r="O200" s="71"/>
      <c r="P200" s="197">
        <f>O200*H200</f>
        <v>0</v>
      </c>
      <c r="Q200" s="197">
        <v>0</v>
      </c>
      <c r="R200" s="197">
        <f>Q200*H200</f>
        <v>0</v>
      </c>
      <c r="S200" s="197">
        <v>0.1</v>
      </c>
      <c r="T200" s="198">
        <f>S200*H200</f>
        <v>4.4460000000000006</v>
      </c>
      <c r="U200" s="34"/>
      <c r="V200" s="34"/>
      <c r="W200" s="34"/>
      <c r="X200" s="34"/>
      <c r="Y200" s="34"/>
      <c r="Z200" s="34"/>
      <c r="AA200" s="34"/>
      <c r="AB200" s="34"/>
      <c r="AC200" s="34"/>
      <c r="AD200" s="34"/>
      <c r="AE200" s="34"/>
      <c r="AR200" s="199" t="s">
        <v>144</v>
      </c>
      <c r="AT200" s="199" t="s">
        <v>140</v>
      </c>
      <c r="AU200" s="199" t="s">
        <v>145</v>
      </c>
      <c r="AY200" s="17" t="s">
        <v>137</v>
      </c>
      <c r="BE200" s="200">
        <f>IF(N200="základní",J200,0)</f>
        <v>0</v>
      </c>
      <c r="BF200" s="200">
        <f>IF(N200="snížená",J200,0)</f>
        <v>0</v>
      </c>
      <c r="BG200" s="200">
        <f>IF(N200="zákl. přenesená",J200,0)</f>
        <v>0</v>
      </c>
      <c r="BH200" s="200">
        <f>IF(N200="sníž. přenesená",J200,0)</f>
        <v>0</v>
      </c>
      <c r="BI200" s="200">
        <f>IF(N200="nulová",J200,0)</f>
        <v>0</v>
      </c>
      <c r="BJ200" s="17" t="s">
        <v>145</v>
      </c>
      <c r="BK200" s="200">
        <f>ROUND(I200*H200,2)</f>
        <v>0</v>
      </c>
      <c r="BL200" s="17" t="s">
        <v>144</v>
      </c>
      <c r="BM200" s="199" t="s">
        <v>248</v>
      </c>
    </row>
    <row r="201" spans="1:65" s="13" customFormat="1">
      <c r="B201" s="201"/>
      <c r="C201" s="202"/>
      <c r="D201" s="203" t="s">
        <v>147</v>
      </c>
      <c r="E201" s="204" t="s">
        <v>1</v>
      </c>
      <c r="F201" s="205" t="s">
        <v>244</v>
      </c>
      <c r="G201" s="202"/>
      <c r="H201" s="204" t="s">
        <v>1</v>
      </c>
      <c r="I201" s="206"/>
      <c r="J201" s="202"/>
      <c r="K201" s="202"/>
      <c r="L201" s="207"/>
      <c r="M201" s="208"/>
      <c r="N201" s="209"/>
      <c r="O201" s="209"/>
      <c r="P201" s="209"/>
      <c r="Q201" s="209"/>
      <c r="R201" s="209"/>
      <c r="S201" s="209"/>
      <c r="T201" s="210"/>
      <c r="AT201" s="211" t="s">
        <v>147</v>
      </c>
      <c r="AU201" s="211" t="s">
        <v>145</v>
      </c>
      <c r="AV201" s="13" t="s">
        <v>81</v>
      </c>
      <c r="AW201" s="13" t="s">
        <v>30</v>
      </c>
      <c r="AX201" s="13" t="s">
        <v>73</v>
      </c>
      <c r="AY201" s="211" t="s">
        <v>137</v>
      </c>
    </row>
    <row r="202" spans="1:65" s="14" customFormat="1">
      <c r="B202" s="212"/>
      <c r="C202" s="213"/>
      <c r="D202" s="203" t="s">
        <v>147</v>
      </c>
      <c r="E202" s="214" t="s">
        <v>1</v>
      </c>
      <c r="F202" s="215" t="s">
        <v>249</v>
      </c>
      <c r="G202" s="213"/>
      <c r="H202" s="216">
        <v>44.46</v>
      </c>
      <c r="I202" s="217"/>
      <c r="J202" s="213"/>
      <c r="K202" s="213"/>
      <c r="L202" s="218"/>
      <c r="M202" s="219"/>
      <c r="N202" s="220"/>
      <c r="O202" s="220"/>
      <c r="P202" s="220"/>
      <c r="Q202" s="220"/>
      <c r="R202" s="220"/>
      <c r="S202" s="220"/>
      <c r="T202" s="221"/>
      <c r="AT202" s="222" t="s">
        <v>147</v>
      </c>
      <c r="AU202" s="222" t="s">
        <v>145</v>
      </c>
      <c r="AV202" s="14" t="s">
        <v>145</v>
      </c>
      <c r="AW202" s="14" t="s">
        <v>30</v>
      </c>
      <c r="AX202" s="14" t="s">
        <v>73</v>
      </c>
      <c r="AY202" s="222" t="s">
        <v>137</v>
      </c>
    </row>
    <row r="203" spans="1:65" s="15" customFormat="1">
      <c r="B203" s="223"/>
      <c r="C203" s="224"/>
      <c r="D203" s="203" t="s">
        <v>147</v>
      </c>
      <c r="E203" s="225" t="s">
        <v>1</v>
      </c>
      <c r="F203" s="226" t="s">
        <v>150</v>
      </c>
      <c r="G203" s="224"/>
      <c r="H203" s="227">
        <v>44.46</v>
      </c>
      <c r="I203" s="228"/>
      <c r="J203" s="224"/>
      <c r="K203" s="224"/>
      <c r="L203" s="229"/>
      <c r="M203" s="230"/>
      <c r="N203" s="231"/>
      <c r="O203" s="231"/>
      <c r="P203" s="231"/>
      <c r="Q203" s="231"/>
      <c r="R203" s="231"/>
      <c r="S203" s="231"/>
      <c r="T203" s="232"/>
      <c r="AT203" s="233" t="s">
        <v>147</v>
      </c>
      <c r="AU203" s="233" t="s">
        <v>145</v>
      </c>
      <c r="AV203" s="15" t="s">
        <v>144</v>
      </c>
      <c r="AW203" s="15" t="s">
        <v>30</v>
      </c>
      <c r="AX203" s="15" t="s">
        <v>81</v>
      </c>
      <c r="AY203" s="233" t="s">
        <v>137</v>
      </c>
    </row>
    <row r="204" spans="1:65" s="2" customFormat="1" ht="33" customHeight="1">
      <c r="A204" s="34"/>
      <c r="B204" s="35"/>
      <c r="C204" s="187" t="s">
        <v>250</v>
      </c>
      <c r="D204" s="187" t="s">
        <v>140</v>
      </c>
      <c r="E204" s="188" t="s">
        <v>251</v>
      </c>
      <c r="F204" s="189" t="s">
        <v>252</v>
      </c>
      <c r="G204" s="190" t="s">
        <v>170</v>
      </c>
      <c r="H204" s="191">
        <v>1.35</v>
      </c>
      <c r="I204" s="192"/>
      <c r="J204" s="193">
        <f>ROUND(I204*H204,2)</f>
        <v>0</v>
      </c>
      <c r="K204" s="194"/>
      <c r="L204" s="39"/>
      <c r="M204" s="195" t="s">
        <v>1</v>
      </c>
      <c r="N204" s="196" t="s">
        <v>39</v>
      </c>
      <c r="O204" s="71"/>
      <c r="P204" s="197">
        <f>O204*H204</f>
        <v>0</v>
      </c>
      <c r="Q204" s="197">
        <v>0</v>
      </c>
      <c r="R204" s="197">
        <f>Q204*H204</f>
        <v>0</v>
      </c>
      <c r="S204" s="197">
        <v>2.2000000000000002</v>
      </c>
      <c r="T204" s="198">
        <f>S204*H204</f>
        <v>2.9700000000000006</v>
      </c>
      <c r="U204" s="34"/>
      <c r="V204" s="34"/>
      <c r="W204" s="34"/>
      <c r="X204" s="34"/>
      <c r="Y204" s="34"/>
      <c r="Z204" s="34"/>
      <c r="AA204" s="34"/>
      <c r="AB204" s="34"/>
      <c r="AC204" s="34"/>
      <c r="AD204" s="34"/>
      <c r="AE204" s="34"/>
      <c r="AR204" s="199" t="s">
        <v>144</v>
      </c>
      <c r="AT204" s="199" t="s">
        <v>140</v>
      </c>
      <c r="AU204" s="199" t="s">
        <v>145</v>
      </c>
      <c r="AY204" s="17" t="s">
        <v>137</v>
      </c>
      <c r="BE204" s="200">
        <f>IF(N204="základní",J204,0)</f>
        <v>0</v>
      </c>
      <c r="BF204" s="200">
        <f>IF(N204="snížená",J204,0)</f>
        <v>0</v>
      </c>
      <c r="BG204" s="200">
        <f>IF(N204="zákl. přenesená",J204,0)</f>
        <v>0</v>
      </c>
      <c r="BH204" s="200">
        <f>IF(N204="sníž. přenesená",J204,0)</f>
        <v>0</v>
      </c>
      <c r="BI204" s="200">
        <f>IF(N204="nulová",J204,0)</f>
        <v>0</v>
      </c>
      <c r="BJ204" s="17" t="s">
        <v>145</v>
      </c>
      <c r="BK204" s="200">
        <f>ROUND(I204*H204,2)</f>
        <v>0</v>
      </c>
      <c r="BL204" s="17" t="s">
        <v>144</v>
      </c>
      <c r="BM204" s="199" t="s">
        <v>253</v>
      </c>
    </row>
    <row r="205" spans="1:65" s="14" customFormat="1">
      <c r="B205" s="212"/>
      <c r="C205" s="213"/>
      <c r="D205" s="203" t="s">
        <v>147</v>
      </c>
      <c r="E205" s="214" t="s">
        <v>1</v>
      </c>
      <c r="F205" s="215" t="s">
        <v>254</v>
      </c>
      <c r="G205" s="213"/>
      <c r="H205" s="216">
        <v>1.35</v>
      </c>
      <c r="I205" s="217"/>
      <c r="J205" s="213"/>
      <c r="K205" s="213"/>
      <c r="L205" s="218"/>
      <c r="M205" s="219"/>
      <c r="N205" s="220"/>
      <c r="O205" s="220"/>
      <c r="P205" s="220"/>
      <c r="Q205" s="220"/>
      <c r="R205" s="220"/>
      <c r="S205" s="220"/>
      <c r="T205" s="221"/>
      <c r="AT205" s="222" t="s">
        <v>147</v>
      </c>
      <c r="AU205" s="222" t="s">
        <v>145</v>
      </c>
      <c r="AV205" s="14" t="s">
        <v>145</v>
      </c>
      <c r="AW205" s="14" t="s">
        <v>30</v>
      </c>
      <c r="AX205" s="14" t="s">
        <v>73</v>
      </c>
      <c r="AY205" s="222" t="s">
        <v>137</v>
      </c>
    </row>
    <row r="206" spans="1:65" s="15" customFormat="1">
      <c r="B206" s="223"/>
      <c r="C206" s="224"/>
      <c r="D206" s="203" t="s">
        <v>147</v>
      </c>
      <c r="E206" s="225" t="s">
        <v>1</v>
      </c>
      <c r="F206" s="226" t="s">
        <v>150</v>
      </c>
      <c r="G206" s="224"/>
      <c r="H206" s="227">
        <v>1.35</v>
      </c>
      <c r="I206" s="228"/>
      <c r="J206" s="224"/>
      <c r="K206" s="224"/>
      <c r="L206" s="229"/>
      <c r="M206" s="230"/>
      <c r="N206" s="231"/>
      <c r="O206" s="231"/>
      <c r="P206" s="231"/>
      <c r="Q206" s="231"/>
      <c r="R206" s="231"/>
      <c r="S206" s="231"/>
      <c r="T206" s="232"/>
      <c r="AT206" s="233" t="s">
        <v>147</v>
      </c>
      <c r="AU206" s="233" t="s">
        <v>145</v>
      </c>
      <c r="AV206" s="15" t="s">
        <v>144</v>
      </c>
      <c r="AW206" s="15" t="s">
        <v>30</v>
      </c>
      <c r="AX206" s="15" t="s">
        <v>81</v>
      </c>
      <c r="AY206" s="233" t="s">
        <v>137</v>
      </c>
    </row>
    <row r="207" spans="1:65" s="2" customFormat="1" ht="16.5" customHeight="1">
      <c r="A207" s="34"/>
      <c r="B207" s="35"/>
      <c r="C207" s="187" t="s">
        <v>255</v>
      </c>
      <c r="D207" s="187" t="s">
        <v>140</v>
      </c>
      <c r="E207" s="188" t="s">
        <v>256</v>
      </c>
      <c r="F207" s="189" t="s">
        <v>257</v>
      </c>
      <c r="G207" s="190" t="s">
        <v>258</v>
      </c>
      <c r="H207" s="191">
        <v>946.6</v>
      </c>
      <c r="I207" s="192"/>
      <c r="J207" s="193">
        <f>ROUND(I207*H207,2)</f>
        <v>0</v>
      </c>
      <c r="K207" s="194"/>
      <c r="L207" s="39"/>
      <c r="M207" s="195" t="s">
        <v>1</v>
      </c>
      <c r="N207" s="196" t="s">
        <v>39</v>
      </c>
      <c r="O207" s="71"/>
      <c r="P207" s="197">
        <f>O207*H207</f>
        <v>0</v>
      </c>
      <c r="Q207" s="197">
        <v>0</v>
      </c>
      <c r="R207" s="197">
        <f>Q207*H207</f>
        <v>0</v>
      </c>
      <c r="S207" s="197">
        <v>1.2999999999999999E-2</v>
      </c>
      <c r="T207" s="198">
        <f>S207*H207</f>
        <v>12.3058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9" t="s">
        <v>144</v>
      </c>
      <c r="AT207" s="199" t="s">
        <v>140</v>
      </c>
      <c r="AU207" s="199" t="s">
        <v>145</v>
      </c>
      <c r="AY207" s="17" t="s">
        <v>137</v>
      </c>
      <c r="BE207" s="200">
        <f>IF(N207="základní",J207,0)</f>
        <v>0</v>
      </c>
      <c r="BF207" s="200">
        <f>IF(N207="snížená",J207,0)</f>
        <v>0</v>
      </c>
      <c r="BG207" s="200">
        <f>IF(N207="zákl. přenesená",J207,0)</f>
        <v>0</v>
      </c>
      <c r="BH207" s="200">
        <f>IF(N207="sníž. přenesená",J207,0)</f>
        <v>0</v>
      </c>
      <c r="BI207" s="200">
        <f>IF(N207="nulová",J207,0)</f>
        <v>0</v>
      </c>
      <c r="BJ207" s="17" t="s">
        <v>145</v>
      </c>
      <c r="BK207" s="200">
        <f>ROUND(I207*H207,2)</f>
        <v>0</v>
      </c>
      <c r="BL207" s="17" t="s">
        <v>144</v>
      </c>
      <c r="BM207" s="199" t="s">
        <v>259</v>
      </c>
    </row>
    <row r="208" spans="1:65" s="14" customFormat="1">
      <c r="B208" s="212"/>
      <c r="C208" s="213"/>
      <c r="D208" s="203" t="s">
        <v>147</v>
      </c>
      <c r="E208" s="214" t="s">
        <v>1</v>
      </c>
      <c r="F208" s="215" t="s">
        <v>260</v>
      </c>
      <c r="G208" s="213"/>
      <c r="H208" s="216">
        <v>946.6</v>
      </c>
      <c r="I208" s="217"/>
      <c r="J208" s="213"/>
      <c r="K208" s="213"/>
      <c r="L208" s="218"/>
      <c r="M208" s="219"/>
      <c r="N208" s="220"/>
      <c r="O208" s="220"/>
      <c r="P208" s="220"/>
      <c r="Q208" s="220"/>
      <c r="R208" s="220"/>
      <c r="S208" s="220"/>
      <c r="T208" s="221"/>
      <c r="AT208" s="222" t="s">
        <v>147</v>
      </c>
      <c r="AU208" s="222" t="s">
        <v>145</v>
      </c>
      <c r="AV208" s="14" t="s">
        <v>145</v>
      </c>
      <c r="AW208" s="14" t="s">
        <v>30</v>
      </c>
      <c r="AX208" s="14" t="s">
        <v>73</v>
      </c>
      <c r="AY208" s="222" t="s">
        <v>137</v>
      </c>
    </row>
    <row r="209" spans="1:65" s="15" customFormat="1">
      <c r="B209" s="223"/>
      <c r="C209" s="224"/>
      <c r="D209" s="203" t="s">
        <v>147</v>
      </c>
      <c r="E209" s="225" t="s">
        <v>1</v>
      </c>
      <c r="F209" s="226" t="s">
        <v>150</v>
      </c>
      <c r="G209" s="224"/>
      <c r="H209" s="227">
        <v>946.6</v>
      </c>
      <c r="I209" s="228"/>
      <c r="J209" s="224"/>
      <c r="K209" s="224"/>
      <c r="L209" s="229"/>
      <c r="M209" s="230"/>
      <c r="N209" s="231"/>
      <c r="O209" s="231"/>
      <c r="P209" s="231"/>
      <c r="Q209" s="231"/>
      <c r="R209" s="231"/>
      <c r="S209" s="231"/>
      <c r="T209" s="232"/>
      <c r="AT209" s="233" t="s">
        <v>147</v>
      </c>
      <c r="AU209" s="233" t="s">
        <v>145</v>
      </c>
      <c r="AV209" s="15" t="s">
        <v>144</v>
      </c>
      <c r="AW209" s="15" t="s">
        <v>30</v>
      </c>
      <c r="AX209" s="15" t="s">
        <v>81</v>
      </c>
      <c r="AY209" s="233" t="s">
        <v>137</v>
      </c>
    </row>
    <row r="210" spans="1:65" s="2" customFormat="1" ht="16.5" customHeight="1">
      <c r="A210" s="34"/>
      <c r="B210" s="35"/>
      <c r="C210" s="187" t="s">
        <v>261</v>
      </c>
      <c r="D210" s="187" t="s">
        <v>140</v>
      </c>
      <c r="E210" s="188" t="s">
        <v>262</v>
      </c>
      <c r="F210" s="189" t="s">
        <v>263</v>
      </c>
      <c r="G210" s="190" t="s">
        <v>258</v>
      </c>
      <c r="H210" s="191">
        <v>20</v>
      </c>
      <c r="I210" s="192"/>
      <c r="J210" s="193">
        <f>ROUND(I210*H210,2)</f>
        <v>0</v>
      </c>
      <c r="K210" s="194"/>
      <c r="L210" s="39"/>
      <c r="M210" s="195" t="s">
        <v>1</v>
      </c>
      <c r="N210" s="196" t="s">
        <v>39</v>
      </c>
      <c r="O210" s="71"/>
      <c r="P210" s="197">
        <f>O210*H210</f>
        <v>0</v>
      </c>
      <c r="Q210" s="197">
        <v>0</v>
      </c>
      <c r="R210" s="197">
        <f>Q210*H210</f>
        <v>0</v>
      </c>
      <c r="S210" s="197">
        <v>0</v>
      </c>
      <c r="T210" s="198">
        <f>S210*H210</f>
        <v>0</v>
      </c>
      <c r="U210" s="34"/>
      <c r="V210" s="34"/>
      <c r="W210" s="34"/>
      <c r="X210" s="34"/>
      <c r="Y210" s="34"/>
      <c r="Z210" s="34"/>
      <c r="AA210" s="34"/>
      <c r="AB210" s="34"/>
      <c r="AC210" s="34"/>
      <c r="AD210" s="34"/>
      <c r="AE210" s="34"/>
      <c r="AR210" s="199" t="s">
        <v>144</v>
      </c>
      <c r="AT210" s="199" t="s">
        <v>140</v>
      </c>
      <c r="AU210" s="199" t="s">
        <v>145</v>
      </c>
      <c r="AY210" s="17" t="s">
        <v>137</v>
      </c>
      <c r="BE210" s="200">
        <f>IF(N210="základní",J210,0)</f>
        <v>0</v>
      </c>
      <c r="BF210" s="200">
        <f>IF(N210="snížená",J210,0)</f>
        <v>0</v>
      </c>
      <c r="BG210" s="200">
        <f>IF(N210="zákl. přenesená",J210,0)</f>
        <v>0</v>
      </c>
      <c r="BH210" s="200">
        <f>IF(N210="sníž. přenesená",J210,0)</f>
        <v>0</v>
      </c>
      <c r="BI210" s="200">
        <f>IF(N210="nulová",J210,0)</f>
        <v>0</v>
      </c>
      <c r="BJ210" s="17" t="s">
        <v>145</v>
      </c>
      <c r="BK210" s="200">
        <f>ROUND(I210*H210,2)</f>
        <v>0</v>
      </c>
      <c r="BL210" s="17" t="s">
        <v>144</v>
      </c>
      <c r="BM210" s="199" t="s">
        <v>264</v>
      </c>
    </row>
    <row r="211" spans="1:65" s="14" customFormat="1">
      <c r="B211" s="212"/>
      <c r="C211" s="213"/>
      <c r="D211" s="203" t="s">
        <v>147</v>
      </c>
      <c r="E211" s="214" t="s">
        <v>1</v>
      </c>
      <c r="F211" s="215" t="s">
        <v>240</v>
      </c>
      <c r="G211" s="213"/>
      <c r="H211" s="216">
        <v>20</v>
      </c>
      <c r="I211" s="217"/>
      <c r="J211" s="213"/>
      <c r="K211" s="213"/>
      <c r="L211" s="218"/>
      <c r="M211" s="219"/>
      <c r="N211" s="220"/>
      <c r="O211" s="220"/>
      <c r="P211" s="220"/>
      <c r="Q211" s="220"/>
      <c r="R211" s="220"/>
      <c r="S211" s="220"/>
      <c r="T211" s="221"/>
      <c r="AT211" s="222" t="s">
        <v>147</v>
      </c>
      <c r="AU211" s="222" t="s">
        <v>145</v>
      </c>
      <c r="AV211" s="14" t="s">
        <v>145</v>
      </c>
      <c r="AW211" s="14" t="s">
        <v>30</v>
      </c>
      <c r="AX211" s="14" t="s">
        <v>73</v>
      </c>
      <c r="AY211" s="222" t="s">
        <v>137</v>
      </c>
    </row>
    <row r="212" spans="1:65" s="15" customFormat="1">
      <c r="B212" s="223"/>
      <c r="C212" s="224"/>
      <c r="D212" s="203" t="s">
        <v>147</v>
      </c>
      <c r="E212" s="225" t="s">
        <v>1</v>
      </c>
      <c r="F212" s="226" t="s">
        <v>150</v>
      </c>
      <c r="G212" s="224"/>
      <c r="H212" s="227">
        <v>20</v>
      </c>
      <c r="I212" s="228"/>
      <c r="J212" s="224"/>
      <c r="K212" s="224"/>
      <c r="L212" s="229"/>
      <c r="M212" s="230"/>
      <c r="N212" s="231"/>
      <c r="O212" s="231"/>
      <c r="P212" s="231"/>
      <c r="Q212" s="231"/>
      <c r="R212" s="231"/>
      <c r="S212" s="231"/>
      <c r="T212" s="232"/>
      <c r="AT212" s="233" t="s">
        <v>147</v>
      </c>
      <c r="AU212" s="233" t="s">
        <v>145</v>
      </c>
      <c r="AV212" s="15" t="s">
        <v>144</v>
      </c>
      <c r="AW212" s="15" t="s">
        <v>30</v>
      </c>
      <c r="AX212" s="15" t="s">
        <v>81</v>
      </c>
      <c r="AY212" s="233" t="s">
        <v>137</v>
      </c>
    </row>
    <row r="213" spans="1:65" s="2" customFormat="1" ht="21.75" customHeight="1">
      <c r="A213" s="34"/>
      <c r="B213" s="35"/>
      <c r="C213" s="187" t="s">
        <v>265</v>
      </c>
      <c r="D213" s="187" t="s">
        <v>140</v>
      </c>
      <c r="E213" s="188" t="s">
        <v>266</v>
      </c>
      <c r="F213" s="189" t="s">
        <v>267</v>
      </c>
      <c r="G213" s="190" t="s">
        <v>143</v>
      </c>
      <c r="H213" s="191">
        <v>48</v>
      </c>
      <c r="I213" s="192"/>
      <c r="J213" s="193">
        <f>ROUND(I213*H213,2)</f>
        <v>0</v>
      </c>
      <c r="K213" s="194"/>
      <c r="L213" s="39"/>
      <c r="M213" s="195" t="s">
        <v>1</v>
      </c>
      <c r="N213" s="196" t="s">
        <v>39</v>
      </c>
      <c r="O213" s="71"/>
      <c r="P213" s="197">
        <f>O213*H213</f>
        <v>0</v>
      </c>
      <c r="Q213" s="197">
        <v>0</v>
      </c>
      <c r="R213" s="197">
        <f>Q213*H213</f>
        <v>0</v>
      </c>
      <c r="S213" s="197">
        <v>4.0000000000000001E-3</v>
      </c>
      <c r="T213" s="198">
        <f>S213*H213</f>
        <v>0.192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9" t="s">
        <v>144</v>
      </c>
      <c r="AT213" s="199" t="s">
        <v>140</v>
      </c>
      <c r="AU213" s="199" t="s">
        <v>145</v>
      </c>
      <c r="AY213" s="17" t="s">
        <v>137</v>
      </c>
      <c r="BE213" s="200">
        <f>IF(N213="základní",J213,0)</f>
        <v>0</v>
      </c>
      <c r="BF213" s="200">
        <f>IF(N213="snížená",J213,0)</f>
        <v>0</v>
      </c>
      <c r="BG213" s="200">
        <f>IF(N213="zákl. přenesená",J213,0)</f>
        <v>0</v>
      </c>
      <c r="BH213" s="200">
        <f>IF(N213="sníž. přenesená",J213,0)</f>
        <v>0</v>
      </c>
      <c r="BI213" s="200">
        <f>IF(N213="nulová",J213,0)</f>
        <v>0</v>
      </c>
      <c r="BJ213" s="17" t="s">
        <v>145</v>
      </c>
      <c r="BK213" s="200">
        <f>ROUND(I213*H213,2)</f>
        <v>0</v>
      </c>
      <c r="BL213" s="17" t="s">
        <v>144</v>
      </c>
      <c r="BM213" s="199" t="s">
        <v>268</v>
      </c>
    </row>
    <row r="214" spans="1:65" s="13" customFormat="1">
      <c r="B214" s="201"/>
      <c r="C214" s="202"/>
      <c r="D214" s="203" t="s">
        <v>147</v>
      </c>
      <c r="E214" s="204" t="s">
        <v>1</v>
      </c>
      <c r="F214" s="205" t="s">
        <v>148</v>
      </c>
      <c r="G214" s="202"/>
      <c r="H214" s="204" t="s">
        <v>1</v>
      </c>
      <c r="I214" s="206"/>
      <c r="J214" s="202"/>
      <c r="K214" s="202"/>
      <c r="L214" s="207"/>
      <c r="M214" s="208"/>
      <c r="N214" s="209"/>
      <c r="O214" s="209"/>
      <c r="P214" s="209"/>
      <c r="Q214" s="209"/>
      <c r="R214" s="209"/>
      <c r="S214" s="209"/>
      <c r="T214" s="210"/>
      <c r="AT214" s="211" t="s">
        <v>147</v>
      </c>
      <c r="AU214" s="211" t="s">
        <v>145</v>
      </c>
      <c r="AV214" s="13" t="s">
        <v>81</v>
      </c>
      <c r="AW214" s="13" t="s">
        <v>30</v>
      </c>
      <c r="AX214" s="13" t="s">
        <v>73</v>
      </c>
      <c r="AY214" s="211" t="s">
        <v>137</v>
      </c>
    </row>
    <row r="215" spans="1:65" s="14" customFormat="1">
      <c r="B215" s="212"/>
      <c r="C215" s="213"/>
      <c r="D215" s="203" t="s">
        <v>147</v>
      </c>
      <c r="E215" s="214" t="s">
        <v>1</v>
      </c>
      <c r="F215" s="215" t="s">
        <v>149</v>
      </c>
      <c r="G215" s="213"/>
      <c r="H215" s="216">
        <v>48</v>
      </c>
      <c r="I215" s="217"/>
      <c r="J215" s="213"/>
      <c r="K215" s="213"/>
      <c r="L215" s="218"/>
      <c r="M215" s="219"/>
      <c r="N215" s="220"/>
      <c r="O215" s="220"/>
      <c r="P215" s="220"/>
      <c r="Q215" s="220"/>
      <c r="R215" s="220"/>
      <c r="S215" s="220"/>
      <c r="T215" s="221"/>
      <c r="AT215" s="222" t="s">
        <v>147</v>
      </c>
      <c r="AU215" s="222" t="s">
        <v>145</v>
      </c>
      <c r="AV215" s="14" t="s">
        <v>145</v>
      </c>
      <c r="AW215" s="14" t="s">
        <v>30</v>
      </c>
      <c r="AX215" s="14" t="s">
        <v>73</v>
      </c>
      <c r="AY215" s="222" t="s">
        <v>137</v>
      </c>
    </row>
    <row r="216" spans="1:65" s="15" customFormat="1">
      <c r="B216" s="223"/>
      <c r="C216" s="224"/>
      <c r="D216" s="203" t="s">
        <v>147</v>
      </c>
      <c r="E216" s="225" t="s">
        <v>1</v>
      </c>
      <c r="F216" s="226" t="s">
        <v>150</v>
      </c>
      <c r="G216" s="224"/>
      <c r="H216" s="227">
        <v>48</v>
      </c>
      <c r="I216" s="228"/>
      <c r="J216" s="224"/>
      <c r="K216" s="224"/>
      <c r="L216" s="229"/>
      <c r="M216" s="230"/>
      <c r="N216" s="231"/>
      <c r="O216" s="231"/>
      <c r="P216" s="231"/>
      <c r="Q216" s="231"/>
      <c r="R216" s="231"/>
      <c r="S216" s="231"/>
      <c r="T216" s="232"/>
      <c r="AT216" s="233" t="s">
        <v>147</v>
      </c>
      <c r="AU216" s="233" t="s">
        <v>145</v>
      </c>
      <c r="AV216" s="15" t="s">
        <v>144</v>
      </c>
      <c r="AW216" s="15" t="s">
        <v>30</v>
      </c>
      <c r="AX216" s="15" t="s">
        <v>81</v>
      </c>
      <c r="AY216" s="233" t="s">
        <v>137</v>
      </c>
    </row>
    <row r="217" spans="1:65" s="2" customFormat="1" ht="21.75" customHeight="1">
      <c r="A217" s="34"/>
      <c r="B217" s="35"/>
      <c r="C217" s="187" t="s">
        <v>269</v>
      </c>
      <c r="D217" s="187" t="s">
        <v>140</v>
      </c>
      <c r="E217" s="188" t="s">
        <v>270</v>
      </c>
      <c r="F217" s="189" t="s">
        <v>271</v>
      </c>
      <c r="G217" s="190" t="s">
        <v>196</v>
      </c>
      <c r="H217" s="191">
        <v>6</v>
      </c>
      <c r="I217" s="192"/>
      <c r="J217" s="193">
        <f>ROUND(I217*H217,2)</f>
        <v>0</v>
      </c>
      <c r="K217" s="194"/>
      <c r="L217" s="39"/>
      <c r="M217" s="195" t="s">
        <v>1</v>
      </c>
      <c r="N217" s="196" t="s">
        <v>39</v>
      </c>
      <c r="O217" s="71"/>
      <c r="P217" s="197">
        <f>O217*H217</f>
        <v>0</v>
      </c>
      <c r="Q217" s="197">
        <v>0</v>
      </c>
      <c r="R217" s="197">
        <f>Q217*H217</f>
        <v>0</v>
      </c>
      <c r="S217" s="197">
        <v>0.36499999999999999</v>
      </c>
      <c r="T217" s="198">
        <f>S217*H217</f>
        <v>2.19</v>
      </c>
      <c r="U217" s="34"/>
      <c r="V217" s="34"/>
      <c r="W217" s="34"/>
      <c r="X217" s="34"/>
      <c r="Y217" s="34"/>
      <c r="Z217" s="34"/>
      <c r="AA217" s="34"/>
      <c r="AB217" s="34"/>
      <c r="AC217" s="34"/>
      <c r="AD217" s="34"/>
      <c r="AE217" s="34"/>
      <c r="AR217" s="199" t="s">
        <v>144</v>
      </c>
      <c r="AT217" s="199" t="s">
        <v>140</v>
      </c>
      <c r="AU217" s="199" t="s">
        <v>145</v>
      </c>
      <c r="AY217" s="17" t="s">
        <v>137</v>
      </c>
      <c r="BE217" s="200">
        <f>IF(N217="základní",J217,0)</f>
        <v>0</v>
      </c>
      <c r="BF217" s="200">
        <f>IF(N217="snížená",J217,0)</f>
        <v>0</v>
      </c>
      <c r="BG217" s="200">
        <f>IF(N217="zákl. přenesená",J217,0)</f>
        <v>0</v>
      </c>
      <c r="BH217" s="200">
        <f>IF(N217="sníž. přenesená",J217,0)</f>
        <v>0</v>
      </c>
      <c r="BI217" s="200">
        <f>IF(N217="nulová",J217,0)</f>
        <v>0</v>
      </c>
      <c r="BJ217" s="17" t="s">
        <v>145</v>
      </c>
      <c r="BK217" s="200">
        <f>ROUND(I217*H217,2)</f>
        <v>0</v>
      </c>
      <c r="BL217" s="17" t="s">
        <v>144</v>
      </c>
      <c r="BM217" s="199" t="s">
        <v>272</v>
      </c>
    </row>
    <row r="218" spans="1:65" s="13" customFormat="1">
      <c r="B218" s="201"/>
      <c r="C218" s="202"/>
      <c r="D218" s="203" t="s">
        <v>147</v>
      </c>
      <c r="E218" s="204" t="s">
        <v>1</v>
      </c>
      <c r="F218" s="205" t="s">
        <v>154</v>
      </c>
      <c r="G218" s="202"/>
      <c r="H218" s="204" t="s">
        <v>1</v>
      </c>
      <c r="I218" s="206"/>
      <c r="J218" s="202"/>
      <c r="K218" s="202"/>
      <c r="L218" s="207"/>
      <c r="M218" s="208"/>
      <c r="N218" s="209"/>
      <c r="O218" s="209"/>
      <c r="P218" s="209"/>
      <c r="Q218" s="209"/>
      <c r="R218" s="209"/>
      <c r="S218" s="209"/>
      <c r="T218" s="210"/>
      <c r="AT218" s="211" t="s">
        <v>147</v>
      </c>
      <c r="AU218" s="211" t="s">
        <v>145</v>
      </c>
      <c r="AV218" s="13" t="s">
        <v>81</v>
      </c>
      <c r="AW218" s="13" t="s">
        <v>30</v>
      </c>
      <c r="AX218" s="13" t="s">
        <v>73</v>
      </c>
      <c r="AY218" s="211" t="s">
        <v>137</v>
      </c>
    </row>
    <row r="219" spans="1:65" s="14" customFormat="1">
      <c r="B219" s="212"/>
      <c r="C219" s="213"/>
      <c r="D219" s="203" t="s">
        <v>147</v>
      </c>
      <c r="E219" s="214" t="s">
        <v>1</v>
      </c>
      <c r="F219" s="215" t="s">
        <v>155</v>
      </c>
      <c r="G219" s="213"/>
      <c r="H219" s="216">
        <v>6</v>
      </c>
      <c r="I219" s="217"/>
      <c r="J219" s="213"/>
      <c r="K219" s="213"/>
      <c r="L219" s="218"/>
      <c r="M219" s="219"/>
      <c r="N219" s="220"/>
      <c r="O219" s="220"/>
      <c r="P219" s="220"/>
      <c r="Q219" s="220"/>
      <c r="R219" s="220"/>
      <c r="S219" s="220"/>
      <c r="T219" s="221"/>
      <c r="AT219" s="222" t="s">
        <v>147</v>
      </c>
      <c r="AU219" s="222" t="s">
        <v>145</v>
      </c>
      <c r="AV219" s="14" t="s">
        <v>145</v>
      </c>
      <c r="AW219" s="14" t="s">
        <v>30</v>
      </c>
      <c r="AX219" s="14" t="s">
        <v>73</v>
      </c>
      <c r="AY219" s="222" t="s">
        <v>137</v>
      </c>
    </row>
    <row r="220" spans="1:65" s="15" customFormat="1">
      <c r="B220" s="223"/>
      <c r="C220" s="224"/>
      <c r="D220" s="203" t="s">
        <v>147</v>
      </c>
      <c r="E220" s="225" t="s">
        <v>1</v>
      </c>
      <c r="F220" s="226" t="s">
        <v>150</v>
      </c>
      <c r="G220" s="224"/>
      <c r="H220" s="227">
        <v>6</v>
      </c>
      <c r="I220" s="228"/>
      <c r="J220" s="224"/>
      <c r="K220" s="224"/>
      <c r="L220" s="229"/>
      <c r="M220" s="230"/>
      <c r="N220" s="231"/>
      <c r="O220" s="231"/>
      <c r="P220" s="231"/>
      <c r="Q220" s="231"/>
      <c r="R220" s="231"/>
      <c r="S220" s="231"/>
      <c r="T220" s="232"/>
      <c r="AT220" s="233" t="s">
        <v>147</v>
      </c>
      <c r="AU220" s="233" t="s">
        <v>145</v>
      </c>
      <c r="AV220" s="15" t="s">
        <v>144</v>
      </c>
      <c r="AW220" s="15" t="s">
        <v>30</v>
      </c>
      <c r="AX220" s="15" t="s">
        <v>81</v>
      </c>
      <c r="AY220" s="233" t="s">
        <v>137</v>
      </c>
    </row>
    <row r="221" spans="1:65" s="2" customFormat="1" ht="21.75" customHeight="1">
      <c r="A221" s="34"/>
      <c r="B221" s="35"/>
      <c r="C221" s="187" t="s">
        <v>273</v>
      </c>
      <c r="D221" s="187" t="s">
        <v>140</v>
      </c>
      <c r="E221" s="188" t="s">
        <v>274</v>
      </c>
      <c r="F221" s="189" t="s">
        <v>275</v>
      </c>
      <c r="G221" s="190" t="s">
        <v>143</v>
      </c>
      <c r="H221" s="191">
        <v>96</v>
      </c>
      <c r="I221" s="192"/>
      <c r="J221" s="193">
        <f>ROUND(I221*H221,2)</f>
        <v>0</v>
      </c>
      <c r="K221" s="194"/>
      <c r="L221" s="39"/>
      <c r="M221" s="195" t="s">
        <v>1</v>
      </c>
      <c r="N221" s="196" t="s">
        <v>39</v>
      </c>
      <c r="O221" s="71"/>
      <c r="P221" s="197">
        <f>O221*H221</f>
        <v>0</v>
      </c>
      <c r="Q221" s="197">
        <v>0</v>
      </c>
      <c r="R221" s="197">
        <f>Q221*H221</f>
        <v>0</v>
      </c>
      <c r="S221" s="197">
        <v>1.4999999999999999E-2</v>
      </c>
      <c r="T221" s="198">
        <f>S221*H221</f>
        <v>1.44</v>
      </c>
      <c r="U221" s="34"/>
      <c r="V221" s="34"/>
      <c r="W221" s="34"/>
      <c r="X221" s="34"/>
      <c r="Y221" s="34"/>
      <c r="Z221" s="34"/>
      <c r="AA221" s="34"/>
      <c r="AB221" s="34"/>
      <c r="AC221" s="34"/>
      <c r="AD221" s="34"/>
      <c r="AE221" s="34"/>
      <c r="AR221" s="199" t="s">
        <v>144</v>
      </c>
      <c r="AT221" s="199" t="s">
        <v>140</v>
      </c>
      <c r="AU221" s="199" t="s">
        <v>145</v>
      </c>
      <c r="AY221" s="17" t="s">
        <v>137</v>
      </c>
      <c r="BE221" s="200">
        <f>IF(N221="základní",J221,0)</f>
        <v>0</v>
      </c>
      <c r="BF221" s="200">
        <f>IF(N221="snížená",J221,0)</f>
        <v>0</v>
      </c>
      <c r="BG221" s="200">
        <f>IF(N221="zákl. přenesená",J221,0)</f>
        <v>0</v>
      </c>
      <c r="BH221" s="200">
        <f>IF(N221="sníž. přenesená",J221,0)</f>
        <v>0</v>
      </c>
      <c r="BI221" s="200">
        <f>IF(N221="nulová",J221,0)</f>
        <v>0</v>
      </c>
      <c r="BJ221" s="17" t="s">
        <v>145</v>
      </c>
      <c r="BK221" s="200">
        <f>ROUND(I221*H221,2)</f>
        <v>0</v>
      </c>
      <c r="BL221" s="17" t="s">
        <v>144</v>
      </c>
      <c r="BM221" s="199" t="s">
        <v>276</v>
      </c>
    </row>
    <row r="222" spans="1:65" s="14" customFormat="1">
      <c r="B222" s="212"/>
      <c r="C222" s="213"/>
      <c r="D222" s="203" t="s">
        <v>147</v>
      </c>
      <c r="E222" s="214" t="s">
        <v>1</v>
      </c>
      <c r="F222" s="215" t="s">
        <v>176</v>
      </c>
      <c r="G222" s="213"/>
      <c r="H222" s="216">
        <v>96</v>
      </c>
      <c r="I222" s="217"/>
      <c r="J222" s="213"/>
      <c r="K222" s="213"/>
      <c r="L222" s="218"/>
      <c r="M222" s="219"/>
      <c r="N222" s="220"/>
      <c r="O222" s="220"/>
      <c r="P222" s="220"/>
      <c r="Q222" s="220"/>
      <c r="R222" s="220"/>
      <c r="S222" s="220"/>
      <c r="T222" s="221"/>
      <c r="AT222" s="222" t="s">
        <v>147</v>
      </c>
      <c r="AU222" s="222" t="s">
        <v>145</v>
      </c>
      <c r="AV222" s="14" t="s">
        <v>145</v>
      </c>
      <c r="AW222" s="14" t="s">
        <v>30</v>
      </c>
      <c r="AX222" s="14" t="s">
        <v>73</v>
      </c>
      <c r="AY222" s="222" t="s">
        <v>137</v>
      </c>
    </row>
    <row r="223" spans="1:65" s="15" customFormat="1">
      <c r="B223" s="223"/>
      <c r="C223" s="224"/>
      <c r="D223" s="203" t="s">
        <v>147</v>
      </c>
      <c r="E223" s="225" t="s">
        <v>1</v>
      </c>
      <c r="F223" s="226" t="s">
        <v>150</v>
      </c>
      <c r="G223" s="224"/>
      <c r="H223" s="227">
        <v>96</v>
      </c>
      <c r="I223" s="228"/>
      <c r="J223" s="224"/>
      <c r="K223" s="224"/>
      <c r="L223" s="229"/>
      <c r="M223" s="230"/>
      <c r="N223" s="231"/>
      <c r="O223" s="231"/>
      <c r="P223" s="231"/>
      <c r="Q223" s="231"/>
      <c r="R223" s="231"/>
      <c r="S223" s="231"/>
      <c r="T223" s="232"/>
      <c r="AT223" s="233" t="s">
        <v>147</v>
      </c>
      <c r="AU223" s="233" t="s">
        <v>145</v>
      </c>
      <c r="AV223" s="15" t="s">
        <v>144</v>
      </c>
      <c r="AW223" s="15" t="s">
        <v>30</v>
      </c>
      <c r="AX223" s="15" t="s">
        <v>81</v>
      </c>
      <c r="AY223" s="233" t="s">
        <v>137</v>
      </c>
    </row>
    <row r="224" spans="1:65" s="2" customFormat="1" ht="21.75" customHeight="1">
      <c r="A224" s="34"/>
      <c r="B224" s="35"/>
      <c r="C224" s="187" t="s">
        <v>277</v>
      </c>
      <c r="D224" s="187" t="s">
        <v>140</v>
      </c>
      <c r="E224" s="188" t="s">
        <v>278</v>
      </c>
      <c r="F224" s="189" t="s">
        <v>279</v>
      </c>
      <c r="G224" s="190" t="s">
        <v>258</v>
      </c>
      <c r="H224" s="191">
        <v>1.2</v>
      </c>
      <c r="I224" s="192"/>
      <c r="J224" s="193">
        <f>ROUND(I224*H224,2)</f>
        <v>0</v>
      </c>
      <c r="K224" s="194"/>
      <c r="L224" s="39"/>
      <c r="M224" s="195" t="s">
        <v>1</v>
      </c>
      <c r="N224" s="196" t="s">
        <v>39</v>
      </c>
      <c r="O224" s="71"/>
      <c r="P224" s="197">
        <f>O224*H224</f>
        <v>0</v>
      </c>
      <c r="Q224" s="197">
        <v>9.3000000000000005E-4</v>
      </c>
      <c r="R224" s="197">
        <f>Q224*H224</f>
        <v>1.116E-3</v>
      </c>
      <c r="S224" s="197">
        <v>7.0000000000000007E-2</v>
      </c>
      <c r="T224" s="198">
        <f>S224*H224</f>
        <v>8.4000000000000005E-2</v>
      </c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R224" s="199" t="s">
        <v>144</v>
      </c>
      <c r="AT224" s="199" t="s">
        <v>140</v>
      </c>
      <c r="AU224" s="199" t="s">
        <v>145</v>
      </c>
      <c r="AY224" s="17" t="s">
        <v>137</v>
      </c>
      <c r="BE224" s="200">
        <f>IF(N224="základní",J224,0)</f>
        <v>0</v>
      </c>
      <c r="BF224" s="200">
        <f>IF(N224="snížená",J224,0)</f>
        <v>0</v>
      </c>
      <c r="BG224" s="200">
        <f>IF(N224="zákl. přenesená",J224,0)</f>
        <v>0</v>
      </c>
      <c r="BH224" s="200">
        <f>IF(N224="sníž. přenesená",J224,0)</f>
        <v>0</v>
      </c>
      <c r="BI224" s="200">
        <f>IF(N224="nulová",J224,0)</f>
        <v>0</v>
      </c>
      <c r="BJ224" s="17" t="s">
        <v>145</v>
      </c>
      <c r="BK224" s="200">
        <f>ROUND(I224*H224,2)</f>
        <v>0</v>
      </c>
      <c r="BL224" s="17" t="s">
        <v>144</v>
      </c>
      <c r="BM224" s="199" t="s">
        <v>280</v>
      </c>
    </row>
    <row r="225" spans="1:65" s="14" customFormat="1">
      <c r="B225" s="212"/>
      <c r="C225" s="213"/>
      <c r="D225" s="203" t="s">
        <v>147</v>
      </c>
      <c r="E225" s="214" t="s">
        <v>1</v>
      </c>
      <c r="F225" s="215" t="s">
        <v>281</v>
      </c>
      <c r="G225" s="213"/>
      <c r="H225" s="216">
        <v>1.2</v>
      </c>
      <c r="I225" s="217"/>
      <c r="J225" s="213"/>
      <c r="K225" s="213"/>
      <c r="L225" s="218"/>
      <c r="M225" s="219"/>
      <c r="N225" s="220"/>
      <c r="O225" s="220"/>
      <c r="P225" s="220"/>
      <c r="Q225" s="220"/>
      <c r="R225" s="220"/>
      <c r="S225" s="220"/>
      <c r="T225" s="221"/>
      <c r="AT225" s="222" t="s">
        <v>147</v>
      </c>
      <c r="AU225" s="222" t="s">
        <v>145</v>
      </c>
      <c r="AV225" s="14" t="s">
        <v>145</v>
      </c>
      <c r="AW225" s="14" t="s">
        <v>30</v>
      </c>
      <c r="AX225" s="14" t="s">
        <v>73</v>
      </c>
      <c r="AY225" s="222" t="s">
        <v>137</v>
      </c>
    </row>
    <row r="226" spans="1:65" s="15" customFormat="1">
      <c r="B226" s="223"/>
      <c r="C226" s="224"/>
      <c r="D226" s="203" t="s">
        <v>147</v>
      </c>
      <c r="E226" s="225" t="s">
        <v>1</v>
      </c>
      <c r="F226" s="226" t="s">
        <v>150</v>
      </c>
      <c r="G226" s="224"/>
      <c r="H226" s="227">
        <v>1.2</v>
      </c>
      <c r="I226" s="228"/>
      <c r="J226" s="224"/>
      <c r="K226" s="224"/>
      <c r="L226" s="229"/>
      <c r="M226" s="230"/>
      <c r="N226" s="231"/>
      <c r="O226" s="231"/>
      <c r="P226" s="231"/>
      <c r="Q226" s="231"/>
      <c r="R226" s="231"/>
      <c r="S226" s="231"/>
      <c r="T226" s="232"/>
      <c r="AT226" s="233" t="s">
        <v>147</v>
      </c>
      <c r="AU226" s="233" t="s">
        <v>145</v>
      </c>
      <c r="AV226" s="15" t="s">
        <v>144</v>
      </c>
      <c r="AW226" s="15" t="s">
        <v>30</v>
      </c>
      <c r="AX226" s="15" t="s">
        <v>81</v>
      </c>
      <c r="AY226" s="233" t="s">
        <v>137</v>
      </c>
    </row>
    <row r="227" spans="1:65" s="12" customFormat="1" ht="22.9" customHeight="1">
      <c r="B227" s="171"/>
      <c r="C227" s="172"/>
      <c r="D227" s="173" t="s">
        <v>72</v>
      </c>
      <c r="E227" s="185" t="s">
        <v>282</v>
      </c>
      <c r="F227" s="185" t="s">
        <v>283</v>
      </c>
      <c r="G227" s="172"/>
      <c r="H227" s="172"/>
      <c r="I227" s="175"/>
      <c r="J227" s="186">
        <f>BK227</f>
        <v>0</v>
      </c>
      <c r="K227" s="172"/>
      <c r="L227" s="177"/>
      <c r="M227" s="178"/>
      <c r="N227" s="179"/>
      <c r="O227" s="179"/>
      <c r="P227" s="180">
        <f>SUM(P228:P240)</f>
        <v>0</v>
      </c>
      <c r="Q227" s="179"/>
      <c r="R227" s="180">
        <f>SUM(R228:R240)</f>
        <v>0</v>
      </c>
      <c r="S227" s="179"/>
      <c r="T227" s="181">
        <f>SUM(T228:T240)</f>
        <v>0</v>
      </c>
      <c r="AR227" s="182" t="s">
        <v>81</v>
      </c>
      <c r="AT227" s="183" t="s">
        <v>72</v>
      </c>
      <c r="AU227" s="183" t="s">
        <v>81</v>
      </c>
      <c r="AY227" s="182" t="s">
        <v>137</v>
      </c>
      <c r="BK227" s="184">
        <f>SUM(BK228:BK240)</f>
        <v>0</v>
      </c>
    </row>
    <row r="228" spans="1:65" s="2" customFormat="1" ht="21.75" customHeight="1">
      <c r="A228" s="34"/>
      <c r="B228" s="35"/>
      <c r="C228" s="187" t="s">
        <v>284</v>
      </c>
      <c r="D228" s="187" t="s">
        <v>140</v>
      </c>
      <c r="E228" s="188" t="s">
        <v>285</v>
      </c>
      <c r="F228" s="189" t="s">
        <v>286</v>
      </c>
      <c r="G228" s="190" t="s">
        <v>189</v>
      </c>
      <c r="H228" s="191">
        <v>29.006</v>
      </c>
      <c r="I228" s="192"/>
      <c r="J228" s="193">
        <f>ROUND(I228*H228,2)</f>
        <v>0</v>
      </c>
      <c r="K228" s="194"/>
      <c r="L228" s="39"/>
      <c r="M228" s="195" t="s">
        <v>1</v>
      </c>
      <c r="N228" s="196" t="s">
        <v>39</v>
      </c>
      <c r="O228" s="71"/>
      <c r="P228" s="197">
        <f>O228*H228</f>
        <v>0</v>
      </c>
      <c r="Q228" s="197">
        <v>0</v>
      </c>
      <c r="R228" s="197">
        <f>Q228*H228</f>
        <v>0</v>
      </c>
      <c r="S228" s="197">
        <v>0</v>
      </c>
      <c r="T228" s="198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9" t="s">
        <v>144</v>
      </c>
      <c r="AT228" s="199" t="s">
        <v>140</v>
      </c>
      <c r="AU228" s="199" t="s">
        <v>145</v>
      </c>
      <c r="AY228" s="17" t="s">
        <v>137</v>
      </c>
      <c r="BE228" s="200">
        <f>IF(N228="základní",J228,0)</f>
        <v>0</v>
      </c>
      <c r="BF228" s="200">
        <f>IF(N228="snížená",J228,0)</f>
        <v>0</v>
      </c>
      <c r="BG228" s="200">
        <f>IF(N228="zákl. přenesená",J228,0)</f>
        <v>0</v>
      </c>
      <c r="BH228" s="200">
        <f>IF(N228="sníž. přenesená",J228,0)</f>
        <v>0</v>
      </c>
      <c r="BI228" s="200">
        <f>IF(N228="nulová",J228,0)</f>
        <v>0</v>
      </c>
      <c r="BJ228" s="17" t="s">
        <v>145</v>
      </c>
      <c r="BK228" s="200">
        <f>ROUND(I228*H228,2)</f>
        <v>0</v>
      </c>
      <c r="BL228" s="17" t="s">
        <v>144</v>
      </c>
      <c r="BM228" s="199" t="s">
        <v>287</v>
      </c>
    </row>
    <row r="229" spans="1:65" s="2" customFormat="1" ht="21.75" customHeight="1">
      <c r="A229" s="34"/>
      <c r="B229" s="35"/>
      <c r="C229" s="187" t="s">
        <v>288</v>
      </c>
      <c r="D229" s="187" t="s">
        <v>140</v>
      </c>
      <c r="E229" s="188" t="s">
        <v>289</v>
      </c>
      <c r="F229" s="189" t="s">
        <v>290</v>
      </c>
      <c r="G229" s="190" t="s">
        <v>189</v>
      </c>
      <c r="H229" s="191">
        <v>29.006</v>
      </c>
      <c r="I229" s="192"/>
      <c r="J229" s="193">
        <f>ROUND(I229*H229,2)</f>
        <v>0</v>
      </c>
      <c r="K229" s="194"/>
      <c r="L229" s="39"/>
      <c r="M229" s="195" t="s">
        <v>1</v>
      </c>
      <c r="N229" s="196" t="s">
        <v>39</v>
      </c>
      <c r="O229" s="71"/>
      <c r="P229" s="197">
        <f>O229*H229</f>
        <v>0</v>
      </c>
      <c r="Q229" s="197">
        <v>0</v>
      </c>
      <c r="R229" s="197">
        <f>Q229*H229</f>
        <v>0</v>
      </c>
      <c r="S229" s="197">
        <v>0</v>
      </c>
      <c r="T229" s="198">
        <f>S229*H229</f>
        <v>0</v>
      </c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R229" s="199" t="s">
        <v>144</v>
      </c>
      <c r="AT229" s="199" t="s">
        <v>140</v>
      </c>
      <c r="AU229" s="199" t="s">
        <v>145</v>
      </c>
      <c r="AY229" s="17" t="s">
        <v>137</v>
      </c>
      <c r="BE229" s="200">
        <f>IF(N229="základní",J229,0)</f>
        <v>0</v>
      </c>
      <c r="BF229" s="200">
        <f>IF(N229="snížená",J229,0)</f>
        <v>0</v>
      </c>
      <c r="BG229" s="200">
        <f>IF(N229="zákl. přenesená",J229,0)</f>
        <v>0</v>
      </c>
      <c r="BH229" s="200">
        <f>IF(N229="sníž. přenesená",J229,0)</f>
        <v>0</v>
      </c>
      <c r="BI229" s="200">
        <f>IF(N229="nulová",J229,0)</f>
        <v>0</v>
      </c>
      <c r="BJ229" s="17" t="s">
        <v>145</v>
      </c>
      <c r="BK229" s="200">
        <f>ROUND(I229*H229,2)</f>
        <v>0</v>
      </c>
      <c r="BL229" s="17" t="s">
        <v>144</v>
      </c>
      <c r="BM229" s="199" t="s">
        <v>291</v>
      </c>
    </row>
    <row r="230" spans="1:65" s="2" customFormat="1" ht="21.75" customHeight="1">
      <c r="A230" s="34"/>
      <c r="B230" s="35"/>
      <c r="C230" s="187" t="s">
        <v>292</v>
      </c>
      <c r="D230" s="187" t="s">
        <v>140</v>
      </c>
      <c r="E230" s="188" t="s">
        <v>293</v>
      </c>
      <c r="F230" s="189" t="s">
        <v>294</v>
      </c>
      <c r="G230" s="190" t="s">
        <v>189</v>
      </c>
      <c r="H230" s="191">
        <v>551.11400000000003</v>
      </c>
      <c r="I230" s="192"/>
      <c r="J230" s="193">
        <f>ROUND(I230*H230,2)</f>
        <v>0</v>
      </c>
      <c r="K230" s="194"/>
      <c r="L230" s="39"/>
      <c r="M230" s="195" t="s">
        <v>1</v>
      </c>
      <c r="N230" s="196" t="s">
        <v>39</v>
      </c>
      <c r="O230" s="71"/>
      <c r="P230" s="197">
        <f>O230*H230</f>
        <v>0</v>
      </c>
      <c r="Q230" s="197">
        <v>0</v>
      </c>
      <c r="R230" s="197">
        <f>Q230*H230</f>
        <v>0</v>
      </c>
      <c r="S230" s="197">
        <v>0</v>
      </c>
      <c r="T230" s="198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99" t="s">
        <v>144</v>
      </c>
      <c r="AT230" s="199" t="s">
        <v>140</v>
      </c>
      <c r="AU230" s="199" t="s">
        <v>145</v>
      </c>
      <c r="AY230" s="17" t="s">
        <v>137</v>
      </c>
      <c r="BE230" s="200">
        <f>IF(N230="základní",J230,0)</f>
        <v>0</v>
      </c>
      <c r="BF230" s="200">
        <f>IF(N230="snížená",J230,0)</f>
        <v>0</v>
      </c>
      <c r="BG230" s="200">
        <f>IF(N230="zákl. přenesená",J230,0)</f>
        <v>0</v>
      </c>
      <c r="BH230" s="200">
        <f>IF(N230="sníž. přenesená",J230,0)</f>
        <v>0</v>
      </c>
      <c r="BI230" s="200">
        <f>IF(N230="nulová",J230,0)</f>
        <v>0</v>
      </c>
      <c r="BJ230" s="17" t="s">
        <v>145</v>
      </c>
      <c r="BK230" s="200">
        <f>ROUND(I230*H230,2)</f>
        <v>0</v>
      </c>
      <c r="BL230" s="17" t="s">
        <v>144</v>
      </c>
      <c r="BM230" s="199" t="s">
        <v>295</v>
      </c>
    </row>
    <row r="231" spans="1:65" s="14" customFormat="1">
      <c r="B231" s="212"/>
      <c r="C231" s="213"/>
      <c r="D231" s="203" t="s">
        <v>147</v>
      </c>
      <c r="E231" s="213"/>
      <c r="F231" s="215" t="s">
        <v>296</v>
      </c>
      <c r="G231" s="213"/>
      <c r="H231" s="216">
        <v>551.11400000000003</v>
      </c>
      <c r="I231" s="217"/>
      <c r="J231" s="213"/>
      <c r="K231" s="213"/>
      <c r="L231" s="218"/>
      <c r="M231" s="219"/>
      <c r="N231" s="220"/>
      <c r="O231" s="220"/>
      <c r="P231" s="220"/>
      <c r="Q231" s="220"/>
      <c r="R231" s="220"/>
      <c r="S231" s="220"/>
      <c r="T231" s="221"/>
      <c r="AT231" s="222" t="s">
        <v>147</v>
      </c>
      <c r="AU231" s="222" t="s">
        <v>145</v>
      </c>
      <c r="AV231" s="14" t="s">
        <v>145</v>
      </c>
      <c r="AW231" s="14" t="s">
        <v>4</v>
      </c>
      <c r="AX231" s="14" t="s">
        <v>81</v>
      </c>
      <c r="AY231" s="222" t="s">
        <v>137</v>
      </c>
    </row>
    <row r="232" spans="1:65" s="2" customFormat="1" ht="33" customHeight="1">
      <c r="A232" s="34"/>
      <c r="B232" s="35"/>
      <c r="C232" s="187" t="s">
        <v>297</v>
      </c>
      <c r="D232" s="187" t="s">
        <v>140</v>
      </c>
      <c r="E232" s="188" t="s">
        <v>298</v>
      </c>
      <c r="F232" s="189" t="s">
        <v>299</v>
      </c>
      <c r="G232" s="190" t="s">
        <v>189</v>
      </c>
      <c r="H232" s="191">
        <v>5.85</v>
      </c>
      <c r="I232" s="192"/>
      <c r="J232" s="193">
        <f>ROUND(I232*H232,2)</f>
        <v>0</v>
      </c>
      <c r="K232" s="194"/>
      <c r="L232" s="39"/>
      <c r="M232" s="195" t="s">
        <v>1</v>
      </c>
      <c r="N232" s="196" t="s">
        <v>39</v>
      </c>
      <c r="O232" s="71"/>
      <c r="P232" s="197">
        <f>O232*H232</f>
        <v>0</v>
      </c>
      <c r="Q232" s="197">
        <v>0</v>
      </c>
      <c r="R232" s="197">
        <f>Q232*H232</f>
        <v>0</v>
      </c>
      <c r="S232" s="197">
        <v>0</v>
      </c>
      <c r="T232" s="198">
        <f>S232*H232</f>
        <v>0</v>
      </c>
      <c r="U232" s="34"/>
      <c r="V232" s="34"/>
      <c r="W232" s="34"/>
      <c r="X232" s="34"/>
      <c r="Y232" s="34"/>
      <c r="Z232" s="34"/>
      <c r="AA232" s="34"/>
      <c r="AB232" s="34"/>
      <c r="AC232" s="34"/>
      <c r="AD232" s="34"/>
      <c r="AE232" s="34"/>
      <c r="AR232" s="199" t="s">
        <v>144</v>
      </c>
      <c r="AT232" s="199" t="s">
        <v>140</v>
      </c>
      <c r="AU232" s="199" t="s">
        <v>145</v>
      </c>
      <c r="AY232" s="17" t="s">
        <v>137</v>
      </c>
      <c r="BE232" s="200">
        <f>IF(N232="základní",J232,0)</f>
        <v>0</v>
      </c>
      <c r="BF232" s="200">
        <f>IF(N232="snížená",J232,0)</f>
        <v>0</v>
      </c>
      <c r="BG232" s="200">
        <f>IF(N232="zákl. přenesená",J232,0)</f>
        <v>0</v>
      </c>
      <c r="BH232" s="200">
        <f>IF(N232="sníž. přenesená",J232,0)</f>
        <v>0</v>
      </c>
      <c r="BI232" s="200">
        <f>IF(N232="nulová",J232,0)</f>
        <v>0</v>
      </c>
      <c r="BJ232" s="17" t="s">
        <v>145</v>
      </c>
      <c r="BK232" s="200">
        <f>ROUND(I232*H232,2)</f>
        <v>0</v>
      </c>
      <c r="BL232" s="17" t="s">
        <v>144</v>
      </c>
      <c r="BM232" s="199" t="s">
        <v>300</v>
      </c>
    </row>
    <row r="233" spans="1:65" s="14" customFormat="1">
      <c r="B233" s="212"/>
      <c r="C233" s="213"/>
      <c r="D233" s="203" t="s">
        <v>147</v>
      </c>
      <c r="E233" s="214" t="s">
        <v>1</v>
      </c>
      <c r="F233" s="215" t="s">
        <v>301</v>
      </c>
      <c r="G233" s="213"/>
      <c r="H233" s="216">
        <v>5.85</v>
      </c>
      <c r="I233" s="217"/>
      <c r="J233" s="213"/>
      <c r="K233" s="213"/>
      <c r="L233" s="218"/>
      <c r="M233" s="219"/>
      <c r="N233" s="220"/>
      <c r="O233" s="220"/>
      <c r="P233" s="220"/>
      <c r="Q233" s="220"/>
      <c r="R233" s="220"/>
      <c r="S233" s="220"/>
      <c r="T233" s="221"/>
      <c r="AT233" s="222" t="s">
        <v>147</v>
      </c>
      <c r="AU233" s="222" t="s">
        <v>145</v>
      </c>
      <c r="AV233" s="14" t="s">
        <v>145</v>
      </c>
      <c r="AW233" s="14" t="s">
        <v>30</v>
      </c>
      <c r="AX233" s="14" t="s">
        <v>73</v>
      </c>
      <c r="AY233" s="222" t="s">
        <v>137</v>
      </c>
    </row>
    <row r="234" spans="1:65" s="15" customFormat="1">
      <c r="B234" s="223"/>
      <c r="C234" s="224"/>
      <c r="D234" s="203" t="s">
        <v>147</v>
      </c>
      <c r="E234" s="225" t="s">
        <v>1</v>
      </c>
      <c r="F234" s="226" t="s">
        <v>150</v>
      </c>
      <c r="G234" s="224"/>
      <c r="H234" s="227">
        <v>5.85</v>
      </c>
      <c r="I234" s="228"/>
      <c r="J234" s="224"/>
      <c r="K234" s="224"/>
      <c r="L234" s="229"/>
      <c r="M234" s="230"/>
      <c r="N234" s="231"/>
      <c r="O234" s="231"/>
      <c r="P234" s="231"/>
      <c r="Q234" s="231"/>
      <c r="R234" s="231"/>
      <c r="S234" s="231"/>
      <c r="T234" s="232"/>
      <c r="AT234" s="233" t="s">
        <v>147</v>
      </c>
      <c r="AU234" s="233" t="s">
        <v>145</v>
      </c>
      <c r="AV234" s="15" t="s">
        <v>144</v>
      </c>
      <c r="AW234" s="15" t="s">
        <v>30</v>
      </c>
      <c r="AX234" s="15" t="s">
        <v>81</v>
      </c>
      <c r="AY234" s="233" t="s">
        <v>137</v>
      </c>
    </row>
    <row r="235" spans="1:65" s="2" customFormat="1" ht="33" customHeight="1">
      <c r="A235" s="34"/>
      <c r="B235" s="35"/>
      <c r="C235" s="187" t="s">
        <v>302</v>
      </c>
      <c r="D235" s="187" t="s">
        <v>140</v>
      </c>
      <c r="E235" s="188" t="s">
        <v>303</v>
      </c>
      <c r="F235" s="189" t="s">
        <v>304</v>
      </c>
      <c r="G235" s="190" t="s">
        <v>189</v>
      </c>
      <c r="H235" s="191">
        <v>3.181</v>
      </c>
      <c r="I235" s="192"/>
      <c r="J235" s="193">
        <f>ROUND(I235*H235,2)</f>
        <v>0</v>
      </c>
      <c r="K235" s="194"/>
      <c r="L235" s="39"/>
      <c r="M235" s="195" t="s">
        <v>1</v>
      </c>
      <c r="N235" s="196" t="s">
        <v>39</v>
      </c>
      <c r="O235" s="71"/>
      <c r="P235" s="197">
        <f>O235*H235</f>
        <v>0</v>
      </c>
      <c r="Q235" s="197">
        <v>0</v>
      </c>
      <c r="R235" s="197">
        <f>Q235*H235</f>
        <v>0</v>
      </c>
      <c r="S235" s="197">
        <v>0</v>
      </c>
      <c r="T235" s="198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99" t="s">
        <v>144</v>
      </c>
      <c r="AT235" s="199" t="s">
        <v>140</v>
      </c>
      <c r="AU235" s="199" t="s">
        <v>145</v>
      </c>
      <c r="AY235" s="17" t="s">
        <v>137</v>
      </c>
      <c r="BE235" s="200">
        <f>IF(N235="základní",J235,0)</f>
        <v>0</v>
      </c>
      <c r="BF235" s="200">
        <f>IF(N235="snížená",J235,0)</f>
        <v>0</v>
      </c>
      <c r="BG235" s="200">
        <f>IF(N235="zákl. přenesená",J235,0)</f>
        <v>0</v>
      </c>
      <c r="BH235" s="200">
        <f>IF(N235="sníž. přenesená",J235,0)</f>
        <v>0</v>
      </c>
      <c r="BI235" s="200">
        <f>IF(N235="nulová",J235,0)</f>
        <v>0</v>
      </c>
      <c r="BJ235" s="17" t="s">
        <v>145</v>
      </c>
      <c r="BK235" s="200">
        <f>ROUND(I235*H235,2)</f>
        <v>0</v>
      </c>
      <c r="BL235" s="17" t="s">
        <v>144</v>
      </c>
      <c r="BM235" s="199" t="s">
        <v>305</v>
      </c>
    </row>
    <row r="236" spans="1:65" s="14" customFormat="1">
      <c r="B236" s="212"/>
      <c r="C236" s="213"/>
      <c r="D236" s="203" t="s">
        <v>147</v>
      </c>
      <c r="E236" s="214" t="s">
        <v>1</v>
      </c>
      <c r="F236" s="215" t="s">
        <v>306</v>
      </c>
      <c r="G236" s="213"/>
      <c r="H236" s="216">
        <v>3.181</v>
      </c>
      <c r="I236" s="217"/>
      <c r="J236" s="213"/>
      <c r="K236" s="213"/>
      <c r="L236" s="218"/>
      <c r="M236" s="219"/>
      <c r="N236" s="220"/>
      <c r="O236" s="220"/>
      <c r="P236" s="220"/>
      <c r="Q236" s="220"/>
      <c r="R236" s="220"/>
      <c r="S236" s="220"/>
      <c r="T236" s="221"/>
      <c r="AT236" s="222" t="s">
        <v>147</v>
      </c>
      <c r="AU236" s="222" t="s">
        <v>145</v>
      </c>
      <c r="AV236" s="14" t="s">
        <v>145</v>
      </c>
      <c r="AW236" s="14" t="s">
        <v>30</v>
      </c>
      <c r="AX236" s="14" t="s">
        <v>73</v>
      </c>
      <c r="AY236" s="222" t="s">
        <v>137</v>
      </c>
    </row>
    <row r="237" spans="1:65" s="15" customFormat="1">
      <c r="B237" s="223"/>
      <c r="C237" s="224"/>
      <c r="D237" s="203" t="s">
        <v>147</v>
      </c>
      <c r="E237" s="225" t="s">
        <v>1</v>
      </c>
      <c r="F237" s="226" t="s">
        <v>150</v>
      </c>
      <c r="G237" s="224"/>
      <c r="H237" s="227">
        <v>3.181</v>
      </c>
      <c r="I237" s="228"/>
      <c r="J237" s="224"/>
      <c r="K237" s="224"/>
      <c r="L237" s="229"/>
      <c r="M237" s="230"/>
      <c r="N237" s="231"/>
      <c r="O237" s="231"/>
      <c r="P237" s="231"/>
      <c r="Q237" s="231"/>
      <c r="R237" s="231"/>
      <c r="S237" s="231"/>
      <c r="T237" s="232"/>
      <c r="AT237" s="233" t="s">
        <v>147</v>
      </c>
      <c r="AU237" s="233" t="s">
        <v>145</v>
      </c>
      <c r="AV237" s="15" t="s">
        <v>144</v>
      </c>
      <c r="AW237" s="15" t="s">
        <v>30</v>
      </c>
      <c r="AX237" s="15" t="s">
        <v>81</v>
      </c>
      <c r="AY237" s="233" t="s">
        <v>137</v>
      </c>
    </row>
    <row r="238" spans="1:65" s="2" customFormat="1" ht="33" customHeight="1">
      <c r="A238" s="34"/>
      <c r="B238" s="35"/>
      <c r="C238" s="187" t="s">
        <v>307</v>
      </c>
      <c r="D238" s="187" t="s">
        <v>140</v>
      </c>
      <c r="E238" s="188" t="s">
        <v>308</v>
      </c>
      <c r="F238" s="189" t="s">
        <v>309</v>
      </c>
      <c r="G238" s="190" t="s">
        <v>189</v>
      </c>
      <c r="H238" s="191">
        <v>18.677</v>
      </c>
      <c r="I238" s="192"/>
      <c r="J238" s="193">
        <f>ROUND(I238*H238,2)</f>
        <v>0</v>
      </c>
      <c r="K238" s="194"/>
      <c r="L238" s="39"/>
      <c r="M238" s="195" t="s">
        <v>1</v>
      </c>
      <c r="N238" s="196" t="s">
        <v>39</v>
      </c>
      <c r="O238" s="71"/>
      <c r="P238" s="197">
        <f>O238*H238</f>
        <v>0</v>
      </c>
      <c r="Q238" s="197">
        <v>0</v>
      </c>
      <c r="R238" s="197">
        <f>Q238*H238</f>
        <v>0</v>
      </c>
      <c r="S238" s="197">
        <v>0</v>
      </c>
      <c r="T238" s="198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9" t="s">
        <v>144</v>
      </c>
      <c r="AT238" s="199" t="s">
        <v>140</v>
      </c>
      <c r="AU238" s="199" t="s">
        <v>145</v>
      </c>
      <c r="AY238" s="17" t="s">
        <v>137</v>
      </c>
      <c r="BE238" s="200">
        <f>IF(N238="základní",J238,0)</f>
        <v>0</v>
      </c>
      <c r="BF238" s="200">
        <f>IF(N238="snížená",J238,0)</f>
        <v>0</v>
      </c>
      <c r="BG238" s="200">
        <f>IF(N238="zákl. přenesená",J238,0)</f>
        <v>0</v>
      </c>
      <c r="BH238" s="200">
        <f>IF(N238="sníž. přenesená",J238,0)</f>
        <v>0</v>
      </c>
      <c r="BI238" s="200">
        <f>IF(N238="nulová",J238,0)</f>
        <v>0</v>
      </c>
      <c r="BJ238" s="17" t="s">
        <v>145</v>
      </c>
      <c r="BK238" s="200">
        <f>ROUND(I238*H238,2)</f>
        <v>0</v>
      </c>
      <c r="BL238" s="17" t="s">
        <v>144</v>
      </c>
      <c r="BM238" s="199" t="s">
        <v>310</v>
      </c>
    </row>
    <row r="239" spans="1:65" s="14" customFormat="1">
      <c r="B239" s="212"/>
      <c r="C239" s="213"/>
      <c r="D239" s="203" t="s">
        <v>147</v>
      </c>
      <c r="E239" s="214" t="s">
        <v>1</v>
      </c>
      <c r="F239" s="215" t="s">
        <v>311</v>
      </c>
      <c r="G239" s="213"/>
      <c r="H239" s="216">
        <v>18.677</v>
      </c>
      <c r="I239" s="217"/>
      <c r="J239" s="213"/>
      <c r="K239" s="213"/>
      <c r="L239" s="218"/>
      <c r="M239" s="219"/>
      <c r="N239" s="220"/>
      <c r="O239" s="220"/>
      <c r="P239" s="220"/>
      <c r="Q239" s="220"/>
      <c r="R239" s="220"/>
      <c r="S239" s="220"/>
      <c r="T239" s="221"/>
      <c r="AT239" s="222" t="s">
        <v>147</v>
      </c>
      <c r="AU239" s="222" t="s">
        <v>145</v>
      </c>
      <c r="AV239" s="14" t="s">
        <v>145</v>
      </c>
      <c r="AW239" s="14" t="s">
        <v>30</v>
      </c>
      <c r="AX239" s="14" t="s">
        <v>73</v>
      </c>
      <c r="AY239" s="222" t="s">
        <v>137</v>
      </c>
    </row>
    <row r="240" spans="1:65" s="15" customFormat="1">
      <c r="B240" s="223"/>
      <c r="C240" s="224"/>
      <c r="D240" s="203" t="s">
        <v>147</v>
      </c>
      <c r="E240" s="225" t="s">
        <v>1</v>
      </c>
      <c r="F240" s="226" t="s">
        <v>150</v>
      </c>
      <c r="G240" s="224"/>
      <c r="H240" s="227">
        <v>18.677</v>
      </c>
      <c r="I240" s="228"/>
      <c r="J240" s="224"/>
      <c r="K240" s="224"/>
      <c r="L240" s="229"/>
      <c r="M240" s="230"/>
      <c r="N240" s="231"/>
      <c r="O240" s="231"/>
      <c r="P240" s="231"/>
      <c r="Q240" s="231"/>
      <c r="R240" s="231"/>
      <c r="S240" s="231"/>
      <c r="T240" s="232"/>
      <c r="AT240" s="233" t="s">
        <v>147</v>
      </c>
      <c r="AU240" s="233" t="s">
        <v>145</v>
      </c>
      <c r="AV240" s="15" t="s">
        <v>144</v>
      </c>
      <c r="AW240" s="15" t="s">
        <v>30</v>
      </c>
      <c r="AX240" s="15" t="s">
        <v>81</v>
      </c>
      <c r="AY240" s="233" t="s">
        <v>137</v>
      </c>
    </row>
    <row r="241" spans="1:65" s="12" customFormat="1" ht="22.9" customHeight="1">
      <c r="B241" s="171"/>
      <c r="C241" s="172"/>
      <c r="D241" s="173" t="s">
        <v>72</v>
      </c>
      <c r="E241" s="185" t="s">
        <v>312</v>
      </c>
      <c r="F241" s="185" t="s">
        <v>313</v>
      </c>
      <c r="G241" s="172"/>
      <c r="H241" s="172"/>
      <c r="I241" s="175"/>
      <c r="J241" s="186">
        <f>BK241</f>
        <v>0</v>
      </c>
      <c r="K241" s="172"/>
      <c r="L241" s="177"/>
      <c r="M241" s="178"/>
      <c r="N241" s="179"/>
      <c r="O241" s="179"/>
      <c r="P241" s="180">
        <f>P242</f>
        <v>0</v>
      </c>
      <c r="Q241" s="179"/>
      <c r="R241" s="180">
        <f>R242</f>
        <v>0</v>
      </c>
      <c r="S241" s="179"/>
      <c r="T241" s="181">
        <f>T242</f>
        <v>0</v>
      </c>
      <c r="AR241" s="182" t="s">
        <v>81</v>
      </c>
      <c r="AT241" s="183" t="s">
        <v>72</v>
      </c>
      <c r="AU241" s="183" t="s">
        <v>81</v>
      </c>
      <c r="AY241" s="182" t="s">
        <v>137</v>
      </c>
      <c r="BK241" s="184">
        <f>BK242</f>
        <v>0</v>
      </c>
    </row>
    <row r="242" spans="1:65" s="2" customFormat="1" ht="16.5" customHeight="1">
      <c r="A242" s="34"/>
      <c r="B242" s="35"/>
      <c r="C242" s="187" t="s">
        <v>314</v>
      </c>
      <c r="D242" s="187" t="s">
        <v>140</v>
      </c>
      <c r="E242" s="188" t="s">
        <v>315</v>
      </c>
      <c r="F242" s="189" t="s">
        <v>316</v>
      </c>
      <c r="G242" s="190" t="s">
        <v>189</v>
      </c>
      <c r="H242" s="191">
        <v>7.6950000000000003</v>
      </c>
      <c r="I242" s="192"/>
      <c r="J242" s="193">
        <f>ROUND(I242*H242,2)</f>
        <v>0</v>
      </c>
      <c r="K242" s="194"/>
      <c r="L242" s="39"/>
      <c r="M242" s="195" t="s">
        <v>1</v>
      </c>
      <c r="N242" s="196" t="s">
        <v>39</v>
      </c>
      <c r="O242" s="71"/>
      <c r="P242" s="197">
        <f>O242*H242</f>
        <v>0</v>
      </c>
      <c r="Q242" s="197">
        <v>0</v>
      </c>
      <c r="R242" s="197">
        <f>Q242*H242</f>
        <v>0</v>
      </c>
      <c r="S242" s="197">
        <v>0</v>
      </c>
      <c r="T242" s="198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9" t="s">
        <v>144</v>
      </c>
      <c r="AT242" s="199" t="s">
        <v>140</v>
      </c>
      <c r="AU242" s="199" t="s">
        <v>145</v>
      </c>
      <c r="AY242" s="17" t="s">
        <v>137</v>
      </c>
      <c r="BE242" s="200">
        <f>IF(N242="základní",J242,0)</f>
        <v>0</v>
      </c>
      <c r="BF242" s="200">
        <f>IF(N242="snížená",J242,0)</f>
        <v>0</v>
      </c>
      <c r="BG242" s="200">
        <f>IF(N242="zákl. přenesená",J242,0)</f>
        <v>0</v>
      </c>
      <c r="BH242" s="200">
        <f>IF(N242="sníž. přenesená",J242,0)</f>
        <v>0</v>
      </c>
      <c r="BI242" s="200">
        <f>IF(N242="nulová",J242,0)</f>
        <v>0</v>
      </c>
      <c r="BJ242" s="17" t="s">
        <v>145</v>
      </c>
      <c r="BK242" s="200">
        <f>ROUND(I242*H242,2)</f>
        <v>0</v>
      </c>
      <c r="BL242" s="17" t="s">
        <v>144</v>
      </c>
      <c r="BM242" s="199" t="s">
        <v>317</v>
      </c>
    </row>
    <row r="243" spans="1:65" s="12" customFormat="1" ht="25.9" customHeight="1">
      <c r="B243" s="171"/>
      <c r="C243" s="172"/>
      <c r="D243" s="173" t="s">
        <v>72</v>
      </c>
      <c r="E243" s="174" t="s">
        <v>318</v>
      </c>
      <c r="F243" s="174" t="s">
        <v>319</v>
      </c>
      <c r="G243" s="172"/>
      <c r="H243" s="172"/>
      <c r="I243" s="175"/>
      <c r="J243" s="176">
        <f>BK243</f>
        <v>0</v>
      </c>
      <c r="K243" s="172"/>
      <c r="L243" s="177"/>
      <c r="M243" s="178"/>
      <c r="N243" s="179"/>
      <c r="O243" s="179"/>
      <c r="P243" s="180">
        <f>P244+P253+P287+P300+P322+P326+P350+P356</f>
        <v>0</v>
      </c>
      <c r="Q243" s="179"/>
      <c r="R243" s="180">
        <f>R244+R253+R287+R300+R322+R326+R350+R356</f>
        <v>12.59149392</v>
      </c>
      <c r="S243" s="179"/>
      <c r="T243" s="181">
        <f>T244+T253+T287+T300+T322+T326+T350+T356</f>
        <v>2.0694979999999998</v>
      </c>
      <c r="AR243" s="182" t="s">
        <v>145</v>
      </c>
      <c r="AT243" s="183" t="s">
        <v>72</v>
      </c>
      <c r="AU243" s="183" t="s">
        <v>73</v>
      </c>
      <c r="AY243" s="182" t="s">
        <v>137</v>
      </c>
      <c r="BK243" s="184">
        <f>BK244+BK253+BK287+BK300+BK322+BK326+BK350+BK356</f>
        <v>0</v>
      </c>
    </row>
    <row r="244" spans="1:65" s="12" customFormat="1" ht="22.9" customHeight="1">
      <c r="B244" s="171"/>
      <c r="C244" s="172"/>
      <c r="D244" s="173" t="s">
        <v>72</v>
      </c>
      <c r="E244" s="185" t="s">
        <v>320</v>
      </c>
      <c r="F244" s="185" t="s">
        <v>321</v>
      </c>
      <c r="G244" s="172"/>
      <c r="H244" s="172"/>
      <c r="I244" s="175"/>
      <c r="J244" s="186">
        <f>BK244</f>
        <v>0</v>
      </c>
      <c r="K244" s="172"/>
      <c r="L244" s="177"/>
      <c r="M244" s="178"/>
      <c r="N244" s="179"/>
      <c r="O244" s="179"/>
      <c r="P244" s="180">
        <f>SUM(P245:P252)</f>
        <v>0</v>
      </c>
      <c r="Q244" s="179"/>
      <c r="R244" s="180">
        <f>SUM(R245:R252)</f>
        <v>0</v>
      </c>
      <c r="S244" s="179"/>
      <c r="T244" s="181">
        <f>SUM(T245:T252)</f>
        <v>0.72</v>
      </c>
      <c r="AR244" s="182" t="s">
        <v>145</v>
      </c>
      <c r="AT244" s="183" t="s">
        <v>72</v>
      </c>
      <c r="AU244" s="183" t="s">
        <v>81</v>
      </c>
      <c r="AY244" s="182" t="s">
        <v>137</v>
      </c>
      <c r="BK244" s="184">
        <f>SUM(BK245:BK252)</f>
        <v>0</v>
      </c>
    </row>
    <row r="245" spans="1:65" s="2" customFormat="1" ht="16.5" customHeight="1">
      <c r="A245" s="34"/>
      <c r="B245" s="35"/>
      <c r="C245" s="187" t="s">
        <v>322</v>
      </c>
      <c r="D245" s="187" t="s">
        <v>140</v>
      </c>
      <c r="E245" s="188" t="s">
        <v>323</v>
      </c>
      <c r="F245" s="189" t="s">
        <v>324</v>
      </c>
      <c r="G245" s="190" t="s">
        <v>325</v>
      </c>
      <c r="H245" s="191">
        <v>72</v>
      </c>
      <c r="I245" s="192"/>
      <c r="J245" s="193">
        <f>ROUND(I245*H245,2)</f>
        <v>0</v>
      </c>
      <c r="K245" s="194"/>
      <c r="L245" s="39"/>
      <c r="M245" s="195" t="s">
        <v>1</v>
      </c>
      <c r="N245" s="196" t="s">
        <v>39</v>
      </c>
      <c r="O245" s="71"/>
      <c r="P245" s="197">
        <f>O245*H245</f>
        <v>0</v>
      </c>
      <c r="Q245" s="197">
        <v>0</v>
      </c>
      <c r="R245" s="197">
        <f>Q245*H245</f>
        <v>0</v>
      </c>
      <c r="S245" s="197">
        <v>0</v>
      </c>
      <c r="T245" s="198">
        <f>S245*H245</f>
        <v>0</v>
      </c>
      <c r="U245" s="34"/>
      <c r="V245" s="34"/>
      <c r="W245" s="34"/>
      <c r="X245" s="34"/>
      <c r="Y245" s="34"/>
      <c r="Z245" s="34"/>
      <c r="AA245" s="34"/>
      <c r="AB245" s="34"/>
      <c r="AC245" s="34"/>
      <c r="AD245" s="34"/>
      <c r="AE245" s="34"/>
      <c r="AR245" s="199" t="s">
        <v>223</v>
      </c>
      <c r="AT245" s="199" t="s">
        <v>140</v>
      </c>
      <c r="AU245" s="199" t="s">
        <v>145</v>
      </c>
      <c r="AY245" s="17" t="s">
        <v>137</v>
      </c>
      <c r="BE245" s="200">
        <f>IF(N245="základní",J245,0)</f>
        <v>0</v>
      </c>
      <c r="BF245" s="200">
        <f>IF(N245="snížená",J245,0)</f>
        <v>0</v>
      </c>
      <c r="BG245" s="200">
        <f>IF(N245="zákl. přenesená",J245,0)</f>
        <v>0</v>
      </c>
      <c r="BH245" s="200">
        <f>IF(N245="sníž. přenesená",J245,0)</f>
        <v>0</v>
      </c>
      <c r="BI245" s="200">
        <f>IF(N245="nulová",J245,0)</f>
        <v>0</v>
      </c>
      <c r="BJ245" s="17" t="s">
        <v>145</v>
      </c>
      <c r="BK245" s="200">
        <f>ROUND(I245*H245,2)</f>
        <v>0</v>
      </c>
      <c r="BL245" s="17" t="s">
        <v>223</v>
      </c>
      <c r="BM245" s="199" t="s">
        <v>326</v>
      </c>
    </row>
    <row r="246" spans="1:65" s="13" customFormat="1">
      <c r="B246" s="201"/>
      <c r="C246" s="202"/>
      <c r="D246" s="203" t="s">
        <v>147</v>
      </c>
      <c r="E246" s="204" t="s">
        <v>1</v>
      </c>
      <c r="F246" s="205" t="s">
        <v>148</v>
      </c>
      <c r="G246" s="202"/>
      <c r="H246" s="204" t="s">
        <v>1</v>
      </c>
      <c r="I246" s="206"/>
      <c r="J246" s="202"/>
      <c r="K246" s="202"/>
      <c r="L246" s="207"/>
      <c r="M246" s="208"/>
      <c r="N246" s="209"/>
      <c r="O246" s="209"/>
      <c r="P246" s="209"/>
      <c r="Q246" s="209"/>
      <c r="R246" s="209"/>
      <c r="S246" s="209"/>
      <c r="T246" s="210"/>
      <c r="AT246" s="211" t="s">
        <v>147</v>
      </c>
      <c r="AU246" s="211" t="s">
        <v>145</v>
      </c>
      <c r="AV246" s="13" t="s">
        <v>81</v>
      </c>
      <c r="AW246" s="13" t="s">
        <v>30</v>
      </c>
      <c r="AX246" s="13" t="s">
        <v>73</v>
      </c>
      <c r="AY246" s="211" t="s">
        <v>137</v>
      </c>
    </row>
    <row r="247" spans="1:65" s="14" customFormat="1">
      <c r="B247" s="212"/>
      <c r="C247" s="213"/>
      <c r="D247" s="203" t="s">
        <v>147</v>
      </c>
      <c r="E247" s="214" t="s">
        <v>1</v>
      </c>
      <c r="F247" s="215" t="s">
        <v>327</v>
      </c>
      <c r="G247" s="213"/>
      <c r="H247" s="216">
        <v>72</v>
      </c>
      <c r="I247" s="217"/>
      <c r="J247" s="213"/>
      <c r="K247" s="213"/>
      <c r="L247" s="218"/>
      <c r="M247" s="219"/>
      <c r="N247" s="220"/>
      <c r="O247" s="220"/>
      <c r="P247" s="220"/>
      <c r="Q247" s="220"/>
      <c r="R247" s="220"/>
      <c r="S247" s="220"/>
      <c r="T247" s="221"/>
      <c r="AT247" s="222" t="s">
        <v>147</v>
      </c>
      <c r="AU247" s="222" t="s">
        <v>145</v>
      </c>
      <c r="AV247" s="14" t="s">
        <v>145</v>
      </c>
      <c r="AW247" s="14" t="s">
        <v>30</v>
      </c>
      <c r="AX247" s="14" t="s">
        <v>73</v>
      </c>
      <c r="AY247" s="222" t="s">
        <v>137</v>
      </c>
    </row>
    <row r="248" spans="1:65" s="15" customFormat="1">
      <c r="B248" s="223"/>
      <c r="C248" s="224"/>
      <c r="D248" s="203" t="s">
        <v>147</v>
      </c>
      <c r="E248" s="225" t="s">
        <v>1</v>
      </c>
      <c r="F248" s="226" t="s">
        <v>150</v>
      </c>
      <c r="G248" s="224"/>
      <c r="H248" s="227">
        <v>72</v>
      </c>
      <c r="I248" s="228"/>
      <c r="J248" s="224"/>
      <c r="K248" s="224"/>
      <c r="L248" s="229"/>
      <c r="M248" s="230"/>
      <c r="N248" s="231"/>
      <c r="O248" s="231"/>
      <c r="P248" s="231"/>
      <c r="Q248" s="231"/>
      <c r="R248" s="231"/>
      <c r="S248" s="231"/>
      <c r="T248" s="232"/>
      <c r="AT248" s="233" t="s">
        <v>147</v>
      </c>
      <c r="AU248" s="233" t="s">
        <v>145</v>
      </c>
      <c r="AV248" s="15" t="s">
        <v>144</v>
      </c>
      <c r="AW248" s="15" t="s">
        <v>30</v>
      </c>
      <c r="AX248" s="15" t="s">
        <v>81</v>
      </c>
      <c r="AY248" s="233" t="s">
        <v>137</v>
      </c>
    </row>
    <row r="249" spans="1:65" s="2" customFormat="1" ht="16.5" customHeight="1">
      <c r="A249" s="34"/>
      <c r="B249" s="35"/>
      <c r="C249" s="187" t="s">
        <v>328</v>
      </c>
      <c r="D249" s="187" t="s">
        <v>140</v>
      </c>
      <c r="E249" s="188" t="s">
        <v>329</v>
      </c>
      <c r="F249" s="189" t="s">
        <v>330</v>
      </c>
      <c r="G249" s="190" t="s">
        <v>325</v>
      </c>
      <c r="H249" s="191">
        <v>24</v>
      </c>
      <c r="I249" s="192"/>
      <c r="J249" s="193">
        <f>ROUND(I249*H249,2)</f>
        <v>0</v>
      </c>
      <c r="K249" s="194"/>
      <c r="L249" s="39"/>
      <c r="M249" s="195" t="s">
        <v>1</v>
      </c>
      <c r="N249" s="196" t="s">
        <v>39</v>
      </c>
      <c r="O249" s="71"/>
      <c r="P249" s="197">
        <f>O249*H249</f>
        <v>0</v>
      </c>
      <c r="Q249" s="197">
        <v>0</v>
      </c>
      <c r="R249" s="197">
        <f>Q249*H249</f>
        <v>0</v>
      </c>
      <c r="S249" s="197">
        <v>0.03</v>
      </c>
      <c r="T249" s="198">
        <f>S249*H249</f>
        <v>0.72</v>
      </c>
      <c r="U249" s="34"/>
      <c r="V249" s="34"/>
      <c r="W249" s="34"/>
      <c r="X249" s="34"/>
      <c r="Y249" s="34"/>
      <c r="Z249" s="34"/>
      <c r="AA249" s="34"/>
      <c r="AB249" s="34"/>
      <c r="AC249" s="34"/>
      <c r="AD249" s="34"/>
      <c r="AE249" s="34"/>
      <c r="AR249" s="199" t="s">
        <v>223</v>
      </c>
      <c r="AT249" s="199" t="s">
        <v>140</v>
      </c>
      <c r="AU249" s="199" t="s">
        <v>145</v>
      </c>
      <c r="AY249" s="17" t="s">
        <v>137</v>
      </c>
      <c r="BE249" s="200">
        <f>IF(N249="základní",J249,0)</f>
        <v>0</v>
      </c>
      <c r="BF249" s="200">
        <f>IF(N249="snížená",J249,0)</f>
        <v>0</v>
      </c>
      <c r="BG249" s="200">
        <f>IF(N249="zákl. přenesená",J249,0)</f>
        <v>0</v>
      </c>
      <c r="BH249" s="200">
        <f>IF(N249="sníž. přenesená",J249,0)</f>
        <v>0</v>
      </c>
      <c r="BI249" s="200">
        <f>IF(N249="nulová",J249,0)</f>
        <v>0</v>
      </c>
      <c r="BJ249" s="17" t="s">
        <v>145</v>
      </c>
      <c r="BK249" s="200">
        <f>ROUND(I249*H249,2)</f>
        <v>0</v>
      </c>
      <c r="BL249" s="17" t="s">
        <v>223</v>
      </c>
      <c r="BM249" s="199" t="s">
        <v>331</v>
      </c>
    </row>
    <row r="250" spans="1:65" s="13" customFormat="1">
      <c r="B250" s="201"/>
      <c r="C250" s="202"/>
      <c r="D250" s="203" t="s">
        <v>147</v>
      </c>
      <c r="E250" s="204" t="s">
        <v>1</v>
      </c>
      <c r="F250" s="205" t="s">
        <v>148</v>
      </c>
      <c r="G250" s="202"/>
      <c r="H250" s="204" t="s">
        <v>1</v>
      </c>
      <c r="I250" s="206"/>
      <c r="J250" s="202"/>
      <c r="K250" s="202"/>
      <c r="L250" s="207"/>
      <c r="M250" s="208"/>
      <c r="N250" s="209"/>
      <c r="O250" s="209"/>
      <c r="P250" s="209"/>
      <c r="Q250" s="209"/>
      <c r="R250" s="209"/>
      <c r="S250" s="209"/>
      <c r="T250" s="210"/>
      <c r="AT250" s="211" t="s">
        <v>147</v>
      </c>
      <c r="AU250" s="211" t="s">
        <v>145</v>
      </c>
      <c r="AV250" s="13" t="s">
        <v>81</v>
      </c>
      <c r="AW250" s="13" t="s">
        <v>30</v>
      </c>
      <c r="AX250" s="13" t="s">
        <v>73</v>
      </c>
      <c r="AY250" s="211" t="s">
        <v>137</v>
      </c>
    </row>
    <row r="251" spans="1:65" s="14" customFormat="1">
      <c r="B251" s="212"/>
      <c r="C251" s="213"/>
      <c r="D251" s="203" t="s">
        <v>147</v>
      </c>
      <c r="E251" s="214" t="s">
        <v>1</v>
      </c>
      <c r="F251" s="215" t="s">
        <v>261</v>
      </c>
      <c r="G251" s="213"/>
      <c r="H251" s="216">
        <v>24</v>
      </c>
      <c r="I251" s="217"/>
      <c r="J251" s="213"/>
      <c r="K251" s="213"/>
      <c r="L251" s="218"/>
      <c r="M251" s="219"/>
      <c r="N251" s="220"/>
      <c r="O251" s="220"/>
      <c r="P251" s="220"/>
      <c r="Q251" s="220"/>
      <c r="R251" s="220"/>
      <c r="S251" s="220"/>
      <c r="T251" s="221"/>
      <c r="AT251" s="222" t="s">
        <v>147</v>
      </c>
      <c r="AU251" s="222" t="s">
        <v>145</v>
      </c>
      <c r="AV251" s="14" t="s">
        <v>145</v>
      </c>
      <c r="AW251" s="14" t="s">
        <v>30</v>
      </c>
      <c r="AX251" s="14" t="s">
        <v>73</v>
      </c>
      <c r="AY251" s="222" t="s">
        <v>137</v>
      </c>
    </row>
    <row r="252" spans="1:65" s="15" customFormat="1">
      <c r="B252" s="223"/>
      <c r="C252" s="224"/>
      <c r="D252" s="203" t="s">
        <v>147</v>
      </c>
      <c r="E252" s="225" t="s">
        <v>1</v>
      </c>
      <c r="F252" s="226" t="s">
        <v>150</v>
      </c>
      <c r="G252" s="224"/>
      <c r="H252" s="227">
        <v>24</v>
      </c>
      <c r="I252" s="228"/>
      <c r="J252" s="224"/>
      <c r="K252" s="224"/>
      <c r="L252" s="229"/>
      <c r="M252" s="230"/>
      <c r="N252" s="231"/>
      <c r="O252" s="231"/>
      <c r="P252" s="231"/>
      <c r="Q252" s="231"/>
      <c r="R252" s="231"/>
      <c r="S252" s="231"/>
      <c r="T252" s="232"/>
      <c r="AT252" s="233" t="s">
        <v>147</v>
      </c>
      <c r="AU252" s="233" t="s">
        <v>145</v>
      </c>
      <c r="AV252" s="15" t="s">
        <v>144</v>
      </c>
      <c r="AW252" s="15" t="s">
        <v>30</v>
      </c>
      <c r="AX252" s="15" t="s">
        <v>81</v>
      </c>
      <c r="AY252" s="233" t="s">
        <v>137</v>
      </c>
    </row>
    <row r="253" spans="1:65" s="12" customFormat="1" ht="22.9" customHeight="1">
      <c r="B253" s="171"/>
      <c r="C253" s="172"/>
      <c r="D253" s="173" t="s">
        <v>72</v>
      </c>
      <c r="E253" s="185" t="s">
        <v>332</v>
      </c>
      <c r="F253" s="185" t="s">
        <v>333</v>
      </c>
      <c r="G253" s="172"/>
      <c r="H253" s="172"/>
      <c r="I253" s="175"/>
      <c r="J253" s="186">
        <f>BK253</f>
        <v>0</v>
      </c>
      <c r="K253" s="172"/>
      <c r="L253" s="177"/>
      <c r="M253" s="178"/>
      <c r="N253" s="179"/>
      <c r="O253" s="179"/>
      <c r="P253" s="180">
        <f>SUM(P254:P286)</f>
        <v>0</v>
      </c>
      <c r="Q253" s="179"/>
      <c r="R253" s="180">
        <f>SUM(R254:R286)</f>
        <v>4.9017925999999994</v>
      </c>
      <c r="S253" s="179"/>
      <c r="T253" s="181">
        <f>SUM(T254:T286)</f>
        <v>0.36264799999999997</v>
      </c>
      <c r="AR253" s="182" t="s">
        <v>145</v>
      </c>
      <c r="AT253" s="183" t="s">
        <v>72</v>
      </c>
      <c r="AU253" s="183" t="s">
        <v>81</v>
      </c>
      <c r="AY253" s="182" t="s">
        <v>137</v>
      </c>
      <c r="BK253" s="184">
        <f>SUM(BK254:BK286)</f>
        <v>0</v>
      </c>
    </row>
    <row r="254" spans="1:65" s="2" customFormat="1" ht="21.75" customHeight="1">
      <c r="A254" s="34"/>
      <c r="B254" s="35"/>
      <c r="C254" s="187" t="s">
        <v>334</v>
      </c>
      <c r="D254" s="187" t="s">
        <v>140</v>
      </c>
      <c r="E254" s="188" t="s">
        <v>335</v>
      </c>
      <c r="F254" s="189" t="s">
        <v>336</v>
      </c>
      <c r="G254" s="190" t="s">
        <v>196</v>
      </c>
      <c r="H254" s="191">
        <v>23.4</v>
      </c>
      <c r="I254" s="192"/>
      <c r="J254" s="193">
        <f>ROUND(I254*H254,2)</f>
        <v>0</v>
      </c>
      <c r="K254" s="194"/>
      <c r="L254" s="39"/>
      <c r="M254" s="195" t="s">
        <v>1</v>
      </c>
      <c r="N254" s="196" t="s">
        <v>39</v>
      </c>
      <c r="O254" s="71"/>
      <c r="P254" s="197">
        <f>O254*H254</f>
        <v>0</v>
      </c>
      <c r="Q254" s="197">
        <v>5.2319999999999998E-2</v>
      </c>
      <c r="R254" s="197">
        <f>Q254*H254</f>
        <v>1.2242879999999998</v>
      </c>
      <c r="S254" s="197">
        <v>0</v>
      </c>
      <c r="T254" s="198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99" t="s">
        <v>223</v>
      </c>
      <c r="AT254" s="199" t="s">
        <v>140</v>
      </c>
      <c r="AU254" s="199" t="s">
        <v>145</v>
      </c>
      <c r="AY254" s="17" t="s">
        <v>137</v>
      </c>
      <c r="BE254" s="200">
        <f>IF(N254="základní",J254,0)</f>
        <v>0</v>
      </c>
      <c r="BF254" s="200">
        <f>IF(N254="snížená",J254,0)</f>
        <v>0</v>
      </c>
      <c r="BG254" s="200">
        <f>IF(N254="zákl. přenesená",J254,0)</f>
        <v>0</v>
      </c>
      <c r="BH254" s="200">
        <f>IF(N254="sníž. přenesená",J254,0)</f>
        <v>0</v>
      </c>
      <c r="BI254" s="200">
        <f>IF(N254="nulová",J254,0)</f>
        <v>0</v>
      </c>
      <c r="BJ254" s="17" t="s">
        <v>145</v>
      </c>
      <c r="BK254" s="200">
        <f>ROUND(I254*H254,2)</f>
        <v>0</v>
      </c>
      <c r="BL254" s="17" t="s">
        <v>223</v>
      </c>
      <c r="BM254" s="199" t="s">
        <v>337</v>
      </c>
    </row>
    <row r="255" spans="1:65" s="14" customFormat="1">
      <c r="B255" s="212"/>
      <c r="C255" s="213"/>
      <c r="D255" s="203" t="s">
        <v>147</v>
      </c>
      <c r="E255" s="214" t="s">
        <v>1</v>
      </c>
      <c r="F255" s="215" t="s">
        <v>338</v>
      </c>
      <c r="G255" s="213"/>
      <c r="H255" s="216">
        <v>23.4</v>
      </c>
      <c r="I255" s="217"/>
      <c r="J255" s="213"/>
      <c r="K255" s="213"/>
      <c r="L255" s="218"/>
      <c r="M255" s="219"/>
      <c r="N255" s="220"/>
      <c r="O255" s="220"/>
      <c r="P255" s="220"/>
      <c r="Q255" s="220"/>
      <c r="R255" s="220"/>
      <c r="S255" s="220"/>
      <c r="T255" s="221"/>
      <c r="AT255" s="222" t="s">
        <v>147</v>
      </c>
      <c r="AU255" s="222" t="s">
        <v>145</v>
      </c>
      <c r="AV255" s="14" t="s">
        <v>145</v>
      </c>
      <c r="AW255" s="14" t="s">
        <v>30</v>
      </c>
      <c r="AX255" s="14" t="s">
        <v>73</v>
      </c>
      <c r="AY255" s="222" t="s">
        <v>137</v>
      </c>
    </row>
    <row r="256" spans="1:65" s="15" customFormat="1">
      <c r="B256" s="223"/>
      <c r="C256" s="224"/>
      <c r="D256" s="203" t="s">
        <v>147</v>
      </c>
      <c r="E256" s="225" t="s">
        <v>1</v>
      </c>
      <c r="F256" s="226" t="s">
        <v>150</v>
      </c>
      <c r="G256" s="224"/>
      <c r="H256" s="227">
        <v>23.4</v>
      </c>
      <c r="I256" s="228"/>
      <c r="J256" s="224"/>
      <c r="K256" s="224"/>
      <c r="L256" s="229"/>
      <c r="M256" s="230"/>
      <c r="N256" s="231"/>
      <c r="O256" s="231"/>
      <c r="P256" s="231"/>
      <c r="Q256" s="231"/>
      <c r="R256" s="231"/>
      <c r="S256" s="231"/>
      <c r="T256" s="232"/>
      <c r="AT256" s="233" t="s">
        <v>147</v>
      </c>
      <c r="AU256" s="233" t="s">
        <v>145</v>
      </c>
      <c r="AV256" s="15" t="s">
        <v>144</v>
      </c>
      <c r="AW256" s="15" t="s">
        <v>30</v>
      </c>
      <c r="AX256" s="15" t="s">
        <v>81</v>
      </c>
      <c r="AY256" s="233" t="s">
        <v>137</v>
      </c>
    </row>
    <row r="257" spans="1:65" s="2" customFormat="1" ht="21.75" customHeight="1">
      <c r="A257" s="34"/>
      <c r="B257" s="35"/>
      <c r="C257" s="187" t="s">
        <v>339</v>
      </c>
      <c r="D257" s="187" t="s">
        <v>140</v>
      </c>
      <c r="E257" s="188" t="s">
        <v>340</v>
      </c>
      <c r="F257" s="189" t="s">
        <v>341</v>
      </c>
      <c r="G257" s="190" t="s">
        <v>196</v>
      </c>
      <c r="H257" s="191">
        <v>33</v>
      </c>
      <c r="I257" s="192"/>
      <c r="J257" s="193">
        <f>ROUND(I257*H257,2)</f>
        <v>0</v>
      </c>
      <c r="K257" s="194"/>
      <c r="L257" s="39"/>
      <c r="M257" s="195" t="s">
        <v>1</v>
      </c>
      <c r="N257" s="196" t="s">
        <v>39</v>
      </c>
      <c r="O257" s="71"/>
      <c r="P257" s="197">
        <f>O257*H257</f>
        <v>0</v>
      </c>
      <c r="Q257" s="197">
        <v>5.2319999999999998E-2</v>
      </c>
      <c r="R257" s="197">
        <f>Q257*H257</f>
        <v>1.7265599999999999</v>
      </c>
      <c r="S257" s="197">
        <v>0</v>
      </c>
      <c r="T257" s="198">
        <f>S257*H257</f>
        <v>0</v>
      </c>
      <c r="U257" s="34"/>
      <c r="V257" s="34"/>
      <c r="W257" s="34"/>
      <c r="X257" s="34"/>
      <c r="Y257" s="34"/>
      <c r="Z257" s="34"/>
      <c r="AA257" s="34"/>
      <c r="AB257" s="34"/>
      <c r="AC257" s="34"/>
      <c r="AD257" s="34"/>
      <c r="AE257" s="34"/>
      <c r="AR257" s="199" t="s">
        <v>223</v>
      </c>
      <c r="AT257" s="199" t="s">
        <v>140</v>
      </c>
      <c r="AU257" s="199" t="s">
        <v>145</v>
      </c>
      <c r="AY257" s="17" t="s">
        <v>137</v>
      </c>
      <c r="BE257" s="200">
        <f>IF(N257="základní",J257,0)</f>
        <v>0</v>
      </c>
      <c r="BF257" s="200">
        <f>IF(N257="snížená",J257,0)</f>
        <v>0</v>
      </c>
      <c r="BG257" s="200">
        <f>IF(N257="zákl. přenesená",J257,0)</f>
        <v>0</v>
      </c>
      <c r="BH257" s="200">
        <f>IF(N257="sníž. přenesená",J257,0)</f>
        <v>0</v>
      </c>
      <c r="BI257" s="200">
        <f>IF(N257="nulová",J257,0)</f>
        <v>0</v>
      </c>
      <c r="BJ257" s="17" t="s">
        <v>145</v>
      </c>
      <c r="BK257" s="200">
        <f>ROUND(I257*H257,2)</f>
        <v>0</v>
      </c>
      <c r="BL257" s="17" t="s">
        <v>223</v>
      </c>
      <c r="BM257" s="199" t="s">
        <v>342</v>
      </c>
    </row>
    <row r="258" spans="1:65" s="14" customFormat="1">
      <c r="B258" s="212"/>
      <c r="C258" s="213"/>
      <c r="D258" s="203" t="s">
        <v>147</v>
      </c>
      <c r="E258" s="214" t="s">
        <v>1</v>
      </c>
      <c r="F258" s="215" t="s">
        <v>338</v>
      </c>
      <c r="G258" s="213"/>
      <c r="H258" s="216">
        <v>23.4</v>
      </c>
      <c r="I258" s="217"/>
      <c r="J258" s="213"/>
      <c r="K258" s="213"/>
      <c r="L258" s="218"/>
      <c r="M258" s="219"/>
      <c r="N258" s="220"/>
      <c r="O258" s="220"/>
      <c r="P258" s="220"/>
      <c r="Q258" s="220"/>
      <c r="R258" s="220"/>
      <c r="S258" s="220"/>
      <c r="T258" s="221"/>
      <c r="AT258" s="222" t="s">
        <v>147</v>
      </c>
      <c r="AU258" s="222" t="s">
        <v>145</v>
      </c>
      <c r="AV258" s="14" t="s">
        <v>145</v>
      </c>
      <c r="AW258" s="14" t="s">
        <v>30</v>
      </c>
      <c r="AX258" s="14" t="s">
        <v>73</v>
      </c>
      <c r="AY258" s="222" t="s">
        <v>137</v>
      </c>
    </row>
    <row r="259" spans="1:65" s="14" customFormat="1">
      <c r="B259" s="212"/>
      <c r="C259" s="213"/>
      <c r="D259" s="203" t="s">
        <v>147</v>
      </c>
      <c r="E259" s="214" t="s">
        <v>1</v>
      </c>
      <c r="F259" s="215" t="s">
        <v>343</v>
      </c>
      <c r="G259" s="213"/>
      <c r="H259" s="216">
        <v>9.6</v>
      </c>
      <c r="I259" s="217"/>
      <c r="J259" s="213"/>
      <c r="K259" s="213"/>
      <c r="L259" s="218"/>
      <c r="M259" s="219"/>
      <c r="N259" s="220"/>
      <c r="O259" s="220"/>
      <c r="P259" s="220"/>
      <c r="Q259" s="220"/>
      <c r="R259" s="220"/>
      <c r="S259" s="220"/>
      <c r="T259" s="221"/>
      <c r="AT259" s="222" t="s">
        <v>147</v>
      </c>
      <c r="AU259" s="222" t="s">
        <v>145</v>
      </c>
      <c r="AV259" s="14" t="s">
        <v>145</v>
      </c>
      <c r="AW259" s="14" t="s">
        <v>30</v>
      </c>
      <c r="AX259" s="14" t="s">
        <v>73</v>
      </c>
      <c r="AY259" s="222" t="s">
        <v>137</v>
      </c>
    </row>
    <row r="260" spans="1:65" s="15" customFormat="1">
      <c r="B260" s="223"/>
      <c r="C260" s="224"/>
      <c r="D260" s="203" t="s">
        <v>147</v>
      </c>
      <c r="E260" s="225" t="s">
        <v>1</v>
      </c>
      <c r="F260" s="226" t="s">
        <v>150</v>
      </c>
      <c r="G260" s="224"/>
      <c r="H260" s="227">
        <v>33</v>
      </c>
      <c r="I260" s="228"/>
      <c r="J260" s="224"/>
      <c r="K260" s="224"/>
      <c r="L260" s="229"/>
      <c r="M260" s="230"/>
      <c r="N260" s="231"/>
      <c r="O260" s="231"/>
      <c r="P260" s="231"/>
      <c r="Q260" s="231"/>
      <c r="R260" s="231"/>
      <c r="S260" s="231"/>
      <c r="T260" s="232"/>
      <c r="AT260" s="233" t="s">
        <v>147</v>
      </c>
      <c r="AU260" s="233" t="s">
        <v>145</v>
      </c>
      <c r="AV260" s="15" t="s">
        <v>144</v>
      </c>
      <c r="AW260" s="15" t="s">
        <v>30</v>
      </c>
      <c r="AX260" s="15" t="s">
        <v>81</v>
      </c>
      <c r="AY260" s="233" t="s">
        <v>137</v>
      </c>
    </row>
    <row r="261" spans="1:65" s="2" customFormat="1" ht="33" customHeight="1">
      <c r="A261" s="34"/>
      <c r="B261" s="35"/>
      <c r="C261" s="187" t="s">
        <v>344</v>
      </c>
      <c r="D261" s="187" t="s">
        <v>140</v>
      </c>
      <c r="E261" s="188" t="s">
        <v>345</v>
      </c>
      <c r="F261" s="189" t="s">
        <v>346</v>
      </c>
      <c r="G261" s="190" t="s">
        <v>196</v>
      </c>
      <c r="H261" s="191">
        <v>4</v>
      </c>
      <c r="I261" s="192"/>
      <c r="J261" s="193">
        <f>ROUND(I261*H261,2)</f>
        <v>0</v>
      </c>
      <c r="K261" s="194"/>
      <c r="L261" s="39"/>
      <c r="M261" s="195" t="s">
        <v>1</v>
      </c>
      <c r="N261" s="196" t="s">
        <v>39</v>
      </c>
      <c r="O261" s="71"/>
      <c r="P261" s="197">
        <f>O261*H261</f>
        <v>0</v>
      </c>
      <c r="Q261" s="197">
        <v>5.2319999999999998E-2</v>
      </c>
      <c r="R261" s="197">
        <f>Q261*H261</f>
        <v>0.20927999999999999</v>
      </c>
      <c r="S261" s="197">
        <v>0</v>
      </c>
      <c r="T261" s="198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99" t="s">
        <v>223</v>
      </c>
      <c r="AT261" s="199" t="s">
        <v>140</v>
      </c>
      <c r="AU261" s="199" t="s">
        <v>145</v>
      </c>
      <c r="AY261" s="17" t="s">
        <v>137</v>
      </c>
      <c r="BE261" s="200">
        <f>IF(N261="základní",J261,0)</f>
        <v>0</v>
      </c>
      <c r="BF261" s="200">
        <f>IF(N261="snížená",J261,0)</f>
        <v>0</v>
      </c>
      <c r="BG261" s="200">
        <f>IF(N261="zákl. přenesená",J261,0)</f>
        <v>0</v>
      </c>
      <c r="BH261" s="200">
        <f>IF(N261="sníž. přenesená",J261,0)</f>
        <v>0</v>
      </c>
      <c r="BI261" s="200">
        <f>IF(N261="nulová",J261,0)</f>
        <v>0</v>
      </c>
      <c r="BJ261" s="17" t="s">
        <v>145</v>
      </c>
      <c r="BK261" s="200">
        <f>ROUND(I261*H261,2)</f>
        <v>0</v>
      </c>
      <c r="BL261" s="17" t="s">
        <v>223</v>
      </c>
      <c r="BM261" s="199" t="s">
        <v>347</v>
      </c>
    </row>
    <row r="262" spans="1:65" s="14" customFormat="1">
      <c r="B262" s="212"/>
      <c r="C262" s="213"/>
      <c r="D262" s="203" t="s">
        <v>147</v>
      </c>
      <c r="E262" s="214" t="s">
        <v>1</v>
      </c>
      <c r="F262" s="215" t="s">
        <v>348</v>
      </c>
      <c r="G262" s="213"/>
      <c r="H262" s="216">
        <v>4</v>
      </c>
      <c r="I262" s="217"/>
      <c r="J262" s="213"/>
      <c r="K262" s="213"/>
      <c r="L262" s="218"/>
      <c r="M262" s="219"/>
      <c r="N262" s="220"/>
      <c r="O262" s="220"/>
      <c r="P262" s="220"/>
      <c r="Q262" s="220"/>
      <c r="R262" s="220"/>
      <c r="S262" s="220"/>
      <c r="T262" s="221"/>
      <c r="AT262" s="222" t="s">
        <v>147</v>
      </c>
      <c r="AU262" s="222" t="s">
        <v>145</v>
      </c>
      <c r="AV262" s="14" t="s">
        <v>145</v>
      </c>
      <c r="AW262" s="14" t="s">
        <v>30</v>
      </c>
      <c r="AX262" s="14" t="s">
        <v>73</v>
      </c>
      <c r="AY262" s="222" t="s">
        <v>137</v>
      </c>
    </row>
    <row r="263" spans="1:65" s="15" customFormat="1">
      <c r="B263" s="223"/>
      <c r="C263" s="224"/>
      <c r="D263" s="203" t="s">
        <v>147</v>
      </c>
      <c r="E263" s="225" t="s">
        <v>1</v>
      </c>
      <c r="F263" s="226" t="s">
        <v>150</v>
      </c>
      <c r="G263" s="224"/>
      <c r="H263" s="227">
        <v>4</v>
      </c>
      <c r="I263" s="228"/>
      <c r="J263" s="224"/>
      <c r="K263" s="224"/>
      <c r="L263" s="229"/>
      <c r="M263" s="230"/>
      <c r="N263" s="231"/>
      <c r="O263" s="231"/>
      <c r="P263" s="231"/>
      <c r="Q263" s="231"/>
      <c r="R263" s="231"/>
      <c r="S263" s="231"/>
      <c r="T263" s="232"/>
      <c r="AT263" s="233" t="s">
        <v>147</v>
      </c>
      <c r="AU263" s="233" t="s">
        <v>145</v>
      </c>
      <c r="AV263" s="15" t="s">
        <v>144</v>
      </c>
      <c r="AW263" s="15" t="s">
        <v>30</v>
      </c>
      <c r="AX263" s="15" t="s">
        <v>81</v>
      </c>
      <c r="AY263" s="233" t="s">
        <v>137</v>
      </c>
    </row>
    <row r="264" spans="1:65" s="2" customFormat="1" ht="21.75" customHeight="1">
      <c r="A264" s="34"/>
      <c r="B264" s="35"/>
      <c r="C264" s="187" t="s">
        <v>349</v>
      </c>
      <c r="D264" s="187" t="s">
        <v>140</v>
      </c>
      <c r="E264" s="188" t="s">
        <v>350</v>
      </c>
      <c r="F264" s="189" t="s">
        <v>351</v>
      </c>
      <c r="G264" s="190" t="s">
        <v>196</v>
      </c>
      <c r="H264" s="191">
        <v>58.59</v>
      </c>
      <c r="I264" s="192"/>
      <c r="J264" s="193">
        <f>ROUND(I264*H264,2)</f>
        <v>0</v>
      </c>
      <c r="K264" s="194"/>
      <c r="L264" s="39"/>
      <c r="M264" s="195" t="s">
        <v>1</v>
      </c>
      <c r="N264" s="196" t="s">
        <v>39</v>
      </c>
      <c r="O264" s="71"/>
      <c r="P264" s="197">
        <f>O264*H264</f>
        <v>0</v>
      </c>
      <c r="Q264" s="197">
        <v>1.694E-2</v>
      </c>
      <c r="R264" s="197">
        <f>Q264*H264</f>
        <v>0.99251460000000002</v>
      </c>
      <c r="S264" s="197">
        <v>0</v>
      </c>
      <c r="T264" s="198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99" t="s">
        <v>223</v>
      </c>
      <c r="AT264" s="199" t="s">
        <v>140</v>
      </c>
      <c r="AU264" s="199" t="s">
        <v>145</v>
      </c>
      <c r="AY264" s="17" t="s">
        <v>137</v>
      </c>
      <c r="BE264" s="200">
        <f>IF(N264="základní",J264,0)</f>
        <v>0</v>
      </c>
      <c r="BF264" s="200">
        <f>IF(N264="snížená",J264,0)</f>
        <v>0</v>
      </c>
      <c r="BG264" s="200">
        <f>IF(N264="zákl. přenesená",J264,0)</f>
        <v>0</v>
      </c>
      <c r="BH264" s="200">
        <f>IF(N264="sníž. přenesená",J264,0)</f>
        <v>0</v>
      </c>
      <c r="BI264" s="200">
        <f>IF(N264="nulová",J264,0)</f>
        <v>0</v>
      </c>
      <c r="BJ264" s="17" t="s">
        <v>145</v>
      </c>
      <c r="BK264" s="200">
        <f>ROUND(I264*H264,2)</f>
        <v>0</v>
      </c>
      <c r="BL264" s="17" t="s">
        <v>223</v>
      </c>
      <c r="BM264" s="199" t="s">
        <v>352</v>
      </c>
    </row>
    <row r="265" spans="1:65" s="14" customFormat="1">
      <c r="B265" s="212"/>
      <c r="C265" s="213"/>
      <c r="D265" s="203" t="s">
        <v>147</v>
      </c>
      <c r="E265" s="214" t="s">
        <v>1</v>
      </c>
      <c r="F265" s="215" t="s">
        <v>353</v>
      </c>
      <c r="G265" s="213"/>
      <c r="H265" s="216">
        <v>27</v>
      </c>
      <c r="I265" s="217"/>
      <c r="J265" s="213"/>
      <c r="K265" s="213"/>
      <c r="L265" s="218"/>
      <c r="M265" s="219"/>
      <c r="N265" s="220"/>
      <c r="O265" s="220"/>
      <c r="P265" s="220"/>
      <c r="Q265" s="220"/>
      <c r="R265" s="220"/>
      <c r="S265" s="220"/>
      <c r="T265" s="221"/>
      <c r="AT265" s="222" t="s">
        <v>147</v>
      </c>
      <c r="AU265" s="222" t="s">
        <v>145</v>
      </c>
      <c r="AV265" s="14" t="s">
        <v>145</v>
      </c>
      <c r="AW265" s="14" t="s">
        <v>30</v>
      </c>
      <c r="AX265" s="14" t="s">
        <v>73</v>
      </c>
      <c r="AY265" s="222" t="s">
        <v>137</v>
      </c>
    </row>
    <row r="266" spans="1:65" s="14" customFormat="1">
      <c r="B266" s="212"/>
      <c r="C266" s="213"/>
      <c r="D266" s="203" t="s">
        <v>147</v>
      </c>
      <c r="E266" s="214" t="s">
        <v>1</v>
      </c>
      <c r="F266" s="215" t="s">
        <v>354</v>
      </c>
      <c r="G266" s="213"/>
      <c r="H266" s="216">
        <v>31.59</v>
      </c>
      <c r="I266" s="217"/>
      <c r="J266" s="213"/>
      <c r="K266" s="213"/>
      <c r="L266" s="218"/>
      <c r="M266" s="219"/>
      <c r="N266" s="220"/>
      <c r="O266" s="220"/>
      <c r="P266" s="220"/>
      <c r="Q266" s="220"/>
      <c r="R266" s="220"/>
      <c r="S266" s="220"/>
      <c r="T266" s="221"/>
      <c r="AT266" s="222" t="s">
        <v>147</v>
      </c>
      <c r="AU266" s="222" t="s">
        <v>145</v>
      </c>
      <c r="AV266" s="14" t="s">
        <v>145</v>
      </c>
      <c r="AW266" s="14" t="s">
        <v>30</v>
      </c>
      <c r="AX266" s="14" t="s">
        <v>73</v>
      </c>
      <c r="AY266" s="222" t="s">
        <v>137</v>
      </c>
    </row>
    <row r="267" spans="1:65" s="15" customFormat="1">
      <c r="B267" s="223"/>
      <c r="C267" s="224"/>
      <c r="D267" s="203" t="s">
        <v>147</v>
      </c>
      <c r="E267" s="225" t="s">
        <v>1</v>
      </c>
      <c r="F267" s="226" t="s">
        <v>150</v>
      </c>
      <c r="G267" s="224"/>
      <c r="H267" s="227">
        <v>58.59</v>
      </c>
      <c r="I267" s="228"/>
      <c r="J267" s="224"/>
      <c r="K267" s="224"/>
      <c r="L267" s="229"/>
      <c r="M267" s="230"/>
      <c r="N267" s="231"/>
      <c r="O267" s="231"/>
      <c r="P267" s="231"/>
      <c r="Q267" s="231"/>
      <c r="R267" s="231"/>
      <c r="S267" s="231"/>
      <c r="T267" s="232"/>
      <c r="AT267" s="233" t="s">
        <v>147</v>
      </c>
      <c r="AU267" s="233" t="s">
        <v>145</v>
      </c>
      <c r="AV267" s="15" t="s">
        <v>144</v>
      </c>
      <c r="AW267" s="15" t="s">
        <v>30</v>
      </c>
      <c r="AX267" s="15" t="s">
        <v>81</v>
      </c>
      <c r="AY267" s="233" t="s">
        <v>137</v>
      </c>
    </row>
    <row r="268" spans="1:65" s="2" customFormat="1" ht="16.5" customHeight="1">
      <c r="A268" s="34"/>
      <c r="B268" s="35"/>
      <c r="C268" s="187" t="s">
        <v>355</v>
      </c>
      <c r="D268" s="187" t="s">
        <v>140</v>
      </c>
      <c r="E268" s="188" t="s">
        <v>356</v>
      </c>
      <c r="F268" s="189" t="s">
        <v>357</v>
      </c>
      <c r="G268" s="190" t="s">
        <v>196</v>
      </c>
      <c r="H268" s="191">
        <v>7.55</v>
      </c>
      <c r="I268" s="192"/>
      <c r="J268" s="193">
        <f>ROUND(I268*H268,2)</f>
        <v>0</v>
      </c>
      <c r="K268" s="194"/>
      <c r="L268" s="39"/>
      <c r="M268" s="195" t="s">
        <v>1</v>
      </c>
      <c r="N268" s="196" t="s">
        <v>39</v>
      </c>
      <c r="O268" s="71"/>
      <c r="P268" s="197">
        <f>O268*H268</f>
        <v>0</v>
      </c>
      <c r="Q268" s="197">
        <v>0</v>
      </c>
      <c r="R268" s="197">
        <f>Q268*H268</f>
        <v>0</v>
      </c>
      <c r="S268" s="197">
        <v>2.896E-2</v>
      </c>
      <c r="T268" s="198">
        <f>S268*H268</f>
        <v>0.21864799999999998</v>
      </c>
      <c r="U268" s="34"/>
      <c r="V268" s="34"/>
      <c r="W268" s="34"/>
      <c r="X268" s="34"/>
      <c r="Y268" s="34"/>
      <c r="Z268" s="34"/>
      <c r="AA268" s="34"/>
      <c r="AB268" s="34"/>
      <c r="AC268" s="34"/>
      <c r="AD268" s="34"/>
      <c r="AE268" s="34"/>
      <c r="AR268" s="199" t="s">
        <v>223</v>
      </c>
      <c r="AT268" s="199" t="s">
        <v>140</v>
      </c>
      <c r="AU268" s="199" t="s">
        <v>145</v>
      </c>
      <c r="AY268" s="17" t="s">
        <v>137</v>
      </c>
      <c r="BE268" s="200">
        <f>IF(N268="základní",J268,0)</f>
        <v>0</v>
      </c>
      <c r="BF268" s="200">
        <f>IF(N268="snížená",J268,0)</f>
        <v>0</v>
      </c>
      <c r="BG268" s="200">
        <f>IF(N268="zákl. přenesená",J268,0)</f>
        <v>0</v>
      </c>
      <c r="BH268" s="200">
        <f>IF(N268="sníž. přenesená",J268,0)</f>
        <v>0</v>
      </c>
      <c r="BI268" s="200">
        <f>IF(N268="nulová",J268,0)</f>
        <v>0</v>
      </c>
      <c r="BJ268" s="17" t="s">
        <v>145</v>
      </c>
      <c r="BK268" s="200">
        <f>ROUND(I268*H268,2)</f>
        <v>0</v>
      </c>
      <c r="BL268" s="17" t="s">
        <v>223</v>
      </c>
      <c r="BM268" s="199" t="s">
        <v>358</v>
      </c>
    </row>
    <row r="269" spans="1:65" s="14" customFormat="1">
      <c r="B269" s="212"/>
      <c r="C269" s="213"/>
      <c r="D269" s="203" t="s">
        <v>147</v>
      </c>
      <c r="E269" s="214" t="s">
        <v>1</v>
      </c>
      <c r="F269" s="215" t="s">
        <v>359</v>
      </c>
      <c r="G269" s="213"/>
      <c r="H269" s="216">
        <v>7.55</v>
      </c>
      <c r="I269" s="217"/>
      <c r="J269" s="213"/>
      <c r="K269" s="213"/>
      <c r="L269" s="218"/>
      <c r="M269" s="219"/>
      <c r="N269" s="220"/>
      <c r="O269" s="220"/>
      <c r="P269" s="220"/>
      <c r="Q269" s="220"/>
      <c r="R269" s="220"/>
      <c r="S269" s="220"/>
      <c r="T269" s="221"/>
      <c r="AT269" s="222" t="s">
        <v>147</v>
      </c>
      <c r="AU269" s="222" t="s">
        <v>145</v>
      </c>
      <c r="AV269" s="14" t="s">
        <v>145</v>
      </c>
      <c r="AW269" s="14" t="s">
        <v>30</v>
      </c>
      <c r="AX269" s="14" t="s">
        <v>73</v>
      </c>
      <c r="AY269" s="222" t="s">
        <v>137</v>
      </c>
    </row>
    <row r="270" spans="1:65" s="15" customFormat="1">
      <c r="B270" s="223"/>
      <c r="C270" s="224"/>
      <c r="D270" s="203" t="s">
        <v>147</v>
      </c>
      <c r="E270" s="225" t="s">
        <v>1</v>
      </c>
      <c r="F270" s="226" t="s">
        <v>150</v>
      </c>
      <c r="G270" s="224"/>
      <c r="H270" s="227">
        <v>7.55</v>
      </c>
      <c r="I270" s="228"/>
      <c r="J270" s="224"/>
      <c r="K270" s="224"/>
      <c r="L270" s="229"/>
      <c r="M270" s="230"/>
      <c r="N270" s="231"/>
      <c r="O270" s="231"/>
      <c r="P270" s="231"/>
      <c r="Q270" s="231"/>
      <c r="R270" s="231"/>
      <c r="S270" s="231"/>
      <c r="T270" s="232"/>
      <c r="AT270" s="233" t="s">
        <v>147</v>
      </c>
      <c r="AU270" s="233" t="s">
        <v>145</v>
      </c>
      <c r="AV270" s="15" t="s">
        <v>144</v>
      </c>
      <c r="AW270" s="15" t="s">
        <v>30</v>
      </c>
      <c r="AX270" s="15" t="s">
        <v>81</v>
      </c>
      <c r="AY270" s="233" t="s">
        <v>137</v>
      </c>
    </row>
    <row r="271" spans="1:65" s="2" customFormat="1" ht="21.75" customHeight="1">
      <c r="A271" s="34"/>
      <c r="B271" s="35"/>
      <c r="C271" s="187" t="s">
        <v>360</v>
      </c>
      <c r="D271" s="187" t="s">
        <v>140</v>
      </c>
      <c r="E271" s="188" t="s">
        <v>361</v>
      </c>
      <c r="F271" s="189" t="s">
        <v>362</v>
      </c>
      <c r="G271" s="190" t="s">
        <v>258</v>
      </c>
      <c r="H271" s="191">
        <v>115.2</v>
      </c>
      <c r="I271" s="192"/>
      <c r="J271" s="193">
        <f>ROUND(I271*H271,2)</f>
        <v>0</v>
      </c>
      <c r="K271" s="194"/>
      <c r="L271" s="39"/>
      <c r="M271" s="195" t="s">
        <v>1</v>
      </c>
      <c r="N271" s="196" t="s">
        <v>39</v>
      </c>
      <c r="O271" s="71"/>
      <c r="P271" s="197">
        <f>O271*H271</f>
        <v>0</v>
      </c>
      <c r="Q271" s="197">
        <v>6.1000000000000004E-3</v>
      </c>
      <c r="R271" s="197">
        <f>Q271*H271</f>
        <v>0.70272000000000001</v>
      </c>
      <c r="S271" s="197">
        <v>0</v>
      </c>
      <c r="T271" s="198">
        <f>S271*H271</f>
        <v>0</v>
      </c>
      <c r="U271" s="34"/>
      <c r="V271" s="34"/>
      <c r="W271" s="34"/>
      <c r="X271" s="34"/>
      <c r="Y271" s="34"/>
      <c r="Z271" s="34"/>
      <c r="AA271" s="34"/>
      <c r="AB271" s="34"/>
      <c r="AC271" s="34"/>
      <c r="AD271" s="34"/>
      <c r="AE271" s="34"/>
      <c r="AR271" s="199" t="s">
        <v>223</v>
      </c>
      <c r="AT271" s="199" t="s">
        <v>140</v>
      </c>
      <c r="AU271" s="199" t="s">
        <v>145</v>
      </c>
      <c r="AY271" s="17" t="s">
        <v>137</v>
      </c>
      <c r="BE271" s="200">
        <f>IF(N271="základní",J271,0)</f>
        <v>0</v>
      </c>
      <c r="BF271" s="200">
        <f>IF(N271="snížená",J271,0)</f>
        <v>0</v>
      </c>
      <c r="BG271" s="200">
        <f>IF(N271="zákl. přenesená",J271,0)</f>
        <v>0</v>
      </c>
      <c r="BH271" s="200">
        <f>IF(N271="sníž. přenesená",J271,0)</f>
        <v>0</v>
      </c>
      <c r="BI271" s="200">
        <f>IF(N271="nulová",J271,0)</f>
        <v>0</v>
      </c>
      <c r="BJ271" s="17" t="s">
        <v>145</v>
      </c>
      <c r="BK271" s="200">
        <f>ROUND(I271*H271,2)</f>
        <v>0</v>
      </c>
      <c r="BL271" s="17" t="s">
        <v>223</v>
      </c>
      <c r="BM271" s="199" t="s">
        <v>363</v>
      </c>
    </row>
    <row r="272" spans="1:65" s="14" customFormat="1">
      <c r="B272" s="212"/>
      <c r="C272" s="213"/>
      <c r="D272" s="203" t="s">
        <v>147</v>
      </c>
      <c r="E272" s="214" t="s">
        <v>1</v>
      </c>
      <c r="F272" s="215" t="s">
        <v>364</v>
      </c>
      <c r="G272" s="213"/>
      <c r="H272" s="216">
        <v>115.2</v>
      </c>
      <c r="I272" s="217"/>
      <c r="J272" s="213"/>
      <c r="K272" s="213"/>
      <c r="L272" s="218"/>
      <c r="M272" s="219"/>
      <c r="N272" s="220"/>
      <c r="O272" s="220"/>
      <c r="P272" s="220"/>
      <c r="Q272" s="220"/>
      <c r="R272" s="220"/>
      <c r="S272" s="220"/>
      <c r="T272" s="221"/>
      <c r="AT272" s="222" t="s">
        <v>147</v>
      </c>
      <c r="AU272" s="222" t="s">
        <v>145</v>
      </c>
      <c r="AV272" s="14" t="s">
        <v>145</v>
      </c>
      <c r="AW272" s="14" t="s">
        <v>30</v>
      </c>
      <c r="AX272" s="14" t="s">
        <v>73</v>
      </c>
      <c r="AY272" s="222" t="s">
        <v>137</v>
      </c>
    </row>
    <row r="273" spans="1:65" s="15" customFormat="1">
      <c r="B273" s="223"/>
      <c r="C273" s="224"/>
      <c r="D273" s="203" t="s">
        <v>147</v>
      </c>
      <c r="E273" s="225" t="s">
        <v>1</v>
      </c>
      <c r="F273" s="226" t="s">
        <v>150</v>
      </c>
      <c r="G273" s="224"/>
      <c r="H273" s="227">
        <v>115.2</v>
      </c>
      <c r="I273" s="228"/>
      <c r="J273" s="224"/>
      <c r="K273" s="224"/>
      <c r="L273" s="229"/>
      <c r="M273" s="230"/>
      <c r="N273" s="231"/>
      <c r="O273" s="231"/>
      <c r="P273" s="231"/>
      <c r="Q273" s="231"/>
      <c r="R273" s="231"/>
      <c r="S273" s="231"/>
      <c r="T273" s="232"/>
      <c r="AT273" s="233" t="s">
        <v>147</v>
      </c>
      <c r="AU273" s="233" t="s">
        <v>145</v>
      </c>
      <c r="AV273" s="15" t="s">
        <v>144</v>
      </c>
      <c r="AW273" s="15" t="s">
        <v>30</v>
      </c>
      <c r="AX273" s="15" t="s">
        <v>81</v>
      </c>
      <c r="AY273" s="233" t="s">
        <v>137</v>
      </c>
    </row>
    <row r="274" spans="1:65" s="2" customFormat="1" ht="21.75" customHeight="1">
      <c r="A274" s="34"/>
      <c r="B274" s="35"/>
      <c r="C274" s="187" t="s">
        <v>365</v>
      </c>
      <c r="D274" s="187" t="s">
        <v>140</v>
      </c>
      <c r="E274" s="188" t="s">
        <v>366</v>
      </c>
      <c r="F274" s="189" t="s">
        <v>367</v>
      </c>
      <c r="G274" s="190" t="s">
        <v>143</v>
      </c>
      <c r="H274" s="191">
        <v>2</v>
      </c>
      <c r="I274" s="192"/>
      <c r="J274" s="193">
        <f>ROUND(I274*H274,2)</f>
        <v>0</v>
      </c>
      <c r="K274" s="194"/>
      <c r="L274" s="39"/>
      <c r="M274" s="195" t="s">
        <v>1</v>
      </c>
      <c r="N274" s="196" t="s">
        <v>39</v>
      </c>
      <c r="O274" s="71"/>
      <c r="P274" s="197">
        <f>O274*H274</f>
        <v>0</v>
      </c>
      <c r="Q274" s="197">
        <v>4.0000000000000003E-5</v>
      </c>
      <c r="R274" s="197">
        <f>Q274*H274</f>
        <v>8.0000000000000007E-5</v>
      </c>
      <c r="S274" s="197">
        <v>0</v>
      </c>
      <c r="T274" s="198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99" t="s">
        <v>223</v>
      </c>
      <c r="AT274" s="199" t="s">
        <v>140</v>
      </c>
      <c r="AU274" s="199" t="s">
        <v>145</v>
      </c>
      <c r="AY274" s="17" t="s">
        <v>137</v>
      </c>
      <c r="BE274" s="200">
        <f>IF(N274="základní",J274,0)</f>
        <v>0</v>
      </c>
      <c r="BF274" s="200">
        <f>IF(N274="snížená",J274,0)</f>
        <v>0</v>
      </c>
      <c r="BG274" s="200">
        <f>IF(N274="zákl. přenesená",J274,0)</f>
        <v>0</v>
      </c>
      <c r="BH274" s="200">
        <f>IF(N274="sníž. přenesená",J274,0)</f>
        <v>0</v>
      </c>
      <c r="BI274" s="200">
        <f>IF(N274="nulová",J274,0)</f>
        <v>0</v>
      </c>
      <c r="BJ274" s="17" t="s">
        <v>145</v>
      </c>
      <c r="BK274" s="200">
        <f>ROUND(I274*H274,2)</f>
        <v>0</v>
      </c>
      <c r="BL274" s="17" t="s">
        <v>223</v>
      </c>
      <c r="BM274" s="199" t="s">
        <v>368</v>
      </c>
    </row>
    <row r="275" spans="1:65" s="14" customFormat="1">
      <c r="B275" s="212"/>
      <c r="C275" s="213"/>
      <c r="D275" s="203" t="s">
        <v>147</v>
      </c>
      <c r="E275" s="214" t="s">
        <v>1</v>
      </c>
      <c r="F275" s="215" t="s">
        <v>369</v>
      </c>
      <c r="G275" s="213"/>
      <c r="H275" s="216">
        <v>2</v>
      </c>
      <c r="I275" s="217"/>
      <c r="J275" s="213"/>
      <c r="K275" s="213"/>
      <c r="L275" s="218"/>
      <c r="M275" s="219"/>
      <c r="N275" s="220"/>
      <c r="O275" s="220"/>
      <c r="P275" s="220"/>
      <c r="Q275" s="220"/>
      <c r="R275" s="220"/>
      <c r="S275" s="220"/>
      <c r="T275" s="221"/>
      <c r="AT275" s="222" t="s">
        <v>147</v>
      </c>
      <c r="AU275" s="222" t="s">
        <v>145</v>
      </c>
      <c r="AV275" s="14" t="s">
        <v>145</v>
      </c>
      <c r="AW275" s="14" t="s">
        <v>30</v>
      </c>
      <c r="AX275" s="14" t="s">
        <v>73</v>
      </c>
      <c r="AY275" s="222" t="s">
        <v>137</v>
      </c>
    </row>
    <row r="276" spans="1:65" s="15" customFormat="1">
      <c r="B276" s="223"/>
      <c r="C276" s="224"/>
      <c r="D276" s="203" t="s">
        <v>147</v>
      </c>
      <c r="E276" s="225" t="s">
        <v>1</v>
      </c>
      <c r="F276" s="226" t="s">
        <v>150</v>
      </c>
      <c r="G276" s="224"/>
      <c r="H276" s="227">
        <v>2</v>
      </c>
      <c r="I276" s="228"/>
      <c r="J276" s="224"/>
      <c r="K276" s="224"/>
      <c r="L276" s="229"/>
      <c r="M276" s="230"/>
      <c r="N276" s="231"/>
      <c r="O276" s="231"/>
      <c r="P276" s="231"/>
      <c r="Q276" s="231"/>
      <c r="R276" s="231"/>
      <c r="S276" s="231"/>
      <c r="T276" s="232"/>
      <c r="AT276" s="233" t="s">
        <v>147</v>
      </c>
      <c r="AU276" s="233" t="s">
        <v>145</v>
      </c>
      <c r="AV276" s="15" t="s">
        <v>144</v>
      </c>
      <c r="AW276" s="15" t="s">
        <v>30</v>
      </c>
      <c r="AX276" s="15" t="s">
        <v>81</v>
      </c>
      <c r="AY276" s="233" t="s">
        <v>137</v>
      </c>
    </row>
    <row r="277" spans="1:65" s="2" customFormat="1" ht="21.75" customHeight="1">
      <c r="A277" s="34"/>
      <c r="B277" s="35"/>
      <c r="C277" s="234" t="s">
        <v>370</v>
      </c>
      <c r="D277" s="234" t="s">
        <v>371</v>
      </c>
      <c r="E277" s="235" t="s">
        <v>372</v>
      </c>
      <c r="F277" s="236" t="s">
        <v>373</v>
      </c>
      <c r="G277" s="237" t="s">
        <v>143</v>
      </c>
      <c r="H277" s="238">
        <v>2</v>
      </c>
      <c r="I277" s="239"/>
      <c r="J277" s="240">
        <f>ROUND(I277*H277,2)</f>
        <v>0</v>
      </c>
      <c r="K277" s="241"/>
      <c r="L277" s="242"/>
      <c r="M277" s="243" t="s">
        <v>1</v>
      </c>
      <c r="N277" s="244" t="s">
        <v>39</v>
      </c>
      <c r="O277" s="71"/>
      <c r="P277" s="197">
        <f>O277*H277</f>
        <v>0</v>
      </c>
      <c r="Q277" s="197">
        <v>8.9999999999999993E-3</v>
      </c>
      <c r="R277" s="197">
        <f>Q277*H277</f>
        <v>1.7999999999999999E-2</v>
      </c>
      <c r="S277" s="197">
        <v>0</v>
      </c>
      <c r="T277" s="198">
        <f>S277*H277</f>
        <v>0</v>
      </c>
      <c r="U277" s="34"/>
      <c r="V277" s="34"/>
      <c r="W277" s="34"/>
      <c r="X277" s="34"/>
      <c r="Y277" s="34"/>
      <c r="Z277" s="34"/>
      <c r="AA277" s="34"/>
      <c r="AB277" s="34"/>
      <c r="AC277" s="34"/>
      <c r="AD277" s="34"/>
      <c r="AE277" s="34"/>
      <c r="AR277" s="199" t="s">
        <v>297</v>
      </c>
      <c r="AT277" s="199" t="s">
        <v>371</v>
      </c>
      <c r="AU277" s="199" t="s">
        <v>145</v>
      </c>
      <c r="AY277" s="17" t="s">
        <v>137</v>
      </c>
      <c r="BE277" s="200">
        <f>IF(N277="základní",J277,0)</f>
        <v>0</v>
      </c>
      <c r="BF277" s="200">
        <f>IF(N277="snížená",J277,0)</f>
        <v>0</v>
      </c>
      <c r="BG277" s="200">
        <f>IF(N277="zákl. přenesená",J277,0)</f>
        <v>0</v>
      </c>
      <c r="BH277" s="200">
        <f>IF(N277="sníž. přenesená",J277,0)</f>
        <v>0</v>
      </c>
      <c r="BI277" s="200">
        <f>IF(N277="nulová",J277,0)</f>
        <v>0</v>
      </c>
      <c r="BJ277" s="17" t="s">
        <v>145</v>
      </c>
      <c r="BK277" s="200">
        <f>ROUND(I277*H277,2)</f>
        <v>0</v>
      </c>
      <c r="BL277" s="17" t="s">
        <v>223</v>
      </c>
      <c r="BM277" s="199" t="s">
        <v>374</v>
      </c>
    </row>
    <row r="278" spans="1:65" s="2" customFormat="1" ht="21.75" customHeight="1">
      <c r="A278" s="34"/>
      <c r="B278" s="35"/>
      <c r="C278" s="187" t="s">
        <v>375</v>
      </c>
      <c r="D278" s="187" t="s">
        <v>140</v>
      </c>
      <c r="E278" s="188" t="s">
        <v>376</v>
      </c>
      <c r="F278" s="189" t="s">
        <v>377</v>
      </c>
      <c r="G278" s="190" t="s">
        <v>143</v>
      </c>
      <c r="H278" s="191">
        <v>24</v>
      </c>
      <c r="I278" s="192"/>
      <c r="J278" s="193">
        <f>ROUND(I278*H278,2)</f>
        <v>0</v>
      </c>
      <c r="K278" s="194"/>
      <c r="L278" s="39"/>
      <c r="M278" s="195" t="s">
        <v>1</v>
      </c>
      <c r="N278" s="196" t="s">
        <v>39</v>
      </c>
      <c r="O278" s="71"/>
      <c r="P278" s="197">
        <f>O278*H278</f>
        <v>0</v>
      </c>
      <c r="Q278" s="197">
        <v>0</v>
      </c>
      <c r="R278" s="197">
        <f>Q278*H278</f>
        <v>0</v>
      </c>
      <c r="S278" s="197">
        <v>6.0000000000000001E-3</v>
      </c>
      <c r="T278" s="198">
        <f>S278*H278</f>
        <v>0.14400000000000002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99" t="s">
        <v>223</v>
      </c>
      <c r="AT278" s="199" t="s">
        <v>140</v>
      </c>
      <c r="AU278" s="199" t="s">
        <v>145</v>
      </c>
      <c r="AY278" s="17" t="s">
        <v>137</v>
      </c>
      <c r="BE278" s="200">
        <f>IF(N278="základní",J278,0)</f>
        <v>0</v>
      </c>
      <c r="BF278" s="200">
        <f>IF(N278="snížená",J278,0)</f>
        <v>0</v>
      </c>
      <c r="BG278" s="200">
        <f>IF(N278="zákl. přenesená",J278,0)</f>
        <v>0</v>
      </c>
      <c r="BH278" s="200">
        <f>IF(N278="sníž. přenesená",J278,0)</f>
        <v>0</v>
      </c>
      <c r="BI278" s="200">
        <f>IF(N278="nulová",J278,0)</f>
        <v>0</v>
      </c>
      <c r="BJ278" s="17" t="s">
        <v>145</v>
      </c>
      <c r="BK278" s="200">
        <f>ROUND(I278*H278,2)</f>
        <v>0</v>
      </c>
      <c r="BL278" s="17" t="s">
        <v>223</v>
      </c>
      <c r="BM278" s="199" t="s">
        <v>378</v>
      </c>
    </row>
    <row r="279" spans="1:65" s="14" customFormat="1">
      <c r="B279" s="212"/>
      <c r="C279" s="213"/>
      <c r="D279" s="203" t="s">
        <v>147</v>
      </c>
      <c r="E279" s="214" t="s">
        <v>1</v>
      </c>
      <c r="F279" s="215" t="s">
        <v>379</v>
      </c>
      <c r="G279" s="213"/>
      <c r="H279" s="216">
        <v>24</v>
      </c>
      <c r="I279" s="217"/>
      <c r="J279" s="213"/>
      <c r="K279" s="213"/>
      <c r="L279" s="218"/>
      <c r="M279" s="219"/>
      <c r="N279" s="220"/>
      <c r="O279" s="220"/>
      <c r="P279" s="220"/>
      <c r="Q279" s="220"/>
      <c r="R279" s="220"/>
      <c r="S279" s="220"/>
      <c r="T279" s="221"/>
      <c r="AT279" s="222" t="s">
        <v>147</v>
      </c>
      <c r="AU279" s="222" t="s">
        <v>145</v>
      </c>
      <c r="AV279" s="14" t="s">
        <v>145</v>
      </c>
      <c r="AW279" s="14" t="s">
        <v>30</v>
      </c>
      <c r="AX279" s="14" t="s">
        <v>73</v>
      </c>
      <c r="AY279" s="222" t="s">
        <v>137</v>
      </c>
    </row>
    <row r="280" spans="1:65" s="15" customFormat="1">
      <c r="B280" s="223"/>
      <c r="C280" s="224"/>
      <c r="D280" s="203" t="s">
        <v>147</v>
      </c>
      <c r="E280" s="225" t="s">
        <v>1</v>
      </c>
      <c r="F280" s="226" t="s">
        <v>150</v>
      </c>
      <c r="G280" s="224"/>
      <c r="H280" s="227">
        <v>24</v>
      </c>
      <c r="I280" s="228"/>
      <c r="J280" s="224"/>
      <c r="K280" s="224"/>
      <c r="L280" s="229"/>
      <c r="M280" s="230"/>
      <c r="N280" s="231"/>
      <c r="O280" s="231"/>
      <c r="P280" s="231"/>
      <c r="Q280" s="231"/>
      <c r="R280" s="231"/>
      <c r="S280" s="231"/>
      <c r="T280" s="232"/>
      <c r="AT280" s="233" t="s">
        <v>147</v>
      </c>
      <c r="AU280" s="233" t="s">
        <v>145</v>
      </c>
      <c r="AV280" s="15" t="s">
        <v>144</v>
      </c>
      <c r="AW280" s="15" t="s">
        <v>30</v>
      </c>
      <c r="AX280" s="15" t="s">
        <v>81</v>
      </c>
      <c r="AY280" s="233" t="s">
        <v>137</v>
      </c>
    </row>
    <row r="281" spans="1:65" s="2" customFormat="1" ht="21.75" customHeight="1">
      <c r="A281" s="34"/>
      <c r="B281" s="35"/>
      <c r="C281" s="187" t="s">
        <v>380</v>
      </c>
      <c r="D281" s="187" t="s">
        <v>140</v>
      </c>
      <c r="E281" s="188" t="s">
        <v>381</v>
      </c>
      <c r="F281" s="189" t="s">
        <v>382</v>
      </c>
      <c r="G281" s="190" t="s">
        <v>143</v>
      </c>
      <c r="H281" s="191">
        <v>1</v>
      </c>
      <c r="I281" s="192"/>
      <c r="J281" s="193">
        <f>ROUND(I281*H281,2)</f>
        <v>0</v>
      </c>
      <c r="K281" s="194"/>
      <c r="L281" s="39"/>
      <c r="M281" s="195" t="s">
        <v>1</v>
      </c>
      <c r="N281" s="196" t="s">
        <v>39</v>
      </c>
      <c r="O281" s="71"/>
      <c r="P281" s="197">
        <f>O281*H281</f>
        <v>0</v>
      </c>
      <c r="Q281" s="197">
        <v>3.0000000000000001E-5</v>
      </c>
      <c r="R281" s="197">
        <f>Q281*H281</f>
        <v>3.0000000000000001E-5</v>
      </c>
      <c r="S281" s="197">
        <v>0</v>
      </c>
      <c r="T281" s="198">
        <f>S281*H281</f>
        <v>0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99" t="s">
        <v>223</v>
      </c>
      <c r="AT281" s="199" t="s">
        <v>140</v>
      </c>
      <c r="AU281" s="199" t="s">
        <v>145</v>
      </c>
      <c r="AY281" s="17" t="s">
        <v>137</v>
      </c>
      <c r="BE281" s="200">
        <f>IF(N281="základní",J281,0)</f>
        <v>0</v>
      </c>
      <c r="BF281" s="200">
        <f>IF(N281="snížená",J281,0)</f>
        <v>0</v>
      </c>
      <c r="BG281" s="200">
        <f>IF(N281="zákl. přenesená",J281,0)</f>
        <v>0</v>
      </c>
      <c r="BH281" s="200">
        <f>IF(N281="sníž. přenesená",J281,0)</f>
        <v>0</v>
      </c>
      <c r="BI281" s="200">
        <f>IF(N281="nulová",J281,0)</f>
        <v>0</v>
      </c>
      <c r="BJ281" s="17" t="s">
        <v>145</v>
      </c>
      <c r="BK281" s="200">
        <f>ROUND(I281*H281,2)</f>
        <v>0</v>
      </c>
      <c r="BL281" s="17" t="s">
        <v>223</v>
      </c>
      <c r="BM281" s="199" t="s">
        <v>383</v>
      </c>
    </row>
    <row r="282" spans="1:65" s="2" customFormat="1" ht="21.75" customHeight="1">
      <c r="A282" s="34"/>
      <c r="B282" s="35"/>
      <c r="C282" s="187" t="s">
        <v>384</v>
      </c>
      <c r="D282" s="187" t="s">
        <v>140</v>
      </c>
      <c r="E282" s="188" t="s">
        <v>385</v>
      </c>
      <c r="F282" s="189" t="s">
        <v>386</v>
      </c>
      <c r="G282" s="190" t="s">
        <v>143</v>
      </c>
      <c r="H282" s="191">
        <v>24</v>
      </c>
      <c r="I282" s="192"/>
      <c r="J282" s="193">
        <f>ROUND(I282*H282,2)</f>
        <v>0</v>
      </c>
      <c r="K282" s="194"/>
      <c r="L282" s="39"/>
      <c r="M282" s="195" t="s">
        <v>1</v>
      </c>
      <c r="N282" s="196" t="s">
        <v>39</v>
      </c>
      <c r="O282" s="71"/>
      <c r="P282" s="197">
        <f>O282*H282</f>
        <v>0</v>
      </c>
      <c r="Q282" s="197">
        <v>8.0000000000000007E-5</v>
      </c>
      <c r="R282" s="197">
        <f>Q282*H282</f>
        <v>1.9200000000000003E-3</v>
      </c>
      <c r="S282" s="197">
        <v>0</v>
      </c>
      <c r="T282" s="198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199" t="s">
        <v>223</v>
      </c>
      <c r="AT282" s="199" t="s">
        <v>140</v>
      </c>
      <c r="AU282" s="199" t="s">
        <v>145</v>
      </c>
      <c r="AY282" s="17" t="s">
        <v>137</v>
      </c>
      <c r="BE282" s="200">
        <f>IF(N282="základní",J282,0)</f>
        <v>0</v>
      </c>
      <c r="BF282" s="200">
        <f>IF(N282="snížená",J282,0)</f>
        <v>0</v>
      </c>
      <c r="BG282" s="200">
        <f>IF(N282="zákl. přenesená",J282,0)</f>
        <v>0</v>
      </c>
      <c r="BH282" s="200">
        <f>IF(N282="sníž. přenesená",J282,0)</f>
        <v>0</v>
      </c>
      <c r="BI282" s="200">
        <f>IF(N282="nulová",J282,0)</f>
        <v>0</v>
      </c>
      <c r="BJ282" s="17" t="s">
        <v>145</v>
      </c>
      <c r="BK282" s="200">
        <f>ROUND(I282*H282,2)</f>
        <v>0</v>
      </c>
      <c r="BL282" s="17" t="s">
        <v>223</v>
      </c>
      <c r="BM282" s="199" t="s">
        <v>387</v>
      </c>
    </row>
    <row r="283" spans="1:65" s="14" customFormat="1">
      <c r="B283" s="212"/>
      <c r="C283" s="213"/>
      <c r="D283" s="203" t="s">
        <v>147</v>
      </c>
      <c r="E283" s="214" t="s">
        <v>1</v>
      </c>
      <c r="F283" s="215" t="s">
        <v>379</v>
      </c>
      <c r="G283" s="213"/>
      <c r="H283" s="216">
        <v>24</v>
      </c>
      <c r="I283" s="217"/>
      <c r="J283" s="213"/>
      <c r="K283" s="213"/>
      <c r="L283" s="218"/>
      <c r="M283" s="219"/>
      <c r="N283" s="220"/>
      <c r="O283" s="220"/>
      <c r="P283" s="220"/>
      <c r="Q283" s="220"/>
      <c r="R283" s="220"/>
      <c r="S283" s="220"/>
      <c r="T283" s="221"/>
      <c r="AT283" s="222" t="s">
        <v>147</v>
      </c>
      <c r="AU283" s="222" t="s">
        <v>145</v>
      </c>
      <c r="AV283" s="14" t="s">
        <v>145</v>
      </c>
      <c r="AW283" s="14" t="s">
        <v>30</v>
      </c>
      <c r="AX283" s="14" t="s">
        <v>73</v>
      </c>
      <c r="AY283" s="222" t="s">
        <v>137</v>
      </c>
    </row>
    <row r="284" spans="1:65" s="15" customFormat="1">
      <c r="B284" s="223"/>
      <c r="C284" s="224"/>
      <c r="D284" s="203" t="s">
        <v>147</v>
      </c>
      <c r="E284" s="225" t="s">
        <v>1</v>
      </c>
      <c r="F284" s="226" t="s">
        <v>150</v>
      </c>
      <c r="G284" s="224"/>
      <c r="H284" s="227">
        <v>24</v>
      </c>
      <c r="I284" s="228"/>
      <c r="J284" s="224"/>
      <c r="K284" s="224"/>
      <c r="L284" s="229"/>
      <c r="M284" s="230"/>
      <c r="N284" s="231"/>
      <c r="O284" s="231"/>
      <c r="P284" s="231"/>
      <c r="Q284" s="231"/>
      <c r="R284" s="231"/>
      <c r="S284" s="231"/>
      <c r="T284" s="232"/>
      <c r="AT284" s="233" t="s">
        <v>147</v>
      </c>
      <c r="AU284" s="233" t="s">
        <v>145</v>
      </c>
      <c r="AV284" s="15" t="s">
        <v>144</v>
      </c>
      <c r="AW284" s="15" t="s">
        <v>30</v>
      </c>
      <c r="AX284" s="15" t="s">
        <v>81</v>
      </c>
      <c r="AY284" s="233" t="s">
        <v>137</v>
      </c>
    </row>
    <row r="285" spans="1:65" s="2" customFormat="1" ht="21.75" customHeight="1">
      <c r="A285" s="34"/>
      <c r="B285" s="35"/>
      <c r="C285" s="234" t="s">
        <v>388</v>
      </c>
      <c r="D285" s="234" t="s">
        <v>371</v>
      </c>
      <c r="E285" s="235" t="s">
        <v>389</v>
      </c>
      <c r="F285" s="236" t="s">
        <v>390</v>
      </c>
      <c r="G285" s="237" t="s">
        <v>143</v>
      </c>
      <c r="H285" s="238">
        <v>24</v>
      </c>
      <c r="I285" s="239"/>
      <c r="J285" s="240">
        <f>ROUND(I285*H285,2)</f>
        <v>0</v>
      </c>
      <c r="K285" s="241"/>
      <c r="L285" s="242"/>
      <c r="M285" s="243" t="s">
        <v>1</v>
      </c>
      <c r="N285" s="244" t="s">
        <v>39</v>
      </c>
      <c r="O285" s="71"/>
      <c r="P285" s="197">
        <f>O285*H285</f>
        <v>0</v>
      </c>
      <c r="Q285" s="197">
        <v>1.1000000000000001E-3</v>
      </c>
      <c r="R285" s="197">
        <f>Q285*H285</f>
        <v>2.64E-2</v>
      </c>
      <c r="S285" s="197">
        <v>0</v>
      </c>
      <c r="T285" s="198">
        <f>S285*H285</f>
        <v>0</v>
      </c>
      <c r="U285" s="34"/>
      <c r="V285" s="34"/>
      <c r="W285" s="34"/>
      <c r="X285" s="34"/>
      <c r="Y285" s="34"/>
      <c r="Z285" s="34"/>
      <c r="AA285" s="34"/>
      <c r="AB285" s="34"/>
      <c r="AC285" s="34"/>
      <c r="AD285" s="34"/>
      <c r="AE285" s="34"/>
      <c r="AR285" s="199" t="s">
        <v>297</v>
      </c>
      <c r="AT285" s="199" t="s">
        <v>371</v>
      </c>
      <c r="AU285" s="199" t="s">
        <v>145</v>
      </c>
      <c r="AY285" s="17" t="s">
        <v>137</v>
      </c>
      <c r="BE285" s="200">
        <f>IF(N285="základní",J285,0)</f>
        <v>0</v>
      </c>
      <c r="BF285" s="200">
        <f>IF(N285="snížená",J285,0)</f>
        <v>0</v>
      </c>
      <c r="BG285" s="200">
        <f>IF(N285="zákl. přenesená",J285,0)</f>
        <v>0</v>
      </c>
      <c r="BH285" s="200">
        <f>IF(N285="sníž. přenesená",J285,0)</f>
        <v>0</v>
      </c>
      <c r="BI285" s="200">
        <f>IF(N285="nulová",J285,0)</f>
        <v>0</v>
      </c>
      <c r="BJ285" s="17" t="s">
        <v>145</v>
      </c>
      <c r="BK285" s="200">
        <f>ROUND(I285*H285,2)</f>
        <v>0</v>
      </c>
      <c r="BL285" s="17" t="s">
        <v>223</v>
      </c>
      <c r="BM285" s="199" t="s">
        <v>391</v>
      </c>
    </row>
    <row r="286" spans="1:65" s="2" customFormat="1" ht="21.75" customHeight="1">
      <c r="A286" s="34"/>
      <c r="B286" s="35"/>
      <c r="C286" s="187" t="s">
        <v>392</v>
      </c>
      <c r="D286" s="187" t="s">
        <v>140</v>
      </c>
      <c r="E286" s="188" t="s">
        <v>393</v>
      </c>
      <c r="F286" s="189" t="s">
        <v>394</v>
      </c>
      <c r="G286" s="190" t="s">
        <v>395</v>
      </c>
      <c r="H286" s="245"/>
      <c r="I286" s="192"/>
      <c r="J286" s="193">
        <f>ROUND(I286*H286,2)</f>
        <v>0</v>
      </c>
      <c r="K286" s="194"/>
      <c r="L286" s="39"/>
      <c r="M286" s="195" t="s">
        <v>1</v>
      </c>
      <c r="N286" s="196" t="s">
        <v>39</v>
      </c>
      <c r="O286" s="71"/>
      <c r="P286" s="197">
        <f>O286*H286</f>
        <v>0</v>
      </c>
      <c r="Q286" s="197">
        <v>0</v>
      </c>
      <c r="R286" s="197">
        <f>Q286*H286</f>
        <v>0</v>
      </c>
      <c r="S286" s="197">
        <v>0</v>
      </c>
      <c r="T286" s="198">
        <f>S286*H286</f>
        <v>0</v>
      </c>
      <c r="U286" s="34"/>
      <c r="V286" s="34"/>
      <c r="W286" s="34"/>
      <c r="X286" s="34"/>
      <c r="Y286" s="34"/>
      <c r="Z286" s="34"/>
      <c r="AA286" s="34"/>
      <c r="AB286" s="34"/>
      <c r="AC286" s="34"/>
      <c r="AD286" s="34"/>
      <c r="AE286" s="34"/>
      <c r="AR286" s="199" t="s">
        <v>223</v>
      </c>
      <c r="AT286" s="199" t="s">
        <v>140</v>
      </c>
      <c r="AU286" s="199" t="s">
        <v>145</v>
      </c>
      <c r="AY286" s="17" t="s">
        <v>137</v>
      </c>
      <c r="BE286" s="200">
        <f>IF(N286="základní",J286,0)</f>
        <v>0</v>
      </c>
      <c r="BF286" s="200">
        <f>IF(N286="snížená",J286,0)</f>
        <v>0</v>
      </c>
      <c r="BG286" s="200">
        <f>IF(N286="zákl. přenesená",J286,0)</f>
        <v>0</v>
      </c>
      <c r="BH286" s="200">
        <f>IF(N286="sníž. přenesená",J286,0)</f>
        <v>0</v>
      </c>
      <c r="BI286" s="200">
        <f>IF(N286="nulová",J286,0)</f>
        <v>0</v>
      </c>
      <c r="BJ286" s="17" t="s">
        <v>145</v>
      </c>
      <c r="BK286" s="200">
        <f>ROUND(I286*H286,2)</f>
        <v>0</v>
      </c>
      <c r="BL286" s="17" t="s">
        <v>223</v>
      </c>
      <c r="BM286" s="199" t="s">
        <v>396</v>
      </c>
    </row>
    <row r="287" spans="1:65" s="12" customFormat="1" ht="22.9" customHeight="1">
      <c r="B287" s="171"/>
      <c r="C287" s="172"/>
      <c r="D287" s="173" t="s">
        <v>72</v>
      </c>
      <c r="E287" s="185" t="s">
        <v>397</v>
      </c>
      <c r="F287" s="185" t="s">
        <v>398</v>
      </c>
      <c r="G287" s="172"/>
      <c r="H287" s="172"/>
      <c r="I287" s="175"/>
      <c r="J287" s="186">
        <f>BK287</f>
        <v>0</v>
      </c>
      <c r="K287" s="172"/>
      <c r="L287" s="177"/>
      <c r="M287" s="178"/>
      <c r="N287" s="179"/>
      <c r="O287" s="179"/>
      <c r="P287" s="180">
        <f>SUM(P288:P299)</f>
        <v>0</v>
      </c>
      <c r="Q287" s="179"/>
      <c r="R287" s="180">
        <f>SUM(R288:R299)</f>
        <v>2.5058399999999996</v>
      </c>
      <c r="S287" s="179"/>
      <c r="T287" s="181">
        <f>SUM(T288:T299)</f>
        <v>0</v>
      </c>
      <c r="AR287" s="182" t="s">
        <v>145</v>
      </c>
      <c r="AT287" s="183" t="s">
        <v>72</v>
      </c>
      <c r="AU287" s="183" t="s">
        <v>81</v>
      </c>
      <c r="AY287" s="182" t="s">
        <v>137</v>
      </c>
      <c r="BK287" s="184">
        <f>SUM(BK288:BK299)</f>
        <v>0</v>
      </c>
    </row>
    <row r="288" spans="1:65" s="2" customFormat="1" ht="16.5" customHeight="1">
      <c r="A288" s="34"/>
      <c r="B288" s="35"/>
      <c r="C288" s="187" t="s">
        <v>399</v>
      </c>
      <c r="D288" s="187" t="s">
        <v>140</v>
      </c>
      <c r="E288" s="188" t="s">
        <v>400</v>
      </c>
      <c r="F288" s="189" t="s">
        <v>401</v>
      </c>
      <c r="G288" s="190" t="s">
        <v>208</v>
      </c>
      <c r="H288" s="191">
        <v>4</v>
      </c>
      <c r="I288" s="192"/>
      <c r="J288" s="193">
        <f>ROUND(I288*H288,2)</f>
        <v>0</v>
      </c>
      <c r="K288" s="194"/>
      <c r="L288" s="39"/>
      <c r="M288" s="195" t="s">
        <v>1</v>
      </c>
      <c r="N288" s="196" t="s">
        <v>39</v>
      </c>
      <c r="O288" s="71"/>
      <c r="P288" s="197">
        <f>O288*H288</f>
        <v>0</v>
      </c>
      <c r="Q288" s="197">
        <v>6.0000000000000002E-5</v>
      </c>
      <c r="R288" s="197">
        <f>Q288*H288</f>
        <v>2.4000000000000001E-4</v>
      </c>
      <c r="S288" s="197">
        <v>0</v>
      </c>
      <c r="T288" s="198">
        <f>S288*H288</f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99" t="s">
        <v>223</v>
      </c>
      <c r="AT288" s="199" t="s">
        <v>140</v>
      </c>
      <c r="AU288" s="199" t="s">
        <v>145</v>
      </c>
      <c r="AY288" s="17" t="s">
        <v>137</v>
      </c>
      <c r="BE288" s="200">
        <f>IF(N288="základní",J288,0)</f>
        <v>0</v>
      </c>
      <c r="BF288" s="200">
        <f>IF(N288="snížená",J288,0)</f>
        <v>0</v>
      </c>
      <c r="BG288" s="200">
        <f>IF(N288="zákl. přenesená",J288,0)</f>
        <v>0</v>
      </c>
      <c r="BH288" s="200">
        <f>IF(N288="sníž. přenesená",J288,0)</f>
        <v>0</v>
      </c>
      <c r="BI288" s="200">
        <f>IF(N288="nulová",J288,0)</f>
        <v>0</v>
      </c>
      <c r="BJ288" s="17" t="s">
        <v>145</v>
      </c>
      <c r="BK288" s="200">
        <f>ROUND(I288*H288,2)</f>
        <v>0</v>
      </c>
      <c r="BL288" s="17" t="s">
        <v>223</v>
      </c>
      <c r="BM288" s="199" t="s">
        <v>402</v>
      </c>
    </row>
    <row r="289" spans="1:65" s="2" customFormat="1" ht="21.75" customHeight="1">
      <c r="A289" s="34"/>
      <c r="B289" s="35"/>
      <c r="C289" s="187" t="s">
        <v>403</v>
      </c>
      <c r="D289" s="187" t="s">
        <v>140</v>
      </c>
      <c r="E289" s="188" t="s">
        <v>404</v>
      </c>
      <c r="F289" s="189" t="s">
        <v>405</v>
      </c>
      <c r="G289" s="190" t="s">
        <v>406</v>
      </c>
      <c r="H289" s="191">
        <v>2481.6</v>
      </c>
      <c r="I289" s="192"/>
      <c r="J289" s="193">
        <f>ROUND(I289*H289,2)</f>
        <v>0</v>
      </c>
      <c r="K289" s="194"/>
      <c r="L289" s="39"/>
      <c r="M289" s="195" t="s">
        <v>1</v>
      </c>
      <c r="N289" s="196" t="s">
        <v>39</v>
      </c>
      <c r="O289" s="71"/>
      <c r="P289" s="197">
        <f>O289*H289</f>
        <v>0</v>
      </c>
      <c r="Q289" s="197">
        <v>1E-3</v>
      </c>
      <c r="R289" s="197">
        <f>Q289*H289</f>
        <v>2.4815999999999998</v>
      </c>
      <c r="S289" s="197">
        <v>0</v>
      </c>
      <c r="T289" s="198">
        <f>S289*H289</f>
        <v>0</v>
      </c>
      <c r="U289" s="34"/>
      <c r="V289" s="34"/>
      <c r="W289" s="34"/>
      <c r="X289" s="34"/>
      <c r="Y289" s="34"/>
      <c r="Z289" s="34"/>
      <c r="AA289" s="34"/>
      <c r="AB289" s="34"/>
      <c r="AC289" s="34"/>
      <c r="AD289" s="34"/>
      <c r="AE289" s="34"/>
      <c r="AR289" s="199" t="s">
        <v>223</v>
      </c>
      <c r="AT289" s="199" t="s">
        <v>140</v>
      </c>
      <c r="AU289" s="199" t="s">
        <v>145</v>
      </c>
      <c r="AY289" s="17" t="s">
        <v>137</v>
      </c>
      <c r="BE289" s="200">
        <f>IF(N289="základní",J289,0)</f>
        <v>0</v>
      </c>
      <c r="BF289" s="200">
        <f>IF(N289="snížená",J289,0)</f>
        <v>0</v>
      </c>
      <c r="BG289" s="200">
        <f>IF(N289="zákl. přenesená",J289,0)</f>
        <v>0</v>
      </c>
      <c r="BH289" s="200">
        <f>IF(N289="sníž. přenesená",J289,0)</f>
        <v>0</v>
      </c>
      <c r="BI289" s="200">
        <f>IF(N289="nulová",J289,0)</f>
        <v>0</v>
      </c>
      <c r="BJ289" s="17" t="s">
        <v>145</v>
      </c>
      <c r="BK289" s="200">
        <f>ROUND(I289*H289,2)</f>
        <v>0</v>
      </c>
      <c r="BL289" s="17" t="s">
        <v>223</v>
      </c>
      <c r="BM289" s="199" t="s">
        <v>407</v>
      </c>
    </row>
    <row r="290" spans="1:65" s="13" customFormat="1">
      <c r="B290" s="201"/>
      <c r="C290" s="202"/>
      <c r="D290" s="203" t="s">
        <v>147</v>
      </c>
      <c r="E290" s="204" t="s">
        <v>1</v>
      </c>
      <c r="F290" s="205" t="s">
        <v>148</v>
      </c>
      <c r="G290" s="202"/>
      <c r="H290" s="204" t="s">
        <v>1</v>
      </c>
      <c r="I290" s="206"/>
      <c r="J290" s="202"/>
      <c r="K290" s="202"/>
      <c r="L290" s="207"/>
      <c r="M290" s="208"/>
      <c r="N290" s="209"/>
      <c r="O290" s="209"/>
      <c r="P290" s="209"/>
      <c r="Q290" s="209"/>
      <c r="R290" s="209"/>
      <c r="S290" s="209"/>
      <c r="T290" s="210"/>
      <c r="AT290" s="211" t="s">
        <v>147</v>
      </c>
      <c r="AU290" s="211" t="s">
        <v>145</v>
      </c>
      <c r="AV290" s="13" t="s">
        <v>81</v>
      </c>
      <c r="AW290" s="13" t="s">
        <v>30</v>
      </c>
      <c r="AX290" s="13" t="s">
        <v>73</v>
      </c>
      <c r="AY290" s="211" t="s">
        <v>137</v>
      </c>
    </row>
    <row r="291" spans="1:65" s="13" customFormat="1" ht="33.75">
      <c r="B291" s="201"/>
      <c r="C291" s="202"/>
      <c r="D291" s="203" t="s">
        <v>147</v>
      </c>
      <c r="E291" s="204" t="s">
        <v>1</v>
      </c>
      <c r="F291" s="205" t="s">
        <v>408</v>
      </c>
      <c r="G291" s="202"/>
      <c r="H291" s="204" t="s">
        <v>1</v>
      </c>
      <c r="I291" s="206"/>
      <c r="J291" s="202"/>
      <c r="K291" s="202"/>
      <c r="L291" s="207"/>
      <c r="M291" s="208"/>
      <c r="N291" s="209"/>
      <c r="O291" s="209"/>
      <c r="P291" s="209"/>
      <c r="Q291" s="209"/>
      <c r="R291" s="209"/>
      <c r="S291" s="209"/>
      <c r="T291" s="210"/>
      <c r="AT291" s="211" t="s">
        <v>147</v>
      </c>
      <c r="AU291" s="211" t="s">
        <v>145</v>
      </c>
      <c r="AV291" s="13" t="s">
        <v>81</v>
      </c>
      <c r="AW291" s="13" t="s">
        <v>30</v>
      </c>
      <c r="AX291" s="13" t="s">
        <v>73</v>
      </c>
      <c r="AY291" s="211" t="s">
        <v>137</v>
      </c>
    </row>
    <row r="292" spans="1:65" s="14" customFormat="1">
      <c r="B292" s="212"/>
      <c r="C292" s="213"/>
      <c r="D292" s="203" t="s">
        <v>147</v>
      </c>
      <c r="E292" s="214" t="s">
        <v>1</v>
      </c>
      <c r="F292" s="215" t="s">
        <v>409</v>
      </c>
      <c r="G292" s="213"/>
      <c r="H292" s="216">
        <v>2256</v>
      </c>
      <c r="I292" s="217"/>
      <c r="J292" s="213"/>
      <c r="K292" s="213"/>
      <c r="L292" s="218"/>
      <c r="M292" s="219"/>
      <c r="N292" s="220"/>
      <c r="O292" s="220"/>
      <c r="P292" s="220"/>
      <c r="Q292" s="220"/>
      <c r="R292" s="220"/>
      <c r="S292" s="220"/>
      <c r="T292" s="221"/>
      <c r="AT292" s="222" t="s">
        <v>147</v>
      </c>
      <c r="AU292" s="222" t="s">
        <v>145</v>
      </c>
      <c r="AV292" s="14" t="s">
        <v>145</v>
      </c>
      <c r="AW292" s="14" t="s">
        <v>30</v>
      </c>
      <c r="AX292" s="14" t="s">
        <v>73</v>
      </c>
      <c r="AY292" s="222" t="s">
        <v>137</v>
      </c>
    </row>
    <row r="293" spans="1:65" s="15" customFormat="1">
      <c r="B293" s="223"/>
      <c r="C293" s="224"/>
      <c r="D293" s="203" t="s">
        <v>147</v>
      </c>
      <c r="E293" s="225" t="s">
        <v>1</v>
      </c>
      <c r="F293" s="226" t="s">
        <v>150</v>
      </c>
      <c r="G293" s="224"/>
      <c r="H293" s="227">
        <v>2256</v>
      </c>
      <c r="I293" s="228"/>
      <c r="J293" s="224"/>
      <c r="K293" s="224"/>
      <c r="L293" s="229"/>
      <c r="M293" s="230"/>
      <c r="N293" s="231"/>
      <c r="O293" s="231"/>
      <c r="P293" s="231"/>
      <c r="Q293" s="231"/>
      <c r="R293" s="231"/>
      <c r="S293" s="231"/>
      <c r="T293" s="232"/>
      <c r="AT293" s="233" t="s">
        <v>147</v>
      </c>
      <c r="AU293" s="233" t="s">
        <v>145</v>
      </c>
      <c r="AV293" s="15" t="s">
        <v>144</v>
      </c>
      <c r="AW293" s="15" t="s">
        <v>30</v>
      </c>
      <c r="AX293" s="15" t="s">
        <v>81</v>
      </c>
      <c r="AY293" s="233" t="s">
        <v>137</v>
      </c>
    </row>
    <row r="294" spans="1:65" s="14" customFormat="1">
      <c r="B294" s="212"/>
      <c r="C294" s="213"/>
      <c r="D294" s="203" t="s">
        <v>147</v>
      </c>
      <c r="E294" s="213"/>
      <c r="F294" s="215" t="s">
        <v>410</v>
      </c>
      <c r="G294" s="213"/>
      <c r="H294" s="216">
        <v>2481.6</v>
      </c>
      <c r="I294" s="217"/>
      <c r="J294" s="213"/>
      <c r="K294" s="213"/>
      <c r="L294" s="218"/>
      <c r="M294" s="219"/>
      <c r="N294" s="220"/>
      <c r="O294" s="220"/>
      <c r="P294" s="220"/>
      <c r="Q294" s="220"/>
      <c r="R294" s="220"/>
      <c r="S294" s="220"/>
      <c r="T294" s="221"/>
      <c r="AT294" s="222" t="s">
        <v>147</v>
      </c>
      <c r="AU294" s="222" t="s">
        <v>145</v>
      </c>
      <c r="AV294" s="14" t="s">
        <v>145</v>
      </c>
      <c r="AW294" s="14" t="s">
        <v>4</v>
      </c>
      <c r="AX294" s="14" t="s">
        <v>81</v>
      </c>
      <c r="AY294" s="222" t="s">
        <v>137</v>
      </c>
    </row>
    <row r="295" spans="1:65" s="2" customFormat="1" ht="21.75" customHeight="1">
      <c r="A295" s="34"/>
      <c r="B295" s="35"/>
      <c r="C295" s="187" t="s">
        <v>411</v>
      </c>
      <c r="D295" s="187" t="s">
        <v>140</v>
      </c>
      <c r="E295" s="188" t="s">
        <v>412</v>
      </c>
      <c r="F295" s="189" t="s">
        <v>413</v>
      </c>
      <c r="G295" s="190" t="s">
        <v>208</v>
      </c>
      <c r="H295" s="191">
        <v>24</v>
      </c>
      <c r="I295" s="192"/>
      <c r="J295" s="193">
        <f>ROUND(I295*H295,2)</f>
        <v>0</v>
      </c>
      <c r="K295" s="194"/>
      <c r="L295" s="39"/>
      <c r="M295" s="195" t="s">
        <v>1</v>
      </c>
      <c r="N295" s="196" t="s">
        <v>39</v>
      </c>
      <c r="O295" s="71"/>
      <c r="P295" s="197">
        <f>O295*H295</f>
        <v>0</v>
      </c>
      <c r="Q295" s="197">
        <v>1E-3</v>
      </c>
      <c r="R295" s="197">
        <f>Q295*H295</f>
        <v>2.4E-2</v>
      </c>
      <c r="S295" s="197">
        <v>0</v>
      </c>
      <c r="T295" s="198">
        <f>S295*H295</f>
        <v>0</v>
      </c>
      <c r="U295" s="34"/>
      <c r="V295" s="34"/>
      <c r="W295" s="34"/>
      <c r="X295" s="34"/>
      <c r="Y295" s="34"/>
      <c r="Z295" s="34"/>
      <c r="AA295" s="34"/>
      <c r="AB295" s="34"/>
      <c r="AC295" s="34"/>
      <c r="AD295" s="34"/>
      <c r="AE295" s="34"/>
      <c r="AR295" s="199" t="s">
        <v>223</v>
      </c>
      <c r="AT295" s="199" t="s">
        <v>140</v>
      </c>
      <c r="AU295" s="199" t="s">
        <v>145</v>
      </c>
      <c r="AY295" s="17" t="s">
        <v>137</v>
      </c>
      <c r="BE295" s="200">
        <f>IF(N295="základní",J295,0)</f>
        <v>0</v>
      </c>
      <c r="BF295" s="200">
        <f>IF(N295="snížená",J295,0)</f>
        <v>0</v>
      </c>
      <c r="BG295" s="200">
        <f>IF(N295="zákl. přenesená",J295,0)</f>
        <v>0</v>
      </c>
      <c r="BH295" s="200">
        <f>IF(N295="sníž. přenesená",J295,0)</f>
        <v>0</v>
      </c>
      <c r="BI295" s="200">
        <f>IF(N295="nulová",J295,0)</f>
        <v>0</v>
      </c>
      <c r="BJ295" s="17" t="s">
        <v>145</v>
      </c>
      <c r="BK295" s="200">
        <f>ROUND(I295*H295,2)</f>
        <v>0</v>
      </c>
      <c r="BL295" s="17" t="s">
        <v>223</v>
      </c>
      <c r="BM295" s="199" t="s">
        <v>414</v>
      </c>
    </row>
    <row r="296" spans="1:65" s="13" customFormat="1">
      <c r="B296" s="201"/>
      <c r="C296" s="202"/>
      <c r="D296" s="203" t="s">
        <v>147</v>
      </c>
      <c r="E296" s="204" t="s">
        <v>1</v>
      </c>
      <c r="F296" s="205" t="s">
        <v>148</v>
      </c>
      <c r="G296" s="202"/>
      <c r="H296" s="204" t="s">
        <v>1</v>
      </c>
      <c r="I296" s="206"/>
      <c r="J296" s="202"/>
      <c r="K296" s="202"/>
      <c r="L296" s="207"/>
      <c r="M296" s="208"/>
      <c r="N296" s="209"/>
      <c r="O296" s="209"/>
      <c r="P296" s="209"/>
      <c r="Q296" s="209"/>
      <c r="R296" s="209"/>
      <c r="S296" s="209"/>
      <c r="T296" s="210"/>
      <c r="AT296" s="211" t="s">
        <v>147</v>
      </c>
      <c r="AU296" s="211" t="s">
        <v>145</v>
      </c>
      <c r="AV296" s="13" t="s">
        <v>81</v>
      </c>
      <c r="AW296" s="13" t="s">
        <v>30</v>
      </c>
      <c r="AX296" s="13" t="s">
        <v>73</v>
      </c>
      <c r="AY296" s="211" t="s">
        <v>137</v>
      </c>
    </row>
    <row r="297" spans="1:65" s="14" customFormat="1">
      <c r="B297" s="212"/>
      <c r="C297" s="213"/>
      <c r="D297" s="203" t="s">
        <v>147</v>
      </c>
      <c r="E297" s="214" t="s">
        <v>1</v>
      </c>
      <c r="F297" s="215" t="s">
        <v>261</v>
      </c>
      <c r="G297" s="213"/>
      <c r="H297" s="216">
        <v>24</v>
      </c>
      <c r="I297" s="217"/>
      <c r="J297" s="213"/>
      <c r="K297" s="213"/>
      <c r="L297" s="218"/>
      <c r="M297" s="219"/>
      <c r="N297" s="220"/>
      <c r="O297" s="220"/>
      <c r="P297" s="220"/>
      <c r="Q297" s="220"/>
      <c r="R297" s="220"/>
      <c r="S297" s="220"/>
      <c r="T297" s="221"/>
      <c r="AT297" s="222" t="s">
        <v>147</v>
      </c>
      <c r="AU297" s="222" t="s">
        <v>145</v>
      </c>
      <c r="AV297" s="14" t="s">
        <v>145</v>
      </c>
      <c r="AW297" s="14" t="s">
        <v>30</v>
      </c>
      <c r="AX297" s="14" t="s">
        <v>73</v>
      </c>
      <c r="AY297" s="222" t="s">
        <v>137</v>
      </c>
    </row>
    <row r="298" spans="1:65" s="15" customFormat="1">
      <c r="B298" s="223"/>
      <c r="C298" s="224"/>
      <c r="D298" s="203" t="s">
        <v>147</v>
      </c>
      <c r="E298" s="225" t="s">
        <v>1</v>
      </c>
      <c r="F298" s="226" t="s">
        <v>150</v>
      </c>
      <c r="G298" s="224"/>
      <c r="H298" s="227">
        <v>24</v>
      </c>
      <c r="I298" s="228"/>
      <c r="J298" s="224"/>
      <c r="K298" s="224"/>
      <c r="L298" s="229"/>
      <c r="M298" s="230"/>
      <c r="N298" s="231"/>
      <c r="O298" s="231"/>
      <c r="P298" s="231"/>
      <c r="Q298" s="231"/>
      <c r="R298" s="231"/>
      <c r="S298" s="231"/>
      <c r="T298" s="232"/>
      <c r="AT298" s="233" t="s">
        <v>147</v>
      </c>
      <c r="AU298" s="233" t="s">
        <v>145</v>
      </c>
      <c r="AV298" s="15" t="s">
        <v>144</v>
      </c>
      <c r="AW298" s="15" t="s">
        <v>30</v>
      </c>
      <c r="AX298" s="15" t="s">
        <v>81</v>
      </c>
      <c r="AY298" s="233" t="s">
        <v>137</v>
      </c>
    </row>
    <row r="299" spans="1:65" s="2" customFormat="1" ht="21.75" customHeight="1">
      <c r="A299" s="34"/>
      <c r="B299" s="35"/>
      <c r="C299" s="187" t="s">
        <v>415</v>
      </c>
      <c r="D299" s="187" t="s">
        <v>140</v>
      </c>
      <c r="E299" s="188" t="s">
        <v>416</v>
      </c>
      <c r="F299" s="189" t="s">
        <v>417</v>
      </c>
      <c r="G299" s="190" t="s">
        <v>395</v>
      </c>
      <c r="H299" s="245"/>
      <c r="I299" s="192"/>
      <c r="J299" s="193">
        <f>ROUND(I299*H299,2)</f>
        <v>0</v>
      </c>
      <c r="K299" s="194"/>
      <c r="L299" s="39"/>
      <c r="M299" s="195" t="s">
        <v>1</v>
      </c>
      <c r="N299" s="196" t="s">
        <v>39</v>
      </c>
      <c r="O299" s="71"/>
      <c r="P299" s="197">
        <f>O299*H299</f>
        <v>0</v>
      </c>
      <c r="Q299" s="197">
        <v>0</v>
      </c>
      <c r="R299" s="197">
        <f>Q299*H299</f>
        <v>0</v>
      </c>
      <c r="S299" s="197">
        <v>0</v>
      </c>
      <c r="T299" s="198">
        <f>S299*H299</f>
        <v>0</v>
      </c>
      <c r="U299" s="34"/>
      <c r="V299" s="34"/>
      <c r="W299" s="34"/>
      <c r="X299" s="34"/>
      <c r="Y299" s="34"/>
      <c r="Z299" s="34"/>
      <c r="AA299" s="34"/>
      <c r="AB299" s="34"/>
      <c r="AC299" s="34"/>
      <c r="AD299" s="34"/>
      <c r="AE299" s="34"/>
      <c r="AR299" s="199" t="s">
        <v>223</v>
      </c>
      <c r="AT299" s="199" t="s">
        <v>140</v>
      </c>
      <c r="AU299" s="199" t="s">
        <v>145</v>
      </c>
      <c r="AY299" s="17" t="s">
        <v>137</v>
      </c>
      <c r="BE299" s="200">
        <f>IF(N299="základní",J299,0)</f>
        <v>0</v>
      </c>
      <c r="BF299" s="200">
        <f>IF(N299="snížená",J299,0)</f>
        <v>0</v>
      </c>
      <c r="BG299" s="200">
        <f>IF(N299="zákl. přenesená",J299,0)</f>
        <v>0</v>
      </c>
      <c r="BH299" s="200">
        <f>IF(N299="sníž. přenesená",J299,0)</f>
        <v>0</v>
      </c>
      <c r="BI299" s="200">
        <f>IF(N299="nulová",J299,0)</f>
        <v>0</v>
      </c>
      <c r="BJ299" s="17" t="s">
        <v>145</v>
      </c>
      <c r="BK299" s="200">
        <f>ROUND(I299*H299,2)</f>
        <v>0</v>
      </c>
      <c r="BL299" s="17" t="s">
        <v>223</v>
      </c>
      <c r="BM299" s="199" t="s">
        <v>418</v>
      </c>
    </row>
    <row r="300" spans="1:65" s="12" customFormat="1" ht="22.9" customHeight="1">
      <c r="B300" s="171"/>
      <c r="C300" s="172"/>
      <c r="D300" s="173" t="s">
        <v>72</v>
      </c>
      <c r="E300" s="185" t="s">
        <v>419</v>
      </c>
      <c r="F300" s="185" t="s">
        <v>420</v>
      </c>
      <c r="G300" s="172"/>
      <c r="H300" s="172"/>
      <c r="I300" s="175"/>
      <c r="J300" s="186">
        <f>BK300</f>
        <v>0</v>
      </c>
      <c r="K300" s="172"/>
      <c r="L300" s="177"/>
      <c r="M300" s="178"/>
      <c r="N300" s="179"/>
      <c r="O300" s="179"/>
      <c r="P300" s="180">
        <f>SUM(P301:P321)</f>
        <v>0</v>
      </c>
      <c r="Q300" s="179"/>
      <c r="R300" s="180">
        <f>SUM(R301:R321)</f>
        <v>1.1245499999999999</v>
      </c>
      <c r="S300" s="179"/>
      <c r="T300" s="181">
        <f>SUM(T301:T321)</f>
        <v>0.95309999999999995</v>
      </c>
      <c r="AR300" s="182" t="s">
        <v>145</v>
      </c>
      <c r="AT300" s="183" t="s">
        <v>72</v>
      </c>
      <c r="AU300" s="183" t="s">
        <v>81</v>
      </c>
      <c r="AY300" s="182" t="s">
        <v>137</v>
      </c>
      <c r="BK300" s="184">
        <f>SUM(BK301:BK321)</f>
        <v>0</v>
      </c>
    </row>
    <row r="301" spans="1:65" s="2" customFormat="1" ht="16.5" customHeight="1">
      <c r="A301" s="34"/>
      <c r="B301" s="35"/>
      <c r="C301" s="187" t="s">
        <v>421</v>
      </c>
      <c r="D301" s="187" t="s">
        <v>140</v>
      </c>
      <c r="E301" s="188" t="s">
        <v>422</v>
      </c>
      <c r="F301" s="189" t="s">
        <v>423</v>
      </c>
      <c r="G301" s="190" t="s">
        <v>196</v>
      </c>
      <c r="H301" s="191">
        <v>27</v>
      </c>
      <c r="I301" s="192"/>
      <c r="J301" s="193">
        <f>ROUND(I301*H301,2)</f>
        <v>0</v>
      </c>
      <c r="K301" s="194"/>
      <c r="L301" s="39"/>
      <c r="M301" s="195" t="s">
        <v>1</v>
      </c>
      <c r="N301" s="196" t="s">
        <v>39</v>
      </c>
      <c r="O301" s="71"/>
      <c r="P301" s="197">
        <f>O301*H301</f>
        <v>0</v>
      </c>
      <c r="Q301" s="197">
        <v>4.5500000000000002E-3</v>
      </c>
      <c r="R301" s="197">
        <f>Q301*H301</f>
        <v>0.12285</v>
      </c>
      <c r="S301" s="197">
        <v>0</v>
      </c>
      <c r="T301" s="198">
        <f>S301*H301</f>
        <v>0</v>
      </c>
      <c r="U301" s="34"/>
      <c r="V301" s="34"/>
      <c r="W301" s="34"/>
      <c r="X301" s="34"/>
      <c r="Y301" s="34"/>
      <c r="Z301" s="34"/>
      <c r="AA301" s="34"/>
      <c r="AB301" s="34"/>
      <c r="AC301" s="34"/>
      <c r="AD301" s="34"/>
      <c r="AE301" s="34"/>
      <c r="AR301" s="199" t="s">
        <v>223</v>
      </c>
      <c r="AT301" s="199" t="s">
        <v>140</v>
      </c>
      <c r="AU301" s="199" t="s">
        <v>145</v>
      </c>
      <c r="AY301" s="17" t="s">
        <v>137</v>
      </c>
      <c r="BE301" s="200">
        <f>IF(N301="základní",J301,0)</f>
        <v>0</v>
      </c>
      <c r="BF301" s="200">
        <f>IF(N301="snížená",J301,0)</f>
        <v>0</v>
      </c>
      <c r="BG301" s="200">
        <f>IF(N301="zákl. přenesená",J301,0)</f>
        <v>0</v>
      </c>
      <c r="BH301" s="200">
        <f>IF(N301="sníž. přenesená",J301,0)</f>
        <v>0</v>
      </c>
      <c r="BI301" s="200">
        <f>IF(N301="nulová",J301,0)</f>
        <v>0</v>
      </c>
      <c r="BJ301" s="17" t="s">
        <v>145</v>
      </c>
      <c r="BK301" s="200">
        <f>ROUND(I301*H301,2)</f>
        <v>0</v>
      </c>
      <c r="BL301" s="17" t="s">
        <v>223</v>
      </c>
      <c r="BM301" s="199" t="s">
        <v>424</v>
      </c>
    </row>
    <row r="302" spans="1:65" s="14" customFormat="1">
      <c r="B302" s="212"/>
      <c r="C302" s="213"/>
      <c r="D302" s="203" t="s">
        <v>147</v>
      </c>
      <c r="E302" s="214" t="s">
        <v>1</v>
      </c>
      <c r="F302" s="215" t="s">
        <v>353</v>
      </c>
      <c r="G302" s="213"/>
      <c r="H302" s="216">
        <v>27</v>
      </c>
      <c r="I302" s="217"/>
      <c r="J302" s="213"/>
      <c r="K302" s="213"/>
      <c r="L302" s="218"/>
      <c r="M302" s="219"/>
      <c r="N302" s="220"/>
      <c r="O302" s="220"/>
      <c r="P302" s="220"/>
      <c r="Q302" s="220"/>
      <c r="R302" s="220"/>
      <c r="S302" s="220"/>
      <c r="T302" s="221"/>
      <c r="AT302" s="222" t="s">
        <v>147</v>
      </c>
      <c r="AU302" s="222" t="s">
        <v>145</v>
      </c>
      <c r="AV302" s="14" t="s">
        <v>145</v>
      </c>
      <c r="AW302" s="14" t="s">
        <v>30</v>
      </c>
      <c r="AX302" s="14" t="s">
        <v>73</v>
      </c>
      <c r="AY302" s="222" t="s">
        <v>137</v>
      </c>
    </row>
    <row r="303" spans="1:65" s="15" customFormat="1">
      <c r="B303" s="223"/>
      <c r="C303" s="224"/>
      <c r="D303" s="203" t="s">
        <v>147</v>
      </c>
      <c r="E303" s="225" t="s">
        <v>1</v>
      </c>
      <c r="F303" s="226" t="s">
        <v>150</v>
      </c>
      <c r="G303" s="224"/>
      <c r="H303" s="227">
        <v>27</v>
      </c>
      <c r="I303" s="228"/>
      <c r="J303" s="224"/>
      <c r="K303" s="224"/>
      <c r="L303" s="229"/>
      <c r="M303" s="230"/>
      <c r="N303" s="231"/>
      <c r="O303" s="231"/>
      <c r="P303" s="231"/>
      <c r="Q303" s="231"/>
      <c r="R303" s="231"/>
      <c r="S303" s="231"/>
      <c r="T303" s="232"/>
      <c r="AT303" s="233" t="s">
        <v>147</v>
      </c>
      <c r="AU303" s="233" t="s">
        <v>145</v>
      </c>
      <c r="AV303" s="15" t="s">
        <v>144</v>
      </c>
      <c r="AW303" s="15" t="s">
        <v>30</v>
      </c>
      <c r="AX303" s="15" t="s">
        <v>81</v>
      </c>
      <c r="AY303" s="233" t="s">
        <v>137</v>
      </c>
    </row>
    <row r="304" spans="1:65" s="2" customFormat="1" ht="16.5" customHeight="1">
      <c r="A304" s="34"/>
      <c r="B304" s="35"/>
      <c r="C304" s="187" t="s">
        <v>425</v>
      </c>
      <c r="D304" s="187" t="s">
        <v>140</v>
      </c>
      <c r="E304" s="188" t="s">
        <v>426</v>
      </c>
      <c r="F304" s="189" t="s">
        <v>427</v>
      </c>
      <c r="G304" s="190" t="s">
        <v>196</v>
      </c>
      <c r="H304" s="191">
        <v>27</v>
      </c>
      <c r="I304" s="192"/>
      <c r="J304" s="193">
        <f>ROUND(I304*H304,2)</f>
        <v>0</v>
      </c>
      <c r="K304" s="194"/>
      <c r="L304" s="39"/>
      <c r="M304" s="195" t="s">
        <v>1</v>
      </c>
      <c r="N304" s="196" t="s">
        <v>39</v>
      </c>
      <c r="O304" s="71"/>
      <c r="P304" s="197">
        <f>O304*H304</f>
        <v>0</v>
      </c>
      <c r="Q304" s="197">
        <v>0</v>
      </c>
      <c r="R304" s="197">
        <f>Q304*H304</f>
        <v>0</v>
      </c>
      <c r="S304" s="197">
        <v>3.5299999999999998E-2</v>
      </c>
      <c r="T304" s="198">
        <f>S304*H304</f>
        <v>0.95309999999999995</v>
      </c>
      <c r="U304" s="34"/>
      <c r="V304" s="34"/>
      <c r="W304" s="34"/>
      <c r="X304" s="34"/>
      <c r="Y304" s="34"/>
      <c r="Z304" s="34"/>
      <c r="AA304" s="34"/>
      <c r="AB304" s="34"/>
      <c r="AC304" s="34"/>
      <c r="AD304" s="34"/>
      <c r="AE304" s="34"/>
      <c r="AR304" s="199" t="s">
        <v>223</v>
      </c>
      <c r="AT304" s="199" t="s">
        <v>140</v>
      </c>
      <c r="AU304" s="199" t="s">
        <v>145</v>
      </c>
      <c r="AY304" s="17" t="s">
        <v>137</v>
      </c>
      <c r="BE304" s="200">
        <f>IF(N304="základní",J304,0)</f>
        <v>0</v>
      </c>
      <c r="BF304" s="200">
        <f>IF(N304="snížená",J304,0)</f>
        <v>0</v>
      </c>
      <c r="BG304" s="200">
        <f>IF(N304="zákl. přenesená",J304,0)</f>
        <v>0</v>
      </c>
      <c r="BH304" s="200">
        <f>IF(N304="sníž. přenesená",J304,0)</f>
        <v>0</v>
      </c>
      <c r="BI304" s="200">
        <f>IF(N304="nulová",J304,0)</f>
        <v>0</v>
      </c>
      <c r="BJ304" s="17" t="s">
        <v>145</v>
      </c>
      <c r="BK304" s="200">
        <f>ROUND(I304*H304,2)</f>
        <v>0</v>
      </c>
      <c r="BL304" s="17" t="s">
        <v>223</v>
      </c>
      <c r="BM304" s="199" t="s">
        <v>428</v>
      </c>
    </row>
    <row r="305" spans="1:65" s="14" customFormat="1">
      <c r="B305" s="212"/>
      <c r="C305" s="213"/>
      <c r="D305" s="203" t="s">
        <v>147</v>
      </c>
      <c r="E305" s="214" t="s">
        <v>1</v>
      </c>
      <c r="F305" s="215" t="s">
        <v>429</v>
      </c>
      <c r="G305" s="213"/>
      <c r="H305" s="216">
        <v>27</v>
      </c>
      <c r="I305" s="217"/>
      <c r="J305" s="213"/>
      <c r="K305" s="213"/>
      <c r="L305" s="218"/>
      <c r="M305" s="219"/>
      <c r="N305" s="220"/>
      <c r="O305" s="220"/>
      <c r="P305" s="220"/>
      <c r="Q305" s="220"/>
      <c r="R305" s="220"/>
      <c r="S305" s="220"/>
      <c r="T305" s="221"/>
      <c r="AT305" s="222" t="s">
        <v>147</v>
      </c>
      <c r="AU305" s="222" t="s">
        <v>145</v>
      </c>
      <c r="AV305" s="14" t="s">
        <v>145</v>
      </c>
      <c r="AW305" s="14" t="s">
        <v>30</v>
      </c>
      <c r="AX305" s="14" t="s">
        <v>73</v>
      </c>
      <c r="AY305" s="222" t="s">
        <v>137</v>
      </c>
    </row>
    <row r="306" spans="1:65" s="15" customFormat="1">
      <c r="B306" s="223"/>
      <c r="C306" s="224"/>
      <c r="D306" s="203" t="s">
        <v>147</v>
      </c>
      <c r="E306" s="225" t="s">
        <v>1</v>
      </c>
      <c r="F306" s="226" t="s">
        <v>150</v>
      </c>
      <c r="G306" s="224"/>
      <c r="H306" s="227">
        <v>27</v>
      </c>
      <c r="I306" s="228"/>
      <c r="J306" s="224"/>
      <c r="K306" s="224"/>
      <c r="L306" s="229"/>
      <c r="M306" s="230"/>
      <c r="N306" s="231"/>
      <c r="O306" s="231"/>
      <c r="P306" s="231"/>
      <c r="Q306" s="231"/>
      <c r="R306" s="231"/>
      <c r="S306" s="231"/>
      <c r="T306" s="232"/>
      <c r="AT306" s="233" t="s">
        <v>147</v>
      </c>
      <c r="AU306" s="233" t="s">
        <v>145</v>
      </c>
      <c r="AV306" s="15" t="s">
        <v>144</v>
      </c>
      <c r="AW306" s="15" t="s">
        <v>30</v>
      </c>
      <c r="AX306" s="15" t="s">
        <v>81</v>
      </c>
      <c r="AY306" s="233" t="s">
        <v>137</v>
      </c>
    </row>
    <row r="307" spans="1:65" s="2" customFormat="1" ht="33" customHeight="1">
      <c r="A307" s="34"/>
      <c r="B307" s="35"/>
      <c r="C307" s="187" t="s">
        <v>430</v>
      </c>
      <c r="D307" s="187" t="s">
        <v>140</v>
      </c>
      <c r="E307" s="188" t="s">
        <v>431</v>
      </c>
      <c r="F307" s="189" t="s">
        <v>432</v>
      </c>
      <c r="G307" s="190" t="s">
        <v>196</v>
      </c>
      <c r="H307" s="191">
        <v>27</v>
      </c>
      <c r="I307" s="192"/>
      <c r="J307" s="193">
        <f>ROUND(I307*H307,2)</f>
        <v>0</v>
      </c>
      <c r="K307" s="194"/>
      <c r="L307" s="39"/>
      <c r="M307" s="195" t="s">
        <v>1</v>
      </c>
      <c r="N307" s="196" t="s">
        <v>39</v>
      </c>
      <c r="O307" s="71"/>
      <c r="P307" s="197">
        <f>O307*H307</f>
        <v>0</v>
      </c>
      <c r="Q307" s="197">
        <v>9.1500000000000001E-3</v>
      </c>
      <c r="R307" s="197">
        <f>Q307*H307</f>
        <v>0.24704999999999999</v>
      </c>
      <c r="S307" s="197">
        <v>0</v>
      </c>
      <c r="T307" s="198">
        <f>S307*H307</f>
        <v>0</v>
      </c>
      <c r="U307" s="34"/>
      <c r="V307" s="34"/>
      <c r="W307" s="34"/>
      <c r="X307" s="34"/>
      <c r="Y307" s="34"/>
      <c r="Z307" s="34"/>
      <c r="AA307" s="34"/>
      <c r="AB307" s="34"/>
      <c r="AC307" s="34"/>
      <c r="AD307" s="34"/>
      <c r="AE307" s="34"/>
      <c r="AR307" s="199" t="s">
        <v>223</v>
      </c>
      <c r="AT307" s="199" t="s">
        <v>140</v>
      </c>
      <c r="AU307" s="199" t="s">
        <v>145</v>
      </c>
      <c r="AY307" s="17" t="s">
        <v>137</v>
      </c>
      <c r="BE307" s="200">
        <f>IF(N307="základní",J307,0)</f>
        <v>0</v>
      </c>
      <c r="BF307" s="200">
        <f>IF(N307="snížená",J307,0)</f>
        <v>0</v>
      </c>
      <c r="BG307" s="200">
        <f>IF(N307="zákl. přenesená",J307,0)</f>
        <v>0</v>
      </c>
      <c r="BH307" s="200">
        <f>IF(N307="sníž. přenesená",J307,0)</f>
        <v>0</v>
      </c>
      <c r="BI307" s="200">
        <f>IF(N307="nulová",J307,0)</f>
        <v>0</v>
      </c>
      <c r="BJ307" s="17" t="s">
        <v>145</v>
      </c>
      <c r="BK307" s="200">
        <f>ROUND(I307*H307,2)</f>
        <v>0</v>
      </c>
      <c r="BL307" s="17" t="s">
        <v>223</v>
      </c>
      <c r="BM307" s="199" t="s">
        <v>433</v>
      </c>
    </row>
    <row r="308" spans="1:65" s="14" customFormat="1">
      <c r="B308" s="212"/>
      <c r="C308" s="213"/>
      <c r="D308" s="203" t="s">
        <v>147</v>
      </c>
      <c r="E308" s="214" t="s">
        <v>1</v>
      </c>
      <c r="F308" s="215" t="s">
        <v>353</v>
      </c>
      <c r="G308" s="213"/>
      <c r="H308" s="216">
        <v>27</v>
      </c>
      <c r="I308" s="217"/>
      <c r="J308" s="213"/>
      <c r="K308" s="213"/>
      <c r="L308" s="218"/>
      <c r="M308" s="219"/>
      <c r="N308" s="220"/>
      <c r="O308" s="220"/>
      <c r="P308" s="220"/>
      <c r="Q308" s="220"/>
      <c r="R308" s="220"/>
      <c r="S308" s="220"/>
      <c r="T308" s="221"/>
      <c r="AT308" s="222" t="s">
        <v>147</v>
      </c>
      <c r="AU308" s="222" t="s">
        <v>145</v>
      </c>
      <c r="AV308" s="14" t="s">
        <v>145</v>
      </c>
      <c r="AW308" s="14" t="s">
        <v>30</v>
      </c>
      <c r="AX308" s="14" t="s">
        <v>73</v>
      </c>
      <c r="AY308" s="222" t="s">
        <v>137</v>
      </c>
    </row>
    <row r="309" spans="1:65" s="15" customFormat="1">
      <c r="B309" s="223"/>
      <c r="C309" s="224"/>
      <c r="D309" s="203" t="s">
        <v>147</v>
      </c>
      <c r="E309" s="225" t="s">
        <v>1</v>
      </c>
      <c r="F309" s="226" t="s">
        <v>150</v>
      </c>
      <c r="G309" s="224"/>
      <c r="H309" s="227">
        <v>27</v>
      </c>
      <c r="I309" s="228"/>
      <c r="J309" s="224"/>
      <c r="K309" s="224"/>
      <c r="L309" s="229"/>
      <c r="M309" s="230"/>
      <c r="N309" s="231"/>
      <c r="O309" s="231"/>
      <c r="P309" s="231"/>
      <c r="Q309" s="231"/>
      <c r="R309" s="231"/>
      <c r="S309" s="231"/>
      <c r="T309" s="232"/>
      <c r="AT309" s="233" t="s">
        <v>147</v>
      </c>
      <c r="AU309" s="233" t="s">
        <v>145</v>
      </c>
      <c r="AV309" s="15" t="s">
        <v>144</v>
      </c>
      <c r="AW309" s="15" t="s">
        <v>30</v>
      </c>
      <c r="AX309" s="15" t="s">
        <v>81</v>
      </c>
      <c r="AY309" s="233" t="s">
        <v>137</v>
      </c>
    </row>
    <row r="310" spans="1:65" s="2" customFormat="1" ht="16.5" customHeight="1">
      <c r="A310" s="34"/>
      <c r="B310" s="35"/>
      <c r="C310" s="234" t="s">
        <v>434</v>
      </c>
      <c r="D310" s="234" t="s">
        <v>371</v>
      </c>
      <c r="E310" s="235" t="s">
        <v>435</v>
      </c>
      <c r="F310" s="236" t="s">
        <v>436</v>
      </c>
      <c r="G310" s="237" t="s">
        <v>196</v>
      </c>
      <c r="H310" s="238">
        <v>27.27</v>
      </c>
      <c r="I310" s="239"/>
      <c r="J310" s="240">
        <f>ROUND(I310*H310,2)</f>
        <v>0</v>
      </c>
      <c r="K310" s="241"/>
      <c r="L310" s="242"/>
      <c r="M310" s="243" t="s">
        <v>1</v>
      </c>
      <c r="N310" s="244" t="s">
        <v>39</v>
      </c>
      <c r="O310" s="71"/>
      <c r="P310" s="197">
        <f>O310*H310</f>
        <v>0</v>
      </c>
      <c r="Q310" s="197">
        <v>2.3E-2</v>
      </c>
      <c r="R310" s="197">
        <f>Q310*H310</f>
        <v>0.62720999999999993</v>
      </c>
      <c r="S310" s="197">
        <v>0</v>
      </c>
      <c r="T310" s="198">
        <f>S310*H310</f>
        <v>0</v>
      </c>
      <c r="U310" s="34"/>
      <c r="V310" s="34"/>
      <c r="W310" s="34"/>
      <c r="X310" s="34"/>
      <c r="Y310" s="34"/>
      <c r="Z310" s="34"/>
      <c r="AA310" s="34"/>
      <c r="AB310" s="34"/>
      <c r="AC310" s="34"/>
      <c r="AD310" s="34"/>
      <c r="AE310" s="34"/>
      <c r="AR310" s="199" t="s">
        <v>297</v>
      </c>
      <c r="AT310" s="199" t="s">
        <v>371</v>
      </c>
      <c r="AU310" s="199" t="s">
        <v>145</v>
      </c>
      <c r="AY310" s="17" t="s">
        <v>137</v>
      </c>
      <c r="BE310" s="200">
        <f>IF(N310="základní",J310,0)</f>
        <v>0</v>
      </c>
      <c r="BF310" s="200">
        <f>IF(N310="snížená",J310,0)</f>
        <v>0</v>
      </c>
      <c r="BG310" s="200">
        <f>IF(N310="zákl. přenesená",J310,0)</f>
        <v>0</v>
      </c>
      <c r="BH310" s="200">
        <f>IF(N310="sníž. přenesená",J310,0)</f>
        <v>0</v>
      </c>
      <c r="BI310" s="200">
        <f>IF(N310="nulová",J310,0)</f>
        <v>0</v>
      </c>
      <c r="BJ310" s="17" t="s">
        <v>145</v>
      </c>
      <c r="BK310" s="200">
        <f>ROUND(I310*H310,2)</f>
        <v>0</v>
      </c>
      <c r="BL310" s="17" t="s">
        <v>223</v>
      </c>
      <c r="BM310" s="199" t="s">
        <v>437</v>
      </c>
    </row>
    <row r="311" spans="1:65" s="14" customFormat="1">
      <c r="B311" s="212"/>
      <c r="C311" s="213"/>
      <c r="D311" s="203" t="s">
        <v>147</v>
      </c>
      <c r="E311" s="213"/>
      <c r="F311" s="215" t="s">
        <v>438</v>
      </c>
      <c r="G311" s="213"/>
      <c r="H311" s="216">
        <v>27.27</v>
      </c>
      <c r="I311" s="217"/>
      <c r="J311" s="213"/>
      <c r="K311" s="213"/>
      <c r="L311" s="218"/>
      <c r="M311" s="219"/>
      <c r="N311" s="220"/>
      <c r="O311" s="220"/>
      <c r="P311" s="220"/>
      <c r="Q311" s="220"/>
      <c r="R311" s="220"/>
      <c r="S311" s="220"/>
      <c r="T311" s="221"/>
      <c r="AT311" s="222" t="s">
        <v>147</v>
      </c>
      <c r="AU311" s="222" t="s">
        <v>145</v>
      </c>
      <c r="AV311" s="14" t="s">
        <v>145</v>
      </c>
      <c r="AW311" s="14" t="s">
        <v>4</v>
      </c>
      <c r="AX311" s="14" t="s">
        <v>81</v>
      </c>
      <c r="AY311" s="222" t="s">
        <v>137</v>
      </c>
    </row>
    <row r="312" spans="1:65" s="2" customFormat="1" ht="33" customHeight="1">
      <c r="A312" s="34"/>
      <c r="B312" s="35"/>
      <c r="C312" s="187" t="s">
        <v>439</v>
      </c>
      <c r="D312" s="187" t="s">
        <v>140</v>
      </c>
      <c r="E312" s="188" t="s">
        <v>440</v>
      </c>
      <c r="F312" s="189" t="s">
        <v>441</v>
      </c>
      <c r="G312" s="190" t="s">
        <v>196</v>
      </c>
      <c r="H312" s="191">
        <v>27</v>
      </c>
      <c r="I312" s="192"/>
      <c r="J312" s="193">
        <f>ROUND(I312*H312,2)</f>
        <v>0</v>
      </c>
      <c r="K312" s="194"/>
      <c r="L312" s="39"/>
      <c r="M312" s="195" t="s">
        <v>1</v>
      </c>
      <c r="N312" s="196" t="s">
        <v>39</v>
      </c>
      <c r="O312" s="71"/>
      <c r="P312" s="197">
        <f>O312*H312</f>
        <v>0</v>
      </c>
      <c r="Q312" s="197">
        <v>0</v>
      </c>
      <c r="R312" s="197">
        <f>Q312*H312</f>
        <v>0</v>
      </c>
      <c r="S312" s="197">
        <v>0</v>
      </c>
      <c r="T312" s="198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199" t="s">
        <v>223</v>
      </c>
      <c r="AT312" s="199" t="s">
        <v>140</v>
      </c>
      <c r="AU312" s="199" t="s">
        <v>145</v>
      </c>
      <c r="AY312" s="17" t="s">
        <v>137</v>
      </c>
      <c r="BE312" s="200">
        <f>IF(N312="základní",J312,0)</f>
        <v>0</v>
      </c>
      <c r="BF312" s="200">
        <f>IF(N312="snížená",J312,0)</f>
        <v>0</v>
      </c>
      <c r="BG312" s="200">
        <f>IF(N312="zákl. přenesená",J312,0)</f>
        <v>0</v>
      </c>
      <c r="BH312" s="200">
        <f>IF(N312="sníž. přenesená",J312,0)</f>
        <v>0</v>
      </c>
      <c r="BI312" s="200">
        <f>IF(N312="nulová",J312,0)</f>
        <v>0</v>
      </c>
      <c r="BJ312" s="17" t="s">
        <v>145</v>
      </c>
      <c r="BK312" s="200">
        <f>ROUND(I312*H312,2)</f>
        <v>0</v>
      </c>
      <c r="BL312" s="17" t="s">
        <v>223</v>
      </c>
      <c r="BM312" s="199" t="s">
        <v>442</v>
      </c>
    </row>
    <row r="313" spans="1:65" s="14" customFormat="1">
      <c r="B313" s="212"/>
      <c r="C313" s="213"/>
      <c r="D313" s="203" t="s">
        <v>147</v>
      </c>
      <c r="E313" s="214" t="s">
        <v>1</v>
      </c>
      <c r="F313" s="215" t="s">
        <v>353</v>
      </c>
      <c r="G313" s="213"/>
      <c r="H313" s="216">
        <v>27</v>
      </c>
      <c r="I313" s="217"/>
      <c r="J313" s="213"/>
      <c r="K313" s="213"/>
      <c r="L313" s="218"/>
      <c r="M313" s="219"/>
      <c r="N313" s="220"/>
      <c r="O313" s="220"/>
      <c r="P313" s="220"/>
      <c r="Q313" s="220"/>
      <c r="R313" s="220"/>
      <c r="S313" s="220"/>
      <c r="T313" s="221"/>
      <c r="AT313" s="222" t="s">
        <v>147</v>
      </c>
      <c r="AU313" s="222" t="s">
        <v>145</v>
      </c>
      <c r="AV313" s="14" t="s">
        <v>145</v>
      </c>
      <c r="AW313" s="14" t="s">
        <v>30</v>
      </c>
      <c r="AX313" s="14" t="s">
        <v>73</v>
      </c>
      <c r="AY313" s="222" t="s">
        <v>137</v>
      </c>
    </row>
    <row r="314" spans="1:65" s="15" customFormat="1">
      <c r="B314" s="223"/>
      <c r="C314" s="224"/>
      <c r="D314" s="203" t="s">
        <v>147</v>
      </c>
      <c r="E314" s="225" t="s">
        <v>1</v>
      </c>
      <c r="F314" s="226" t="s">
        <v>150</v>
      </c>
      <c r="G314" s="224"/>
      <c r="H314" s="227">
        <v>27</v>
      </c>
      <c r="I314" s="228"/>
      <c r="J314" s="224"/>
      <c r="K314" s="224"/>
      <c r="L314" s="229"/>
      <c r="M314" s="230"/>
      <c r="N314" s="231"/>
      <c r="O314" s="231"/>
      <c r="P314" s="231"/>
      <c r="Q314" s="231"/>
      <c r="R314" s="231"/>
      <c r="S314" s="231"/>
      <c r="T314" s="232"/>
      <c r="AT314" s="233" t="s">
        <v>147</v>
      </c>
      <c r="AU314" s="233" t="s">
        <v>145</v>
      </c>
      <c r="AV314" s="15" t="s">
        <v>144</v>
      </c>
      <c r="AW314" s="15" t="s">
        <v>30</v>
      </c>
      <c r="AX314" s="15" t="s">
        <v>81</v>
      </c>
      <c r="AY314" s="233" t="s">
        <v>137</v>
      </c>
    </row>
    <row r="315" spans="1:65" s="2" customFormat="1" ht="33" customHeight="1">
      <c r="A315" s="34"/>
      <c r="B315" s="35"/>
      <c r="C315" s="187" t="s">
        <v>443</v>
      </c>
      <c r="D315" s="187" t="s">
        <v>140</v>
      </c>
      <c r="E315" s="188" t="s">
        <v>444</v>
      </c>
      <c r="F315" s="189" t="s">
        <v>445</v>
      </c>
      <c r="G315" s="190" t="s">
        <v>196</v>
      </c>
      <c r="H315" s="191">
        <v>27</v>
      </c>
      <c r="I315" s="192"/>
      <c r="J315" s="193">
        <f>ROUND(I315*H315,2)</f>
        <v>0</v>
      </c>
      <c r="K315" s="194"/>
      <c r="L315" s="39"/>
      <c r="M315" s="195" t="s">
        <v>1</v>
      </c>
      <c r="N315" s="196" t="s">
        <v>39</v>
      </c>
      <c r="O315" s="71"/>
      <c r="P315" s="197">
        <f>O315*H315</f>
        <v>0</v>
      </c>
      <c r="Q315" s="197">
        <v>6.2E-4</v>
      </c>
      <c r="R315" s="197">
        <f>Q315*H315</f>
        <v>1.6740000000000001E-2</v>
      </c>
      <c r="S315" s="197">
        <v>0</v>
      </c>
      <c r="T315" s="198">
        <f>S315*H315</f>
        <v>0</v>
      </c>
      <c r="U315" s="34"/>
      <c r="V315" s="34"/>
      <c r="W315" s="34"/>
      <c r="X315" s="34"/>
      <c r="Y315" s="34"/>
      <c r="Z315" s="34"/>
      <c r="AA315" s="34"/>
      <c r="AB315" s="34"/>
      <c r="AC315" s="34"/>
      <c r="AD315" s="34"/>
      <c r="AE315" s="34"/>
      <c r="AR315" s="199" t="s">
        <v>223</v>
      </c>
      <c r="AT315" s="199" t="s">
        <v>140</v>
      </c>
      <c r="AU315" s="199" t="s">
        <v>145</v>
      </c>
      <c r="AY315" s="17" t="s">
        <v>137</v>
      </c>
      <c r="BE315" s="200">
        <f>IF(N315="základní",J315,0)</f>
        <v>0</v>
      </c>
      <c r="BF315" s="200">
        <f>IF(N315="snížená",J315,0)</f>
        <v>0</v>
      </c>
      <c r="BG315" s="200">
        <f>IF(N315="zákl. přenesená",J315,0)</f>
        <v>0</v>
      </c>
      <c r="BH315" s="200">
        <f>IF(N315="sníž. přenesená",J315,0)</f>
        <v>0</v>
      </c>
      <c r="BI315" s="200">
        <f>IF(N315="nulová",J315,0)</f>
        <v>0</v>
      </c>
      <c r="BJ315" s="17" t="s">
        <v>145</v>
      </c>
      <c r="BK315" s="200">
        <f>ROUND(I315*H315,2)</f>
        <v>0</v>
      </c>
      <c r="BL315" s="17" t="s">
        <v>223</v>
      </c>
      <c r="BM315" s="199" t="s">
        <v>446</v>
      </c>
    </row>
    <row r="316" spans="1:65" s="14" customFormat="1">
      <c r="B316" s="212"/>
      <c r="C316" s="213"/>
      <c r="D316" s="203" t="s">
        <v>147</v>
      </c>
      <c r="E316" s="214" t="s">
        <v>1</v>
      </c>
      <c r="F316" s="215" t="s">
        <v>353</v>
      </c>
      <c r="G316" s="213"/>
      <c r="H316" s="216">
        <v>27</v>
      </c>
      <c r="I316" s="217"/>
      <c r="J316" s="213"/>
      <c r="K316" s="213"/>
      <c r="L316" s="218"/>
      <c r="M316" s="219"/>
      <c r="N316" s="220"/>
      <c r="O316" s="220"/>
      <c r="P316" s="220"/>
      <c r="Q316" s="220"/>
      <c r="R316" s="220"/>
      <c r="S316" s="220"/>
      <c r="T316" s="221"/>
      <c r="AT316" s="222" t="s">
        <v>147</v>
      </c>
      <c r="AU316" s="222" t="s">
        <v>145</v>
      </c>
      <c r="AV316" s="14" t="s">
        <v>145</v>
      </c>
      <c r="AW316" s="14" t="s">
        <v>30</v>
      </c>
      <c r="AX316" s="14" t="s">
        <v>73</v>
      </c>
      <c r="AY316" s="222" t="s">
        <v>137</v>
      </c>
    </row>
    <row r="317" spans="1:65" s="15" customFormat="1">
      <c r="B317" s="223"/>
      <c r="C317" s="224"/>
      <c r="D317" s="203" t="s">
        <v>147</v>
      </c>
      <c r="E317" s="225" t="s">
        <v>1</v>
      </c>
      <c r="F317" s="226" t="s">
        <v>150</v>
      </c>
      <c r="G317" s="224"/>
      <c r="H317" s="227">
        <v>27</v>
      </c>
      <c r="I317" s="228"/>
      <c r="J317" s="224"/>
      <c r="K317" s="224"/>
      <c r="L317" s="229"/>
      <c r="M317" s="230"/>
      <c r="N317" s="231"/>
      <c r="O317" s="231"/>
      <c r="P317" s="231"/>
      <c r="Q317" s="231"/>
      <c r="R317" s="231"/>
      <c r="S317" s="231"/>
      <c r="T317" s="232"/>
      <c r="AT317" s="233" t="s">
        <v>147</v>
      </c>
      <c r="AU317" s="233" t="s">
        <v>145</v>
      </c>
      <c r="AV317" s="15" t="s">
        <v>144</v>
      </c>
      <c r="AW317" s="15" t="s">
        <v>30</v>
      </c>
      <c r="AX317" s="15" t="s">
        <v>81</v>
      </c>
      <c r="AY317" s="233" t="s">
        <v>137</v>
      </c>
    </row>
    <row r="318" spans="1:65" s="2" customFormat="1" ht="21.75" customHeight="1">
      <c r="A318" s="34"/>
      <c r="B318" s="35"/>
      <c r="C318" s="187" t="s">
        <v>447</v>
      </c>
      <c r="D318" s="187" t="s">
        <v>140</v>
      </c>
      <c r="E318" s="188" t="s">
        <v>448</v>
      </c>
      <c r="F318" s="189" t="s">
        <v>449</v>
      </c>
      <c r="G318" s="190" t="s">
        <v>196</v>
      </c>
      <c r="H318" s="191">
        <v>27</v>
      </c>
      <c r="I318" s="192"/>
      <c r="J318" s="193">
        <f>ROUND(I318*H318,2)</f>
        <v>0</v>
      </c>
      <c r="K318" s="194"/>
      <c r="L318" s="39"/>
      <c r="M318" s="195" t="s">
        <v>1</v>
      </c>
      <c r="N318" s="196" t="s">
        <v>39</v>
      </c>
      <c r="O318" s="71"/>
      <c r="P318" s="197">
        <f>O318*H318</f>
        <v>0</v>
      </c>
      <c r="Q318" s="197">
        <v>4.1000000000000003E-3</v>
      </c>
      <c r="R318" s="197">
        <f>Q318*H318</f>
        <v>0.11070000000000001</v>
      </c>
      <c r="S318" s="197">
        <v>0</v>
      </c>
      <c r="T318" s="198">
        <f>S318*H318</f>
        <v>0</v>
      </c>
      <c r="U318" s="34"/>
      <c r="V318" s="34"/>
      <c r="W318" s="34"/>
      <c r="X318" s="34"/>
      <c r="Y318" s="34"/>
      <c r="Z318" s="34"/>
      <c r="AA318" s="34"/>
      <c r="AB318" s="34"/>
      <c r="AC318" s="34"/>
      <c r="AD318" s="34"/>
      <c r="AE318" s="34"/>
      <c r="AR318" s="199" t="s">
        <v>223</v>
      </c>
      <c r="AT318" s="199" t="s">
        <v>140</v>
      </c>
      <c r="AU318" s="199" t="s">
        <v>145</v>
      </c>
      <c r="AY318" s="17" t="s">
        <v>137</v>
      </c>
      <c r="BE318" s="200">
        <f>IF(N318="základní",J318,0)</f>
        <v>0</v>
      </c>
      <c r="BF318" s="200">
        <f>IF(N318="snížená",J318,0)</f>
        <v>0</v>
      </c>
      <c r="BG318" s="200">
        <f>IF(N318="zákl. přenesená",J318,0)</f>
        <v>0</v>
      </c>
      <c r="BH318" s="200">
        <f>IF(N318="sníž. přenesená",J318,0)</f>
        <v>0</v>
      </c>
      <c r="BI318" s="200">
        <f>IF(N318="nulová",J318,0)</f>
        <v>0</v>
      </c>
      <c r="BJ318" s="17" t="s">
        <v>145</v>
      </c>
      <c r="BK318" s="200">
        <f>ROUND(I318*H318,2)</f>
        <v>0</v>
      </c>
      <c r="BL318" s="17" t="s">
        <v>223</v>
      </c>
      <c r="BM318" s="199" t="s">
        <v>450</v>
      </c>
    </row>
    <row r="319" spans="1:65" s="14" customFormat="1">
      <c r="B319" s="212"/>
      <c r="C319" s="213"/>
      <c r="D319" s="203" t="s">
        <v>147</v>
      </c>
      <c r="E319" s="214" t="s">
        <v>1</v>
      </c>
      <c r="F319" s="215" t="s">
        <v>353</v>
      </c>
      <c r="G319" s="213"/>
      <c r="H319" s="216">
        <v>27</v>
      </c>
      <c r="I319" s="217"/>
      <c r="J319" s="213"/>
      <c r="K319" s="213"/>
      <c r="L319" s="218"/>
      <c r="M319" s="219"/>
      <c r="N319" s="220"/>
      <c r="O319" s="220"/>
      <c r="P319" s="220"/>
      <c r="Q319" s="220"/>
      <c r="R319" s="220"/>
      <c r="S319" s="220"/>
      <c r="T319" s="221"/>
      <c r="AT319" s="222" t="s">
        <v>147</v>
      </c>
      <c r="AU319" s="222" t="s">
        <v>145</v>
      </c>
      <c r="AV319" s="14" t="s">
        <v>145</v>
      </c>
      <c r="AW319" s="14" t="s">
        <v>30</v>
      </c>
      <c r="AX319" s="14" t="s">
        <v>73</v>
      </c>
      <c r="AY319" s="222" t="s">
        <v>137</v>
      </c>
    </row>
    <row r="320" spans="1:65" s="15" customFormat="1">
      <c r="B320" s="223"/>
      <c r="C320" s="224"/>
      <c r="D320" s="203" t="s">
        <v>147</v>
      </c>
      <c r="E320" s="225" t="s">
        <v>1</v>
      </c>
      <c r="F320" s="226" t="s">
        <v>150</v>
      </c>
      <c r="G320" s="224"/>
      <c r="H320" s="227">
        <v>27</v>
      </c>
      <c r="I320" s="228"/>
      <c r="J320" s="224"/>
      <c r="K320" s="224"/>
      <c r="L320" s="229"/>
      <c r="M320" s="230"/>
      <c r="N320" s="231"/>
      <c r="O320" s="231"/>
      <c r="P320" s="231"/>
      <c r="Q320" s="231"/>
      <c r="R320" s="231"/>
      <c r="S320" s="231"/>
      <c r="T320" s="232"/>
      <c r="AT320" s="233" t="s">
        <v>147</v>
      </c>
      <c r="AU320" s="233" t="s">
        <v>145</v>
      </c>
      <c r="AV320" s="15" t="s">
        <v>144</v>
      </c>
      <c r="AW320" s="15" t="s">
        <v>30</v>
      </c>
      <c r="AX320" s="15" t="s">
        <v>81</v>
      </c>
      <c r="AY320" s="233" t="s">
        <v>137</v>
      </c>
    </row>
    <row r="321" spans="1:65" s="2" customFormat="1" ht="21.75" customHeight="1">
      <c r="A321" s="34"/>
      <c r="B321" s="35"/>
      <c r="C321" s="187" t="s">
        <v>451</v>
      </c>
      <c r="D321" s="187" t="s">
        <v>140</v>
      </c>
      <c r="E321" s="188" t="s">
        <v>452</v>
      </c>
      <c r="F321" s="189" t="s">
        <v>453</v>
      </c>
      <c r="G321" s="190" t="s">
        <v>395</v>
      </c>
      <c r="H321" s="245"/>
      <c r="I321" s="192"/>
      <c r="J321" s="193">
        <f>ROUND(I321*H321,2)</f>
        <v>0</v>
      </c>
      <c r="K321" s="194"/>
      <c r="L321" s="39"/>
      <c r="M321" s="195" t="s">
        <v>1</v>
      </c>
      <c r="N321" s="196" t="s">
        <v>39</v>
      </c>
      <c r="O321" s="71"/>
      <c r="P321" s="197">
        <f>O321*H321</f>
        <v>0</v>
      </c>
      <c r="Q321" s="197">
        <v>0</v>
      </c>
      <c r="R321" s="197">
        <f>Q321*H321</f>
        <v>0</v>
      </c>
      <c r="S321" s="197">
        <v>0</v>
      </c>
      <c r="T321" s="198">
        <f>S321*H321</f>
        <v>0</v>
      </c>
      <c r="U321" s="34"/>
      <c r="V321" s="34"/>
      <c r="W321" s="34"/>
      <c r="X321" s="34"/>
      <c r="Y321" s="34"/>
      <c r="Z321" s="34"/>
      <c r="AA321" s="34"/>
      <c r="AB321" s="34"/>
      <c r="AC321" s="34"/>
      <c r="AD321" s="34"/>
      <c r="AE321" s="34"/>
      <c r="AR321" s="199" t="s">
        <v>223</v>
      </c>
      <c r="AT321" s="199" t="s">
        <v>140</v>
      </c>
      <c r="AU321" s="199" t="s">
        <v>145</v>
      </c>
      <c r="AY321" s="17" t="s">
        <v>137</v>
      </c>
      <c r="BE321" s="200">
        <f>IF(N321="základní",J321,0)</f>
        <v>0</v>
      </c>
      <c r="BF321" s="200">
        <f>IF(N321="snížená",J321,0)</f>
        <v>0</v>
      </c>
      <c r="BG321" s="200">
        <f>IF(N321="zákl. přenesená",J321,0)</f>
        <v>0</v>
      </c>
      <c r="BH321" s="200">
        <f>IF(N321="sníž. přenesená",J321,0)</f>
        <v>0</v>
      </c>
      <c r="BI321" s="200">
        <f>IF(N321="nulová",J321,0)</f>
        <v>0</v>
      </c>
      <c r="BJ321" s="17" t="s">
        <v>145</v>
      </c>
      <c r="BK321" s="200">
        <f>ROUND(I321*H321,2)</f>
        <v>0</v>
      </c>
      <c r="BL321" s="17" t="s">
        <v>223</v>
      </c>
      <c r="BM321" s="199" t="s">
        <v>454</v>
      </c>
    </row>
    <row r="322" spans="1:65" s="12" customFormat="1" ht="22.9" customHeight="1">
      <c r="B322" s="171"/>
      <c r="C322" s="172"/>
      <c r="D322" s="173" t="s">
        <v>72</v>
      </c>
      <c r="E322" s="185" t="s">
        <v>455</v>
      </c>
      <c r="F322" s="185" t="s">
        <v>456</v>
      </c>
      <c r="G322" s="172"/>
      <c r="H322" s="172"/>
      <c r="I322" s="175"/>
      <c r="J322" s="186">
        <f>BK322</f>
        <v>0</v>
      </c>
      <c r="K322" s="172"/>
      <c r="L322" s="177"/>
      <c r="M322" s="178"/>
      <c r="N322" s="179"/>
      <c r="O322" s="179"/>
      <c r="P322" s="180">
        <f>SUM(P323:P325)</f>
        <v>0</v>
      </c>
      <c r="Q322" s="179"/>
      <c r="R322" s="180">
        <f>SUM(R323:R325)</f>
        <v>0</v>
      </c>
      <c r="S322" s="179"/>
      <c r="T322" s="181">
        <f>SUM(T323:T325)</f>
        <v>3.3750000000000002E-2</v>
      </c>
      <c r="AR322" s="182" t="s">
        <v>145</v>
      </c>
      <c r="AT322" s="183" t="s">
        <v>72</v>
      </c>
      <c r="AU322" s="183" t="s">
        <v>81</v>
      </c>
      <c r="AY322" s="182" t="s">
        <v>137</v>
      </c>
      <c r="BK322" s="184">
        <f>SUM(BK323:BK325)</f>
        <v>0</v>
      </c>
    </row>
    <row r="323" spans="1:65" s="2" customFormat="1" ht="21.75" customHeight="1">
      <c r="A323" s="34"/>
      <c r="B323" s="35"/>
      <c r="C323" s="187" t="s">
        <v>457</v>
      </c>
      <c r="D323" s="187" t="s">
        <v>140</v>
      </c>
      <c r="E323" s="188" t="s">
        <v>458</v>
      </c>
      <c r="F323" s="189" t="s">
        <v>459</v>
      </c>
      <c r="G323" s="190" t="s">
        <v>196</v>
      </c>
      <c r="H323" s="191">
        <v>11.25</v>
      </c>
      <c r="I323" s="192"/>
      <c r="J323" s="193">
        <f>ROUND(I323*H323,2)</f>
        <v>0</v>
      </c>
      <c r="K323" s="194"/>
      <c r="L323" s="39"/>
      <c r="M323" s="195" t="s">
        <v>1</v>
      </c>
      <c r="N323" s="196" t="s">
        <v>39</v>
      </c>
      <c r="O323" s="71"/>
      <c r="P323" s="197">
        <f>O323*H323</f>
        <v>0</v>
      </c>
      <c r="Q323" s="197">
        <v>0</v>
      </c>
      <c r="R323" s="197">
        <f>Q323*H323</f>
        <v>0</v>
      </c>
      <c r="S323" s="197">
        <v>3.0000000000000001E-3</v>
      </c>
      <c r="T323" s="198">
        <f>S323*H323</f>
        <v>3.3750000000000002E-2</v>
      </c>
      <c r="U323" s="34"/>
      <c r="V323" s="34"/>
      <c r="W323" s="34"/>
      <c r="X323" s="34"/>
      <c r="Y323" s="34"/>
      <c r="Z323" s="34"/>
      <c r="AA323" s="34"/>
      <c r="AB323" s="34"/>
      <c r="AC323" s="34"/>
      <c r="AD323" s="34"/>
      <c r="AE323" s="34"/>
      <c r="AR323" s="199" t="s">
        <v>223</v>
      </c>
      <c r="AT323" s="199" t="s">
        <v>140</v>
      </c>
      <c r="AU323" s="199" t="s">
        <v>145</v>
      </c>
      <c r="AY323" s="17" t="s">
        <v>137</v>
      </c>
      <c r="BE323" s="200">
        <f>IF(N323="základní",J323,0)</f>
        <v>0</v>
      </c>
      <c r="BF323" s="200">
        <f>IF(N323="snížená",J323,0)</f>
        <v>0</v>
      </c>
      <c r="BG323" s="200">
        <f>IF(N323="zákl. přenesená",J323,0)</f>
        <v>0</v>
      </c>
      <c r="BH323" s="200">
        <f>IF(N323="sníž. přenesená",J323,0)</f>
        <v>0</v>
      </c>
      <c r="BI323" s="200">
        <f>IF(N323="nulová",J323,0)</f>
        <v>0</v>
      </c>
      <c r="BJ323" s="17" t="s">
        <v>145</v>
      </c>
      <c r="BK323" s="200">
        <f>ROUND(I323*H323,2)</f>
        <v>0</v>
      </c>
      <c r="BL323" s="17" t="s">
        <v>223</v>
      </c>
      <c r="BM323" s="199" t="s">
        <v>460</v>
      </c>
    </row>
    <row r="324" spans="1:65" s="14" customFormat="1">
      <c r="B324" s="212"/>
      <c r="C324" s="213"/>
      <c r="D324" s="203" t="s">
        <v>147</v>
      </c>
      <c r="E324" s="214" t="s">
        <v>1</v>
      </c>
      <c r="F324" s="215" t="s">
        <v>461</v>
      </c>
      <c r="G324" s="213"/>
      <c r="H324" s="216">
        <v>11.25</v>
      </c>
      <c r="I324" s="217"/>
      <c r="J324" s="213"/>
      <c r="K324" s="213"/>
      <c r="L324" s="218"/>
      <c r="M324" s="219"/>
      <c r="N324" s="220"/>
      <c r="O324" s="220"/>
      <c r="P324" s="220"/>
      <c r="Q324" s="220"/>
      <c r="R324" s="220"/>
      <c r="S324" s="220"/>
      <c r="T324" s="221"/>
      <c r="AT324" s="222" t="s">
        <v>147</v>
      </c>
      <c r="AU324" s="222" t="s">
        <v>145</v>
      </c>
      <c r="AV324" s="14" t="s">
        <v>145</v>
      </c>
      <c r="AW324" s="14" t="s">
        <v>30</v>
      </c>
      <c r="AX324" s="14" t="s">
        <v>73</v>
      </c>
      <c r="AY324" s="222" t="s">
        <v>137</v>
      </c>
    </row>
    <row r="325" spans="1:65" s="15" customFormat="1">
      <c r="B325" s="223"/>
      <c r="C325" s="224"/>
      <c r="D325" s="203" t="s">
        <v>147</v>
      </c>
      <c r="E325" s="225" t="s">
        <v>1</v>
      </c>
      <c r="F325" s="226" t="s">
        <v>150</v>
      </c>
      <c r="G325" s="224"/>
      <c r="H325" s="227">
        <v>11.25</v>
      </c>
      <c r="I325" s="228"/>
      <c r="J325" s="224"/>
      <c r="K325" s="224"/>
      <c r="L325" s="229"/>
      <c r="M325" s="230"/>
      <c r="N325" s="231"/>
      <c r="O325" s="231"/>
      <c r="P325" s="231"/>
      <c r="Q325" s="231"/>
      <c r="R325" s="231"/>
      <c r="S325" s="231"/>
      <c r="T325" s="232"/>
      <c r="AT325" s="233" t="s">
        <v>147</v>
      </c>
      <c r="AU325" s="233" t="s">
        <v>145</v>
      </c>
      <c r="AV325" s="15" t="s">
        <v>144</v>
      </c>
      <c r="AW325" s="15" t="s">
        <v>30</v>
      </c>
      <c r="AX325" s="15" t="s">
        <v>81</v>
      </c>
      <c r="AY325" s="233" t="s">
        <v>137</v>
      </c>
    </row>
    <row r="326" spans="1:65" s="12" customFormat="1" ht="22.9" customHeight="1">
      <c r="B326" s="171"/>
      <c r="C326" s="172"/>
      <c r="D326" s="173" t="s">
        <v>72</v>
      </c>
      <c r="E326" s="185" t="s">
        <v>462</v>
      </c>
      <c r="F326" s="185" t="s">
        <v>463</v>
      </c>
      <c r="G326" s="172"/>
      <c r="H326" s="172"/>
      <c r="I326" s="175"/>
      <c r="J326" s="186">
        <f>BK326</f>
        <v>0</v>
      </c>
      <c r="K326" s="172"/>
      <c r="L326" s="177"/>
      <c r="M326" s="178"/>
      <c r="N326" s="179"/>
      <c r="O326" s="179"/>
      <c r="P326" s="180">
        <f>SUM(P327:P349)</f>
        <v>0</v>
      </c>
      <c r="Q326" s="179"/>
      <c r="R326" s="180">
        <f>SUM(R327:R349)</f>
        <v>4.0164222000000001</v>
      </c>
      <c r="S326" s="179"/>
      <c r="T326" s="181">
        <f>SUM(T327:T349)</f>
        <v>0</v>
      </c>
      <c r="AR326" s="182" t="s">
        <v>145</v>
      </c>
      <c r="AT326" s="183" t="s">
        <v>72</v>
      </c>
      <c r="AU326" s="183" t="s">
        <v>81</v>
      </c>
      <c r="AY326" s="182" t="s">
        <v>137</v>
      </c>
      <c r="BK326" s="184">
        <f>SUM(BK327:BK349)</f>
        <v>0</v>
      </c>
    </row>
    <row r="327" spans="1:65" s="2" customFormat="1" ht="16.5" customHeight="1">
      <c r="A327" s="34"/>
      <c r="B327" s="35"/>
      <c r="C327" s="187" t="s">
        <v>464</v>
      </c>
      <c r="D327" s="187" t="s">
        <v>140</v>
      </c>
      <c r="E327" s="188" t="s">
        <v>465</v>
      </c>
      <c r="F327" s="189" t="s">
        <v>466</v>
      </c>
      <c r="G327" s="190" t="s">
        <v>196</v>
      </c>
      <c r="H327" s="191">
        <v>196.98</v>
      </c>
      <c r="I327" s="192"/>
      <c r="J327" s="193">
        <f>ROUND(I327*H327,2)</f>
        <v>0</v>
      </c>
      <c r="K327" s="194"/>
      <c r="L327" s="39"/>
      <c r="M327" s="195" t="s">
        <v>1</v>
      </c>
      <c r="N327" s="196" t="s">
        <v>39</v>
      </c>
      <c r="O327" s="71"/>
      <c r="P327" s="197">
        <f>O327*H327</f>
        <v>0</v>
      </c>
      <c r="Q327" s="197">
        <v>2.9999999999999997E-4</v>
      </c>
      <c r="R327" s="197">
        <f>Q327*H327</f>
        <v>5.9093999999999994E-2</v>
      </c>
      <c r="S327" s="197">
        <v>0</v>
      </c>
      <c r="T327" s="198">
        <f>S327*H327</f>
        <v>0</v>
      </c>
      <c r="U327" s="34"/>
      <c r="V327" s="34"/>
      <c r="W327" s="34"/>
      <c r="X327" s="34"/>
      <c r="Y327" s="34"/>
      <c r="Z327" s="34"/>
      <c r="AA327" s="34"/>
      <c r="AB327" s="34"/>
      <c r="AC327" s="34"/>
      <c r="AD327" s="34"/>
      <c r="AE327" s="34"/>
      <c r="AR327" s="199" t="s">
        <v>223</v>
      </c>
      <c r="AT327" s="199" t="s">
        <v>140</v>
      </c>
      <c r="AU327" s="199" t="s">
        <v>145</v>
      </c>
      <c r="AY327" s="17" t="s">
        <v>137</v>
      </c>
      <c r="BE327" s="200">
        <f>IF(N327="základní",J327,0)</f>
        <v>0</v>
      </c>
      <c r="BF327" s="200">
        <f>IF(N327="snížená",J327,0)</f>
        <v>0</v>
      </c>
      <c r="BG327" s="200">
        <f>IF(N327="zákl. přenesená",J327,0)</f>
        <v>0</v>
      </c>
      <c r="BH327" s="200">
        <f>IF(N327="sníž. přenesená",J327,0)</f>
        <v>0</v>
      </c>
      <c r="BI327" s="200">
        <f>IF(N327="nulová",J327,0)</f>
        <v>0</v>
      </c>
      <c r="BJ327" s="17" t="s">
        <v>145</v>
      </c>
      <c r="BK327" s="200">
        <f>ROUND(I327*H327,2)</f>
        <v>0</v>
      </c>
      <c r="BL327" s="17" t="s">
        <v>223</v>
      </c>
      <c r="BM327" s="199" t="s">
        <v>467</v>
      </c>
    </row>
    <row r="328" spans="1:65" s="14" customFormat="1">
      <c r="B328" s="212"/>
      <c r="C328" s="213"/>
      <c r="D328" s="203" t="s">
        <v>147</v>
      </c>
      <c r="E328" s="214" t="s">
        <v>1</v>
      </c>
      <c r="F328" s="215" t="s">
        <v>468</v>
      </c>
      <c r="G328" s="213"/>
      <c r="H328" s="216">
        <v>193.2</v>
      </c>
      <c r="I328" s="217"/>
      <c r="J328" s="213"/>
      <c r="K328" s="213"/>
      <c r="L328" s="218"/>
      <c r="M328" s="219"/>
      <c r="N328" s="220"/>
      <c r="O328" s="220"/>
      <c r="P328" s="220"/>
      <c r="Q328" s="220"/>
      <c r="R328" s="220"/>
      <c r="S328" s="220"/>
      <c r="T328" s="221"/>
      <c r="AT328" s="222" t="s">
        <v>147</v>
      </c>
      <c r="AU328" s="222" t="s">
        <v>145</v>
      </c>
      <c r="AV328" s="14" t="s">
        <v>145</v>
      </c>
      <c r="AW328" s="14" t="s">
        <v>30</v>
      </c>
      <c r="AX328" s="14" t="s">
        <v>73</v>
      </c>
      <c r="AY328" s="222" t="s">
        <v>137</v>
      </c>
    </row>
    <row r="329" spans="1:65" s="14" customFormat="1">
      <c r="B329" s="212"/>
      <c r="C329" s="213"/>
      <c r="D329" s="203" t="s">
        <v>147</v>
      </c>
      <c r="E329" s="214" t="s">
        <v>1</v>
      </c>
      <c r="F329" s="215" t="s">
        <v>469</v>
      </c>
      <c r="G329" s="213"/>
      <c r="H329" s="216">
        <v>3.78</v>
      </c>
      <c r="I329" s="217"/>
      <c r="J329" s="213"/>
      <c r="K329" s="213"/>
      <c r="L329" s="218"/>
      <c r="M329" s="219"/>
      <c r="N329" s="220"/>
      <c r="O329" s="220"/>
      <c r="P329" s="220"/>
      <c r="Q329" s="220"/>
      <c r="R329" s="220"/>
      <c r="S329" s="220"/>
      <c r="T329" s="221"/>
      <c r="AT329" s="222" t="s">
        <v>147</v>
      </c>
      <c r="AU329" s="222" t="s">
        <v>145</v>
      </c>
      <c r="AV329" s="14" t="s">
        <v>145</v>
      </c>
      <c r="AW329" s="14" t="s">
        <v>30</v>
      </c>
      <c r="AX329" s="14" t="s">
        <v>73</v>
      </c>
      <c r="AY329" s="222" t="s">
        <v>137</v>
      </c>
    </row>
    <row r="330" spans="1:65" s="15" customFormat="1">
      <c r="B330" s="223"/>
      <c r="C330" s="224"/>
      <c r="D330" s="203" t="s">
        <v>147</v>
      </c>
      <c r="E330" s="225" t="s">
        <v>1</v>
      </c>
      <c r="F330" s="226" t="s">
        <v>150</v>
      </c>
      <c r="G330" s="224"/>
      <c r="H330" s="227">
        <v>196.98</v>
      </c>
      <c r="I330" s="228"/>
      <c r="J330" s="224"/>
      <c r="K330" s="224"/>
      <c r="L330" s="229"/>
      <c r="M330" s="230"/>
      <c r="N330" s="231"/>
      <c r="O330" s="231"/>
      <c r="P330" s="231"/>
      <c r="Q330" s="231"/>
      <c r="R330" s="231"/>
      <c r="S330" s="231"/>
      <c r="T330" s="232"/>
      <c r="AT330" s="233" t="s">
        <v>147</v>
      </c>
      <c r="AU330" s="233" t="s">
        <v>145</v>
      </c>
      <c r="AV330" s="15" t="s">
        <v>144</v>
      </c>
      <c r="AW330" s="15" t="s">
        <v>30</v>
      </c>
      <c r="AX330" s="15" t="s">
        <v>81</v>
      </c>
      <c r="AY330" s="233" t="s">
        <v>137</v>
      </c>
    </row>
    <row r="331" spans="1:65" s="2" customFormat="1" ht="21.75" customHeight="1">
      <c r="A331" s="34"/>
      <c r="B331" s="35"/>
      <c r="C331" s="187" t="s">
        <v>470</v>
      </c>
      <c r="D331" s="187" t="s">
        <v>140</v>
      </c>
      <c r="E331" s="188" t="s">
        <v>471</v>
      </c>
      <c r="F331" s="189" t="s">
        <v>472</v>
      </c>
      <c r="G331" s="190" t="s">
        <v>196</v>
      </c>
      <c r="H331" s="191">
        <v>196.98</v>
      </c>
      <c r="I331" s="192"/>
      <c r="J331" s="193">
        <f>ROUND(I331*H331,2)</f>
        <v>0</v>
      </c>
      <c r="K331" s="194"/>
      <c r="L331" s="39"/>
      <c r="M331" s="195" t="s">
        <v>1</v>
      </c>
      <c r="N331" s="196" t="s">
        <v>39</v>
      </c>
      <c r="O331" s="71"/>
      <c r="P331" s="197">
        <f>O331*H331</f>
        <v>0</v>
      </c>
      <c r="Q331" s="197">
        <v>5.3E-3</v>
      </c>
      <c r="R331" s="197">
        <f>Q331*H331</f>
        <v>1.0439939999999999</v>
      </c>
      <c r="S331" s="197">
        <v>0</v>
      </c>
      <c r="T331" s="198">
        <f>S331*H331</f>
        <v>0</v>
      </c>
      <c r="U331" s="34"/>
      <c r="V331" s="34"/>
      <c r="W331" s="34"/>
      <c r="X331" s="34"/>
      <c r="Y331" s="34"/>
      <c r="Z331" s="34"/>
      <c r="AA331" s="34"/>
      <c r="AB331" s="34"/>
      <c r="AC331" s="34"/>
      <c r="AD331" s="34"/>
      <c r="AE331" s="34"/>
      <c r="AR331" s="199" t="s">
        <v>223</v>
      </c>
      <c r="AT331" s="199" t="s">
        <v>140</v>
      </c>
      <c r="AU331" s="199" t="s">
        <v>145</v>
      </c>
      <c r="AY331" s="17" t="s">
        <v>137</v>
      </c>
      <c r="BE331" s="200">
        <f>IF(N331="základní",J331,0)</f>
        <v>0</v>
      </c>
      <c r="BF331" s="200">
        <f>IF(N331="snížená",J331,0)</f>
        <v>0</v>
      </c>
      <c r="BG331" s="200">
        <f>IF(N331="zákl. přenesená",J331,0)</f>
        <v>0</v>
      </c>
      <c r="BH331" s="200">
        <f>IF(N331="sníž. přenesená",J331,0)</f>
        <v>0</v>
      </c>
      <c r="BI331" s="200">
        <f>IF(N331="nulová",J331,0)</f>
        <v>0</v>
      </c>
      <c r="BJ331" s="17" t="s">
        <v>145</v>
      </c>
      <c r="BK331" s="200">
        <f>ROUND(I331*H331,2)</f>
        <v>0</v>
      </c>
      <c r="BL331" s="17" t="s">
        <v>223</v>
      </c>
      <c r="BM331" s="199" t="s">
        <v>473</v>
      </c>
    </row>
    <row r="332" spans="1:65" s="14" customFormat="1">
      <c r="B332" s="212"/>
      <c r="C332" s="213"/>
      <c r="D332" s="203" t="s">
        <v>147</v>
      </c>
      <c r="E332" s="214" t="s">
        <v>1</v>
      </c>
      <c r="F332" s="215" t="s">
        <v>468</v>
      </c>
      <c r="G332" s="213"/>
      <c r="H332" s="216">
        <v>193.2</v>
      </c>
      <c r="I332" s="217"/>
      <c r="J332" s="213"/>
      <c r="K332" s="213"/>
      <c r="L332" s="218"/>
      <c r="M332" s="219"/>
      <c r="N332" s="220"/>
      <c r="O332" s="220"/>
      <c r="P332" s="220"/>
      <c r="Q332" s="220"/>
      <c r="R332" s="220"/>
      <c r="S332" s="220"/>
      <c r="T332" s="221"/>
      <c r="AT332" s="222" t="s">
        <v>147</v>
      </c>
      <c r="AU332" s="222" t="s">
        <v>145</v>
      </c>
      <c r="AV332" s="14" t="s">
        <v>145</v>
      </c>
      <c r="AW332" s="14" t="s">
        <v>30</v>
      </c>
      <c r="AX332" s="14" t="s">
        <v>73</v>
      </c>
      <c r="AY332" s="222" t="s">
        <v>137</v>
      </c>
    </row>
    <row r="333" spans="1:65" s="14" customFormat="1">
      <c r="B333" s="212"/>
      <c r="C333" s="213"/>
      <c r="D333" s="203" t="s">
        <v>147</v>
      </c>
      <c r="E333" s="214" t="s">
        <v>1</v>
      </c>
      <c r="F333" s="215" t="s">
        <v>469</v>
      </c>
      <c r="G333" s="213"/>
      <c r="H333" s="216">
        <v>3.78</v>
      </c>
      <c r="I333" s="217"/>
      <c r="J333" s="213"/>
      <c r="K333" s="213"/>
      <c r="L333" s="218"/>
      <c r="M333" s="219"/>
      <c r="N333" s="220"/>
      <c r="O333" s="220"/>
      <c r="P333" s="220"/>
      <c r="Q333" s="220"/>
      <c r="R333" s="220"/>
      <c r="S333" s="220"/>
      <c r="T333" s="221"/>
      <c r="AT333" s="222" t="s">
        <v>147</v>
      </c>
      <c r="AU333" s="222" t="s">
        <v>145</v>
      </c>
      <c r="AV333" s="14" t="s">
        <v>145</v>
      </c>
      <c r="AW333" s="14" t="s">
        <v>30</v>
      </c>
      <c r="AX333" s="14" t="s">
        <v>73</v>
      </c>
      <c r="AY333" s="222" t="s">
        <v>137</v>
      </c>
    </row>
    <row r="334" spans="1:65" s="15" customFormat="1">
      <c r="B334" s="223"/>
      <c r="C334" s="224"/>
      <c r="D334" s="203" t="s">
        <v>147</v>
      </c>
      <c r="E334" s="225" t="s">
        <v>1</v>
      </c>
      <c r="F334" s="226" t="s">
        <v>150</v>
      </c>
      <c r="G334" s="224"/>
      <c r="H334" s="227">
        <v>196.98</v>
      </c>
      <c r="I334" s="228"/>
      <c r="J334" s="224"/>
      <c r="K334" s="224"/>
      <c r="L334" s="229"/>
      <c r="M334" s="230"/>
      <c r="N334" s="231"/>
      <c r="O334" s="231"/>
      <c r="P334" s="231"/>
      <c r="Q334" s="231"/>
      <c r="R334" s="231"/>
      <c r="S334" s="231"/>
      <c r="T334" s="232"/>
      <c r="AT334" s="233" t="s">
        <v>147</v>
      </c>
      <c r="AU334" s="233" t="s">
        <v>145</v>
      </c>
      <c r="AV334" s="15" t="s">
        <v>144</v>
      </c>
      <c r="AW334" s="15" t="s">
        <v>30</v>
      </c>
      <c r="AX334" s="15" t="s">
        <v>81</v>
      </c>
      <c r="AY334" s="233" t="s">
        <v>137</v>
      </c>
    </row>
    <row r="335" spans="1:65" s="2" customFormat="1" ht="16.5" customHeight="1">
      <c r="A335" s="34"/>
      <c r="B335" s="35"/>
      <c r="C335" s="234" t="s">
        <v>474</v>
      </c>
      <c r="D335" s="234" t="s">
        <v>371</v>
      </c>
      <c r="E335" s="235" t="s">
        <v>475</v>
      </c>
      <c r="F335" s="236" t="s">
        <v>476</v>
      </c>
      <c r="G335" s="237" t="s">
        <v>196</v>
      </c>
      <c r="H335" s="238">
        <v>216.678</v>
      </c>
      <c r="I335" s="239"/>
      <c r="J335" s="240">
        <f>ROUND(I335*H335,2)</f>
        <v>0</v>
      </c>
      <c r="K335" s="241"/>
      <c r="L335" s="242"/>
      <c r="M335" s="243" t="s">
        <v>1</v>
      </c>
      <c r="N335" s="244" t="s">
        <v>39</v>
      </c>
      <c r="O335" s="71"/>
      <c r="P335" s="197">
        <f>O335*H335</f>
        <v>0</v>
      </c>
      <c r="Q335" s="197">
        <v>1.26E-2</v>
      </c>
      <c r="R335" s="197">
        <f>Q335*H335</f>
        <v>2.7301427999999999</v>
      </c>
      <c r="S335" s="197">
        <v>0</v>
      </c>
      <c r="T335" s="198">
        <f>S335*H335</f>
        <v>0</v>
      </c>
      <c r="U335" s="34"/>
      <c r="V335" s="34"/>
      <c r="W335" s="34"/>
      <c r="X335" s="34"/>
      <c r="Y335" s="34"/>
      <c r="Z335" s="34"/>
      <c r="AA335" s="34"/>
      <c r="AB335" s="34"/>
      <c r="AC335" s="34"/>
      <c r="AD335" s="34"/>
      <c r="AE335" s="34"/>
      <c r="AR335" s="199" t="s">
        <v>297</v>
      </c>
      <c r="AT335" s="199" t="s">
        <v>371</v>
      </c>
      <c r="AU335" s="199" t="s">
        <v>145</v>
      </c>
      <c r="AY335" s="17" t="s">
        <v>137</v>
      </c>
      <c r="BE335" s="200">
        <f>IF(N335="základní",J335,0)</f>
        <v>0</v>
      </c>
      <c r="BF335" s="200">
        <f>IF(N335="snížená",J335,0)</f>
        <v>0</v>
      </c>
      <c r="BG335" s="200">
        <f>IF(N335="zákl. přenesená",J335,0)</f>
        <v>0</v>
      </c>
      <c r="BH335" s="200">
        <f>IF(N335="sníž. přenesená",J335,0)</f>
        <v>0</v>
      </c>
      <c r="BI335" s="200">
        <f>IF(N335="nulová",J335,0)</f>
        <v>0</v>
      </c>
      <c r="BJ335" s="17" t="s">
        <v>145</v>
      </c>
      <c r="BK335" s="200">
        <f>ROUND(I335*H335,2)</f>
        <v>0</v>
      </c>
      <c r="BL335" s="17" t="s">
        <v>223</v>
      </c>
      <c r="BM335" s="199" t="s">
        <v>477</v>
      </c>
    </row>
    <row r="336" spans="1:65" s="14" customFormat="1">
      <c r="B336" s="212"/>
      <c r="C336" s="213"/>
      <c r="D336" s="203" t="s">
        <v>147</v>
      </c>
      <c r="E336" s="213"/>
      <c r="F336" s="215" t="s">
        <v>478</v>
      </c>
      <c r="G336" s="213"/>
      <c r="H336" s="216">
        <v>216.678</v>
      </c>
      <c r="I336" s="217"/>
      <c r="J336" s="213"/>
      <c r="K336" s="213"/>
      <c r="L336" s="218"/>
      <c r="M336" s="219"/>
      <c r="N336" s="220"/>
      <c r="O336" s="220"/>
      <c r="P336" s="220"/>
      <c r="Q336" s="220"/>
      <c r="R336" s="220"/>
      <c r="S336" s="220"/>
      <c r="T336" s="221"/>
      <c r="AT336" s="222" t="s">
        <v>147</v>
      </c>
      <c r="AU336" s="222" t="s">
        <v>145</v>
      </c>
      <c r="AV336" s="14" t="s">
        <v>145</v>
      </c>
      <c r="AW336" s="14" t="s">
        <v>4</v>
      </c>
      <c r="AX336" s="14" t="s">
        <v>81</v>
      </c>
      <c r="AY336" s="222" t="s">
        <v>137</v>
      </c>
    </row>
    <row r="337" spans="1:65" s="2" customFormat="1" ht="21.75" customHeight="1">
      <c r="A337" s="34"/>
      <c r="B337" s="35"/>
      <c r="C337" s="187" t="s">
        <v>479</v>
      </c>
      <c r="D337" s="187" t="s">
        <v>140</v>
      </c>
      <c r="E337" s="188" t="s">
        <v>480</v>
      </c>
      <c r="F337" s="189" t="s">
        <v>481</v>
      </c>
      <c r="G337" s="190" t="s">
        <v>196</v>
      </c>
      <c r="H337" s="191">
        <v>196.98</v>
      </c>
      <c r="I337" s="192"/>
      <c r="J337" s="193">
        <f>ROUND(I337*H337,2)</f>
        <v>0</v>
      </c>
      <c r="K337" s="194"/>
      <c r="L337" s="39"/>
      <c r="M337" s="195" t="s">
        <v>1</v>
      </c>
      <c r="N337" s="196" t="s">
        <v>39</v>
      </c>
      <c r="O337" s="71"/>
      <c r="P337" s="197">
        <f>O337*H337</f>
        <v>0</v>
      </c>
      <c r="Q337" s="197">
        <v>0</v>
      </c>
      <c r="R337" s="197">
        <f>Q337*H337</f>
        <v>0</v>
      </c>
      <c r="S337" s="197">
        <v>0</v>
      </c>
      <c r="T337" s="198">
        <f>S337*H337</f>
        <v>0</v>
      </c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R337" s="199" t="s">
        <v>223</v>
      </c>
      <c r="AT337" s="199" t="s">
        <v>140</v>
      </c>
      <c r="AU337" s="199" t="s">
        <v>145</v>
      </c>
      <c r="AY337" s="17" t="s">
        <v>137</v>
      </c>
      <c r="BE337" s="200">
        <f>IF(N337="základní",J337,0)</f>
        <v>0</v>
      </c>
      <c r="BF337" s="200">
        <f>IF(N337="snížená",J337,0)</f>
        <v>0</v>
      </c>
      <c r="BG337" s="200">
        <f>IF(N337="zákl. přenesená",J337,0)</f>
        <v>0</v>
      </c>
      <c r="BH337" s="200">
        <f>IF(N337="sníž. přenesená",J337,0)</f>
        <v>0</v>
      </c>
      <c r="BI337" s="200">
        <f>IF(N337="nulová",J337,0)</f>
        <v>0</v>
      </c>
      <c r="BJ337" s="17" t="s">
        <v>145</v>
      </c>
      <c r="BK337" s="200">
        <f>ROUND(I337*H337,2)</f>
        <v>0</v>
      </c>
      <c r="BL337" s="17" t="s">
        <v>223</v>
      </c>
      <c r="BM337" s="199" t="s">
        <v>482</v>
      </c>
    </row>
    <row r="338" spans="1:65" s="14" customFormat="1">
      <c r="B338" s="212"/>
      <c r="C338" s="213"/>
      <c r="D338" s="203" t="s">
        <v>147</v>
      </c>
      <c r="E338" s="214" t="s">
        <v>1</v>
      </c>
      <c r="F338" s="215" t="s">
        <v>468</v>
      </c>
      <c r="G338" s="213"/>
      <c r="H338" s="216">
        <v>193.2</v>
      </c>
      <c r="I338" s="217"/>
      <c r="J338" s="213"/>
      <c r="K338" s="213"/>
      <c r="L338" s="218"/>
      <c r="M338" s="219"/>
      <c r="N338" s="220"/>
      <c r="O338" s="220"/>
      <c r="P338" s="220"/>
      <c r="Q338" s="220"/>
      <c r="R338" s="220"/>
      <c r="S338" s="220"/>
      <c r="T338" s="221"/>
      <c r="AT338" s="222" t="s">
        <v>147</v>
      </c>
      <c r="AU338" s="222" t="s">
        <v>145</v>
      </c>
      <c r="AV338" s="14" t="s">
        <v>145</v>
      </c>
      <c r="AW338" s="14" t="s">
        <v>30</v>
      </c>
      <c r="AX338" s="14" t="s">
        <v>73</v>
      </c>
      <c r="AY338" s="222" t="s">
        <v>137</v>
      </c>
    </row>
    <row r="339" spans="1:65" s="14" customFormat="1">
      <c r="B339" s="212"/>
      <c r="C339" s="213"/>
      <c r="D339" s="203" t="s">
        <v>147</v>
      </c>
      <c r="E339" s="214" t="s">
        <v>1</v>
      </c>
      <c r="F339" s="215" t="s">
        <v>469</v>
      </c>
      <c r="G339" s="213"/>
      <c r="H339" s="216">
        <v>3.78</v>
      </c>
      <c r="I339" s="217"/>
      <c r="J339" s="213"/>
      <c r="K339" s="213"/>
      <c r="L339" s="218"/>
      <c r="M339" s="219"/>
      <c r="N339" s="220"/>
      <c r="O339" s="220"/>
      <c r="P339" s="220"/>
      <c r="Q339" s="220"/>
      <c r="R339" s="220"/>
      <c r="S339" s="220"/>
      <c r="T339" s="221"/>
      <c r="AT339" s="222" t="s">
        <v>147</v>
      </c>
      <c r="AU339" s="222" t="s">
        <v>145</v>
      </c>
      <c r="AV339" s="14" t="s">
        <v>145</v>
      </c>
      <c r="AW339" s="14" t="s">
        <v>30</v>
      </c>
      <c r="AX339" s="14" t="s">
        <v>73</v>
      </c>
      <c r="AY339" s="222" t="s">
        <v>137</v>
      </c>
    </row>
    <row r="340" spans="1:65" s="15" customFormat="1">
      <c r="B340" s="223"/>
      <c r="C340" s="224"/>
      <c r="D340" s="203" t="s">
        <v>147</v>
      </c>
      <c r="E340" s="225" t="s">
        <v>1</v>
      </c>
      <c r="F340" s="226" t="s">
        <v>150</v>
      </c>
      <c r="G340" s="224"/>
      <c r="H340" s="227">
        <v>196.98</v>
      </c>
      <c r="I340" s="228"/>
      <c r="J340" s="224"/>
      <c r="K340" s="224"/>
      <c r="L340" s="229"/>
      <c r="M340" s="230"/>
      <c r="N340" s="231"/>
      <c r="O340" s="231"/>
      <c r="P340" s="231"/>
      <c r="Q340" s="231"/>
      <c r="R340" s="231"/>
      <c r="S340" s="231"/>
      <c r="T340" s="232"/>
      <c r="AT340" s="233" t="s">
        <v>147</v>
      </c>
      <c r="AU340" s="233" t="s">
        <v>145</v>
      </c>
      <c r="AV340" s="15" t="s">
        <v>144</v>
      </c>
      <c r="AW340" s="15" t="s">
        <v>30</v>
      </c>
      <c r="AX340" s="15" t="s">
        <v>81</v>
      </c>
      <c r="AY340" s="233" t="s">
        <v>137</v>
      </c>
    </row>
    <row r="341" spans="1:65" s="2" customFormat="1" ht="21.75" customHeight="1">
      <c r="A341" s="34"/>
      <c r="B341" s="35"/>
      <c r="C341" s="187" t="s">
        <v>483</v>
      </c>
      <c r="D341" s="187" t="s">
        <v>140</v>
      </c>
      <c r="E341" s="188" t="s">
        <v>484</v>
      </c>
      <c r="F341" s="189" t="s">
        <v>485</v>
      </c>
      <c r="G341" s="190" t="s">
        <v>196</v>
      </c>
      <c r="H341" s="191">
        <v>196.98</v>
      </c>
      <c r="I341" s="192"/>
      <c r="J341" s="193">
        <f>ROUND(I341*H341,2)</f>
        <v>0</v>
      </c>
      <c r="K341" s="194"/>
      <c r="L341" s="39"/>
      <c r="M341" s="195" t="s">
        <v>1</v>
      </c>
      <c r="N341" s="196" t="s">
        <v>39</v>
      </c>
      <c r="O341" s="71"/>
      <c r="P341" s="197">
        <f>O341*H341</f>
        <v>0</v>
      </c>
      <c r="Q341" s="197">
        <v>0</v>
      </c>
      <c r="R341" s="197">
        <f>Q341*H341</f>
        <v>0</v>
      </c>
      <c r="S341" s="197">
        <v>0</v>
      </c>
      <c r="T341" s="198">
        <f>S341*H341</f>
        <v>0</v>
      </c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R341" s="199" t="s">
        <v>223</v>
      </c>
      <c r="AT341" s="199" t="s">
        <v>140</v>
      </c>
      <c r="AU341" s="199" t="s">
        <v>145</v>
      </c>
      <c r="AY341" s="17" t="s">
        <v>137</v>
      </c>
      <c r="BE341" s="200">
        <f>IF(N341="základní",J341,0)</f>
        <v>0</v>
      </c>
      <c r="BF341" s="200">
        <f>IF(N341="snížená",J341,0)</f>
        <v>0</v>
      </c>
      <c r="BG341" s="200">
        <f>IF(N341="zákl. přenesená",J341,0)</f>
        <v>0</v>
      </c>
      <c r="BH341" s="200">
        <f>IF(N341="sníž. přenesená",J341,0)</f>
        <v>0</v>
      </c>
      <c r="BI341" s="200">
        <f>IF(N341="nulová",J341,0)</f>
        <v>0</v>
      </c>
      <c r="BJ341" s="17" t="s">
        <v>145</v>
      </c>
      <c r="BK341" s="200">
        <f>ROUND(I341*H341,2)</f>
        <v>0</v>
      </c>
      <c r="BL341" s="17" t="s">
        <v>223</v>
      </c>
      <c r="BM341" s="199" t="s">
        <v>486</v>
      </c>
    </row>
    <row r="342" spans="1:65" s="14" customFormat="1">
      <c r="B342" s="212"/>
      <c r="C342" s="213"/>
      <c r="D342" s="203" t="s">
        <v>147</v>
      </c>
      <c r="E342" s="214" t="s">
        <v>1</v>
      </c>
      <c r="F342" s="215" t="s">
        <v>468</v>
      </c>
      <c r="G342" s="213"/>
      <c r="H342" s="216">
        <v>193.2</v>
      </c>
      <c r="I342" s="217"/>
      <c r="J342" s="213"/>
      <c r="K342" s="213"/>
      <c r="L342" s="218"/>
      <c r="M342" s="219"/>
      <c r="N342" s="220"/>
      <c r="O342" s="220"/>
      <c r="P342" s="220"/>
      <c r="Q342" s="220"/>
      <c r="R342" s="220"/>
      <c r="S342" s="220"/>
      <c r="T342" s="221"/>
      <c r="AT342" s="222" t="s">
        <v>147</v>
      </c>
      <c r="AU342" s="222" t="s">
        <v>145</v>
      </c>
      <c r="AV342" s="14" t="s">
        <v>145</v>
      </c>
      <c r="AW342" s="14" t="s">
        <v>30</v>
      </c>
      <c r="AX342" s="14" t="s">
        <v>73</v>
      </c>
      <c r="AY342" s="222" t="s">
        <v>137</v>
      </c>
    </row>
    <row r="343" spans="1:65" s="14" customFormat="1">
      <c r="B343" s="212"/>
      <c r="C343" s="213"/>
      <c r="D343" s="203" t="s">
        <v>147</v>
      </c>
      <c r="E343" s="214" t="s">
        <v>1</v>
      </c>
      <c r="F343" s="215" t="s">
        <v>469</v>
      </c>
      <c r="G343" s="213"/>
      <c r="H343" s="216">
        <v>3.78</v>
      </c>
      <c r="I343" s="217"/>
      <c r="J343" s="213"/>
      <c r="K343" s="213"/>
      <c r="L343" s="218"/>
      <c r="M343" s="219"/>
      <c r="N343" s="220"/>
      <c r="O343" s="220"/>
      <c r="P343" s="220"/>
      <c r="Q343" s="220"/>
      <c r="R343" s="220"/>
      <c r="S343" s="220"/>
      <c r="T343" s="221"/>
      <c r="AT343" s="222" t="s">
        <v>147</v>
      </c>
      <c r="AU343" s="222" t="s">
        <v>145</v>
      </c>
      <c r="AV343" s="14" t="s">
        <v>145</v>
      </c>
      <c r="AW343" s="14" t="s">
        <v>30</v>
      </c>
      <c r="AX343" s="14" t="s">
        <v>73</v>
      </c>
      <c r="AY343" s="222" t="s">
        <v>137</v>
      </c>
    </row>
    <row r="344" spans="1:65" s="15" customFormat="1">
      <c r="B344" s="223"/>
      <c r="C344" s="224"/>
      <c r="D344" s="203" t="s">
        <v>147</v>
      </c>
      <c r="E344" s="225" t="s">
        <v>1</v>
      </c>
      <c r="F344" s="226" t="s">
        <v>150</v>
      </c>
      <c r="G344" s="224"/>
      <c r="H344" s="227">
        <v>196.98</v>
      </c>
      <c r="I344" s="228"/>
      <c r="J344" s="224"/>
      <c r="K344" s="224"/>
      <c r="L344" s="229"/>
      <c r="M344" s="230"/>
      <c r="N344" s="231"/>
      <c r="O344" s="231"/>
      <c r="P344" s="231"/>
      <c r="Q344" s="231"/>
      <c r="R344" s="231"/>
      <c r="S344" s="231"/>
      <c r="T344" s="232"/>
      <c r="AT344" s="233" t="s">
        <v>147</v>
      </c>
      <c r="AU344" s="233" t="s">
        <v>145</v>
      </c>
      <c r="AV344" s="15" t="s">
        <v>144</v>
      </c>
      <c r="AW344" s="15" t="s">
        <v>30</v>
      </c>
      <c r="AX344" s="15" t="s">
        <v>81</v>
      </c>
      <c r="AY344" s="233" t="s">
        <v>137</v>
      </c>
    </row>
    <row r="345" spans="1:65" s="2" customFormat="1" ht="21.75" customHeight="1">
      <c r="A345" s="34"/>
      <c r="B345" s="35"/>
      <c r="C345" s="187" t="s">
        <v>487</v>
      </c>
      <c r="D345" s="187" t="s">
        <v>140</v>
      </c>
      <c r="E345" s="188" t="s">
        <v>488</v>
      </c>
      <c r="F345" s="189" t="s">
        <v>489</v>
      </c>
      <c r="G345" s="190" t="s">
        <v>196</v>
      </c>
      <c r="H345" s="191">
        <v>196.98</v>
      </c>
      <c r="I345" s="192"/>
      <c r="J345" s="193">
        <f>ROUND(I345*H345,2)</f>
        <v>0</v>
      </c>
      <c r="K345" s="194"/>
      <c r="L345" s="39"/>
      <c r="M345" s="195" t="s">
        <v>1</v>
      </c>
      <c r="N345" s="196" t="s">
        <v>39</v>
      </c>
      <c r="O345" s="71"/>
      <c r="P345" s="197">
        <f>O345*H345</f>
        <v>0</v>
      </c>
      <c r="Q345" s="197">
        <v>9.3000000000000005E-4</v>
      </c>
      <c r="R345" s="197">
        <f>Q345*H345</f>
        <v>0.1831914</v>
      </c>
      <c r="S345" s="197">
        <v>0</v>
      </c>
      <c r="T345" s="198">
        <f>S345*H345</f>
        <v>0</v>
      </c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R345" s="199" t="s">
        <v>223</v>
      </c>
      <c r="AT345" s="199" t="s">
        <v>140</v>
      </c>
      <c r="AU345" s="199" t="s">
        <v>145</v>
      </c>
      <c r="AY345" s="17" t="s">
        <v>137</v>
      </c>
      <c r="BE345" s="200">
        <f>IF(N345="základní",J345,0)</f>
        <v>0</v>
      </c>
      <c r="BF345" s="200">
        <f>IF(N345="snížená",J345,0)</f>
        <v>0</v>
      </c>
      <c r="BG345" s="200">
        <f>IF(N345="zákl. přenesená",J345,0)</f>
        <v>0</v>
      </c>
      <c r="BH345" s="200">
        <f>IF(N345="sníž. přenesená",J345,0)</f>
        <v>0</v>
      </c>
      <c r="BI345" s="200">
        <f>IF(N345="nulová",J345,0)</f>
        <v>0</v>
      </c>
      <c r="BJ345" s="17" t="s">
        <v>145</v>
      </c>
      <c r="BK345" s="200">
        <f>ROUND(I345*H345,2)</f>
        <v>0</v>
      </c>
      <c r="BL345" s="17" t="s">
        <v>223</v>
      </c>
      <c r="BM345" s="199" t="s">
        <v>490</v>
      </c>
    </row>
    <row r="346" spans="1:65" s="14" customFormat="1">
      <c r="B346" s="212"/>
      <c r="C346" s="213"/>
      <c r="D346" s="203" t="s">
        <v>147</v>
      </c>
      <c r="E346" s="214" t="s">
        <v>1</v>
      </c>
      <c r="F346" s="215" t="s">
        <v>468</v>
      </c>
      <c r="G346" s="213"/>
      <c r="H346" s="216">
        <v>193.2</v>
      </c>
      <c r="I346" s="217"/>
      <c r="J346" s="213"/>
      <c r="K346" s="213"/>
      <c r="L346" s="218"/>
      <c r="M346" s="219"/>
      <c r="N346" s="220"/>
      <c r="O346" s="220"/>
      <c r="P346" s="220"/>
      <c r="Q346" s="220"/>
      <c r="R346" s="220"/>
      <c r="S346" s="220"/>
      <c r="T346" s="221"/>
      <c r="AT346" s="222" t="s">
        <v>147</v>
      </c>
      <c r="AU346" s="222" t="s">
        <v>145</v>
      </c>
      <c r="AV346" s="14" t="s">
        <v>145</v>
      </c>
      <c r="AW346" s="14" t="s">
        <v>30</v>
      </c>
      <c r="AX346" s="14" t="s">
        <v>73</v>
      </c>
      <c r="AY346" s="222" t="s">
        <v>137</v>
      </c>
    </row>
    <row r="347" spans="1:65" s="14" customFormat="1">
      <c r="B347" s="212"/>
      <c r="C347" s="213"/>
      <c r="D347" s="203" t="s">
        <v>147</v>
      </c>
      <c r="E347" s="214" t="s">
        <v>1</v>
      </c>
      <c r="F347" s="215" t="s">
        <v>469</v>
      </c>
      <c r="G347" s="213"/>
      <c r="H347" s="216">
        <v>3.78</v>
      </c>
      <c r="I347" s="217"/>
      <c r="J347" s="213"/>
      <c r="K347" s="213"/>
      <c r="L347" s="218"/>
      <c r="M347" s="219"/>
      <c r="N347" s="220"/>
      <c r="O347" s="220"/>
      <c r="P347" s="220"/>
      <c r="Q347" s="220"/>
      <c r="R347" s="220"/>
      <c r="S347" s="220"/>
      <c r="T347" s="221"/>
      <c r="AT347" s="222" t="s">
        <v>147</v>
      </c>
      <c r="AU347" s="222" t="s">
        <v>145</v>
      </c>
      <c r="AV347" s="14" t="s">
        <v>145</v>
      </c>
      <c r="AW347" s="14" t="s">
        <v>30</v>
      </c>
      <c r="AX347" s="14" t="s">
        <v>73</v>
      </c>
      <c r="AY347" s="222" t="s">
        <v>137</v>
      </c>
    </row>
    <row r="348" spans="1:65" s="15" customFormat="1">
      <c r="B348" s="223"/>
      <c r="C348" s="224"/>
      <c r="D348" s="203" t="s">
        <v>147</v>
      </c>
      <c r="E348" s="225" t="s">
        <v>1</v>
      </c>
      <c r="F348" s="226" t="s">
        <v>150</v>
      </c>
      <c r="G348" s="224"/>
      <c r="H348" s="227">
        <v>196.98</v>
      </c>
      <c r="I348" s="228"/>
      <c r="J348" s="224"/>
      <c r="K348" s="224"/>
      <c r="L348" s="229"/>
      <c r="M348" s="230"/>
      <c r="N348" s="231"/>
      <c r="O348" s="231"/>
      <c r="P348" s="231"/>
      <c r="Q348" s="231"/>
      <c r="R348" s="231"/>
      <c r="S348" s="231"/>
      <c r="T348" s="232"/>
      <c r="AT348" s="233" t="s">
        <v>147</v>
      </c>
      <c r="AU348" s="233" t="s">
        <v>145</v>
      </c>
      <c r="AV348" s="15" t="s">
        <v>144</v>
      </c>
      <c r="AW348" s="15" t="s">
        <v>30</v>
      </c>
      <c r="AX348" s="15" t="s">
        <v>81</v>
      </c>
      <c r="AY348" s="233" t="s">
        <v>137</v>
      </c>
    </row>
    <row r="349" spans="1:65" s="2" customFormat="1" ht="21.75" customHeight="1">
      <c r="A349" s="34"/>
      <c r="B349" s="35"/>
      <c r="C349" s="187" t="s">
        <v>491</v>
      </c>
      <c r="D349" s="187" t="s">
        <v>140</v>
      </c>
      <c r="E349" s="188" t="s">
        <v>492</v>
      </c>
      <c r="F349" s="189" t="s">
        <v>493</v>
      </c>
      <c r="G349" s="190" t="s">
        <v>395</v>
      </c>
      <c r="H349" s="245"/>
      <c r="I349" s="192"/>
      <c r="J349" s="193">
        <f>ROUND(I349*H349,2)</f>
        <v>0</v>
      </c>
      <c r="K349" s="194"/>
      <c r="L349" s="39"/>
      <c r="M349" s="195" t="s">
        <v>1</v>
      </c>
      <c r="N349" s="196" t="s">
        <v>39</v>
      </c>
      <c r="O349" s="71"/>
      <c r="P349" s="197">
        <f>O349*H349</f>
        <v>0</v>
      </c>
      <c r="Q349" s="197">
        <v>0</v>
      </c>
      <c r="R349" s="197">
        <f>Q349*H349</f>
        <v>0</v>
      </c>
      <c r="S349" s="197">
        <v>0</v>
      </c>
      <c r="T349" s="198">
        <f>S349*H349</f>
        <v>0</v>
      </c>
      <c r="U349" s="34"/>
      <c r="V349" s="34"/>
      <c r="W349" s="34"/>
      <c r="X349" s="34"/>
      <c r="Y349" s="34"/>
      <c r="Z349" s="34"/>
      <c r="AA349" s="34"/>
      <c r="AB349" s="34"/>
      <c r="AC349" s="34"/>
      <c r="AD349" s="34"/>
      <c r="AE349" s="34"/>
      <c r="AR349" s="199" t="s">
        <v>223</v>
      </c>
      <c r="AT349" s="199" t="s">
        <v>140</v>
      </c>
      <c r="AU349" s="199" t="s">
        <v>145</v>
      </c>
      <c r="AY349" s="17" t="s">
        <v>137</v>
      </c>
      <c r="BE349" s="200">
        <f>IF(N349="základní",J349,0)</f>
        <v>0</v>
      </c>
      <c r="BF349" s="200">
        <f>IF(N349="snížená",J349,0)</f>
        <v>0</v>
      </c>
      <c r="BG349" s="200">
        <f>IF(N349="zákl. přenesená",J349,0)</f>
        <v>0</v>
      </c>
      <c r="BH349" s="200">
        <f>IF(N349="sníž. přenesená",J349,0)</f>
        <v>0</v>
      </c>
      <c r="BI349" s="200">
        <f>IF(N349="nulová",J349,0)</f>
        <v>0</v>
      </c>
      <c r="BJ349" s="17" t="s">
        <v>145</v>
      </c>
      <c r="BK349" s="200">
        <f>ROUND(I349*H349,2)</f>
        <v>0</v>
      </c>
      <c r="BL349" s="17" t="s">
        <v>223</v>
      </c>
      <c r="BM349" s="199" t="s">
        <v>494</v>
      </c>
    </row>
    <row r="350" spans="1:65" s="12" customFormat="1" ht="22.9" customHeight="1">
      <c r="B350" s="171"/>
      <c r="C350" s="172"/>
      <c r="D350" s="173" t="s">
        <v>72</v>
      </c>
      <c r="E350" s="185" t="s">
        <v>495</v>
      </c>
      <c r="F350" s="185" t="s">
        <v>496</v>
      </c>
      <c r="G350" s="172"/>
      <c r="H350" s="172"/>
      <c r="I350" s="175"/>
      <c r="J350" s="186">
        <f>BK350</f>
        <v>0</v>
      </c>
      <c r="K350" s="172"/>
      <c r="L350" s="177"/>
      <c r="M350" s="178"/>
      <c r="N350" s="179"/>
      <c r="O350" s="179"/>
      <c r="P350" s="180">
        <f>SUM(P351:P355)</f>
        <v>0</v>
      </c>
      <c r="Q350" s="179"/>
      <c r="R350" s="180">
        <f>SUM(R351:R355)</f>
        <v>2.5989119999999998E-2</v>
      </c>
      <c r="S350" s="179"/>
      <c r="T350" s="181">
        <f>SUM(T351:T355)</f>
        <v>0</v>
      </c>
      <c r="AR350" s="182" t="s">
        <v>145</v>
      </c>
      <c r="AT350" s="183" t="s">
        <v>72</v>
      </c>
      <c r="AU350" s="183" t="s">
        <v>81</v>
      </c>
      <c r="AY350" s="182" t="s">
        <v>137</v>
      </c>
      <c r="BK350" s="184">
        <f>SUM(BK351:BK355)</f>
        <v>0</v>
      </c>
    </row>
    <row r="351" spans="1:65" s="2" customFormat="1" ht="21.75" customHeight="1">
      <c r="A351" s="34"/>
      <c r="B351" s="35"/>
      <c r="C351" s="187" t="s">
        <v>497</v>
      </c>
      <c r="D351" s="187" t="s">
        <v>140</v>
      </c>
      <c r="E351" s="188" t="s">
        <v>498</v>
      </c>
      <c r="F351" s="189" t="s">
        <v>499</v>
      </c>
      <c r="G351" s="190" t="s">
        <v>196</v>
      </c>
      <c r="H351" s="191">
        <v>72.191999999999993</v>
      </c>
      <c r="I351" s="192"/>
      <c r="J351" s="193">
        <f>ROUND(I351*H351,2)</f>
        <v>0</v>
      </c>
      <c r="K351" s="194"/>
      <c r="L351" s="39"/>
      <c r="M351" s="195" t="s">
        <v>1</v>
      </c>
      <c r="N351" s="196" t="s">
        <v>39</v>
      </c>
      <c r="O351" s="71"/>
      <c r="P351" s="197">
        <f>O351*H351</f>
        <v>0</v>
      </c>
      <c r="Q351" s="197">
        <v>1.2999999999999999E-4</v>
      </c>
      <c r="R351" s="197">
        <f>Q351*H351</f>
        <v>9.3849599999999977E-3</v>
      </c>
      <c r="S351" s="197">
        <v>0</v>
      </c>
      <c r="T351" s="198">
        <f>S351*H351</f>
        <v>0</v>
      </c>
      <c r="U351" s="34"/>
      <c r="V351" s="34"/>
      <c r="W351" s="34"/>
      <c r="X351" s="34"/>
      <c r="Y351" s="34"/>
      <c r="Z351" s="34"/>
      <c r="AA351" s="34"/>
      <c r="AB351" s="34"/>
      <c r="AC351" s="34"/>
      <c r="AD351" s="34"/>
      <c r="AE351" s="34"/>
      <c r="AR351" s="199" t="s">
        <v>223</v>
      </c>
      <c r="AT351" s="199" t="s">
        <v>140</v>
      </c>
      <c r="AU351" s="199" t="s">
        <v>145</v>
      </c>
      <c r="AY351" s="17" t="s">
        <v>137</v>
      </c>
      <c r="BE351" s="200">
        <f>IF(N351="základní",J351,0)</f>
        <v>0</v>
      </c>
      <c r="BF351" s="200">
        <f>IF(N351="snížená",J351,0)</f>
        <v>0</v>
      </c>
      <c r="BG351" s="200">
        <f>IF(N351="zákl. přenesená",J351,0)</f>
        <v>0</v>
      </c>
      <c r="BH351" s="200">
        <f>IF(N351="sníž. přenesená",J351,0)</f>
        <v>0</v>
      </c>
      <c r="BI351" s="200">
        <f>IF(N351="nulová",J351,0)</f>
        <v>0</v>
      </c>
      <c r="BJ351" s="17" t="s">
        <v>145</v>
      </c>
      <c r="BK351" s="200">
        <f>ROUND(I351*H351,2)</f>
        <v>0</v>
      </c>
      <c r="BL351" s="17" t="s">
        <v>223</v>
      </c>
      <c r="BM351" s="199" t="s">
        <v>500</v>
      </c>
    </row>
    <row r="352" spans="1:65" s="13" customFormat="1">
      <c r="B352" s="201"/>
      <c r="C352" s="202"/>
      <c r="D352" s="203" t="s">
        <v>147</v>
      </c>
      <c r="E352" s="204" t="s">
        <v>1</v>
      </c>
      <c r="F352" s="205" t="s">
        <v>501</v>
      </c>
      <c r="G352" s="202"/>
      <c r="H352" s="204" t="s">
        <v>1</v>
      </c>
      <c r="I352" s="206"/>
      <c r="J352" s="202"/>
      <c r="K352" s="202"/>
      <c r="L352" s="207"/>
      <c r="M352" s="208"/>
      <c r="N352" s="209"/>
      <c r="O352" s="209"/>
      <c r="P352" s="209"/>
      <c r="Q352" s="209"/>
      <c r="R352" s="209"/>
      <c r="S352" s="209"/>
      <c r="T352" s="210"/>
      <c r="AT352" s="211" t="s">
        <v>147</v>
      </c>
      <c r="AU352" s="211" t="s">
        <v>145</v>
      </c>
      <c r="AV352" s="13" t="s">
        <v>81</v>
      </c>
      <c r="AW352" s="13" t="s">
        <v>30</v>
      </c>
      <c r="AX352" s="13" t="s">
        <v>73</v>
      </c>
      <c r="AY352" s="211" t="s">
        <v>137</v>
      </c>
    </row>
    <row r="353" spans="1:65" s="14" customFormat="1">
      <c r="B353" s="212"/>
      <c r="C353" s="213"/>
      <c r="D353" s="203" t="s">
        <v>147</v>
      </c>
      <c r="E353" s="214" t="s">
        <v>1</v>
      </c>
      <c r="F353" s="215" t="s">
        <v>502</v>
      </c>
      <c r="G353" s="213"/>
      <c r="H353" s="216">
        <v>72.191999999999993</v>
      </c>
      <c r="I353" s="217"/>
      <c r="J353" s="213"/>
      <c r="K353" s="213"/>
      <c r="L353" s="218"/>
      <c r="M353" s="219"/>
      <c r="N353" s="220"/>
      <c r="O353" s="220"/>
      <c r="P353" s="220"/>
      <c r="Q353" s="220"/>
      <c r="R353" s="220"/>
      <c r="S353" s="220"/>
      <c r="T353" s="221"/>
      <c r="AT353" s="222" t="s">
        <v>147</v>
      </c>
      <c r="AU353" s="222" t="s">
        <v>145</v>
      </c>
      <c r="AV353" s="14" t="s">
        <v>145</v>
      </c>
      <c r="AW353" s="14" t="s">
        <v>30</v>
      </c>
      <c r="AX353" s="14" t="s">
        <v>73</v>
      </c>
      <c r="AY353" s="222" t="s">
        <v>137</v>
      </c>
    </row>
    <row r="354" spans="1:65" s="15" customFormat="1">
      <c r="B354" s="223"/>
      <c r="C354" s="224"/>
      <c r="D354" s="203" t="s">
        <v>147</v>
      </c>
      <c r="E354" s="225" t="s">
        <v>1</v>
      </c>
      <c r="F354" s="226" t="s">
        <v>150</v>
      </c>
      <c r="G354" s="224"/>
      <c r="H354" s="227">
        <v>72.191999999999993</v>
      </c>
      <c r="I354" s="228"/>
      <c r="J354" s="224"/>
      <c r="K354" s="224"/>
      <c r="L354" s="229"/>
      <c r="M354" s="230"/>
      <c r="N354" s="231"/>
      <c r="O354" s="231"/>
      <c r="P354" s="231"/>
      <c r="Q354" s="231"/>
      <c r="R354" s="231"/>
      <c r="S354" s="231"/>
      <c r="T354" s="232"/>
      <c r="AT354" s="233" t="s">
        <v>147</v>
      </c>
      <c r="AU354" s="233" t="s">
        <v>145</v>
      </c>
      <c r="AV354" s="15" t="s">
        <v>144</v>
      </c>
      <c r="AW354" s="15" t="s">
        <v>30</v>
      </c>
      <c r="AX354" s="15" t="s">
        <v>81</v>
      </c>
      <c r="AY354" s="233" t="s">
        <v>137</v>
      </c>
    </row>
    <row r="355" spans="1:65" s="2" customFormat="1" ht="16.5" customHeight="1">
      <c r="A355" s="34"/>
      <c r="B355" s="35"/>
      <c r="C355" s="187" t="s">
        <v>503</v>
      </c>
      <c r="D355" s="187" t="s">
        <v>140</v>
      </c>
      <c r="E355" s="188" t="s">
        <v>504</v>
      </c>
      <c r="F355" s="189" t="s">
        <v>505</v>
      </c>
      <c r="G355" s="190" t="s">
        <v>196</v>
      </c>
      <c r="H355" s="191">
        <v>72.191999999999993</v>
      </c>
      <c r="I355" s="192"/>
      <c r="J355" s="193">
        <f>ROUND(I355*H355,2)</f>
        <v>0</v>
      </c>
      <c r="K355" s="194"/>
      <c r="L355" s="39"/>
      <c r="M355" s="195" t="s">
        <v>1</v>
      </c>
      <c r="N355" s="196" t="s">
        <v>39</v>
      </c>
      <c r="O355" s="71"/>
      <c r="P355" s="197">
        <f>O355*H355</f>
        <v>0</v>
      </c>
      <c r="Q355" s="197">
        <v>2.3000000000000001E-4</v>
      </c>
      <c r="R355" s="197">
        <f>Q355*H355</f>
        <v>1.660416E-2</v>
      </c>
      <c r="S355" s="197">
        <v>0</v>
      </c>
      <c r="T355" s="198">
        <f>S355*H355</f>
        <v>0</v>
      </c>
      <c r="U355" s="34"/>
      <c r="V355" s="34"/>
      <c r="W355" s="34"/>
      <c r="X355" s="34"/>
      <c r="Y355" s="34"/>
      <c r="Z355" s="34"/>
      <c r="AA355" s="34"/>
      <c r="AB355" s="34"/>
      <c r="AC355" s="34"/>
      <c r="AD355" s="34"/>
      <c r="AE355" s="34"/>
      <c r="AR355" s="199" t="s">
        <v>223</v>
      </c>
      <c r="AT355" s="199" t="s">
        <v>140</v>
      </c>
      <c r="AU355" s="199" t="s">
        <v>145</v>
      </c>
      <c r="AY355" s="17" t="s">
        <v>137</v>
      </c>
      <c r="BE355" s="200">
        <f>IF(N355="základní",J355,0)</f>
        <v>0</v>
      </c>
      <c r="BF355" s="200">
        <f>IF(N355="snížená",J355,0)</f>
        <v>0</v>
      </c>
      <c r="BG355" s="200">
        <f>IF(N355="zákl. přenesená",J355,0)</f>
        <v>0</v>
      </c>
      <c r="BH355" s="200">
        <f>IF(N355="sníž. přenesená",J355,0)</f>
        <v>0</v>
      </c>
      <c r="BI355" s="200">
        <f>IF(N355="nulová",J355,0)</f>
        <v>0</v>
      </c>
      <c r="BJ355" s="17" t="s">
        <v>145</v>
      </c>
      <c r="BK355" s="200">
        <f>ROUND(I355*H355,2)</f>
        <v>0</v>
      </c>
      <c r="BL355" s="17" t="s">
        <v>223</v>
      </c>
      <c r="BM355" s="199" t="s">
        <v>506</v>
      </c>
    </row>
    <row r="356" spans="1:65" s="12" customFormat="1" ht="22.9" customHeight="1">
      <c r="B356" s="171"/>
      <c r="C356" s="172"/>
      <c r="D356" s="173" t="s">
        <v>72</v>
      </c>
      <c r="E356" s="185" t="s">
        <v>507</v>
      </c>
      <c r="F356" s="185" t="s">
        <v>508</v>
      </c>
      <c r="G356" s="172"/>
      <c r="H356" s="172"/>
      <c r="I356" s="175"/>
      <c r="J356" s="186">
        <f>BK356</f>
        <v>0</v>
      </c>
      <c r="K356" s="172"/>
      <c r="L356" s="177"/>
      <c r="M356" s="178"/>
      <c r="N356" s="179"/>
      <c r="O356" s="179"/>
      <c r="P356" s="180">
        <f>SUM(P357:P361)</f>
        <v>0</v>
      </c>
      <c r="Q356" s="179"/>
      <c r="R356" s="180">
        <f>SUM(R357:R361)</f>
        <v>1.6899999999999998E-2</v>
      </c>
      <c r="S356" s="179"/>
      <c r="T356" s="181">
        <f>SUM(T357:T361)</f>
        <v>0</v>
      </c>
      <c r="AR356" s="182" t="s">
        <v>145</v>
      </c>
      <c r="AT356" s="183" t="s">
        <v>72</v>
      </c>
      <c r="AU356" s="183" t="s">
        <v>81</v>
      </c>
      <c r="AY356" s="182" t="s">
        <v>137</v>
      </c>
      <c r="BK356" s="184">
        <f>SUM(BK357:BK361)</f>
        <v>0</v>
      </c>
    </row>
    <row r="357" spans="1:65" s="2" customFormat="1" ht="16.5" customHeight="1">
      <c r="A357" s="34"/>
      <c r="B357" s="35"/>
      <c r="C357" s="187" t="s">
        <v>509</v>
      </c>
      <c r="D357" s="187" t="s">
        <v>140</v>
      </c>
      <c r="E357" s="188" t="s">
        <v>510</v>
      </c>
      <c r="F357" s="189" t="s">
        <v>511</v>
      </c>
      <c r="G357" s="190" t="s">
        <v>196</v>
      </c>
      <c r="H357" s="191">
        <v>130</v>
      </c>
      <c r="I357" s="192"/>
      <c r="J357" s="193">
        <f>ROUND(I357*H357,2)</f>
        <v>0</v>
      </c>
      <c r="K357" s="194"/>
      <c r="L357" s="39"/>
      <c r="M357" s="195" t="s">
        <v>1</v>
      </c>
      <c r="N357" s="196" t="s">
        <v>39</v>
      </c>
      <c r="O357" s="71"/>
      <c r="P357" s="197">
        <f>O357*H357</f>
        <v>0</v>
      </c>
      <c r="Q357" s="197">
        <v>1.2999999999999999E-4</v>
      </c>
      <c r="R357" s="197">
        <f>Q357*H357</f>
        <v>1.6899999999999998E-2</v>
      </c>
      <c r="S357" s="197">
        <v>0</v>
      </c>
      <c r="T357" s="198">
        <f>S357*H357</f>
        <v>0</v>
      </c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R357" s="199" t="s">
        <v>223</v>
      </c>
      <c r="AT357" s="199" t="s">
        <v>140</v>
      </c>
      <c r="AU357" s="199" t="s">
        <v>145</v>
      </c>
      <c r="AY357" s="17" t="s">
        <v>137</v>
      </c>
      <c r="BE357" s="200">
        <f>IF(N357="základní",J357,0)</f>
        <v>0</v>
      </c>
      <c r="BF357" s="200">
        <f>IF(N357="snížená",J357,0)</f>
        <v>0</v>
      </c>
      <c r="BG357" s="200">
        <f>IF(N357="zákl. přenesená",J357,0)</f>
        <v>0</v>
      </c>
      <c r="BH357" s="200">
        <f>IF(N357="sníž. přenesená",J357,0)</f>
        <v>0</v>
      </c>
      <c r="BI357" s="200">
        <f>IF(N357="nulová",J357,0)</f>
        <v>0</v>
      </c>
      <c r="BJ357" s="17" t="s">
        <v>145</v>
      </c>
      <c r="BK357" s="200">
        <f>ROUND(I357*H357,2)</f>
        <v>0</v>
      </c>
      <c r="BL357" s="17" t="s">
        <v>223</v>
      </c>
      <c r="BM357" s="199" t="s">
        <v>512</v>
      </c>
    </row>
    <row r="358" spans="1:65" s="14" customFormat="1">
      <c r="B358" s="212"/>
      <c r="C358" s="213"/>
      <c r="D358" s="203" t="s">
        <v>147</v>
      </c>
      <c r="E358" s="214" t="s">
        <v>1</v>
      </c>
      <c r="F358" s="215" t="s">
        <v>513</v>
      </c>
      <c r="G358" s="213"/>
      <c r="H358" s="216">
        <v>50</v>
      </c>
      <c r="I358" s="217"/>
      <c r="J358" s="213"/>
      <c r="K358" s="213"/>
      <c r="L358" s="218"/>
      <c r="M358" s="219"/>
      <c r="N358" s="220"/>
      <c r="O358" s="220"/>
      <c r="P358" s="220"/>
      <c r="Q358" s="220"/>
      <c r="R358" s="220"/>
      <c r="S358" s="220"/>
      <c r="T358" s="221"/>
      <c r="AT358" s="222" t="s">
        <v>147</v>
      </c>
      <c r="AU358" s="222" t="s">
        <v>145</v>
      </c>
      <c r="AV358" s="14" t="s">
        <v>145</v>
      </c>
      <c r="AW358" s="14" t="s">
        <v>30</v>
      </c>
      <c r="AX358" s="14" t="s">
        <v>73</v>
      </c>
      <c r="AY358" s="222" t="s">
        <v>137</v>
      </c>
    </row>
    <row r="359" spans="1:65" s="14" customFormat="1">
      <c r="B359" s="212"/>
      <c r="C359" s="213"/>
      <c r="D359" s="203" t="s">
        <v>147</v>
      </c>
      <c r="E359" s="214" t="s">
        <v>1</v>
      </c>
      <c r="F359" s="215" t="s">
        <v>514</v>
      </c>
      <c r="G359" s="213"/>
      <c r="H359" s="216">
        <v>20</v>
      </c>
      <c r="I359" s="217"/>
      <c r="J359" s="213"/>
      <c r="K359" s="213"/>
      <c r="L359" s="218"/>
      <c r="M359" s="219"/>
      <c r="N359" s="220"/>
      <c r="O359" s="220"/>
      <c r="P359" s="220"/>
      <c r="Q359" s="220"/>
      <c r="R359" s="220"/>
      <c r="S359" s="220"/>
      <c r="T359" s="221"/>
      <c r="AT359" s="222" t="s">
        <v>147</v>
      </c>
      <c r="AU359" s="222" t="s">
        <v>145</v>
      </c>
      <c r="AV359" s="14" t="s">
        <v>145</v>
      </c>
      <c r="AW359" s="14" t="s">
        <v>30</v>
      </c>
      <c r="AX359" s="14" t="s">
        <v>73</v>
      </c>
      <c r="AY359" s="222" t="s">
        <v>137</v>
      </c>
    </row>
    <row r="360" spans="1:65" s="14" customFormat="1">
      <c r="B360" s="212"/>
      <c r="C360" s="213"/>
      <c r="D360" s="203" t="s">
        <v>147</v>
      </c>
      <c r="E360" s="214" t="s">
        <v>1</v>
      </c>
      <c r="F360" s="215" t="s">
        <v>515</v>
      </c>
      <c r="G360" s="213"/>
      <c r="H360" s="216">
        <v>60</v>
      </c>
      <c r="I360" s="217"/>
      <c r="J360" s="213"/>
      <c r="K360" s="213"/>
      <c r="L360" s="218"/>
      <c r="M360" s="219"/>
      <c r="N360" s="220"/>
      <c r="O360" s="220"/>
      <c r="P360" s="220"/>
      <c r="Q360" s="220"/>
      <c r="R360" s="220"/>
      <c r="S360" s="220"/>
      <c r="T360" s="221"/>
      <c r="AT360" s="222" t="s">
        <v>147</v>
      </c>
      <c r="AU360" s="222" t="s">
        <v>145</v>
      </c>
      <c r="AV360" s="14" t="s">
        <v>145</v>
      </c>
      <c r="AW360" s="14" t="s">
        <v>30</v>
      </c>
      <c r="AX360" s="14" t="s">
        <v>73</v>
      </c>
      <c r="AY360" s="222" t="s">
        <v>137</v>
      </c>
    </row>
    <row r="361" spans="1:65" s="15" customFormat="1">
      <c r="B361" s="223"/>
      <c r="C361" s="224"/>
      <c r="D361" s="203" t="s">
        <v>147</v>
      </c>
      <c r="E361" s="225" t="s">
        <v>1</v>
      </c>
      <c r="F361" s="226" t="s">
        <v>150</v>
      </c>
      <c r="G361" s="224"/>
      <c r="H361" s="227">
        <v>130</v>
      </c>
      <c r="I361" s="228"/>
      <c r="J361" s="224"/>
      <c r="K361" s="224"/>
      <c r="L361" s="229"/>
      <c r="M361" s="246"/>
      <c r="N361" s="247"/>
      <c r="O361" s="247"/>
      <c r="P361" s="247"/>
      <c r="Q361" s="247"/>
      <c r="R361" s="247"/>
      <c r="S361" s="247"/>
      <c r="T361" s="248"/>
      <c r="AT361" s="233" t="s">
        <v>147</v>
      </c>
      <c r="AU361" s="233" t="s">
        <v>145</v>
      </c>
      <c r="AV361" s="15" t="s">
        <v>144</v>
      </c>
      <c r="AW361" s="15" t="s">
        <v>30</v>
      </c>
      <c r="AX361" s="15" t="s">
        <v>81</v>
      </c>
      <c r="AY361" s="233" t="s">
        <v>137</v>
      </c>
    </row>
    <row r="362" spans="1:65" s="2" customFormat="1" ht="6.95" customHeight="1">
      <c r="A362" s="34"/>
      <c r="B362" s="54"/>
      <c r="C362" s="55"/>
      <c r="D362" s="55"/>
      <c r="E362" s="55"/>
      <c r="F362" s="55"/>
      <c r="G362" s="55"/>
      <c r="H362" s="55"/>
      <c r="I362" s="55"/>
      <c r="J362" s="55"/>
      <c r="K362" s="55"/>
      <c r="L362" s="39"/>
      <c r="M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  <c r="AD362" s="34"/>
      <c r="AE362" s="34"/>
    </row>
  </sheetData>
  <sheetProtection algorithmName="SHA-512" hashValue="qitVFsBTlaCmFVaR0f4qSODjjdDEteLo5cOaGY/1RT4VAzYB1vAIOvWzUVJ1/0KRhXZQbO+gEASgEW0uaqNAsw==" saltValue="sf81VJyjWRDJWbZD5bte1yPbwF4vsUVutIbHSdUDlezCeDiosF42fqUrp2wtkYs52IBkuGnqfK00uU5d4eysLQ==" spinCount="100000" sheet="1" objects="1" scenarios="1" formatColumns="0" formatRows="0" autoFilter="0"/>
  <autoFilter ref="C131:K361" xr:uid="{00000000-0009-0000-0000-000001000000}"/>
  <mergeCells count="9">
    <mergeCell ref="E87:H87"/>
    <mergeCell ref="E122:H122"/>
    <mergeCell ref="E124:H12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99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7" t="s">
        <v>85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81</v>
      </c>
    </row>
    <row r="4" spans="1:46" s="1" customFormat="1" ht="24.95" customHeight="1">
      <c r="B4" s="20"/>
      <c r="D4" s="110" t="s">
        <v>98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298" t="str">
        <f>'Rekapitulace stavby'!K6</f>
        <v>Bytový dům Mezilesí 2059 - Výměna stoupacího potrubí - II. etapa</v>
      </c>
      <c r="F7" s="299"/>
      <c r="G7" s="299"/>
      <c r="H7" s="299"/>
      <c r="L7" s="20"/>
    </row>
    <row r="8" spans="1:46" s="2" customFormat="1" ht="12" customHeight="1">
      <c r="A8" s="34"/>
      <c r="B8" s="39"/>
      <c r="C8" s="34"/>
      <c r="D8" s="112" t="s">
        <v>99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0" t="s">
        <v>516</v>
      </c>
      <c r="F9" s="301"/>
      <c r="G9" s="301"/>
      <c r="H9" s="301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20. 5. 2021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tr">
        <f>IF('Rekapitulace stavby'!E11="","",'Rekapitulace stavby'!E11)</f>
        <v xml:space="preserve"> </v>
      </c>
      <c r="F15" s="34"/>
      <c r="G15" s="34"/>
      <c r="H15" s="34"/>
      <c r="I15" s="112" t="s">
        <v>26</v>
      </c>
      <c r="J15" s="11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27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2" t="str">
        <f>'Rekapitulace stavby'!E14</f>
        <v>Vyplň údaj</v>
      </c>
      <c r="F18" s="303"/>
      <c r="G18" s="303"/>
      <c r="H18" s="303"/>
      <c r="I18" s="112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29</v>
      </c>
      <c r="E20" s="34"/>
      <c r="F20" s="34"/>
      <c r="G20" s="34"/>
      <c r="H20" s="34"/>
      <c r="I20" s="112" t="s">
        <v>25</v>
      </c>
      <c r="J20" s="11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tr">
        <f>IF('Rekapitulace stavby'!E17="","",'Rekapitulace stavby'!E17)</f>
        <v xml:space="preserve"> </v>
      </c>
      <c r="F21" s="34"/>
      <c r="G21" s="34"/>
      <c r="H21" s="34"/>
      <c r="I21" s="112" t="s">
        <v>26</v>
      </c>
      <c r="J21" s="11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31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26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32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4" t="s">
        <v>1</v>
      </c>
      <c r="F27" s="304"/>
      <c r="G27" s="304"/>
      <c r="H27" s="30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33</v>
      </c>
      <c r="E30" s="34"/>
      <c r="F30" s="34"/>
      <c r="G30" s="34"/>
      <c r="H30" s="34"/>
      <c r="I30" s="34"/>
      <c r="J30" s="120">
        <f>ROUND(J120,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35</v>
      </c>
      <c r="G32" s="34"/>
      <c r="H32" s="34"/>
      <c r="I32" s="121" t="s">
        <v>34</v>
      </c>
      <c r="J32" s="121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37</v>
      </c>
      <c r="E33" s="112" t="s">
        <v>38</v>
      </c>
      <c r="F33" s="123">
        <f>ROUND((SUM(BE120:BE198)),  2)</f>
        <v>0</v>
      </c>
      <c r="G33" s="34"/>
      <c r="H33" s="34"/>
      <c r="I33" s="124">
        <v>0.21</v>
      </c>
      <c r="J33" s="123">
        <f>ROUND(((SUM(BE120:BE198))*I33),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39</v>
      </c>
      <c r="F34" s="123">
        <f>ROUND((SUM(BF120:BF198)),  2)</f>
        <v>0</v>
      </c>
      <c r="G34" s="34"/>
      <c r="H34" s="34"/>
      <c r="I34" s="124">
        <v>0.15</v>
      </c>
      <c r="J34" s="123">
        <f>ROUND(((SUM(BF120:BF198))*I34),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40</v>
      </c>
      <c r="F35" s="123">
        <f>ROUND((SUM(BG120:BG198)),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41</v>
      </c>
      <c r="F36" s="123">
        <f>ROUND((SUM(BH120:BH198)),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42</v>
      </c>
      <c r="F37" s="123">
        <f>ROUND((SUM(BI120:BI198)),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43</v>
      </c>
      <c r="E39" s="127"/>
      <c r="F39" s="127"/>
      <c r="G39" s="128" t="s">
        <v>44</v>
      </c>
      <c r="H39" s="129" t="s">
        <v>45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101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6" t="str">
        <f>E7</f>
        <v>Bytový dům Mezilesí 2059 - Výměna stoupacího potrubí - II. etapa</v>
      </c>
      <c r="F85" s="297"/>
      <c r="G85" s="297"/>
      <c r="H85" s="297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99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4" t="str">
        <f>E9</f>
        <v>01.2 - SO 01.2 ZTI</v>
      </c>
      <c r="F87" s="295"/>
      <c r="G87" s="295"/>
      <c r="H87" s="295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20. 5. 2021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29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102</v>
      </c>
      <c r="D94" s="144"/>
      <c r="E94" s="144"/>
      <c r="F94" s="144"/>
      <c r="G94" s="144"/>
      <c r="H94" s="144"/>
      <c r="I94" s="144"/>
      <c r="J94" s="145" t="s">
        <v>103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104</v>
      </c>
      <c r="D96" s="36"/>
      <c r="E96" s="36"/>
      <c r="F96" s="36"/>
      <c r="G96" s="36"/>
      <c r="H96" s="36"/>
      <c r="I96" s="36"/>
      <c r="J96" s="84">
        <f>J120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105</v>
      </c>
    </row>
    <row r="97" spans="1:31" s="9" customFormat="1" ht="24.95" customHeight="1">
      <c r="B97" s="147"/>
      <c r="C97" s="148"/>
      <c r="D97" s="149" t="s">
        <v>517</v>
      </c>
      <c r="E97" s="150"/>
      <c r="F97" s="150"/>
      <c r="G97" s="150"/>
      <c r="H97" s="150"/>
      <c r="I97" s="150"/>
      <c r="J97" s="151">
        <f>J121</f>
        <v>0</v>
      </c>
      <c r="K97" s="148"/>
      <c r="L97" s="152"/>
    </row>
    <row r="98" spans="1:31" s="9" customFormat="1" ht="24.95" customHeight="1">
      <c r="B98" s="147"/>
      <c r="C98" s="148"/>
      <c r="D98" s="149" t="s">
        <v>518</v>
      </c>
      <c r="E98" s="150"/>
      <c r="F98" s="150"/>
      <c r="G98" s="150"/>
      <c r="H98" s="150"/>
      <c r="I98" s="150"/>
      <c r="J98" s="151">
        <f>J131</f>
        <v>0</v>
      </c>
      <c r="K98" s="148"/>
      <c r="L98" s="152"/>
    </row>
    <row r="99" spans="1:31" s="9" customFormat="1" ht="24.95" customHeight="1">
      <c r="B99" s="147"/>
      <c r="C99" s="148"/>
      <c r="D99" s="149" t="s">
        <v>519</v>
      </c>
      <c r="E99" s="150"/>
      <c r="F99" s="150"/>
      <c r="G99" s="150"/>
      <c r="H99" s="150"/>
      <c r="I99" s="150"/>
      <c r="J99" s="151">
        <f>J164</f>
        <v>0</v>
      </c>
      <c r="K99" s="148"/>
      <c r="L99" s="152"/>
    </row>
    <row r="100" spans="1:31" s="9" customFormat="1" ht="24.95" customHeight="1">
      <c r="B100" s="147"/>
      <c r="C100" s="148"/>
      <c r="D100" s="149" t="s">
        <v>520</v>
      </c>
      <c r="E100" s="150"/>
      <c r="F100" s="150"/>
      <c r="G100" s="150"/>
      <c r="H100" s="150"/>
      <c r="I100" s="150"/>
      <c r="J100" s="151">
        <f>J172</f>
        <v>0</v>
      </c>
      <c r="K100" s="148"/>
      <c r="L100" s="152"/>
    </row>
    <row r="101" spans="1:31" s="2" customFormat="1" ht="21.75" customHeight="1">
      <c r="A101" s="34"/>
      <c r="B101" s="35"/>
      <c r="C101" s="36"/>
      <c r="D101" s="36"/>
      <c r="E101" s="36"/>
      <c r="F101" s="36"/>
      <c r="G101" s="36"/>
      <c r="H101" s="36"/>
      <c r="I101" s="36"/>
      <c r="J101" s="36"/>
      <c r="K101" s="36"/>
      <c r="L101" s="51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2" spans="1:31" s="2" customFormat="1" ht="6.95" customHeight="1">
      <c r="A102" s="34"/>
      <c r="B102" s="54"/>
      <c r="C102" s="55"/>
      <c r="D102" s="55"/>
      <c r="E102" s="55"/>
      <c r="F102" s="55"/>
      <c r="G102" s="55"/>
      <c r="H102" s="55"/>
      <c r="I102" s="55"/>
      <c r="J102" s="55"/>
      <c r="K102" s="55"/>
      <c r="L102" s="51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</row>
    <row r="106" spans="1:31" s="2" customFormat="1" ht="6.95" customHeight="1">
      <c r="A106" s="34"/>
      <c r="B106" s="56"/>
      <c r="C106" s="57"/>
      <c r="D106" s="57"/>
      <c r="E106" s="57"/>
      <c r="F106" s="57"/>
      <c r="G106" s="57"/>
      <c r="H106" s="57"/>
      <c r="I106" s="57"/>
      <c r="J106" s="57"/>
      <c r="K106" s="57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24.95" customHeight="1">
      <c r="A107" s="34"/>
      <c r="B107" s="35"/>
      <c r="C107" s="23" t="s">
        <v>122</v>
      </c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6.95" customHeight="1">
      <c r="A108" s="34"/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2" customHeight="1">
      <c r="A109" s="34"/>
      <c r="B109" s="35"/>
      <c r="C109" s="29" t="s">
        <v>16</v>
      </c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6.5" customHeight="1">
      <c r="A110" s="34"/>
      <c r="B110" s="35"/>
      <c r="C110" s="36"/>
      <c r="D110" s="36"/>
      <c r="E110" s="296" t="str">
        <f>E7</f>
        <v>Bytový dům Mezilesí 2059 - Výměna stoupacího potrubí - II. etapa</v>
      </c>
      <c r="F110" s="297"/>
      <c r="G110" s="297"/>
      <c r="H110" s="297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2" customHeight="1">
      <c r="A111" s="34"/>
      <c r="B111" s="35"/>
      <c r="C111" s="29" t="s">
        <v>99</v>
      </c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6.5" customHeight="1">
      <c r="A112" s="34"/>
      <c r="B112" s="35"/>
      <c r="C112" s="36"/>
      <c r="D112" s="36"/>
      <c r="E112" s="284" t="str">
        <f>E9</f>
        <v>01.2 - SO 01.2 ZTI</v>
      </c>
      <c r="F112" s="295"/>
      <c r="G112" s="295"/>
      <c r="H112" s="295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2" customHeight="1">
      <c r="A114" s="34"/>
      <c r="B114" s="35"/>
      <c r="C114" s="29" t="s">
        <v>20</v>
      </c>
      <c r="D114" s="36"/>
      <c r="E114" s="36"/>
      <c r="F114" s="27" t="str">
        <f>F12</f>
        <v xml:space="preserve"> </v>
      </c>
      <c r="G114" s="36"/>
      <c r="H114" s="36"/>
      <c r="I114" s="29" t="s">
        <v>22</v>
      </c>
      <c r="J114" s="66" t="str">
        <f>IF(J12="","",J12)</f>
        <v>20. 5. 2021</v>
      </c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6.95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5.2" customHeight="1">
      <c r="A116" s="34"/>
      <c r="B116" s="35"/>
      <c r="C116" s="29" t="s">
        <v>24</v>
      </c>
      <c r="D116" s="36"/>
      <c r="E116" s="36"/>
      <c r="F116" s="27" t="str">
        <f>E15</f>
        <v xml:space="preserve"> </v>
      </c>
      <c r="G116" s="36"/>
      <c r="H116" s="36"/>
      <c r="I116" s="29" t="s">
        <v>29</v>
      </c>
      <c r="J116" s="32" t="str">
        <f>E21</f>
        <v xml:space="preserve"> </v>
      </c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5.2" customHeight="1">
      <c r="A117" s="34"/>
      <c r="B117" s="35"/>
      <c r="C117" s="29" t="s">
        <v>27</v>
      </c>
      <c r="D117" s="36"/>
      <c r="E117" s="36"/>
      <c r="F117" s="27" t="str">
        <f>IF(E18="","",E18)</f>
        <v>Vyplň údaj</v>
      </c>
      <c r="G117" s="36"/>
      <c r="H117" s="36"/>
      <c r="I117" s="29" t="s">
        <v>31</v>
      </c>
      <c r="J117" s="32" t="str">
        <f>E24</f>
        <v xml:space="preserve"> </v>
      </c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2" customFormat="1" ht="10.35" customHeight="1">
      <c r="A118" s="34"/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5" s="11" customFormat="1" ht="29.25" customHeight="1">
      <c r="A119" s="159"/>
      <c r="B119" s="160"/>
      <c r="C119" s="161" t="s">
        <v>123</v>
      </c>
      <c r="D119" s="162" t="s">
        <v>58</v>
      </c>
      <c r="E119" s="162" t="s">
        <v>54</v>
      </c>
      <c r="F119" s="162" t="s">
        <v>55</v>
      </c>
      <c r="G119" s="162" t="s">
        <v>124</v>
      </c>
      <c r="H119" s="162" t="s">
        <v>125</v>
      </c>
      <c r="I119" s="162" t="s">
        <v>126</v>
      </c>
      <c r="J119" s="163" t="s">
        <v>103</v>
      </c>
      <c r="K119" s="164" t="s">
        <v>127</v>
      </c>
      <c r="L119" s="165"/>
      <c r="M119" s="75" t="s">
        <v>1</v>
      </c>
      <c r="N119" s="76" t="s">
        <v>37</v>
      </c>
      <c r="O119" s="76" t="s">
        <v>128</v>
      </c>
      <c r="P119" s="76" t="s">
        <v>129</v>
      </c>
      <c r="Q119" s="76" t="s">
        <v>130</v>
      </c>
      <c r="R119" s="76" t="s">
        <v>131</v>
      </c>
      <c r="S119" s="76" t="s">
        <v>132</v>
      </c>
      <c r="T119" s="77" t="s">
        <v>133</v>
      </c>
      <c r="U119" s="159"/>
      <c r="V119" s="159"/>
      <c r="W119" s="159"/>
      <c r="X119" s="159"/>
      <c r="Y119" s="159"/>
      <c r="Z119" s="159"/>
      <c r="AA119" s="159"/>
      <c r="AB119" s="159"/>
      <c r="AC119" s="159"/>
      <c r="AD119" s="159"/>
      <c r="AE119" s="159"/>
    </row>
    <row r="120" spans="1:65" s="2" customFormat="1" ht="22.9" customHeight="1">
      <c r="A120" s="34"/>
      <c r="B120" s="35"/>
      <c r="C120" s="82" t="s">
        <v>134</v>
      </c>
      <c r="D120" s="36"/>
      <c r="E120" s="36"/>
      <c r="F120" s="36"/>
      <c r="G120" s="36"/>
      <c r="H120" s="36"/>
      <c r="I120" s="36"/>
      <c r="J120" s="166">
        <f>BK120</f>
        <v>0</v>
      </c>
      <c r="K120" s="36"/>
      <c r="L120" s="39"/>
      <c r="M120" s="78"/>
      <c r="N120" s="167"/>
      <c r="O120" s="79"/>
      <c r="P120" s="168">
        <f>P121+P131+P164+P172</f>
        <v>0</v>
      </c>
      <c r="Q120" s="79"/>
      <c r="R120" s="168">
        <f>R121+R131+R164+R172</f>
        <v>1.8E-3</v>
      </c>
      <c r="S120" s="79"/>
      <c r="T120" s="169">
        <f>T121+T131+T164+T172</f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T120" s="17" t="s">
        <v>72</v>
      </c>
      <c r="AU120" s="17" t="s">
        <v>105</v>
      </c>
      <c r="BK120" s="170">
        <f>BK121+BK131+BK164+BK172</f>
        <v>0</v>
      </c>
    </row>
    <row r="121" spans="1:65" s="12" customFormat="1" ht="25.9" customHeight="1">
      <c r="B121" s="171"/>
      <c r="C121" s="172"/>
      <c r="D121" s="173" t="s">
        <v>72</v>
      </c>
      <c r="E121" s="174" t="s">
        <v>521</v>
      </c>
      <c r="F121" s="174" t="s">
        <v>522</v>
      </c>
      <c r="G121" s="172"/>
      <c r="H121" s="172"/>
      <c r="I121" s="175"/>
      <c r="J121" s="176">
        <f>BK121</f>
        <v>0</v>
      </c>
      <c r="K121" s="172"/>
      <c r="L121" s="177"/>
      <c r="M121" s="178"/>
      <c r="N121" s="179"/>
      <c r="O121" s="179"/>
      <c r="P121" s="180">
        <f>SUM(P122:P130)</f>
        <v>0</v>
      </c>
      <c r="Q121" s="179"/>
      <c r="R121" s="180">
        <f>SUM(R122:R130)</f>
        <v>0</v>
      </c>
      <c r="S121" s="179"/>
      <c r="T121" s="181">
        <f>SUM(T122:T130)</f>
        <v>0</v>
      </c>
      <c r="AR121" s="182" t="s">
        <v>81</v>
      </c>
      <c r="AT121" s="183" t="s">
        <v>72</v>
      </c>
      <c r="AU121" s="183" t="s">
        <v>73</v>
      </c>
      <c r="AY121" s="182" t="s">
        <v>137</v>
      </c>
      <c r="BK121" s="184">
        <f>SUM(BK122:BK130)</f>
        <v>0</v>
      </c>
    </row>
    <row r="122" spans="1:65" s="2" customFormat="1" ht="16.5" customHeight="1">
      <c r="A122" s="34"/>
      <c r="B122" s="35"/>
      <c r="C122" s="187" t="s">
        <v>81</v>
      </c>
      <c r="D122" s="187" t="s">
        <v>140</v>
      </c>
      <c r="E122" s="188" t="s">
        <v>523</v>
      </c>
      <c r="F122" s="189" t="s">
        <v>524</v>
      </c>
      <c r="G122" s="190" t="s">
        <v>258</v>
      </c>
      <c r="H122" s="191">
        <v>2</v>
      </c>
      <c r="I122" s="192"/>
      <c r="J122" s="193">
        <f t="shared" ref="J122:J130" si="0">ROUND(I122*H122,2)</f>
        <v>0</v>
      </c>
      <c r="K122" s="194"/>
      <c r="L122" s="39"/>
      <c r="M122" s="195" t="s">
        <v>1</v>
      </c>
      <c r="N122" s="196" t="s">
        <v>39</v>
      </c>
      <c r="O122" s="71"/>
      <c r="P122" s="197">
        <f t="shared" ref="P122:P130" si="1">O122*H122</f>
        <v>0</v>
      </c>
      <c r="Q122" s="197">
        <v>0</v>
      </c>
      <c r="R122" s="197">
        <f t="shared" ref="R122:R130" si="2">Q122*H122</f>
        <v>0</v>
      </c>
      <c r="S122" s="197">
        <v>0</v>
      </c>
      <c r="T122" s="198">
        <f t="shared" ref="T122:T130" si="3">S122*H122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199" t="s">
        <v>144</v>
      </c>
      <c r="AT122" s="199" t="s">
        <v>140</v>
      </c>
      <c r="AU122" s="199" t="s">
        <v>81</v>
      </c>
      <c r="AY122" s="17" t="s">
        <v>137</v>
      </c>
      <c r="BE122" s="200">
        <f t="shared" ref="BE122:BE130" si="4">IF(N122="základní",J122,0)</f>
        <v>0</v>
      </c>
      <c r="BF122" s="200">
        <f t="shared" ref="BF122:BF130" si="5">IF(N122="snížená",J122,0)</f>
        <v>0</v>
      </c>
      <c r="BG122" s="200">
        <f t="shared" ref="BG122:BG130" si="6">IF(N122="zákl. přenesená",J122,0)</f>
        <v>0</v>
      </c>
      <c r="BH122" s="200">
        <f t="shared" ref="BH122:BH130" si="7">IF(N122="sníž. přenesená",J122,0)</f>
        <v>0</v>
      </c>
      <c r="BI122" s="200">
        <f t="shared" ref="BI122:BI130" si="8">IF(N122="nulová",J122,0)</f>
        <v>0</v>
      </c>
      <c r="BJ122" s="17" t="s">
        <v>145</v>
      </c>
      <c r="BK122" s="200">
        <f t="shared" ref="BK122:BK130" si="9">ROUND(I122*H122,2)</f>
        <v>0</v>
      </c>
      <c r="BL122" s="17" t="s">
        <v>144</v>
      </c>
      <c r="BM122" s="199" t="s">
        <v>145</v>
      </c>
    </row>
    <row r="123" spans="1:65" s="2" customFormat="1" ht="16.5" customHeight="1">
      <c r="A123" s="34"/>
      <c r="B123" s="35"/>
      <c r="C123" s="187" t="s">
        <v>145</v>
      </c>
      <c r="D123" s="187" t="s">
        <v>140</v>
      </c>
      <c r="E123" s="188" t="s">
        <v>525</v>
      </c>
      <c r="F123" s="189" t="s">
        <v>526</v>
      </c>
      <c r="G123" s="190" t="s">
        <v>258</v>
      </c>
      <c r="H123" s="191">
        <v>5</v>
      </c>
      <c r="I123" s="192"/>
      <c r="J123" s="193">
        <f t="shared" si="0"/>
        <v>0</v>
      </c>
      <c r="K123" s="194"/>
      <c r="L123" s="39"/>
      <c r="M123" s="195" t="s">
        <v>1</v>
      </c>
      <c r="N123" s="196" t="s">
        <v>39</v>
      </c>
      <c r="O123" s="71"/>
      <c r="P123" s="197">
        <f t="shared" si="1"/>
        <v>0</v>
      </c>
      <c r="Q123" s="197">
        <v>0</v>
      </c>
      <c r="R123" s="197">
        <f t="shared" si="2"/>
        <v>0</v>
      </c>
      <c r="S123" s="197">
        <v>0</v>
      </c>
      <c r="T123" s="198">
        <f t="shared" si="3"/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199" t="s">
        <v>144</v>
      </c>
      <c r="AT123" s="199" t="s">
        <v>140</v>
      </c>
      <c r="AU123" s="199" t="s">
        <v>81</v>
      </c>
      <c r="AY123" s="17" t="s">
        <v>137</v>
      </c>
      <c r="BE123" s="200">
        <f t="shared" si="4"/>
        <v>0</v>
      </c>
      <c r="BF123" s="200">
        <f t="shared" si="5"/>
        <v>0</v>
      </c>
      <c r="BG123" s="200">
        <f t="shared" si="6"/>
        <v>0</v>
      </c>
      <c r="BH123" s="200">
        <f t="shared" si="7"/>
        <v>0</v>
      </c>
      <c r="BI123" s="200">
        <f t="shared" si="8"/>
        <v>0</v>
      </c>
      <c r="BJ123" s="17" t="s">
        <v>145</v>
      </c>
      <c r="BK123" s="200">
        <f t="shared" si="9"/>
        <v>0</v>
      </c>
      <c r="BL123" s="17" t="s">
        <v>144</v>
      </c>
      <c r="BM123" s="199" t="s">
        <v>527</v>
      </c>
    </row>
    <row r="124" spans="1:65" s="2" customFormat="1" ht="16.5" customHeight="1">
      <c r="A124" s="34"/>
      <c r="B124" s="35"/>
      <c r="C124" s="187" t="s">
        <v>138</v>
      </c>
      <c r="D124" s="187" t="s">
        <v>140</v>
      </c>
      <c r="E124" s="188" t="s">
        <v>528</v>
      </c>
      <c r="F124" s="189" t="s">
        <v>529</v>
      </c>
      <c r="G124" s="190" t="s">
        <v>258</v>
      </c>
      <c r="H124" s="191">
        <v>95</v>
      </c>
      <c r="I124" s="192"/>
      <c r="J124" s="193">
        <f t="shared" si="0"/>
        <v>0</v>
      </c>
      <c r="K124" s="194"/>
      <c r="L124" s="39"/>
      <c r="M124" s="195" t="s">
        <v>1</v>
      </c>
      <c r="N124" s="196" t="s">
        <v>39</v>
      </c>
      <c r="O124" s="71"/>
      <c r="P124" s="197">
        <f t="shared" si="1"/>
        <v>0</v>
      </c>
      <c r="Q124" s="197">
        <v>0</v>
      </c>
      <c r="R124" s="197">
        <f t="shared" si="2"/>
        <v>0</v>
      </c>
      <c r="S124" s="197">
        <v>0</v>
      </c>
      <c r="T124" s="198">
        <f t="shared" si="3"/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99" t="s">
        <v>144</v>
      </c>
      <c r="AT124" s="199" t="s">
        <v>140</v>
      </c>
      <c r="AU124" s="199" t="s">
        <v>81</v>
      </c>
      <c r="AY124" s="17" t="s">
        <v>137</v>
      </c>
      <c r="BE124" s="200">
        <f t="shared" si="4"/>
        <v>0</v>
      </c>
      <c r="BF124" s="200">
        <f t="shared" si="5"/>
        <v>0</v>
      </c>
      <c r="BG124" s="200">
        <f t="shared" si="6"/>
        <v>0</v>
      </c>
      <c r="BH124" s="200">
        <f t="shared" si="7"/>
        <v>0</v>
      </c>
      <c r="BI124" s="200">
        <f t="shared" si="8"/>
        <v>0</v>
      </c>
      <c r="BJ124" s="17" t="s">
        <v>145</v>
      </c>
      <c r="BK124" s="200">
        <f t="shared" si="9"/>
        <v>0</v>
      </c>
      <c r="BL124" s="17" t="s">
        <v>144</v>
      </c>
      <c r="BM124" s="199" t="s">
        <v>144</v>
      </c>
    </row>
    <row r="125" spans="1:65" s="2" customFormat="1" ht="16.5" customHeight="1">
      <c r="A125" s="34"/>
      <c r="B125" s="35"/>
      <c r="C125" s="187" t="s">
        <v>144</v>
      </c>
      <c r="D125" s="187" t="s">
        <v>140</v>
      </c>
      <c r="E125" s="188" t="s">
        <v>530</v>
      </c>
      <c r="F125" s="189" t="s">
        <v>531</v>
      </c>
      <c r="G125" s="190" t="s">
        <v>143</v>
      </c>
      <c r="H125" s="191">
        <v>2</v>
      </c>
      <c r="I125" s="192"/>
      <c r="J125" s="193">
        <f t="shared" si="0"/>
        <v>0</v>
      </c>
      <c r="K125" s="194"/>
      <c r="L125" s="39"/>
      <c r="M125" s="195" t="s">
        <v>1</v>
      </c>
      <c r="N125" s="196" t="s">
        <v>39</v>
      </c>
      <c r="O125" s="71"/>
      <c r="P125" s="197">
        <f t="shared" si="1"/>
        <v>0</v>
      </c>
      <c r="Q125" s="197">
        <v>0</v>
      </c>
      <c r="R125" s="197">
        <f t="shared" si="2"/>
        <v>0</v>
      </c>
      <c r="S125" s="197">
        <v>0</v>
      </c>
      <c r="T125" s="198">
        <f t="shared" si="3"/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99" t="s">
        <v>144</v>
      </c>
      <c r="AT125" s="199" t="s">
        <v>140</v>
      </c>
      <c r="AU125" s="199" t="s">
        <v>81</v>
      </c>
      <c r="AY125" s="17" t="s">
        <v>137</v>
      </c>
      <c r="BE125" s="200">
        <f t="shared" si="4"/>
        <v>0</v>
      </c>
      <c r="BF125" s="200">
        <f t="shared" si="5"/>
        <v>0</v>
      </c>
      <c r="BG125" s="200">
        <f t="shared" si="6"/>
        <v>0</v>
      </c>
      <c r="BH125" s="200">
        <f t="shared" si="7"/>
        <v>0</v>
      </c>
      <c r="BI125" s="200">
        <f t="shared" si="8"/>
        <v>0</v>
      </c>
      <c r="BJ125" s="17" t="s">
        <v>145</v>
      </c>
      <c r="BK125" s="200">
        <f t="shared" si="9"/>
        <v>0</v>
      </c>
      <c r="BL125" s="17" t="s">
        <v>144</v>
      </c>
      <c r="BM125" s="199" t="s">
        <v>161</v>
      </c>
    </row>
    <row r="126" spans="1:65" s="2" customFormat="1" ht="16.5" customHeight="1">
      <c r="A126" s="34"/>
      <c r="B126" s="35"/>
      <c r="C126" s="187" t="s">
        <v>167</v>
      </c>
      <c r="D126" s="187" t="s">
        <v>140</v>
      </c>
      <c r="E126" s="188" t="s">
        <v>532</v>
      </c>
      <c r="F126" s="189" t="s">
        <v>533</v>
      </c>
      <c r="G126" s="190" t="s">
        <v>258</v>
      </c>
      <c r="H126" s="191">
        <v>15</v>
      </c>
      <c r="I126" s="192"/>
      <c r="J126" s="193">
        <f t="shared" si="0"/>
        <v>0</v>
      </c>
      <c r="K126" s="194"/>
      <c r="L126" s="39"/>
      <c r="M126" s="195" t="s">
        <v>1</v>
      </c>
      <c r="N126" s="196" t="s">
        <v>39</v>
      </c>
      <c r="O126" s="71"/>
      <c r="P126" s="197">
        <f t="shared" si="1"/>
        <v>0</v>
      </c>
      <c r="Q126" s="197">
        <v>0</v>
      </c>
      <c r="R126" s="197">
        <f t="shared" si="2"/>
        <v>0</v>
      </c>
      <c r="S126" s="197">
        <v>0</v>
      </c>
      <c r="T126" s="198">
        <f t="shared" si="3"/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9" t="s">
        <v>144</v>
      </c>
      <c r="AT126" s="199" t="s">
        <v>140</v>
      </c>
      <c r="AU126" s="199" t="s">
        <v>81</v>
      </c>
      <c r="AY126" s="17" t="s">
        <v>137</v>
      </c>
      <c r="BE126" s="200">
        <f t="shared" si="4"/>
        <v>0</v>
      </c>
      <c r="BF126" s="200">
        <f t="shared" si="5"/>
        <v>0</v>
      </c>
      <c r="BG126" s="200">
        <f t="shared" si="6"/>
        <v>0</v>
      </c>
      <c r="BH126" s="200">
        <f t="shared" si="7"/>
        <v>0</v>
      </c>
      <c r="BI126" s="200">
        <f t="shared" si="8"/>
        <v>0</v>
      </c>
      <c r="BJ126" s="17" t="s">
        <v>145</v>
      </c>
      <c r="BK126" s="200">
        <f t="shared" si="9"/>
        <v>0</v>
      </c>
      <c r="BL126" s="17" t="s">
        <v>144</v>
      </c>
      <c r="BM126" s="199" t="s">
        <v>534</v>
      </c>
    </row>
    <row r="127" spans="1:65" s="2" customFormat="1" ht="16.5" customHeight="1">
      <c r="A127" s="34"/>
      <c r="B127" s="35"/>
      <c r="C127" s="187" t="s">
        <v>161</v>
      </c>
      <c r="D127" s="187" t="s">
        <v>140</v>
      </c>
      <c r="E127" s="188" t="s">
        <v>535</v>
      </c>
      <c r="F127" s="189" t="s">
        <v>536</v>
      </c>
      <c r="G127" s="190" t="s">
        <v>258</v>
      </c>
      <c r="H127" s="191">
        <v>102</v>
      </c>
      <c r="I127" s="192"/>
      <c r="J127" s="193">
        <f t="shared" si="0"/>
        <v>0</v>
      </c>
      <c r="K127" s="194"/>
      <c r="L127" s="39"/>
      <c r="M127" s="195" t="s">
        <v>1</v>
      </c>
      <c r="N127" s="196" t="s">
        <v>39</v>
      </c>
      <c r="O127" s="71"/>
      <c r="P127" s="197">
        <f t="shared" si="1"/>
        <v>0</v>
      </c>
      <c r="Q127" s="197">
        <v>0</v>
      </c>
      <c r="R127" s="197">
        <f t="shared" si="2"/>
        <v>0</v>
      </c>
      <c r="S127" s="197">
        <v>0</v>
      </c>
      <c r="T127" s="198">
        <f t="shared" si="3"/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9" t="s">
        <v>144</v>
      </c>
      <c r="AT127" s="199" t="s">
        <v>140</v>
      </c>
      <c r="AU127" s="199" t="s">
        <v>81</v>
      </c>
      <c r="AY127" s="17" t="s">
        <v>137</v>
      </c>
      <c r="BE127" s="200">
        <f t="shared" si="4"/>
        <v>0</v>
      </c>
      <c r="BF127" s="200">
        <f t="shared" si="5"/>
        <v>0</v>
      </c>
      <c r="BG127" s="200">
        <f t="shared" si="6"/>
        <v>0</v>
      </c>
      <c r="BH127" s="200">
        <f t="shared" si="7"/>
        <v>0</v>
      </c>
      <c r="BI127" s="200">
        <f t="shared" si="8"/>
        <v>0</v>
      </c>
      <c r="BJ127" s="17" t="s">
        <v>145</v>
      </c>
      <c r="BK127" s="200">
        <f t="shared" si="9"/>
        <v>0</v>
      </c>
      <c r="BL127" s="17" t="s">
        <v>144</v>
      </c>
      <c r="BM127" s="199" t="s">
        <v>182</v>
      </c>
    </row>
    <row r="128" spans="1:65" s="2" customFormat="1" ht="21.75" customHeight="1">
      <c r="A128" s="34"/>
      <c r="B128" s="35"/>
      <c r="C128" s="187" t="s">
        <v>177</v>
      </c>
      <c r="D128" s="187" t="s">
        <v>140</v>
      </c>
      <c r="E128" s="188" t="s">
        <v>537</v>
      </c>
      <c r="F128" s="189" t="s">
        <v>538</v>
      </c>
      <c r="G128" s="190" t="s">
        <v>208</v>
      </c>
      <c r="H128" s="191">
        <v>1</v>
      </c>
      <c r="I128" s="192"/>
      <c r="J128" s="193">
        <f t="shared" si="0"/>
        <v>0</v>
      </c>
      <c r="K128" s="194"/>
      <c r="L128" s="39"/>
      <c r="M128" s="195" t="s">
        <v>1</v>
      </c>
      <c r="N128" s="196" t="s">
        <v>39</v>
      </c>
      <c r="O128" s="71"/>
      <c r="P128" s="197">
        <f t="shared" si="1"/>
        <v>0</v>
      </c>
      <c r="Q128" s="197">
        <v>0</v>
      </c>
      <c r="R128" s="197">
        <f t="shared" si="2"/>
        <v>0</v>
      </c>
      <c r="S128" s="197">
        <v>0</v>
      </c>
      <c r="T128" s="198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9" t="s">
        <v>144</v>
      </c>
      <c r="AT128" s="199" t="s">
        <v>140</v>
      </c>
      <c r="AU128" s="199" t="s">
        <v>81</v>
      </c>
      <c r="AY128" s="17" t="s">
        <v>137</v>
      </c>
      <c r="BE128" s="200">
        <f t="shared" si="4"/>
        <v>0</v>
      </c>
      <c r="BF128" s="200">
        <f t="shared" si="5"/>
        <v>0</v>
      </c>
      <c r="BG128" s="200">
        <f t="shared" si="6"/>
        <v>0</v>
      </c>
      <c r="BH128" s="200">
        <f t="shared" si="7"/>
        <v>0</v>
      </c>
      <c r="BI128" s="200">
        <f t="shared" si="8"/>
        <v>0</v>
      </c>
      <c r="BJ128" s="17" t="s">
        <v>145</v>
      </c>
      <c r="BK128" s="200">
        <f t="shared" si="9"/>
        <v>0</v>
      </c>
      <c r="BL128" s="17" t="s">
        <v>144</v>
      </c>
      <c r="BM128" s="199" t="s">
        <v>193</v>
      </c>
    </row>
    <row r="129" spans="1:65" s="2" customFormat="1" ht="21.75" customHeight="1">
      <c r="A129" s="34"/>
      <c r="B129" s="35"/>
      <c r="C129" s="187" t="s">
        <v>182</v>
      </c>
      <c r="D129" s="187" t="s">
        <v>140</v>
      </c>
      <c r="E129" s="188" t="s">
        <v>539</v>
      </c>
      <c r="F129" s="189" t="s">
        <v>540</v>
      </c>
      <c r="G129" s="190" t="s">
        <v>208</v>
      </c>
      <c r="H129" s="191">
        <v>1</v>
      </c>
      <c r="I129" s="192"/>
      <c r="J129" s="193">
        <f t="shared" si="0"/>
        <v>0</v>
      </c>
      <c r="K129" s="194"/>
      <c r="L129" s="39"/>
      <c r="M129" s="195" t="s">
        <v>1</v>
      </c>
      <c r="N129" s="196" t="s">
        <v>39</v>
      </c>
      <c r="O129" s="71"/>
      <c r="P129" s="197">
        <f t="shared" si="1"/>
        <v>0</v>
      </c>
      <c r="Q129" s="197">
        <v>0</v>
      </c>
      <c r="R129" s="197">
        <f t="shared" si="2"/>
        <v>0</v>
      </c>
      <c r="S129" s="197">
        <v>0</v>
      </c>
      <c r="T129" s="198">
        <f t="shared" si="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9" t="s">
        <v>144</v>
      </c>
      <c r="AT129" s="199" t="s">
        <v>140</v>
      </c>
      <c r="AU129" s="199" t="s">
        <v>81</v>
      </c>
      <c r="AY129" s="17" t="s">
        <v>137</v>
      </c>
      <c r="BE129" s="200">
        <f t="shared" si="4"/>
        <v>0</v>
      </c>
      <c r="BF129" s="200">
        <f t="shared" si="5"/>
        <v>0</v>
      </c>
      <c r="BG129" s="200">
        <f t="shared" si="6"/>
        <v>0</v>
      </c>
      <c r="BH129" s="200">
        <f t="shared" si="7"/>
        <v>0</v>
      </c>
      <c r="BI129" s="200">
        <f t="shared" si="8"/>
        <v>0</v>
      </c>
      <c r="BJ129" s="17" t="s">
        <v>145</v>
      </c>
      <c r="BK129" s="200">
        <f t="shared" si="9"/>
        <v>0</v>
      </c>
      <c r="BL129" s="17" t="s">
        <v>144</v>
      </c>
      <c r="BM129" s="199" t="s">
        <v>541</v>
      </c>
    </row>
    <row r="130" spans="1:65" s="2" customFormat="1" ht="16.5" customHeight="1">
      <c r="A130" s="34"/>
      <c r="B130" s="35"/>
      <c r="C130" s="187" t="s">
        <v>186</v>
      </c>
      <c r="D130" s="187" t="s">
        <v>140</v>
      </c>
      <c r="E130" s="188" t="s">
        <v>542</v>
      </c>
      <c r="F130" s="189" t="s">
        <v>543</v>
      </c>
      <c r="G130" s="190" t="s">
        <v>208</v>
      </c>
      <c r="H130" s="191">
        <v>1</v>
      </c>
      <c r="I130" s="192"/>
      <c r="J130" s="193">
        <f t="shared" si="0"/>
        <v>0</v>
      </c>
      <c r="K130" s="194"/>
      <c r="L130" s="39"/>
      <c r="M130" s="195" t="s">
        <v>1</v>
      </c>
      <c r="N130" s="196" t="s">
        <v>39</v>
      </c>
      <c r="O130" s="71"/>
      <c r="P130" s="197">
        <f t="shared" si="1"/>
        <v>0</v>
      </c>
      <c r="Q130" s="197">
        <v>0</v>
      </c>
      <c r="R130" s="197">
        <f t="shared" si="2"/>
        <v>0</v>
      </c>
      <c r="S130" s="197">
        <v>0</v>
      </c>
      <c r="T130" s="198">
        <f t="shared" si="3"/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9" t="s">
        <v>144</v>
      </c>
      <c r="AT130" s="199" t="s">
        <v>140</v>
      </c>
      <c r="AU130" s="199" t="s">
        <v>81</v>
      </c>
      <c r="AY130" s="17" t="s">
        <v>137</v>
      </c>
      <c r="BE130" s="200">
        <f t="shared" si="4"/>
        <v>0</v>
      </c>
      <c r="BF130" s="200">
        <f t="shared" si="5"/>
        <v>0</v>
      </c>
      <c r="BG130" s="200">
        <f t="shared" si="6"/>
        <v>0</v>
      </c>
      <c r="BH130" s="200">
        <f t="shared" si="7"/>
        <v>0</v>
      </c>
      <c r="BI130" s="200">
        <f t="shared" si="8"/>
        <v>0</v>
      </c>
      <c r="BJ130" s="17" t="s">
        <v>145</v>
      </c>
      <c r="BK130" s="200">
        <f t="shared" si="9"/>
        <v>0</v>
      </c>
      <c r="BL130" s="17" t="s">
        <v>144</v>
      </c>
      <c r="BM130" s="199" t="s">
        <v>215</v>
      </c>
    </row>
    <row r="131" spans="1:65" s="12" customFormat="1" ht="25.9" customHeight="1">
      <c r="B131" s="171"/>
      <c r="C131" s="172"/>
      <c r="D131" s="173" t="s">
        <v>72</v>
      </c>
      <c r="E131" s="174" t="s">
        <v>544</v>
      </c>
      <c r="F131" s="174" t="s">
        <v>545</v>
      </c>
      <c r="G131" s="172"/>
      <c r="H131" s="172"/>
      <c r="I131" s="175"/>
      <c r="J131" s="176">
        <f>BK131</f>
        <v>0</v>
      </c>
      <c r="K131" s="172"/>
      <c r="L131" s="177"/>
      <c r="M131" s="178"/>
      <c r="N131" s="179"/>
      <c r="O131" s="179"/>
      <c r="P131" s="180">
        <f>SUM(P132:P163)</f>
        <v>0</v>
      </c>
      <c r="Q131" s="179"/>
      <c r="R131" s="180">
        <f>SUM(R132:R163)</f>
        <v>0</v>
      </c>
      <c r="S131" s="179"/>
      <c r="T131" s="181">
        <f>SUM(T132:T163)</f>
        <v>0</v>
      </c>
      <c r="AR131" s="182" t="s">
        <v>81</v>
      </c>
      <c r="AT131" s="183" t="s">
        <v>72</v>
      </c>
      <c r="AU131" s="183" t="s">
        <v>73</v>
      </c>
      <c r="AY131" s="182" t="s">
        <v>137</v>
      </c>
      <c r="BK131" s="184">
        <f>SUM(BK132:BK163)</f>
        <v>0</v>
      </c>
    </row>
    <row r="132" spans="1:65" s="2" customFormat="1" ht="16.5" customHeight="1">
      <c r="A132" s="34"/>
      <c r="B132" s="35"/>
      <c r="C132" s="187" t="s">
        <v>193</v>
      </c>
      <c r="D132" s="187" t="s">
        <v>140</v>
      </c>
      <c r="E132" s="188" t="s">
        <v>546</v>
      </c>
      <c r="F132" s="189" t="s">
        <v>547</v>
      </c>
      <c r="G132" s="190" t="s">
        <v>258</v>
      </c>
      <c r="H132" s="191">
        <v>10</v>
      </c>
      <c r="I132" s="192"/>
      <c r="J132" s="193">
        <f t="shared" ref="J132:J150" si="10">ROUND(I132*H132,2)</f>
        <v>0</v>
      </c>
      <c r="K132" s="194"/>
      <c r="L132" s="39"/>
      <c r="M132" s="195" t="s">
        <v>1</v>
      </c>
      <c r="N132" s="196" t="s">
        <v>39</v>
      </c>
      <c r="O132" s="71"/>
      <c r="P132" s="197">
        <f t="shared" ref="P132:P150" si="11">O132*H132</f>
        <v>0</v>
      </c>
      <c r="Q132" s="197">
        <v>0</v>
      </c>
      <c r="R132" s="197">
        <f t="shared" ref="R132:R150" si="12">Q132*H132</f>
        <v>0</v>
      </c>
      <c r="S132" s="197">
        <v>0</v>
      </c>
      <c r="T132" s="198">
        <f t="shared" ref="T132:T150" si="13">S132*H132</f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9" t="s">
        <v>144</v>
      </c>
      <c r="AT132" s="199" t="s">
        <v>140</v>
      </c>
      <c r="AU132" s="199" t="s">
        <v>81</v>
      </c>
      <c r="AY132" s="17" t="s">
        <v>137</v>
      </c>
      <c r="BE132" s="200">
        <f t="shared" ref="BE132:BE150" si="14">IF(N132="základní",J132,0)</f>
        <v>0</v>
      </c>
      <c r="BF132" s="200">
        <f t="shared" ref="BF132:BF150" si="15">IF(N132="snížená",J132,0)</f>
        <v>0</v>
      </c>
      <c r="BG132" s="200">
        <f t="shared" ref="BG132:BG150" si="16">IF(N132="zákl. přenesená",J132,0)</f>
        <v>0</v>
      </c>
      <c r="BH132" s="200">
        <f t="shared" ref="BH132:BH150" si="17">IF(N132="sníž. přenesená",J132,0)</f>
        <v>0</v>
      </c>
      <c r="BI132" s="200">
        <f t="shared" ref="BI132:BI150" si="18">IF(N132="nulová",J132,0)</f>
        <v>0</v>
      </c>
      <c r="BJ132" s="17" t="s">
        <v>145</v>
      </c>
      <c r="BK132" s="200">
        <f t="shared" ref="BK132:BK150" si="19">ROUND(I132*H132,2)</f>
        <v>0</v>
      </c>
      <c r="BL132" s="17" t="s">
        <v>144</v>
      </c>
      <c r="BM132" s="199" t="s">
        <v>223</v>
      </c>
    </row>
    <row r="133" spans="1:65" s="2" customFormat="1" ht="16.5" customHeight="1">
      <c r="A133" s="34"/>
      <c r="B133" s="35"/>
      <c r="C133" s="187" t="s">
        <v>199</v>
      </c>
      <c r="D133" s="187" t="s">
        <v>140</v>
      </c>
      <c r="E133" s="188" t="s">
        <v>548</v>
      </c>
      <c r="F133" s="189" t="s">
        <v>549</v>
      </c>
      <c r="G133" s="190" t="s">
        <v>258</v>
      </c>
      <c r="H133" s="191">
        <v>16</v>
      </c>
      <c r="I133" s="192"/>
      <c r="J133" s="193">
        <f t="shared" si="10"/>
        <v>0</v>
      </c>
      <c r="K133" s="194"/>
      <c r="L133" s="39"/>
      <c r="M133" s="195" t="s">
        <v>1</v>
      </c>
      <c r="N133" s="196" t="s">
        <v>39</v>
      </c>
      <c r="O133" s="71"/>
      <c r="P133" s="197">
        <f t="shared" si="11"/>
        <v>0</v>
      </c>
      <c r="Q133" s="197">
        <v>0</v>
      </c>
      <c r="R133" s="197">
        <f t="shared" si="12"/>
        <v>0</v>
      </c>
      <c r="S133" s="197">
        <v>0</v>
      </c>
      <c r="T133" s="198">
        <f t="shared" si="13"/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9" t="s">
        <v>144</v>
      </c>
      <c r="AT133" s="199" t="s">
        <v>140</v>
      </c>
      <c r="AU133" s="199" t="s">
        <v>81</v>
      </c>
      <c r="AY133" s="17" t="s">
        <v>137</v>
      </c>
      <c r="BE133" s="200">
        <f t="shared" si="14"/>
        <v>0</v>
      </c>
      <c r="BF133" s="200">
        <f t="shared" si="15"/>
        <v>0</v>
      </c>
      <c r="BG133" s="200">
        <f t="shared" si="16"/>
        <v>0</v>
      </c>
      <c r="BH133" s="200">
        <f t="shared" si="17"/>
        <v>0</v>
      </c>
      <c r="BI133" s="200">
        <f t="shared" si="18"/>
        <v>0</v>
      </c>
      <c r="BJ133" s="17" t="s">
        <v>145</v>
      </c>
      <c r="BK133" s="200">
        <f t="shared" si="19"/>
        <v>0</v>
      </c>
      <c r="BL133" s="17" t="s">
        <v>144</v>
      </c>
      <c r="BM133" s="199" t="s">
        <v>231</v>
      </c>
    </row>
    <row r="134" spans="1:65" s="2" customFormat="1" ht="16.5" customHeight="1">
      <c r="A134" s="34"/>
      <c r="B134" s="35"/>
      <c r="C134" s="187" t="s">
        <v>205</v>
      </c>
      <c r="D134" s="187" t="s">
        <v>140</v>
      </c>
      <c r="E134" s="188" t="s">
        <v>550</v>
      </c>
      <c r="F134" s="189" t="s">
        <v>551</v>
      </c>
      <c r="G134" s="190" t="s">
        <v>258</v>
      </c>
      <c r="H134" s="191">
        <v>165</v>
      </c>
      <c r="I134" s="192"/>
      <c r="J134" s="193">
        <f t="shared" si="10"/>
        <v>0</v>
      </c>
      <c r="K134" s="194"/>
      <c r="L134" s="39"/>
      <c r="M134" s="195" t="s">
        <v>1</v>
      </c>
      <c r="N134" s="196" t="s">
        <v>39</v>
      </c>
      <c r="O134" s="71"/>
      <c r="P134" s="197">
        <f t="shared" si="11"/>
        <v>0</v>
      </c>
      <c r="Q134" s="197">
        <v>0</v>
      </c>
      <c r="R134" s="197">
        <f t="shared" si="12"/>
        <v>0</v>
      </c>
      <c r="S134" s="197">
        <v>0</v>
      </c>
      <c r="T134" s="198">
        <f t="shared" si="13"/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9" t="s">
        <v>144</v>
      </c>
      <c r="AT134" s="199" t="s">
        <v>140</v>
      </c>
      <c r="AU134" s="199" t="s">
        <v>81</v>
      </c>
      <c r="AY134" s="17" t="s">
        <v>137</v>
      </c>
      <c r="BE134" s="200">
        <f t="shared" si="14"/>
        <v>0</v>
      </c>
      <c r="BF134" s="200">
        <f t="shared" si="15"/>
        <v>0</v>
      </c>
      <c r="BG134" s="200">
        <f t="shared" si="16"/>
        <v>0</v>
      </c>
      <c r="BH134" s="200">
        <f t="shared" si="17"/>
        <v>0</v>
      </c>
      <c r="BI134" s="200">
        <f t="shared" si="18"/>
        <v>0</v>
      </c>
      <c r="BJ134" s="17" t="s">
        <v>145</v>
      </c>
      <c r="BK134" s="200">
        <f t="shared" si="19"/>
        <v>0</v>
      </c>
      <c r="BL134" s="17" t="s">
        <v>144</v>
      </c>
      <c r="BM134" s="199" t="s">
        <v>240</v>
      </c>
    </row>
    <row r="135" spans="1:65" s="2" customFormat="1" ht="16.5" customHeight="1">
      <c r="A135" s="34"/>
      <c r="B135" s="35"/>
      <c r="C135" s="187" t="s">
        <v>211</v>
      </c>
      <c r="D135" s="187" t="s">
        <v>140</v>
      </c>
      <c r="E135" s="188" t="s">
        <v>552</v>
      </c>
      <c r="F135" s="189" t="s">
        <v>553</v>
      </c>
      <c r="G135" s="190" t="s">
        <v>258</v>
      </c>
      <c r="H135" s="191">
        <v>2</v>
      </c>
      <c r="I135" s="192"/>
      <c r="J135" s="193">
        <f t="shared" si="10"/>
        <v>0</v>
      </c>
      <c r="K135" s="194"/>
      <c r="L135" s="39"/>
      <c r="M135" s="195" t="s">
        <v>1</v>
      </c>
      <c r="N135" s="196" t="s">
        <v>39</v>
      </c>
      <c r="O135" s="71"/>
      <c r="P135" s="197">
        <f t="shared" si="11"/>
        <v>0</v>
      </c>
      <c r="Q135" s="197">
        <v>0</v>
      </c>
      <c r="R135" s="197">
        <f t="shared" si="12"/>
        <v>0</v>
      </c>
      <c r="S135" s="197">
        <v>0</v>
      </c>
      <c r="T135" s="198">
        <f t="shared" si="13"/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9" t="s">
        <v>144</v>
      </c>
      <c r="AT135" s="199" t="s">
        <v>140</v>
      </c>
      <c r="AU135" s="199" t="s">
        <v>81</v>
      </c>
      <c r="AY135" s="17" t="s">
        <v>137</v>
      </c>
      <c r="BE135" s="200">
        <f t="shared" si="14"/>
        <v>0</v>
      </c>
      <c r="BF135" s="200">
        <f t="shared" si="15"/>
        <v>0</v>
      </c>
      <c r="BG135" s="200">
        <f t="shared" si="16"/>
        <v>0</v>
      </c>
      <c r="BH135" s="200">
        <f t="shared" si="17"/>
        <v>0</v>
      </c>
      <c r="BI135" s="200">
        <f t="shared" si="18"/>
        <v>0</v>
      </c>
      <c r="BJ135" s="17" t="s">
        <v>145</v>
      </c>
      <c r="BK135" s="200">
        <f t="shared" si="19"/>
        <v>0</v>
      </c>
      <c r="BL135" s="17" t="s">
        <v>144</v>
      </c>
      <c r="BM135" s="199" t="s">
        <v>554</v>
      </c>
    </row>
    <row r="136" spans="1:65" s="2" customFormat="1" ht="16.5" customHeight="1">
      <c r="A136" s="34"/>
      <c r="B136" s="35"/>
      <c r="C136" s="187" t="s">
        <v>215</v>
      </c>
      <c r="D136" s="187" t="s">
        <v>140</v>
      </c>
      <c r="E136" s="188" t="s">
        <v>555</v>
      </c>
      <c r="F136" s="189" t="s">
        <v>556</v>
      </c>
      <c r="G136" s="190" t="s">
        <v>258</v>
      </c>
      <c r="H136" s="191">
        <v>25</v>
      </c>
      <c r="I136" s="192"/>
      <c r="J136" s="193">
        <f t="shared" si="10"/>
        <v>0</v>
      </c>
      <c r="K136" s="194"/>
      <c r="L136" s="39"/>
      <c r="M136" s="195" t="s">
        <v>1</v>
      </c>
      <c r="N136" s="196" t="s">
        <v>39</v>
      </c>
      <c r="O136" s="71"/>
      <c r="P136" s="197">
        <f t="shared" si="11"/>
        <v>0</v>
      </c>
      <c r="Q136" s="197">
        <v>0</v>
      </c>
      <c r="R136" s="197">
        <f t="shared" si="12"/>
        <v>0</v>
      </c>
      <c r="S136" s="197">
        <v>0</v>
      </c>
      <c r="T136" s="198">
        <f t="shared" si="13"/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9" t="s">
        <v>144</v>
      </c>
      <c r="AT136" s="199" t="s">
        <v>140</v>
      </c>
      <c r="AU136" s="199" t="s">
        <v>81</v>
      </c>
      <c r="AY136" s="17" t="s">
        <v>137</v>
      </c>
      <c r="BE136" s="200">
        <f t="shared" si="14"/>
        <v>0</v>
      </c>
      <c r="BF136" s="200">
        <f t="shared" si="15"/>
        <v>0</v>
      </c>
      <c r="BG136" s="200">
        <f t="shared" si="16"/>
        <v>0</v>
      </c>
      <c r="BH136" s="200">
        <f t="shared" si="17"/>
        <v>0</v>
      </c>
      <c r="BI136" s="200">
        <f t="shared" si="18"/>
        <v>0</v>
      </c>
      <c r="BJ136" s="17" t="s">
        <v>145</v>
      </c>
      <c r="BK136" s="200">
        <f t="shared" si="19"/>
        <v>0</v>
      </c>
      <c r="BL136" s="17" t="s">
        <v>144</v>
      </c>
      <c r="BM136" s="199" t="s">
        <v>250</v>
      </c>
    </row>
    <row r="137" spans="1:65" s="2" customFormat="1" ht="16.5" customHeight="1">
      <c r="A137" s="34"/>
      <c r="B137" s="35"/>
      <c r="C137" s="187" t="s">
        <v>8</v>
      </c>
      <c r="D137" s="187" t="s">
        <v>140</v>
      </c>
      <c r="E137" s="188" t="s">
        <v>557</v>
      </c>
      <c r="F137" s="189" t="s">
        <v>558</v>
      </c>
      <c r="G137" s="190" t="s">
        <v>258</v>
      </c>
      <c r="H137" s="191">
        <v>8</v>
      </c>
      <c r="I137" s="192"/>
      <c r="J137" s="193">
        <f t="shared" si="10"/>
        <v>0</v>
      </c>
      <c r="K137" s="194"/>
      <c r="L137" s="39"/>
      <c r="M137" s="195" t="s">
        <v>1</v>
      </c>
      <c r="N137" s="196" t="s">
        <v>39</v>
      </c>
      <c r="O137" s="71"/>
      <c r="P137" s="197">
        <f t="shared" si="11"/>
        <v>0</v>
      </c>
      <c r="Q137" s="197">
        <v>0</v>
      </c>
      <c r="R137" s="197">
        <f t="shared" si="12"/>
        <v>0</v>
      </c>
      <c r="S137" s="197">
        <v>0</v>
      </c>
      <c r="T137" s="198">
        <f t="shared" si="13"/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9" t="s">
        <v>144</v>
      </c>
      <c r="AT137" s="199" t="s">
        <v>140</v>
      </c>
      <c r="AU137" s="199" t="s">
        <v>81</v>
      </c>
      <c r="AY137" s="17" t="s">
        <v>137</v>
      </c>
      <c r="BE137" s="200">
        <f t="shared" si="14"/>
        <v>0</v>
      </c>
      <c r="BF137" s="200">
        <f t="shared" si="15"/>
        <v>0</v>
      </c>
      <c r="BG137" s="200">
        <f t="shared" si="16"/>
        <v>0</v>
      </c>
      <c r="BH137" s="200">
        <f t="shared" si="17"/>
        <v>0</v>
      </c>
      <c r="BI137" s="200">
        <f t="shared" si="18"/>
        <v>0</v>
      </c>
      <c r="BJ137" s="17" t="s">
        <v>145</v>
      </c>
      <c r="BK137" s="200">
        <f t="shared" si="19"/>
        <v>0</v>
      </c>
      <c r="BL137" s="17" t="s">
        <v>144</v>
      </c>
      <c r="BM137" s="199" t="s">
        <v>559</v>
      </c>
    </row>
    <row r="138" spans="1:65" s="2" customFormat="1" ht="16.5" customHeight="1">
      <c r="A138" s="34"/>
      <c r="B138" s="35"/>
      <c r="C138" s="187" t="s">
        <v>223</v>
      </c>
      <c r="D138" s="187" t="s">
        <v>140</v>
      </c>
      <c r="E138" s="188" t="s">
        <v>560</v>
      </c>
      <c r="F138" s="189" t="s">
        <v>561</v>
      </c>
      <c r="G138" s="190" t="s">
        <v>258</v>
      </c>
      <c r="H138" s="191">
        <v>25</v>
      </c>
      <c r="I138" s="192"/>
      <c r="J138" s="193">
        <f t="shared" si="10"/>
        <v>0</v>
      </c>
      <c r="K138" s="194"/>
      <c r="L138" s="39"/>
      <c r="M138" s="195" t="s">
        <v>1</v>
      </c>
      <c r="N138" s="196" t="s">
        <v>39</v>
      </c>
      <c r="O138" s="71"/>
      <c r="P138" s="197">
        <f t="shared" si="11"/>
        <v>0</v>
      </c>
      <c r="Q138" s="197">
        <v>0</v>
      </c>
      <c r="R138" s="197">
        <f t="shared" si="12"/>
        <v>0</v>
      </c>
      <c r="S138" s="197">
        <v>0</v>
      </c>
      <c r="T138" s="198">
        <f t="shared" si="13"/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9" t="s">
        <v>144</v>
      </c>
      <c r="AT138" s="199" t="s">
        <v>140</v>
      </c>
      <c r="AU138" s="199" t="s">
        <v>81</v>
      </c>
      <c r="AY138" s="17" t="s">
        <v>137</v>
      </c>
      <c r="BE138" s="200">
        <f t="shared" si="14"/>
        <v>0</v>
      </c>
      <c r="BF138" s="200">
        <f t="shared" si="15"/>
        <v>0</v>
      </c>
      <c r="BG138" s="200">
        <f t="shared" si="16"/>
        <v>0</v>
      </c>
      <c r="BH138" s="200">
        <f t="shared" si="17"/>
        <v>0</v>
      </c>
      <c r="BI138" s="200">
        <f t="shared" si="18"/>
        <v>0</v>
      </c>
      <c r="BJ138" s="17" t="s">
        <v>145</v>
      </c>
      <c r="BK138" s="200">
        <f t="shared" si="19"/>
        <v>0</v>
      </c>
      <c r="BL138" s="17" t="s">
        <v>144</v>
      </c>
      <c r="BM138" s="199" t="s">
        <v>261</v>
      </c>
    </row>
    <row r="139" spans="1:65" s="2" customFormat="1" ht="16.5" customHeight="1">
      <c r="A139" s="34"/>
      <c r="B139" s="35"/>
      <c r="C139" s="187" t="s">
        <v>227</v>
      </c>
      <c r="D139" s="187" t="s">
        <v>140</v>
      </c>
      <c r="E139" s="188" t="s">
        <v>562</v>
      </c>
      <c r="F139" s="189" t="s">
        <v>563</v>
      </c>
      <c r="G139" s="190" t="s">
        <v>258</v>
      </c>
      <c r="H139" s="191">
        <v>8</v>
      </c>
      <c r="I139" s="192"/>
      <c r="J139" s="193">
        <f t="shared" si="10"/>
        <v>0</v>
      </c>
      <c r="K139" s="194"/>
      <c r="L139" s="39"/>
      <c r="M139" s="195" t="s">
        <v>1</v>
      </c>
      <c r="N139" s="196" t="s">
        <v>39</v>
      </c>
      <c r="O139" s="71"/>
      <c r="P139" s="197">
        <f t="shared" si="11"/>
        <v>0</v>
      </c>
      <c r="Q139" s="197">
        <v>0</v>
      </c>
      <c r="R139" s="197">
        <f t="shared" si="12"/>
        <v>0</v>
      </c>
      <c r="S139" s="197">
        <v>0</v>
      </c>
      <c r="T139" s="198">
        <f t="shared" si="13"/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9" t="s">
        <v>144</v>
      </c>
      <c r="AT139" s="199" t="s">
        <v>140</v>
      </c>
      <c r="AU139" s="199" t="s">
        <v>81</v>
      </c>
      <c r="AY139" s="17" t="s">
        <v>137</v>
      </c>
      <c r="BE139" s="200">
        <f t="shared" si="14"/>
        <v>0</v>
      </c>
      <c r="BF139" s="200">
        <f t="shared" si="15"/>
        <v>0</v>
      </c>
      <c r="BG139" s="200">
        <f t="shared" si="16"/>
        <v>0</v>
      </c>
      <c r="BH139" s="200">
        <f t="shared" si="17"/>
        <v>0</v>
      </c>
      <c r="BI139" s="200">
        <f t="shared" si="18"/>
        <v>0</v>
      </c>
      <c r="BJ139" s="17" t="s">
        <v>145</v>
      </c>
      <c r="BK139" s="200">
        <f t="shared" si="19"/>
        <v>0</v>
      </c>
      <c r="BL139" s="17" t="s">
        <v>144</v>
      </c>
      <c r="BM139" s="199" t="s">
        <v>564</v>
      </c>
    </row>
    <row r="140" spans="1:65" s="2" customFormat="1" ht="16.5" customHeight="1">
      <c r="A140" s="34"/>
      <c r="B140" s="35"/>
      <c r="C140" s="187" t="s">
        <v>231</v>
      </c>
      <c r="D140" s="187" t="s">
        <v>140</v>
      </c>
      <c r="E140" s="188" t="s">
        <v>565</v>
      </c>
      <c r="F140" s="189" t="s">
        <v>566</v>
      </c>
      <c r="G140" s="190" t="s">
        <v>258</v>
      </c>
      <c r="H140" s="191">
        <v>155</v>
      </c>
      <c r="I140" s="192"/>
      <c r="J140" s="193">
        <f t="shared" si="10"/>
        <v>0</v>
      </c>
      <c r="K140" s="194"/>
      <c r="L140" s="39"/>
      <c r="M140" s="195" t="s">
        <v>1</v>
      </c>
      <c r="N140" s="196" t="s">
        <v>39</v>
      </c>
      <c r="O140" s="71"/>
      <c r="P140" s="197">
        <f t="shared" si="11"/>
        <v>0</v>
      </c>
      <c r="Q140" s="197">
        <v>0</v>
      </c>
      <c r="R140" s="197">
        <f t="shared" si="12"/>
        <v>0</v>
      </c>
      <c r="S140" s="197">
        <v>0</v>
      </c>
      <c r="T140" s="198">
        <f t="shared" si="13"/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9" t="s">
        <v>144</v>
      </c>
      <c r="AT140" s="199" t="s">
        <v>140</v>
      </c>
      <c r="AU140" s="199" t="s">
        <v>81</v>
      </c>
      <c r="AY140" s="17" t="s">
        <v>137</v>
      </c>
      <c r="BE140" s="200">
        <f t="shared" si="14"/>
        <v>0</v>
      </c>
      <c r="BF140" s="200">
        <f t="shared" si="15"/>
        <v>0</v>
      </c>
      <c r="BG140" s="200">
        <f t="shared" si="16"/>
        <v>0</v>
      </c>
      <c r="BH140" s="200">
        <f t="shared" si="17"/>
        <v>0</v>
      </c>
      <c r="BI140" s="200">
        <f t="shared" si="18"/>
        <v>0</v>
      </c>
      <c r="BJ140" s="17" t="s">
        <v>145</v>
      </c>
      <c r="BK140" s="200">
        <f t="shared" si="19"/>
        <v>0</v>
      </c>
      <c r="BL140" s="17" t="s">
        <v>144</v>
      </c>
      <c r="BM140" s="199" t="s">
        <v>269</v>
      </c>
    </row>
    <row r="141" spans="1:65" s="2" customFormat="1" ht="16.5" customHeight="1">
      <c r="A141" s="34"/>
      <c r="B141" s="35"/>
      <c r="C141" s="187" t="s">
        <v>235</v>
      </c>
      <c r="D141" s="187" t="s">
        <v>140</v>
      </c>
      <c r="E141" s="188" t="s">
        <v>567</v>
      </c>
      <c r="F141" s="189" t="s">
        <v>568</v>
      </c>
      <c r="G141" s="190" t="s">
        <v>258</v>
      </c>
      <c r="H141" s="191">
        <v>35</v>
      </c>
      <c r="I141" s="192"/>
      <c r="J141" s="193">
        <f t="shared" si="10"/>
        <v>0</v>
      </c>
      <c r="K141" s="194"/>
      <c r="L141" s="39"/>
      <c r="M141" s="195" t="s">
        <v>1</v>
      </c>
      <c r="N141" s="196" t="s">
        <v>39</v>
      </c>
      <c r="O141" s="71"/>
      <c r="P141" s="197">
        <f t="shared" si="11"/>
        <v>0</v>
      </c>
      <c r="Q141" s="197">
        <v>0</v>
      </c>
      <c r="R141" s="197">
        <f t="shared" si="12"/>
        <v>0</v>
      </c>
      <c r="S141" s="197">
        <v>0</v>
      </c>
      <c r="T141" s="198">
        <f t="shared" si="13"/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9" t="s">
        <v>144</v>
      </c>
      <c r="AT141" s="199" t="s">
        <v>140</v>
      </c>
      <c r="AU141" s="199" t="s">
        <v>81</v>
      </c>
      <c r="AY141" s="17" t="s">
        <v>137</v>
      </c>
      <c r="BE141" s="200">
        <f t="shared" si="14"/>
        <v>0</v>
      </c>
      <c r="BF141" s="200">
        <f t="shared" si="15"/>
        <v>0</v>
      </c>
      <c r="BG141" s="200">
        <f t="shared" si="16"/>
        <v>0</v>
      </c>
      <c r="BH141" s="200">
        <f t="shared" si="17"/>
        <v>0</v>
      </c>
      <c r="BI141" s="200">
        <f t="shared" si="18"/>
        <v>0</v>
      </c>
      <c r="BJ141" s="17" t="s">
        <v>145</v>
      </c>
      <c r="BK141" s="200">
        <f t="shared" si="19"/>
        <v>0</v>
      </c>
      <c r="BL141" s="17" t="s">
        <v>144</v>
      </c>
      <c r="BM141" s="199" t="s">
        <v>277</v>
      </c>
    </row>
    <row r="142" spans="1:65" s="2" customFormat="1" ht="16.5" customHeight="1">
      <c r="A142" s="34"/>
      <c r="B142" s="35"/>
      <c r="C142" s="187" t="s">
        <v>240</v>
      </c>
      <c r="D142" s="187" t="s">
        <v>140</v>
      </c>
      <c r="E142" s="188" t="s">
        <v>569</v>
      </c>
      <c r="F142" s="189" t="s">
        <v>570</v>
      </c>
      <c r="G142" s="190" t="s">
        <v>258</v>
      </c>
      <c r="H142" s="191">
        <v>180</v>
      </c>
      <c r="I142" s="192"/>
      <c r="J142" s="193">
        <f t="shared" si="10"/>
        <v>0</v>
      </c>
      <c r="K142" s="194"/>
      <c r="L142" s="39"/>
      <c r="M142" s="195" t="s">
        <v>1</v>
      </c>
      <c r="N142" s="196" t="s">
        <v>39</v>
      </c>
      <c r="O142" s="71"/>
      <c r="P142" s="197">
        <f t="shared" si="11"/>
        <v>0</v>
      </c>
      <c r="Q142" s="197">
        <v>0</v>
      </c>
      <c r="R142" s="197">
        <f t="shared" si="12"/>
        <v>0</v>
      </c>
      <c r="S142" s="197">
        <v>0</v>
      </c>
      <c r="T142" s="198">
        <f t="shared" si="13"/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9" t="s">
        <v>144</v>
      </c>
      <c r="AT142" s="199" t="s">
        <v>140</v>
      </c>
      <c r="AU142" s="199" t="s">
        <v>81</v>
      </c>
      <c r="AY142" s="17" t="s">
        <v>137</v>
      </c>
      <c r="BE142" s="200">
        <f t="shared" si="14"/>
        <v>0</v>
      </c>
      <c r="BF142" s="200">
        <f t="shared" si="15"/>
        <v>0</v>
      </c>
      <c r="BG142" s="200">
        <f t="shared" si="16"/>
        <v>0</v>
      </c>
      <c r="BH142" s="200">
        <f t="shared" si="17"/>
        <v>0</v>
      </c>
      <c r="BI142" s="200">
        <f t="shared" si="18"/>
        <v>0</v>
      </c>
      <c r="BJ142" s="17" t="s">
        <v>145</v>
      </c>
      <c r="BK142" s="200">
        <f t="shared" si="19"/>
        <v>0</v>
      </c>
      <c r="BL142" s="17" t="s">
        <v>144</v>
      </c>
      <c r="BM142" s="199" t="s">
        <v>288</v>
      </c>
    </row>
    <row r="143" spans="1:65" s="2" customFormat="1" ht="21.75" customHeight="1">
      <c r="A143" s="34"/>
      <c r="B143" s="35"/>
      <c r="C143" s="187" t="s">
        <v>7</v>
      </c>
      <c r="D143" s="187" t="s">
        <v>140</v>
      </c>
      <c r="E143" s="188" t="s">
        <v>571</v>
      </c>
      <c r="F143" s="189" t="s">
        <v>572</v>
      </c>
      <c r="G143" s="190" t="s">
        <v>143</v>
      </c>
      <c r="H143" s="191">
        <v>52</v>
      </c>
      <c r="I143" s="192"/>
      <c r="J143" s="193">
        <f t="shared" si="10"/>
        <v>0</v>
      </c>
      <c r="K143" s="194"/>
      <c r="L143" s="39"/>
      <c r="M143" s="195" t="s">
        <v>1</v>
      </c>
      <c r="N143" s="196" t="s">
        <v>39</v>
      </c>
      <c r="O143" s="71"/>
      <c r="P143" s="197">
        <f t="shared" si="11"/>
        <v>0</v>
      </c>
      <c r="Q143" s="197">
        <v>0</v>
      </c>
      <c r="R143" s="197">
        <f t="shared" si="12"/>
        <v>0</v>
      </c>
      <c r="S143" s="197">
        <v>0</v>
      </c>
      <c r="T143" s="198">
        <f t="shared" si="13"/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9" t="s">
        <v>144</v>
      </c>
      <c r="AT143" s="199" t="s">
        <v>140</v>
      </c>
      <c r="AU143" s="199" t="s">
        <v>81</v>
      </c>
      <c r="AY143" s="17" t="s">
        <v>137</v>
      </c>
      <c r="BE143" s="200">
        <f t="shared" si="14"/>
        <v>0</v>
      </c>
      <c r="BF143" s="200">
        <f t="shared" si="15"/>
        <v>0</v>
      </c>
      <c r="BG143" s="200">
        <f t="shared" si="16"/>
        <v>0</v>
      </c>
      <c r="BH143" s="200">
        <f t="shared" si="17"/>
        <v>0</v>
      </c>
      <c r="BI143" s="200">
        <f t="shared" si="18"/>
        <v>0</v>
      </c>
      <c r="BJ143" s="17" t="s">
        <v>145</v>
      </c>
      <c r="BK143" s="200">
        <f t="shared" si="19"/>
        <v>0</v>
      </c>
      <c r="BL143" s="17" t="s">
        <v>144</v>
      </c>
      <c r="BM143" s="199" t="s">
        <v>573</v>
      </c>
    </row>
    <row r="144" spans="1:65" s="2" customFormat="1" ht="21.75" customHeight="1">
      <c r="A144" s="34"/>
      <c r="B144" s="35"/>
      <c r="C144" s="187" t="s">
        <v>250</v>
      </c>
      <c r="D144" s="187" t="s">
        <v>140</v>
      </c>
      <c r="E144" s="188" t="s">
        <v>574</v>
      </c>
      <c r="F144" s="189" t="s">
        <v>575</v>
      </c>
      <c r="G144" s="190" t="s">
        <v>143</v>
      </c>
      <c r="H144" s="191">
        <v>4</v>
      </c>
      <c r="I144" s="192"/>
      <c r="J144" s="193">
        <f t="shared" si="10"/>
        <v>0</v>
      </c>
      <c r="K144" s="194"/>
      <c r="L144" s="39"/>
      <c r="M144" s="195" t="s">
        <v>1</v>
      </c>
      <c r="N144" s="196" t="s">
        <v>39</v>
      </c>
      <c r="O144" s="71"/>
      <c r="P144" s="197">
        <f t="shared" si="11"/>
        <v>0</v>
      </c>
      <c r="Q144" s="197">
        <v>0</v>
      </c>
      <c r="R144" s="197">
        <f t="shared" si="12"/>
        <v>0</v>
      </c>
      <c r="S144" s="197">
        <v>0</v>
      </c>
      <c r="T144" s="198">
        <f t="shared" si="13"/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9" t="s">
        <v>144</v>
      </c>
      <c r="AT144" s="199" t="s">
        <v>140</v>
      </c>
      <c r="AU144" s="199" t="s">
        <v>81</v>
      </c>
      <c r="AY144" s="17" t="s">
        <v>137</v>
      </c>
      <c r="BE144" s="200">
        <f t="shared" si="14"/>
        <v>0</v>
      </c>
      <c r="BF144" s="200">
        <f t="shared" si="15"/>
        <v>0</v>
      </c>
      <c r="BG144" s="200">
        <f t="shared" si="16"/>
        <v>0</v>
      </c>
      <c r="BH144" s="200">
        <f t="shared" si="17"/>
        <v>0</v>
      </c>
      <c r="BI144" s="200">
        <f t="shared" si="18"/>
        <v>0</v>
      </c>
      <c r="BJ144" s="17" t="s">
        <v>145</v>
      </c>
      <c r="BK144" s="200">
        <f t="shared" si="19"/>
        <v>0</v>
      </c>
      <c r="BL144" s="17" t="s">
        <v>144</v>
      </c>
      <c r="BM144" s="199" t="s">
        <v>334</v>
      </c>
    </row>
    <row r="145" spans="1:65" s="2" customFormat="1" ht="21.75" customHeight="1">
      <c r="A145" s="34"/>
      <c r="B145" s="35"/>
      <c r="C145" s="187" t="s">
        <v>255</v>
      </c>
      <c r="D145" s="187" t="s">
        <v>140</v>
      </c>
      <c r="E145" s="188" t="s">
        <v>576</v>
      </c>
      <c r="F145" s="189" t="s">
        <v>577</v>
      </c>
      <c r="G145" s="190" t="s">
        <v>143</v>
      </c>
      <c r="H145" s="191">
        <v>2</v>
      </c>
      <c r="I145" s="192"/>
      <c r="J145" s="193">
        <f t="shared" si="10"/>
        <v>0</v>
      </c>
      <c r="K145" s="194"/>
      <c r="L145" s="39"/>
      <c r="M145" s="195" t="s">
        <v>1</v>
      </c>
      <c r="N145" s="196" t="s">
        <v>39</v>
      </c>
      <c r="O145" s="71"/>
      <c r="P145" s="197">
        <f t="shared" si="11"/>
        <v>0</v>
      </c>
      <c r="Q145" s="197">
        <v>0</v>
      </c>
      <c r="R145" s="197">
        <f t="shared" si="12"/>
        <v>0</v>
      </c>
      <c r="S145" s="197">
        <v>0</v>
      </c>
      <c r="T145" s="198">
        <f t="shared" si="13"/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9" t="s">
        <v>144</v>
      </c>
      <c r="AT145" s="199" t="s">
        <v>140</v>
      </c>
      <c r="AU145" s="199" t="s">
        <v>81</v>
      </c>
      <c r="AY145" s="17" t="s">
        <v>137</v>
      </c>
      <c r="BE145" s="200">
        <f t="shared" si="14"/>
        <v>0</v>
      </c>
      <c r="BF145" s="200">
        <f t="shared" si="15"/>
        <v>0</v>
      </c>
      <c r="BG145" s="200">
        <f t="shared" si="16"/>
        <v>0</v>
      </c>
      <c r="BH145" s="200">
        <f t="shared" si="17"/>
        <v>0</v>
      </c>
      <c r="BI145" s="200">
        <f t="shared" si="18"/>
        <v>0</v>
      </c>
      <c r="BJ145" s="17" t="s">
        <v>145</v>
      </c>
      <c r="BK145" s="200">
        <f t="shared" si="19"/>
        <v>0</v>
      </c>
      <c r="BL145" s="17" t="s">
        <v>144</v>
      </c>
      <c r="BM145" s="199" t="s">
        <v>578</v>
      </c>
    </row>
    <row r="146" spans="1:65" s="2" customFormat="1" ht="21.75" customHeight="1">
      <c r="A146" s="34"/>
      <c r="B146" s="35"/>
      <c r="C146" s="187" t="s">
        <v>261</v>
      </c>
      <c r="D146" s="187" t="s">
        <v>140</v>
      </c>
      <c r="E146" s="188" t="s">
        <v>579</v>
      </c>
      <c r="F146" s="189" t="s">
        <v>580</v>
      </c>
      <c r="G146" s="190" t="s">
        <v>143</v>
      </c>
      <c r="H146" s="191">
        <v>10</v>
      </c>
      <c r="I146" s="192"/>
      <c r="J146" s="193">
        <f t="shared" si="10"/>
        <v>0</v>
      </c>
      <c r="K146" s="194"/>
      <c r="L146" s="39"/>
      <c r="M146" s="195" t="s">
        <v>1</v>
      </c>
      <c r="N146" s="196" t="s">
        <v>39</v>
      </c>
      <c r="O146" s="71"/>
      <c r="P146" s="197">
        <f t="shared" si="11"/>
        <v>0</v>
      </c>
      <c r="Q146" s="197">
        <v>0</v>
      </c>
      <c r="R146" s="197">
        <f t="shared" si="12"/>
        <v>0</v>
      </c>
      <c r="S146" s="197">
        <v>0</v>
      </c>
      <c r="T146" s="198">
        <f t="shared" si="13"/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9" t="s">
        <v>144</v>
      </c>
      <c r="AT146" s="199" t="s">
        <v>140</v>
      </c>
      <c r="AU146" s="199" t="s">
        <v>81</v>
      </c>
      <c r="AY146" s="17" t="s">
        <v>137</v>
      </c>
      <c r="BE146" s="200">
        <f t="shared" si="14"/>
        <v>0</v>
      </c>
      <c r="BF146" s="200">
        <f t="shared" si="15"/>
        <v>0</v>
      </c>
      <c r="BG146" s="200">
        <f t="shared" si="16"/>
        <v>0</v>
      </c>
      <c r="BH146" s="200">
        <f t="shared" si="17"/>
        <v>0</v>
      </c>
      <c r="BI146" s="200">
        <f t="shared" si="18"/>
        <v>0</v>
      </c>
      <c r="BJ146" s="17" t="s">
        <v>145</v>
      </c>
      <c r="BK146" s="200">
        <f t="shared" si="19"/>
        <v>0</v>
      </c>
      <c r="BL146" s="17" t="s">
        <v>144</v>
      </c>
      <c r="BM146" s="199" t="s">
        <v>355</v>
      </c>
    </row>
    <row r="147" spans="1:65" s="2" customFormat="1" ht="21.75" customHeight="1">
      <c r="A147" s="34"/>
      <c r="B147" s="35"/>
      <c r="C147" s="187" t="s">
        <v>265</v>
      </c>
      <c r="D147" s="187" t="s">
        <v>140</v>
      </c>
      <c r="E147" s="188" t="s">
        <v>581</v>
      </c>
      <c r="F147" s="189" t="s">
        <v>582</v>
      </c>
      <c r="G147" s="190" t="s">
        <v>143</v>
      </c>
      <c r="H147" s="191">
        <v>4</v>
      </c>
      <c r="I147" s="192"/>
      <c r="J147" s="193">
        <f t="shared" si="10"/>
        <v>0</v>
      </c>
      <c r="K147" s="194"/>
      <c r="L147" s="39"/>
      <c r="M147" s="195" t="s">
        <v>1</v>
      </c>
      <c r="N147" s="196" t="s">
        <v>39</v>
      </c>
      <c r="O147" s="71"/>
      <c r="P147" s="197">
        <f t="shared" si="11"/>
        <v>0</v>
      </c>
      <c r="Q147" s="197">
        <v>0</v>
      </c>
      <c r="R147" s="197">
        <f t="shared" si="12"/>
        <v>0</v>
      </c>
      <c r="S147" s="197">
        <v>0</v>
      </c>
      <c r="T147" s="198">
        <f t="shared" si="13"/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9" t="s">
        <v>144</v>
      </c>
      <c r="AT147" s="199" t="s">
        <v>140</v>
      </c>
      <c r="AU147" s="199" t="s">
        <v>81</v>
      </c>
      <c r="AY147" s="17" t="s">
        <v>137</v>
      </c>
      <c r="BE147" s="200">
        <f t="shared" si="14"/>
        <v>0</v>
      </c>
      <c r="BF147" s="200">
        <f t="shared" si="15"/>
        <v>0</v>
      </c>
      <c r="BG147" s="200">
        <f t="shared" si="16"/>
        <v>0</v>
      </c>
      <c r="BH147" s="200">
        <f t="shared" si="17"/>
        <v>0</v>
      </c>
      <c r="BI147" s="200">
        <f t="shared" si="18"/>
        <v>0</v>
      </c>
      <c r="BJ147" s="17" t="s">
        <v>145</v>
      </c>
      <c r="BK147" s="200">
        <f t="shared" si="19"/>
        <v>0</v>
      </c>
      <c r="BL147" s="17" t="s">
        <v>144</v>
      </c>
      <c r="BM147" s="199" t="s">
        <v>375</v>
      </c>
    </row>
    <row r="148" spans="1:65" s="2" customFormat="1" ht="21.75" customHeight="1">
      <c r="A148" s="34"/>
      <c r="B148" s="35"/>
      <c r="C148" s="187" t="s">
        <v>269</v>
      </c>
      <c r="D148" s="187" t="s">
        <v>140</v>
      </c>
      <c r="E148" s="188" t="s">
        <v>583</v>
      </c>
      <c r="F148" s="189" t="s">
        <v>584</v>
      </c>
      <c r="G148" s="190" t="s">
        <v>143</v>
      </c>
      <c r="H148" s="191">
        <v>2</v>
      </c>
      <c r="I148" s="192"/>
      <c r="J148" s="193">
        <f t="shared" si="10"/>
        <v>0</v>
      </c>
      <c r="K148" s="194"/>
      <c r="L148" s="39"/>
      <c r="M148" s="195" t="s">
        <v>1</v>
      </c>
      <c r="N148" s="196" t="s">
        <v>39</v>
      </c>
      <c r="O148" s="71"/>
      <c r="P148" s="197">
        <f t="shared" si="11"/>
        <v>0</v>
      </c>
      <c r="Q148" s="197">
        <v>0</v>
      </c>
      <c r="R148" s="197">
        <f t="shared" si="12"/>
        <v>0</v>
      </c>
      <c r="S148" s="197">
        <v>0</v>
      </c>
      <c r="T148" s="198">
        <f t="shared" si="13"/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9" t="s">
        <v>144</v>
      </c>
      <c r="AT148" s="199" t="s">
        <v>140</v>
      </c>
      <c r="AU148" s="199" t="s">
        <v>81</v>
      </c>
      <c r="AY148" s="17" t="s">
        <v>137</v>
      </c>
      <c r="BE148" s="200">
        <f t="shared" si="14"/>
        <v>0</v>
      </c>
      <c r="BF148" s="200">
        <f t="shared" si="15"/>
        <v>0</v>
      </c>
      <c r="BG148" s="200">
        <f t="shared" si="16"/>
        <v>0</v>
      </c>
      <c r="BH148" s="200">
        <f t="shared" si="17"/>
        <v>0</v>
      </c>
      <c r="BI148" s="200">
        <f t="shared" si="18"/>
        <v>0</v>
      </c>
      <c r="BJ148" s="17" t="s">
        <v>145</v>
      </c>
      <c r="BK148" s="200">
        <f t="shared" si="19"/>
        <v>0</v>
      </c>
      <c r="BL148" s="17" t="s">
        <v>144</v>
      </c>
      <c r="BM148" s="199" t="s">
        <v>585</v>
      </c>
    </row>
    <row r="149" spans="1:65" s="2" customFormat="1" ht="21.75" customHeight="1">
      <c r="A149" s="34"/>
      <c r="B149" s="35"/>
      <c r="C149" s="187" t="s">
        <v>273</v>
      </c>
      <c r="D149" s="187" t="s">
        <v>140</v>
      </c>
      <c r="E149" s="188" t="s">
        <v>586</v>
      </c>
      <c r="F149" s="189" t="s">
        <v>587</v>
      </c>
      <c r="G149" s="190" t="s">
        <v>143</v>
      </c>
      <c r="H149" s="191">
        <v>4</v>
      </c>
      <c r="I149" s="192"/>
      <c r="J149" s="193">
        <f t="shared" si="10"/>
        <v>0</v>
      </c>
      <c r="K149" s="194"/>
      <c r="L149" s="39"/>
      <c r="M149" s="195" t="s">
        <v>1</v>
      </c>
      <c r="N149" s="196" t="s">
        <v>39</v>
      </c>
      <c r="O149" s="71"/>
      <c r="P149" s="197">
        <f t="shared" si="11"/>
        <v>0</v>
      </c>
      <c r="Q149" s="197">
        <v>0</v>
      </c>
      <c r="R149" s="197">
        <f t="shared" si="12"/>
        <v>0</v>
      </c>
      <c r="S149" s="197">
        <v>0</v>
      </c>
      <c r="T149" s="198">
        <f t="shared" si="13"/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9" t="s">
        <v>144</v>
      </c>
      <c r="AT149" s="199" t="s">
        <v>140</v>
      </c>
      <c r="AU149" s="199" t="s">
        <v>81</v>
      </c>
      <c r="AY149" s="17" t="s">
        <v>137</v>
      </c>
      <c r="BE149" s="200">
        <f t="shared" si="14"/>
        <v>0</v>
      </c>
      <c r="BF149" s="200">
        <f t="shared" si="15"/>
        <v>0</v>
      </c>
      <c r="BG149" s="200">
        <f t="shared" si="16"/>
        <v>0</v>
      </c>
      <c r="BH149" s="200">
        <f t="shared" si="17"/>
        <v>0</v>
      </c>
      <c r="BI149" s="200">
        <f t="shared" si="18"/>
        <v>0</v>
      </c>
      <c r="BJ149" s="17" t="s">
        <v>145</v>
      </c>
      <c r="BK149" s="200">
        <f t="shared" si="19"/>
        <v>0</v>
      </c>
      <c r="BL149" s="17" t="s">
        <v>144</v>
      </c>
      <c r="BM149" s="199" t="s">
        <v>403</v>
      </c>
    </row>
    <row r="150" spans="1:65" s="2" customFormat="1" ht="16.5" customHeight="1">
      <c r="A150" s="34"/>
      <c r="B150" s="35"/>
      <c r="C150" s="187" t="s">
        <v>277</v>
      </c>
      <c r="D150" s="187" t="s">
        <v>140</v>
      </c>
      <c r="E150" s="188" t="s">
        <v>588</v>
      </c>
      <c r="F150" s="189" t="s">
        <v>589</v>
      </c>
      <c r="G150" s="190" t="s">
        <v>208</v>
      </c>
      <c r="H150" s="191">
        <v>1</v>
      </c>
      <c r="I150" s="192"/>
      <c r="J150" s="193">
        <f t="shared" si="10"/>
        <v>0</v>
      </c>
      <c r="K150" s="194"/>
      <c r="L150" s="39"/>
      <c r="M150" s="195" t="s">
        <v>1</v>
      </c>
      <c r="N150" s="196" t="s">
        <v>39</v>
      </c>
      <c r="O150" s="71"/>
      <c r="P150" s="197">
        <f t="shared" si="11"/>
        <v>0</v>
      </c>
      <c r="Q150" s="197">
        <v>0</v>
      </c>
      <c r="R150" s="197">
        <f t="shared" si="12"/>
        <v>0</v>
      </c>
      <c r="S150" s="197">
        <v>0</v>
      </c>
      <c r="T150" s="198">
        <f t="shared" si="13"/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9" t="s">
        <v>144</v>
      </c>
      <c r="AT150" s="199" t="s">
        <v>140</v>
      </c>
      <c r="AU150" s="199" t="s">
        <v>81</v>
      </c>
      <c r="AY150" s="17" t="s">
        <v>137</v>
      </c>
      <c r="BE150" s="200">
        <f t="shared" si="14"/>
        <v>0</v>
      </c>
      <c r="BF150" s="200">
        <f t="shared" si="15"/>
        <v>0</v>
      </c>
      <c r="BG150" s="200">
        <f t="shared" si="16"/>
        <v>0</v>
      </c>
      <c r="BH150" s="200">
        <f t="shared" si="17"/>
        <v>0</v>
      </c>
      <c r="BI150" s="200">
        <f t="shared" si="18"/>
        <v>0</v>
      </c>
      <c r="BJ150" s="17" t="s">
        <v>145</v>
      </c>
      <c r="BK150" s="200">
        <f t="shared" si="19"/>
        <v>0</v>
      </c>
      <c r="BL150" s="17" t="s">
        <v>144</v>
      </c>
      <c r="BM150" s="199" t="s">
        <v>590</v>
      </c>
    </row>
    <row r="151" spans="1:65" s="14" customFormat="1">
      <c r="B151" s="212"/>
      <c r="C151" s="213"/>
      <c r="D151" s="203" t="s">
        <v>147</v>
      </c>
      <c r="E151" s="214" t="s">
        <v>1</v>
      </c>
      <c r="F151" s="215" t="s">
        <v>81</v>
      </c>
      <c r="G151" s="213"/>
      <c r="H151" s="216">
        <v>1</v>
      </c>
      <c r="I151" s="217"/>
      <c r="J151" s="213"/>
      <c r="K151" s="213"/>
      <c r="L151" s="218"/>
      <c r="M151" s="219"/>
      <c r="N151" s="220"/>
      <c r="O151" s="220"/>
      <c r="P151" s="220"/>
      <c r="Q151" s="220"/>
      <c r="R151" s="220"/>
      <c r="S151" s="220"/>
      <c r="T151" s="221"/>
      <c r="AT151" s="222" t="s">
        <v>147</v>
      </c>
      <c r="AU151" s="222" t="s">
        <v>81</v>
      </c>
      <c r="AV151" s="14" t="s">
        <v>145</v>
      </c>
      <c r="AW151" s="14" t="s">
        <v>30</v>
      </c>
      <c r="AX151" s="14" t="s">
        <v>73</v>
      </c>
      <c r="AY151" s="222" t="s">
        <v>137</v>
      </c>
    </row>
    <row r="152" spans="1:65" s="15" customFormat="1">
      <c r="B152" s="223"/>
      <c r="C152" s="224"/>
      <c r="D152" s="203" t="s">
        <v>147</v>
      </c>
      <c r="E152" s="225" t="s">
        <v>1</v>
      </c>
      <c r="F152" s="226" t="s">
        <v>150</v>
      </c>
      <c r="G152" s="224"/>
      <c r="H152" s="227">
        <v>1</v>
      </c>
      <c r="I152" s="228"/>
      <c r="J152" s="224"/>
      <c r="K152" s="224"/>
      <c r="L152" s="229"/>
      <c r="M152" s="230"/>
      <c r="N152" s="231"/>
      <c r="O152" s="231"/>
      <c r="P152" s="231"/>
      <c r="Q152" s="231"/>
      <c r="R152" s="231"/>
      <c r="S152" s="231"/>
      <c r="T152" s="232"/>
      <c r="AT152" s="233" t="s">
        <v>147</v>
      </c>
      <c r="AU152" s="233" t="s">
        <v>81</v>
      </c>
      <c r="AV152" s="15" t="s">
        <v>144</v>
      </c>
      <c r="AW152" s="15" t="s">
        <v>30</v>
      </c>
      <c r="AX152" s="15" t="s">
        <v>81</v>
      </c>
      <c r="AY152" s="233" t="s">
        <v>137</v>
      </c>
    </row>
    <row r="153" spans="1:65" s="2" customFormat="1" ht="16.5" customHeight="1">
      <c r="A153" s="34"/>
      <c r="B153" s="35"/>
      <c r="C153" s="187" t="s">
        <v>284</v>
      </c>
      <c r="D153" s="187" t="s">
        <v>140</v>
      </c>
      <c r="E153" s="188" t="s">
        <v>591</v>
      </c>
      <c r="F153" s="189" t="s">
        <v>592</v>
      </c>
      <c r="G153" s="190" t="s">
        <v>208</v>
      </c>
      <c r="H153" s="191">
        <v>1</v>
      </c>
      <c r="I153" s="192"/>
      <c r="J153" s="193">
        <f>ROUND(I153*H153,2)</f>
        <v>0</v>
      </c>
      <c r="K153" s="194"/>
      <c r="L153" s="39"/>
      <c r="M153" s="195" t="s">
        <v>1</v>
      </c>
      <c r="N153" s="196" t="s">
        <v>39</v>
      </c>
      <c r="O153" s="71"/>
      <c r="P153" s="197">
        <f>O153*H153</f>
        <v>0</v>
      </c>
      <c r="Q153" s="197">
        <v>0</v>
      </c>
      <c r="R153" s="197">
        <f>Q153*H153</f>
        <v>0</v>
      </c>
      <c r="S153" s="197">
        <v>0</v>
      </c>
      <c r="T153" s="198">
        <f>S153*H153</f>
        <v>0</v>
      </c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R153" s="199" t="s">
        <v>144</v>
      </c>
      <c r="AT153" s="199" t="s">
        <v>140</v>
      </c>
      <c r="AU153" s="199" t="s">
        <v>81</v>
      </c>
      <c r="AY153" s="17" t="s">
        <v>137</v>
      </c>
      <c r="BE153" s="200">
        <f>IF(N153="základní",J153,0)</f>
        <v>0</v>
      </c>
      <c r="BF153" s="200">
        <f>IF(N153="snížená",J153,0)</f>
        <v>0</v>
      </c>
      <c r="BG153" s="200">
        <f>IF(N153="zákl. přenesená",J153,0)</f>
        <v>0</v>
      </c>
      <c r="BH153" s="200">
        <f>IF(N153="sníž. přenesená",J153,0)</f>
        <v>0</v>
      </c>
      <c r="BI153" s="200">
        <f>IF(N153="nulová",J153,0)</f>
        <v>0</v>
      </c>
      <c r="BJ153" s="17" t="s">
        <v>145</v>
      </c>
      <c r="BK153" s="200">
        <f>ROUND(I153*H153,2)</f>
        <v>0</v>
      </c>
      <c r="BL153" s="17" t="s">
        <v>144</v>
      </c>
      <c r="BM153" s="199" t="s">
        <v>593</v>
      </c>
    </row>
    <row r="154" spans="1:65" s="14" customFormat="1">
      <c r="B154" s="212"/>
      <c r="C154" s="213"/>
      <c r="D154" s="203" t="s">
        <v>147</v>
      </c>
      <c r="E154" s="214" t="s">
        <v>1</v>
      </c>
      <c r="F154" s="215" t="s">
        <v>81</v>
      </c>
      <c r="G154" s="213"/>
      <c r="H154" s="216">
        <v>1</v>
      </c>
      <c r="I154" s="217"/>
      <c r="J154" s="213"/>
      <c r="K154" s="213"/>
      <c r="L154" s="218"/>
      <c r="M154" s="219"/>
      <c r="N154" s="220"/>
      <c r="O154" s="220"/>
      <c r="P154" s="220"/>
      <c r="Q154" s="220"/>
      <c r="R154" s="220"/>
      <c r="S154" s="220"/>
      <c r="T154" s="221"/>
      <c r="AT154" s="222" t="s">
        <v>147</v>
      </c>
      <c r="AU154" s="222" t="s">
        <v>81</v>
      </c>
      <c r="AV154" s="14" t="s">
        <v>145</v>
      </c>
      <c r="AW154" s="14" t="s">
        <v>30</v>
      </c>
      <c r="AX154" s="14" t="s">
        <v>73</v>
      </c>
      <c r="AY154" s="222" t="s">
        <v>137</v>
      </c>
    </row>
    <row r="155" spans="1:65" s="15" customFormat="1">
      <c r="B155" s="223"/>
      <c r="C155" s="224"/>
      <c r="D155" s="203" t="s">
        <v>147</v>
      </c>
      <c r="E155" s="225" t="s">
        <v>1</v>
      </c>
      <c r="F155" s="226" t="s">
        <v>150</v>
      </c>
      <c r="G155" s="224"/>
      <c r="H155" s="227">
        <v>1</v>
      </c>
      <c r="I155" s="228"/>
      <c r="J155" s="224"/>
      <c r="K155" s="224"/>
      <c r="L155" s="229"/>
      <c r="M155" s="230"/>
      <c r="N155" s="231"/>
      <c r="O155" s="231"/>
      <c r="P155" s="231"/>
      <c r="Q155" s="231"/>
      <c r="R155" s="231"/>
      <c r="S155" s="231"/>
      <c r="T155" s="232"/>
      <c r="AT155" s="233" t="s">
        <v>147</v>
      </c>
      <c r="AU155" s="233" t="s">
        <v>81</v>
      </c>
      <c r="AV155" s="15" t="s">
        <v>144</v>
      </c>
      <c r="AW155" s="15" t="s">
        <v>30</v>
      </c>
      <c r="AX155" s="15" t="s">
        <v>81</v>
      </c>
      <c r="AY155" s="233" t="s">
        <v>137</v>
      </c>
    </row>
    <row r="156" spans="1:65" s="2" customFormat="1" ht="16.5" customHeight="1">
      <c r="A156" s="34"/>
      <c r="B156" s="35"/>
      <c r="C156" s="187" t="s">
        <v>288</v>
      </c>
      <c r="D156" s="187" t="s">
        <v>140</v>
      </c>
      <c r="E156" s="188" t="s">
        <v>594</v>
      </c>
      <c r="F156" s="189" t="s">
        <v>595</v>
      </c>
      <c r="G156" s="190" t="s">
        <v>143</v>
      </c>
      <c r="H156" s="191">
        <v>7</v>
      </c>
      <c r="I156" s="192"/>
      <c r="J156" s="193">
        <f t="shared" ref="J156:J161" si="20">ROUND(I156*H156,2)</f>
        <v>0</v>
      </c>
      <c r="K156" s="194"/>
      <c r="L156" s="39"/>
      <c r="M156" s="195" t="s">
        <v>1</v>
      </c>
      <c r="N156" s="196" t="s">
        <v>39</v>
      </c>
      <c r="O156" s="71"/>
      <c r="P156" s="197">
        <f t="shared" ref="P156:P161" si="21">O156*H156</f>
        <v>0</v>
      </c>
      <c r="Q156" s="197">
        <v>0</v>
      </c>
      <c r="R156" s="197">
        <f t="shared" ref="R156:R161" si="22">Q156*H156</f>
        <v>0</v>
      </c>
      <c r="S156" s="197">
        <v>0</v>
      </c>
      <c r="T156" s="198">
        <f t="shared" ref="T156:T161" si="23">S156*H156</f>
        <v>0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9" t="s">
        <v>144</v>
      </c>
      <c r="AT156" s="199" t="s">
        <v>140</v>
      </c>
      <c r="AU156" s="199" t="s">
        <v>81</v>
      </c>
      <c r="AY156" s="17" t="s">
        <v>137</v>
      </c>
      <c r="BE156" s="200">
        <f t="shared" ref="BE156:BE161" si="24">IF(N156="základní",J156,0)</f>
        <v>0</v>
      </c>
      <c r="BF156" s="200">
        <f t="shared" ref="BF156:BF161" si="25">IF(N156="snížená",J156,0)</f>
        <v>0</v>
      </c>
      <c r="BG156" s="200">
        <f t="shared" ref="BG156:BG161" si="26">IF(N156="zákl. přenesená",J156,0)</f>
        <v>0</v>
      </c>
      <c r="BH156" s="200">
        <f t="shared" ref="BH156:BH161" si="27">IF(N156="sníž. přenesená",J156,0)</f>
        <v>0</v>
      </c>
      <c r="BI156" s="200">
        <f t="shared" ref="BI156:BI161" si="28">IF(N156="nulová",J156,0)</f>
        <v>0</v>
      </c>
      <c r="BJ156" s="17" t="s">
        <v>145</v>
      </c>
      <c r="BK156" s="200">
        <f t="shared" ref="BK156:BK161" si="29">ROUND(I156*H156,2)</f>
        <v>0</v>
      </c>
      <c r="BL156" s="17" t="s">
        <v>144</v>
      </c>
      <c r="BM156" s="199" t="s">
        <v>415</v>
      </c>
    </row>
    <row r="157" spans="1:65" s="2" customFormat="1" ht="16.5" customHeight="1">
      <c r="A157" s="34"/>
      <c r="B157" s="35"/>
      <c r="C157" s="187" t="s">
        <v>292</v>
      </c>
      <c r="D157" s="187" t="s">
        <v>140</v>
      </c>
      <c r="E157" s="188" t="s">
        <v>596</v>
      </c>
      <c r="F157" s="189" t="s">
        <v>597</v>
      </c>
      <c r="G157" s="190" t="s">
        <v>143</v>
      </c>
      <c r="H157" s="191">
        <v>7</v>
      </c>
      <c r="I157" s="192"/>
      <c r="J157" s="193">
        <f t="shared" si="20"/>
        <v>0</v>
      </c>
      <c r="K157" s="194"/>
      <c r="L157" s="39"/>
      <c r="M157" s="195" t="s">
        <v>1</v>
      </c>
      <c r="N157" s="196" t="s">
        <v>39</v>
      </c>
      <c r="O157" s="71"/>
      <c r="P157" s="197">
        <f t="shared" si="21"/>
        <v>0</v>
      </c>
      <c r="Q157" s="197">
        <v>0</v>
      </c>
      <c r="R157" s="197">
        <f t="shared" si="22"/>
        <v>0</v>
      </c>
      <c r="S157" s="197">
        <v>0</v>
      </c>
      <c r="T157" s="198">
        <f t="shared" si="23"/>
        <v>0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9" t="s">
        <v>144</v>
      </c>
      <c r="AT157" s="199" t="s">
        <v>140</v>
      </c>
      <c r="AU157" s="199" t="s">
        <v>81</v>
      </c>
      <c r="AY157" s="17" t="s">
        <v>137</v>
      </c>
      <c r="BE157" s="200">
        <f t="shared" si="24"/>
        <v>0</v>
      </c>
      <c r="BF157" s="200">
        <f t="shared" si="25"/>
        <v>0</v>
      </c>
      <c r="BG157" s="200">
        <f t="shared" si="26"/>
        <v>0</v>
      </c>
      <c r="BH157" s="200">
        <f t="shared" si="27"/>
        <v>0</v>
      </c>
      <c r="BI157" s="200">
        <f t="shared" si="28"/>
        <v>0</v>
      </c>
      <c r="BJ157" s="17" t="s">
        <v>145</v>
      </c>
      <c r="BK157" s="200">
        <f t="shared" si="29"/>
        <v>0</v>
      </c>
      <c r="BL157" s="17" t="s">
        <v>144</v>
      </c>
      <c r="BM157" s="199" t="s">
        <v>425</v>
      </c>
    </row>
    <row r="158" spans="1:65" s="2" customFormat="1" ht="16.5" customHeight="1">
      <c r="A158" s="34"/>
      <c r="B158" s="35"/>
      <c r="C158" s="187" t="s">
        <v>297</v>
      </c>
      <c r="D158" s="187" t="s">
        <v>140</v>
      </c>
      <c r="E158" s="188" t="s">
        <v>598</v>
      </c>
      <c r="F158" s="189" t="s">
        <v>599</v>
      </c>
      <c r="G158" s="190" t="s">
        <v>258</v>
      </c>
      <c r="H158" s="191">
        <v>380</v>
      </c>
      <c r="I158" s="192"/>
      <c r="J158" s="193">
        <f t="shared" si="20"/>
        <v>0</v>
      </c>
      <c r="K158" s="194"/>
      <c r="L158" s="39"/>
      <c r="M158" s="195" t="s">
        <v>1</v>
      </c>
      <c r="N158" s="196" t="s">
        <v>39</v>
      </c>
      <c r="O158" s="71"/>
      <c r="P158" s="197">
        <f t="shared" si="21"/>
        <v>0</v>
      </c>
      <c r="Q158" s="197">
        <v>0</v>
      </c>
      <c r="R158" s="197">
        <f t="shared" si="22"/>
        <v>0</v>
      </c>
      <c r="S158" s="197">
        <v>0</v>
      </c>
      <c r="T158" s="198">
        <f t="shared" si="23"/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9" t="s">
        <v>144</v>
      </c>
      <c r="AT158" s="199" t="s">
        <v>140</v>
      </c>
      <c r="AU158" s="199" t="s">
        <v>81</v>
      </c>
      <c r="AY158" s="17" t="s">
        <v>137</v>
      </c>
      <c r="BE158" s="200">
        <f t="shared" si="24"/>
        <v>0</v>
      </c>
      <c r="BF158" s="200">
        <f t="shared" si="25"/>
        <v>0</v>
      </c>
      <c r="BG158" s="200">
        <f t="shared" si="26"/>
        <v>0</v>
      </c>
      <c r="BH158" s="200">
        <f t="shared" si="27"/>
        <v>0</v>
      </c>
      <c r="BI158" s="200">
        <f t="shared" si="28"/>
        <v>0</v>
      </c>
      <c r="BJ158" s="17" t="s">
        <v>145</v>
      </c>
      <c r="BK158" s="200">
        <f t="shared" si="29"/>
        <v>0</v>
      </c>
      <c r="BL158" s="17" t="s">
        <v>144</v>
      </c>
      <c r="BM158" s="199" t="s">
        <v>434</v>
      </c>
    </row>
    <row r="159" spans="1:65" s="2" customFormat="1" ht="16.5" customHeight="1">
      <c r="A159" s="34"/>
      <c r="B159" s="35"/>
      <c r="C159" s="187" t="s">
        <v>302</v>
      </c>
      <c r="D159" s="187" t="s">
        <v>140</v>
      </c>
      <c r="E159" s="188" t="s">
        <v>600</v>
      </c>
      <c r="F159" s="189" t="s">
        <v>601</v>
      </c>
      <c r="G159" s="190" t="s">
        <v>258</v>
      </c>
      <c r="H159" s="191">
        <v>260</v>
      </c>
      <c r="I159" s="192"/>
      <c r="J159" s="193">
        <f t="shared" si="20"/>
        <v>0</v>
      </c>
      <c r="K159" s="194"/>
      <c r="L159" s="39"/>
      <c r="M159" s="195" t="s">
        <v>1</v>
      </c>
      <c r="N159" s="196" t="s">
        <v>39</v>
      </c>
      <c r="O159" s="71"/>
      <c r="P159" s="197">
        <f t="shared" si="21"/>
        <v>0</v>
      </c>
      <c r="Q159" s="197">
        <v>0</v>
      </c>
      <c r="R159" s="197">
        <f t="shared" si="22"/>
        <v>0</v>
      </c>
      <c r="S159" s="197">
        <v>0</v>
      </c>
      <c r="T159" s="198">
        <f t="shared" si="23"/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9" t="s">
        <v>144</v>
      </c>
      <c r="AT159" s="199" t="s">
        <v>140</v>
      </c>
      <c r="AU159" s="199" t="s">
        <v>81</v>
      </c>
      <c r="AY159" s="17" t="s">
        <v>137</v>
      </c>
      <c r="BE159" s="200">
        <f t="shared" si="24"/>
        <v>0</v>
      </c>
      <c r="BF159" s="200">
        <f t="shared" si="25"/>
        <v>0</v>
      </c>
      <c r="BG159" s="200">
        <f t="shared" si="26"/>
        <v>0</v>
      </c>
      <c r="BH159" s="200">
        <f t="shared" si="27"/>
        <v>0</v>
      </c>
      <c r="BI159" s="200">
        <f t="shared" si="28"/>
        <v>0</v>
      </c>
      <c r="BJ159" s="17" t="s">
        <v>145</v>
      </c>
      <c r="BK159" s="200">
        <f t="shared" si="29"/>
        <v>0</v>
      </c>
      <c r="BL159" s="17" t="s">
        <v>144</v>
      </c>
      <c r="BM159" s="199" t="s">
        <v>443</v>
      </c>
    </row>
    <row r="160" spans="1:65" s="2" customFormat="1" ht="66.75" customHeight="1">
      <c r="A160" s="34"/>
      <c r="B160" s="35"/>
      <c r="C160" s="187" t="s">
        <v>307</v>
      </c>
      <c r="D160" s="187" t="s">
        <v>140</v>
      </c>
      <c r="E160" s="188" t="s">
        <v>602</v>
      </c>
      <c r="F160" s="189" t="s">
        <v>603</v>
      </c>
      <c r="G160" s="190" t="s">
        <v>208</v>
      </c>
      <c r="H160" s="191">
        <v>2</v>
      </c>
      <c r="I160" s="192"/>
      <c r="J160" s="193">
        <f t="shared" si="20"/>
        <v>0</v>
      </c>
      <c r="K160" s="194"/>
      <c r="L160" s="39"/>
      <c r="M160" s="195" t="s">
        <v>1</v>
      </c>
      <c r="N160" s="196" t="s">
        <v>39</v>
      </c>
      <c r="O160" s="71"/>
      <c r="P160" s="197">
        <f t="shared" si="21"/>
        <v>0</v>
      </c>
      <c r="Q160" s="197">
        <v>0</v>
      </c>
      <c r="R160" s="197">
        <f t="shared" si="22"/>
        <v>0</v>
      </c>
      <c r="S160" s="197">
        <v>0</v>
      </c>
      <c r="T160" s="198">
        <f t="shared" si="23"/>
        <v>0</v>
      </c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  <c r="AR160" s="199" t="s">
        <v>144</v>
      </c>
      <c r="AT160" s="199" t="s">
        <v>140</v>
      </c>
      <c r="AU160" s="199" t="s">
        <v>81</v>
      </c>
      <c r="AY160" s="17" t="s">
        <v>137</v>
      </c>
      <c r="BE160" s="200">
        <f t="shared" si="24"/>
        <v>0</v>
      </c>
      <c r="BF160" s="200">
        <f t="shared" si="25"/>
        <v>0</v>
      </c>
      <c r="BG160" s="200">
        <f t="shared" si="26"/>
        <v>0</v>
      </c>
      <c r="BH160" s="200">
        <f t="shared" si="27"/>
        <v>0</v>
      </c>
      <c r="BI160" s="200">
        <f t="shared" si="28"/>
        <v>0</v>
      </c>
      <c r="BJ160" s="17" t="s">
        <v>145</v>
      </c>
      <c r="BK160" s="200">
        <f t="shared" si="29"/>
        <v>0</v>
      </c>
      <c r="BL160" s="17" t="s">
        <v>144</v>
      </c>
      <c r="BM160" s="199" t="s">
        <v>604</v>
      </c>
    </row>
    <row r="161" spans="1:65" s="2" customFormat="1" ht="16.5" customHeight="1">
      <c r="A161" s="34"/>
      <c r="B161" s="35"/>
      <c r="C161" s="187" t="s">
        <v>314</v>
      </c>
      <c r="D161" s="187" t="s">
        <v>140</v>
      </c>
      <c r="E161" s="188" t="s">
        <v>605</v>
      </c>
      <c r="F161" s="189" t="s">
        <v>606</v>
      </c>
      <c r="G161" s="190" t="s">
        <v>143</v>
      </c>
      <c r="H161" s="191">
        <v>1</v>
      </c>
      <c r="I161" s="192"/>
      <c r="J161" s="193">
        <f t="shared" si="20"/>
        <v>0</v>
      </c>
      <c r="K161" s="194"/>
      <c r="L161" s="39"/>
      <c r="M161" s="195" t="s">
        <v>1</v>
      </c>
      <c r="N161" s="196" t="s">
        <v>39</v>
      </c>
      <c r="O161" s="71"/>
      <c r="P161" s="197">
        <f t="shared" si="21"/>
        <v>0</v>
      </c>
      <c r="Q161" s="197">
        <v>0</v>
      </c>
      <c r="R161" s="197">
        <f t="shared" si="22"/>
        <v>0</v>
      </c>
      <c r="S161" s="197">
        <v>0</v>
      </c>
      <c r="T161" s="198">
        <f t="shared" si="23"/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9" t="s">
        <v>144</v>
      </c>
      <c r="AT161" s="199" t="s">
        <v>140</v>
      </c>
      <c r="AU161" s="199" t="s">
        <v>81</v>
      </c>
      <c r="AY161" s="17" t="s">
        <v>137</v>
      </c>
      <c r="BE161" s="200">
        <f t="shared" si="24"/>
        <v>0</v>
      </c>
      <c r="BF161" s="200">
        <f t="shared" si="25"/>
        <v>0</v>
      </c>
      <c r="BG161" s="200">
        <f t="shared" si="26"/>
        <v>0</v>
      </c>
      <c r="BH161" s="200">
        <f t="shared" si="27"/>
        <v>0</v>
      </c>
      <c r="BI161" s="200">
        <f t="shared" si="28"/>
        <v>0</v>
      </c>
      <c r="BJ161" s="17" t="s">
        <v>145</v>
      </c>
      <c r="BK161" s="200">
        <f t="shared" si="29"/>
        <v>0</v>
      </c>
      <c r="BL161" s="17" t="s">
        <v>144</v>
      </c>
      <c r="BM161" s="199" t="s">
        <v>607</v>
      </c>
    </row>
    <row r="162" spans="1:65" s="14" customFormat="1">
      <c r="B162" s="212"/>
      <c r="C162" s="213"/>
      <c r="D162" s="203" t="s">
        <v>147</v>
      </c>
      <c r="E162" s="214" t="s">
        <v>1</v>
      </c>
      <c r="F162" s="215" t="s">
        <v>81</v>
      </c>
      <c r="G162" s="213"/>
      <c r="H162" s="216">
        <v>1</v>
      </c>
      <c r="I162" s="217"/>
      <c r="J162" s="213"/>
      <c r="K162" s="213"/>
      <c r="L162" s="218"/>
      <c r="M162" s="219"/>
      <c r="N162" s="220"/>
      <c r="O162" s="220"/>
      <c r="P162" s="220"/>
      <c r="Q162" s="220"/>
      <c r="R162" s="220"/>
      <c r="S162" s="220"/>
      <c r="T162" s="221"/>
      <c r="AT162" s="222" t="s">
        <v>147</v>
      </c>
      <c r="AU162" s="222" t="s">
        <v>81</v>
      </c>
      <c r="AV162" s="14" t="s">
        <v>145</v>
      </c>
      <c r="AW162" s="14" t="s">
        <v>30</v>
      </c>
      <c r="AX162" s="14" t="s">
        <v>73</v>
      </c>
      <c r="AY162" s="222" t="s">
        <v>137</v>
      </c>
    </row>
    <row r="163" spans="1:65" s="15" customFormat="1">
      <c r="B163" s="223"/>
      <c r="C163" s="224"/>
      <c r="D163" s="203" t="s">
        <v>147</v>
      </c>
      <c r="E163" s="225" t="s">
        <v>1</v>
      </c>
      <c r="F163" s="226" t="s">
        <v>150</v>
      </c>
      <c r="G163" s="224"/>
      <c r="H163" s="227">
        <v>1</v>
      </c>
      <c r="I163" s="228"/>
      <c r="J163" s="224"/>
      <c r="K163" s="224"/>
      <c r="L163" s="229"/>
      <c r="M163" s="230"/>
      <c r="N163" s="231"/>
      <c r="O163" s="231"/>
      <c r="P163" s="231"/>
      <c r="Q163" s="231"/>
      <c r="R163" s="231"/>
      <c r="S163" s="231"/>
      <c r="T163" s="232"/>
      <c r="AT163" s="233" t="s">
        <v>147</v>
      </c>
      <c r="AU163" s="233" t="s">
        <v>81</v>
      </c>
      <c r="AV163" s="15" t="s">
        <v>144</v>
      </c>
      <c r="AW163" s="15" t="s">
        <v>30</v>
      </c>
      <c r="AX163" s="15" t="s">
        <v>81</v>
      </c>
      <c r="AY163" s="233" t="s">
        <v>137</v>
      </c>
    </row>
    <row r="164" spans="1:65" s="12" customFormat="1" ht="25.9" customHeight="1">
      <c r="B164" s="171"/>
      <c r="C164" s="172"/>
      <c r="D164" s="173" t="s">
        <v>72</v>
      </c>
      <c r="E164" s="174" t="s">
        <v>608</v>
      </c>
      <c r="F164" s="174" t="s">
        <v>609</v>
      </c>
      <c r="G164" s="172"/>
      <c r="H164" s="172"/>
      <c r="I164" s="175"/>
      <c r="J164" s="176">
        <f>BK164</f>
        <v>0</v>
      </c>
      <c r="K164" s="172"/>
      <c r="L164" s="177"/>
      <c r="M164" s="178"/>
      <c r="N164" s="179"/>
      <c r="O164" s="179"/>
      <c r="P164" s="180">
        <f>SUM(P165:P171)</f>
        <v>0</v>
      </c>
      <c r="Q164" s="179"/>
      <c r="R164" s="180">
        <f>SUM(R165:R171)</f>
        <v>1.8E-3</v>
      </c>
      <c r="S164" s="179"/>
      <c r="T164" s="181">
        <f>SUM(T165:T171)</f>
        <v>0</v>
      </c>
      <c r="AR164" s="182" t="s">
        <v>81</v>
      </c>
      <c r="AT164" s="183" t="s">
        <v>72</v>
      </c>
      <c r="AU164" s="183" t="s">
        <v>73</v>
      </c>
      <c r="AY164" s="182" t="s">
        <v>137</v>
      </c>
      <c r="BK164" s="184">
        <f>SUM(BK165:BK171)</f>
        <v>0</v>
      </c>
    </row>
    <row r="165" spans="1:65" s="2" customFormat="1" ht="16.5" customHeight="1">
      <c r="A165" s="34"/>
      <c r="B165" s="35"/>
      <c r="C165" s="187" t="s">
        <v>322</v>
      </c>
      <c r="D165" s="187" t="s">
        <v>140</v>
      </c>
      <c r="E165" s="188" t="s">
        <v>610</v>
      </c>
      <c r="F165" s="189" t="s">
        <v>611</v>
      </c>
      <c r="G165" s="190" t="s">
        <v>143</v>
      </c>
      <c r="H165" s="191">
        <v>24</v>
      </c>
      <c r="I165" s="192"/>
      <c r="J165" s="193">
        <f t="shared" ref="J165:J171" si="30">ROUND(I165*H165,2)</f>
        <v>0</v>
      </c>
      <c r="K165" s="194"/>
      <c r="L165" s="39"/>
      <c r="M165" s="195" t="s">
        <v>1</v>
      </c>
      <c r="N165" s="196" t="s">
        <v>39</v>
      </c>
      <c r="O165" s="71"/>
      <c r="P165" s="197">
        <f t="shared" ref="P165:P171" si="31">O165*H165</f>
        <v>0</v>
      </c>
      <c r="Q165" s="197">
        <v>0</v>
      </c>
      <c r="R165" s="197">
        <f t="shared" ref="R165:R171" si="32">Q165*H165</f>
        <v>0</v>
      </c>
      <c r="S165" s="197">
        <v>0</v>
      </c>
      <c r="T165" s="198">
        <f t="shared" ref="T165:T171" si="33">S165*H165</f>
        <v>0</v>
      </c>
      <c r="U165" s="34"/>
      <c r="V165" s="34"/>
      <c r="W165" s="34"/>
      <c r="X165" s="34"/>
      <c r="Y165" s="34"/>
      <c r="Z165" s="34"/>
      <c r="AA165" s="34"/>
      <c r="AB165" s="34"/>
      <c r="AC165" s="34"/>
      <c r="AD165" s="34"/>
      <c r="AE165" s="34"/>
      <c r="AR165" s="199" t="s">
        <v>144</v>
      </c>
      <c r="AT165" s="199" t="s">
        <v>140</v>
      </c>
      <c r="AU165" s="199" t="s">
        <v>81</v>
      </c>
      <c r="AY165" s="17" t="s">
        <v>137</v>
      </c>
      <c r="BE165" s="200">
        <f t="shared" ref="BE165:BE171" si="34">IF(N165="základní",J165,0)</f>
        <v>0</v>
      </c>
      <c r="BF165" s="200">
        <f t="shared" ref="BF165:BF171" si="35">IF(N165="snížená",J165,0)</f>
        <v>0</v>
      </c>
      <c r="BG165" s="200">
        <f t="shared" ref="BG165:BG171" si="36">IF(N165="zákl. přenesená",J165,0)</f>
        <v>0</v>
      </c>
      <c r="BH165" s="200">
        <f t="shared" ref="BH165:BH171" si="37">IF(N165="sníž. přenesená",J165,0)</f>
        <v>0</v>
      </c>
      <c r="BI165" s="200">
        <f t="shared" ref="BI165:BI171" si="38">IF(N165="nulová",J165,0)</f>
        <v>0</v>
      </c>
      <c r="BJ165" s="17" t="s">
        <v>145</v>
      </c>
      <c r="BK165" s="200">
        <f t="shared" ref="BK165:BK171" si="39">ROUND(I165*H165,2)</f>
        <v>0</v>
      </c>
      <c r="BL165" s="17" t="s">
        <v>144</v>
      </c>
      <c r="BM165" s="199" t="s">
        <v>612</v>
      </c>
    </row>
    <row r="166" spans="1:65" s="2" customFormat="1" ht="16.5" customHeight="1">
      <c r="A166" s="34"/>
      <c r="B166" s="35"/>
      <c r="C166" s="187" t="s">
        <v>328</v>
      </c>
      <c r="D166" s="187" t="s">
        <v>140</v>
      </c>
      <c r="E166" s="188" t="s">
        <v>613</v>
      </c>
      <c r="F166" s="189" t="s">
        <v>614</v>
      </c>
      <c r="G166" s="190" t="s">
        <v>143</v>
      </c>
      <c r="H166" s="191">
        <v>24</v>
      </c>
      <c r="I166" s="192"/>
      <c r="J166" s="193">
        <f t="shared" si="30"/>
        <v>0</v>
      </c>
      <c r="K166" s="194"/>
      <c r="L166" s="39"/>
      <c r="M166" s="195" t="s">
        <v>1</v>
      </c>
      <c r="N166" s="196" t="s">
        <v>39</v>
      </c>
      <c r="O166" s="71"/>
      <c r="P166" s="197">
        <f t="shared" si="31"/>
        <v>0</v>
      </c>
      <c r="Q166" s="197">
        <v>0</v>
      </c>
      <c r="R166" s="197">
        <f t="shared" si="32"/>
        <v>0</v>
      </c>
      <c r="S166" s="197">
        <v>0</v>
      </c>
      <c r="T166" s="198">
        <f t="shared" si="33"/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9" t="s">
        <v>144</v>
      </c>
      <c r="AT166" s="199" t="s">
        <v>140</v>
      </c>
      <c r="AU166" s="199" t="s">
        <v>81</v>
      </c>
      <c r="AY166" s="17" t="s">
        <v>137</v>
      </c>
      <c r="BE166" s="200">
        <f t="shared" si="34"/>
        <v>0</v>
      </c>
      <c r="BF166" s="200">
        <f t="shared" si="35"/>
        <v>0</v>
      </c>
      <c r="BG166" s="200">
        <f t="shared" si="36"/>
        <v>0</v>
      </c>
      <c r="BH166" s="200">
        <f t="shared" si="37"/>
        <v>0</v>
      </c>
      <c r="BI166" s="200">
        <f t="shared" si="38"/>
        <v>0</v>
      </c>
      <c r="BJ166" s="17" t="s">
        <v>145</v>
      </c>
      <c r="BK166" s="200">
        <f t="shared" si="39"/>
        <v>0</v>
      </c>
      <c r="BL166" s="17" t="s">
        <v>144</v>
      </c>
      <c r="BM166" s="199" t="s">
        <v>615</v>
      </c>
    </row>
    <row r="167" spans="1:65" s="2" customFormat="1" ht="21.75" customHeight="1">
      <c r="A167" s="34"/>
      <c r="B167" s="35"/>
      <c r="C167" s="187" t="s">
        <v>334</v>
      </c>
      <c r="D167" s="187" t="s">
        <v>140</v>
      </c>
      <c r="E167" s="188" t="s">
        <v>616</v>
      </c>
      <c r="F167" s="189" t="s">
        <v>617</v>
      </c>
      <c r="G167" s="190" t="s">
        <v>143</v>
      </c>
      <c r="H167" s="191">
        <v>24</v>
      </c>
      <c r="I167" s="192"/>
      <c r="J167" s="193">
        <f t="shared" si="30"/>
        <v>0</v>
      </c>
      <c r="K167" s="194"/>
      <c r="L167" s="39"/>
      <c r="M167" s="195" t="s">
        <v>1</v>
      </c>
      <c r="N167" s="196" t="s">
        <v>39</v>
      </c>
      <c r="O167" s="71"/>
      <c r="P167" s="197">
        <f t="shared" si="31"/>
        <v>0</v>
      </c>
      <c r="Q167" s="197">
        <v>0</v>
      </c>
      <c r="R167" s="197">
        <f t="shared" si="32"/>
        <v>0</v>
      </c>
      <c r="S167" s="197">
        <v>0</v>
      </c>
      <c r="T167" s="198">
        <f t="shared" si="33"/>
        <v>0</v>
      </c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R167" s="199" t="s">
        <v>144</v>
      </c>
      <c r="AT167" s="199" t="s">
        <v>140</v>
      </c>
      <c r="AU167" s="199" t="s">
        <v>81</v>
      </c>
      <c r="AY167" s="17" t="s">
        <v>137</v>
      </c>
      <c r="BE167" s="200">
        <f t="shared" si="34"/>
        <v>0</v>
      </c>
      <c r="BF167" s="200">
        <f t="shared" si="35"/>
        <v>0</v>
      </c>
      <c r="BG167" s="200">
        <f t="shared" si="36"/>
        <v>0</v>
      </c>
      <c r="BH167" s="200">
        <f t="shared" si="37"/>
        <v>0</v>
      </c>
      <c r="BI167" s="200">
        <f t="shared" si="38"/>
        <v>0</v>
      </c>
      <c r="BJ167" s="17" t="s">
        <v>145</v>
      </c>
      <c r="BK167" s="200">
        <f t="shared" si="39"/>
        <v>0</v>
      </c>
      <c r="BL167" s="17" t="s">
        <v>144</v>
      </c>
      <c r="BM167" s="199" t="s">
        <v>474</v>
      </c>
    </row>
    <row r="168" spans="1:65" s="2" customFormat="1" ht="21.75" customHeight="1">
      <c r="A168" s="34"/>
      <c r="B168" s="35"/>
      <c r="C168" s="187" t="s">
        <v>339</v>
      </c>
      <c r="D168" s="187" t="s">
        <v>140</v>
      </c>
      <c r="E168" s="188" t="s">
        <v>618</v>
      </c>
      <c r="F168" s="189" t="s">
        <v>619</v>
      </c>
      <c r="G168" s="190" t="s">
        <v>143</v>
      </c>
      <c r="H168" s="191">
        <v>24</v>
      </c>
      <c r="I168" s="192"/>
      <c r="J168" s="193">
        <f t="shared" si="30"/>
        <v>0</v>
      </c>
      <c r="K168" s="194"/>
      <c r="L168" s="39"/>
      <c r="M168" s="195" t="s">
        <v>1</v>
      </c>
      <c r="N168" s="196" t="s">
        <v>39</v>
      </c>
      <c r="O168" s="71"/>
      <c r="P168" s="197">
        <f t="shared" si="31"/>
        <v>0</v>
      </c>
      <c r="Q168" s="197">
        <v>0</v>
      </c>
      <c r="R168" s="197">
        <f t="shared" si="32"/>
        <v>0</v>
      </c>
      <c r="S168" s="197">
        <v>0</v>
      </c>
      <c r="T168" s="198">
        <f t="shared" si="33"/>
        <v>0</v>
      </c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R168" s="199" t="s">
        <v>144</v>
      </c>
      <c r="AT168" s="199" t="s">
        <v>140</v>
      </c>
      <c r="AU168" s="199" t="s">
        <v>81</v>
      </c>
      <c r="AY168" s="17" t="s">
        <v>137</v>
      </c>
      <c r="BE168" s="200">
        <f t="shared" si="34"/>
        <v>0</v>
      </c>
      <c r="BF168" s="200">
        <f t="shared" si="35"/>
        <v>0</v>
      </c>
      <c r="BG168" s="200">
        <f t="shared" si="36"/>
        <v>0</v>
      </c>
      <c r="BH168" s="200">
        <f t="shared" si="37"/>
        <v>0</v>
      </c>
      <c r="BI168" s="200">
        <f t="shared" si="38"/>
        <v>0</v>
      </c>
      <c r="BJ168" s="17" t="s">
        <v>145</v>
      </c>
      <c r="BK168" s="200">
        <f t="shared" si="39"/>
        <v>0</v>
      </c>
      <c r="BL168" s="17" t="s">
        <v>144</v>
      </c>
      <c r="BM168" s="199" t="s">
        <v>483</v>
      </c>
    </row>
    <row r="169" spans="1:65" s="2" customFormat="1" ht="21.75" customHeight="1">
      <c r="A169" s="34"/>
      <c r="B169" s="35"/>
      <c r="C169" s="187" t="s">
        <v>344</v>
      </c>
      <c r="D169" s="187" t="s">
        <v>140</v>
      </c>
      <c r="E169" s="188" t="s">
        <v>620</v>
      </c>
      <c r="F169" s="189" t="s">
        <v>621</v>
      </c>
      <c r="G169" s="190" t="s">
        <v>143</v>
      </c>
      <c r="H169" s="191">
        <v>24</v>
      </c>
      <c r="I169" s="192"/>
      <c r="J169" s="193">
        <f t="shared" si="30"/>
        <v>0</v>
      </c>
      <c r="K169" s="194"/>
      <c r="L169" s="39"/>
      <c r="M169" s="195" t="s">
        <v>1</v>
      </c>
      <c r="N169" s="196" t="s">
        <v>39</v>
      </c>
      <c r="O169" s="71"/>
      <c r="P169" s="197">
        <f t="shared" si="31"/>
        <v>0</v>
      </c>
      <c r="Q169" s="197">
        <v>0</v>
      </c>
      <c r="R169" s="197">
        <f t="shared" si="32"/>
        <v>0</v>
      </c>
      <c r="S169" s="197">
        <v>0</v>
      </c>
      <c r="T169" s="198">
        <f t="shared" si="33"/>
        <v>0</v>
      </c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R169" s="199" t="s">
        <v>144</v>
      </c>
      <c r="AT169" s="199" t="s">
        <v>140</v>
      </c>
      <c r="AU169" s="199" t="s">
        <v>81</v>
      </c>
      <c r="AY169" s="17" t="s">
        <v>137</v>
      </c>
      <c r="BE169" s="200">
        <f t="shared" si="34"/>
        <v>0</v>
      </c>
      <c r="BF169" s="200">
        <f t="shared" si="35"/>
        <v>0</v>
      </c>
      <c r="BG169" s="200">
        <f t="shared" si="36"/>
        <v>0</v>
      </c>
      <c r="BH169" s="200">
        <f t="shared" si="37"/>
        <v>0</v>
      </c>
      <c r="BI169" s="200">
        <f t="shared" si="38"/>
        <v>0</v>
      </c>
      <c r="BJ169" s="17" t="s">
        <v>145</v>
      </c>
      <c r="BK169" s="200">
        <f t="shared" si="39"/>
        <v>0</v>
      </c>
      <c r="BL169" s="17" t="s">
        <v>144</v>
      </c>
      <c r="BM169" s="199" t="s">
        <v>622</v>
      </c>
    </row>
    <row r="170" spans="1:65" s="2" customFormat="1" ht="16.5" customHeight="1">
      <c r="A170" s="34"/>
      <c r="B170" s="35"/>
      <c r="C170" s="187" t="s">
        <v>349</v>
      </c>
      <c r="D170" s="187" t="s">
        <v>140</v>
      </c>
      <c r="E170" s="188" t="s">
        <v>623</v>
      </c>
      <c r="F170" s="189" t="s">
        <v>624</v>
      </c>
      <c r="G170" s="190" t="s">
        <v>325</v>
      </c>
      <c r="H170" s="191">
        <v>0</v>
      </c>
      <c r="I170" s="192"/>
      <c r="J170" s="193">
        <f t="shared" si="30"/>
        <v>0</v>
      </c>
      <c r="K170" s="194"/>
      <c r="L170" s="39"/>
      <c r="M170" s="195" t="s">
        <v>1</v>
      </c>
      <c r="N170" s="196" t="s">
        <v>39</v>
      </c>
      <c r="O170" s="71"/>
      <c r="P170" s="197">
        <f t="shared" si="31"/>
        <v>0</v>
      </c>
      <c r="Q170" s="197">
        <v>1.4749999999999999E-2</v>
      </c>
      <c r="R170" s="197">
        <f t="shared" si="32"/>
        <v>0</v>
      </c>
      <c r="S170" s="197">
        <v>0</v>
      </c>
      <c r="T170" s="198">
        <f t="shared" si="33"/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9" t="s">
        <v>223</v>
      </c>
      <c r="AT170" s="199" t="s">
        <v>140</v>
      </c>
      <c r="AU170" s="199" t="s">
        <v>81</v>
      </c>
      <c r="AY170" s="17" t="s">
        <v>137</v>
      </c>
      <c r="BE170" s="200">
        <f t="shared" si="34"/>
        <v>0</v>
      </c>
      <c r="BF170" s="200">
        <f t="shared" si="35"/>
        <v>0</v>
      </c>
      <c r="BG170" s="200">
        <f t="shared" si="36"/>
        <v>0</v>
      </c>
      <c r="BH170" s="200">
        <f t="shared" si="37"/>
        <v>0</v>
      </c>
      <c r="BI170" s="200">
        <f t="shared" si="38"/>
        <v>0</v>
      </c>
      <c r="BJ170" s="17" t="s">
        <v>145</v>
      </c>
      <c r="BK170" s="200">
        <f t="shared" si="39"/>
        <v>0</v>
      </c>
      <c r="BL170" s="17" t="s">
        <v>223</v>
      </c>
      <c r="BM170" s="199" t="s">
        <v>625</v>
      </c>
    </row>
    <row r="171" spans="1:65" s="2" customFormat="1" ht="16.5" customHeight="1">
      <c r="A171" s="34"/>
      <c r="B171" s="35"/>
      <c r="C171" s="187" t="s">
        <v>355</v>
      </c>
      <c r="D171" s="187" t="s">
        <v>140</v>
      </c>
      <c r="E171" s="188" t="s">
        <v>626</v>
      </c>
      <c r="F171" s="189" t="s">
        <v>627</v>
      </c>
      <c r="G171" s="190" t="s">
        <v>325</v>
      </c>
      <c r="H171" s="191">
        <v>1</v>
      </c>
      <c r="I171" s="192"/>
      <c r="J171" s="193">
        <f t="shared" si="30"/>
        <v>0</v>
      </c>
      <c r="K171" s="194"/>
      <c r="L171" s="39"/>
      <c r="M171" s="195" t="s">
        <v>1</v>
      </c>
      <c r="N171" s="196" t="s">
        <v>39</v>
      </c>
      <c r="O171" s="71"/>
      <c r="P171" s="197">
        <f t="shared" si="31"/>
        <v>0</v>
      </c>
      <c r="Q171" s="197">
        <v>1.8E-3</v>
      </c>
      <c r="R171" s="197">
        <f t="shared" si="32"/>
        <v>1.8E-3</v>
      </c>
      <c r="S171" s="197">
        <v>0</v>
      </c>
      <c r="T171" s="198">
        <f t="shared" si="33"/>
        <v>0</v>
      </c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R171" s="199" t="s">
        <v>223</v>
      </c>
      <c r="AT171" s="199" t="s">
        <v>140</v>
      </c>
      <c r="AU171" s="199" t="s">
        <v>81</v>
      </c>
      <c r="AY171" s="17" t="s">
        <v>137</v>
      </c>
      <c r="BE171" s="200">
        <f t="shared" si="34"/>
        <v>0</v>
      </c>
      <c r="BF171" s="200">
        <f t="shared" si="35"/>
        <v>0</v>
      </c>
      <c r="BG171" s="200">
        <f t="shared" si="36"/>
        <v>0</v>
      </c>
      <c r="BH171" s="200">
        <f t="shared" si="37"/>
        <v>0</v>
      </c>
      <c r="BI171" s="200">
        <f t="shared" si="38"/>
        <v>0</v>
      </c>
      <c r="BJ171" s="17" t="s">
        <v>145</v>
      </c>
      <c r="BK171" s="200">
        <f t="shared" si="39"/>
        <v>0</v>
      </c>
      <c r="BL171" s="17" t="s">
        <v>223</v>
      </c>
      <c r="BM171" s="199" t="s">
        <v>628</v>
      </c>
    </row>
    <row r="172" spans="1:65" s="12" customFormat="1" ht="25.9" customHeight="1">
      <c r="B172" s="171"/>
      <c r="C172" s="172"/>
      <c r="D172" s="173" t="s">
        <v>72</v>
      </c>
      <c r="E172" s="174" t="s">
        <v>629</v>
      </c>
      <c r="F172" s="174" t="s">
        <v>630</v>
      </c>
      <c r="G172" s="172"/>
      <c r="H172" s="172"/>
      <c r="I172" s="175"/>
      <c r="J172" s="176">
        <f>BK172</f>
        <v>0</v>
      </c>
      <c r="K172" s="172"/>
      <c r="L172" s="177"/>
      <c r="M172" s="178"/>
      <c r="N172" s="179"/>
      <c r="O172" s="179"/>
      <c r="P172" s="180">
        <f>SUM(P173:P198)</f>
        <v>0</v>
      </c>
      <c r="Q172" s="179"/>
      <c r="R172" s="180">
        <f>SUM(R173:R198)</f>
        <v>0</v>
      </c>
      <c r="S172" s="179"/>
      <c r="T172" s="181">
        <f>SUM(T173:T198)</f>
        <v>0</v>
      </c>
      <c r="AR172" s="182" t="s">
        <v>81</v>
      </c>
      <c r="AT172" s="183" t="s">
        <v>72</v>
      </c>
      <c r="AU172" s="183" t="s">
        <v>73</v>
      </c>
      <c r="AY172" s="182" t="s">
        <v>137</v>
      </c>
      <c r="BK172" s="184">
        <f>SUM(BK173:BK198)</f>
        <v>0</v>
      </c>
    </row>
    <row r="173" spans="1:65" s="2" customFormat="1" ht="16.5" customHeight="1">
      <c r="A173" s="34"/>
      <c r="B173" s="35"/>
      <c r="C173" s="187" t="s">
        <v>360</v>
      </c>
      <c r="D173" s="187" t="s">
        <v>140</v>
      </c>
      <c r="E173" s="188" t="s">
        <v>631</v>
      </c>
      <c r="F173" s="189" t="s">
        <v>632</v>
      </c>
      <c r="G173" s="190" t="s">
        <v>258</v>
      </c>
      <c r="H173" s="191">
        <v>600</v>
      </c>
      <c r="I173" s="192"/>
      <c r="J173" s="193">
        <f t="shared" ref="J173:J181" si="40">ROUND(I173*H173,2)</f>
        <v>0</v>
      </c>
      <c r="K173" s="194"/>
      <c r="L173" s="39"/>
      <c r="M173" s="195" t="s">
        <v>1</v>
      </c>
      <c r="N173" s="196" t="s">
        <v>39</v>
      </c>
      <c r="O173" s="71"/>
      <c r="P173" s="197">
        <f t="shared" ref="P173:P181" si="41">O173*H173</f>
        <v>0</v>
      </c>
      <c r="Q173" s="197">
        <v>0</v>
      </c>
      <c r="R173" s="197">
        <f t="shared" ref="R173:R181" si="42">Q173*H173</f>
        <v>0</v>
      </c>
      <c r="S173" s="197">
        <v>0</v>
      </c>
      <c r="T173" s="198">
        <f t="shared" ref="T173:T181" si="43">S173*H173</f>
        <v>0</v>
      </c>
      <c r="U173" s="34"/>
      <c r="V173" s="34"/>
      <c r="W173" s="34"/>
      <c r="X173" s="34"/>
      <c r="Y173" s="34"/>
      <c r="Z173" s="34"/>
      <c r="AA173" s="34"/>
      <c r="AB173" s="34"/>
      <c r="AC173" s="34"/>
      <c r="AD173" s="34"/>
      <c r="AE173" s="34"/>
      <c r="AR173" s="199" t="s">
        <v>144</v>
      </c>
      <c r="AT173" s="199" t="s">
        <v>140</v>
      </c>
      <c r="AU173" s="199" t="s">
        <v>81</v>
      </c>
      <c r="AY173" s="17" t="s">
        <v>137</v>
      </c>
      <c r="BE173" s="200">
        <f t="shared" ref="BE173:BE181" si="44">IF(N173="základní",J173,0)</f>
        <v>0</v>
      </c>
      <c r="BF173" s="200">
        <f t="shared" ref="BF173:BF181" si="45">IF(N173="snížená",J173,0)</f>
        <v>0</v>
      </c>
      <c r="BG173" s="200">
        <f t="shared" ref="BG173:BG181" si="46">IF(N173="zákl. přenesená",J173,0)</f>
        <v>0</v>
      </c>
      <c r="BH173" s="200">
        <f t="shared" ref="BH173:BH181" si="47">IF(N173="sníž. přenesená",J173,0)</f>
        <v>0</v>
      </c>
      <c r="BI173" s="200">
        <f t="shared" ref="BI173:BI181" si="48">IF(N173="nulová",J173,0)</f>
        <v>0</v>
      </c>
      <c r="BJ173" s="17" t="s">
        <v>145</v>
      </c>
      <c r="BK173" s="200">
        <f t="shared" ref="BK173:BK181" si="49">ROUND(I173*H173,2)</f>
        <v>0</v>
      </c>
      <c r="BL173" s="17" t="s">
        <v>144</v>
      </c>
      <c r="BM173" s="199" t="s">
        <v>491</v>
      </c>
    </row>
    <row r="174" spans="1:65" s="2" customFormat="1" ht="21.75" customHeight="1">
      <c r="A174" s="34"/>
      <c r="B174" s="35"/>
      <c r="C174" s="187" t="s">
        <v>365</v>
      </c>
      <c r="D174" s="187" t="s">
        <v>140</v>
      </c>
      <c r="E174" s="188" t="s">
        <v>633</v>
      </c>
      <c r="F174" s="189" t="s">
        <v>634</v>
      </c>
      <c r="G174" s="190" t="s">
        <v>258</v>
      </c>
      <c r="H174" s="191">
        <v>600</v>
      </c>
      <c r="I174" s="192"/>
      <c r="J174" s="193">
        <f t="shared" si="40"/>
        <v>0</v>
      </c>
      <c r="K174" s="194"/>
      <c r="L174" s="39"/>
      <c r="M174" s="195" t="s">
        <v>1</v>
      </c>
      <c r="N174" s="196" t="s">
        <v>39</v>
      </c>
      <c r="O174" s="71"/>
      <c r="P174" s="197">
        <f t="shared" si="41"/>
        <v>0</v>
      </c>
      <c r="Q174" s="197">
        <v>0</v>
      </c>
      <c r="R174" s="197">
        <f t="shared" si="42"/>
        <v>0</v>
      </c>
      <c r="S174" s="197">
        <v>0</v>
      </c>
      <c r="T174" s="198">
        <f t="shared" si="43"/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9" t="s">
        <v>144</v>
      </c>
      <c r="AT174" s="199" t="s">
        <v>140</v>
      </c>
      <c r="AU174" s="199" t="s">
        <v>81</v>
      </c>
      <c r="AY174" s="17" t="s">
        <v>137</v>
      </c>
      <c r="BE174" s="200">
        <f t="shared" si="44"/>
        <v>0</v>
      </c>
      <c r="BF174" s="200">
        <f t="shared" si="45"/>
        <v>0</v>
      </c>
      <c r="BG174" s="200">
        <f t="shared" si="46"/>
        <v>0</v>
      </c>
      <c r="BH174" s="200">
        <f t="shared" si="47"/>
        <v>0</v>
      </c>
      <c r="BI174" s="200">
        <f t="shared" si="48"/>
        <v>0</v>
      </c>
      <c r="BJ174" s="17" t="s">
        <v>145</v>
      </c>
      <c r="BK174" s="200">
        <f t="shared" si="49"/>
        <v>0</v>
      </c>
      <c r="BL174" s="17" t="s">
        <v>144</v>
      </c>
      <c r="BM174" s="199" t="s">
        <v>503</v>
      </c>
    </row>
    <row r="175" spans="1:65" s="2" customFormat="1" ht="16.5" customHeight="1">
      <c r="A175" s="34"/>
      <c r="B175" s="35"/>
      <c r="C175" s="187" t="s">
        <v>370</v>
      </c>
      <c r="D175" s="187" t="s">
        <v>140</v>
      </c>
      <c r="E175" s="188" t="s">
        <v>542</v>
      </c>
      <c r="F175" s="189" t="s">
        <v>543</v>
      </c>
      <c r="G175" s="190" t="s">
        <v>208</v>
      </c>
      <c r="H175" s="191">
        <v>1</v>
      </c>
      <c r="I175" s="192"/>
      <c r="J175" s="193">
        <f t="shared" si="40"/>
        <v>0</v>
      </c>
      <c r="K175" s="194"/>
      <c r="L175" s="39"/>
      <c r="M175" s="195" t="s">
        <v>1</v>
      </c>
      <c r="N175" s="196" t="s">
        <v>39</v>
      </c>
      <c r="O175" s="71"/>
      <c r="P175" s="197">
        <f t="shared" si="41"/>
        <v>0</v>
      </c>
      <c r="Q175" s="197">
        <v>0</v>
      </c>
      <c r="R175" s="197">
        <f t="shared" si="42"/>
        <v>0</v>
      </c>
      <c r="S175" s="197">
        <v>0</v>
      </c>
      <c r="T175" s="198">
        <f t="shared" si="43"/>
        <v>0</v>
      </c>
      <c r="U175" s="34"/>
      <c r="V175" s="34"/>
      <c r="W175" s="34"/>
      <c r="X175" s="34"/>
      <c r="Y175" s="34"/>
      <c r="Z175" s="34"/>
      <c r="AA175" s="34"/>
      <c r="AB175" s="34"/>
      <c r="AC175" s="34"/>
      <c r="AD175" s="34"/>
      <c r="AE175" s="34"/>
      <c r="AR175" s="199" t="s">
        <v>144</v>
      </c>
      <c r="AT175" s="199" t="s">
        <v>140</v>
      </c>
      <c r="AU175" s="199" t="s">
        <v>81</v>
      </c>
      <c r="AY175" s="17" t="s">
        <v>137</v>
      </c>
      <c r="BE175" s="200">
        <f t="shared" si="44"/>
        <v>0</v>
      </c>
      <c r="BF175" s="200">
        <f t="shared" si="45"/>
        <v>0</v>
      </c>
      <c r="BG175" s="200">
        <f t="shared" si="46"/>
        <v>0</v>
      </c>
      <c r="BH175" s="200">
        <f t="shared" si="47"/>
        <v>0</v>
      </c>
      <c r="BI175" s="200">
        <f t="shared" si="48"/>
        <v>0</v>
      </c>
      <c r="BJ175" s="17" t="s">
        <v>145</v>
      </c>
      <c r="BK175" s="200">
        <f t="shared" si="49"/>
        <v>0</v>
      </c>
      <c r="BL175" s="17" t="s">
        <v>144</v>
      </c>
      <c r="BM175" s="199" t="s">
        <v>635</v>
      </c>
    </row>
    <row r="176" spans="1:65" s="2" customFormat="1" ht="16.5" customHeight="1">
      <c r="A176" s="34"/>
      <c r="B176" s="35"/>
      <c r="C176" s="187" t="s">
        <v>375</v>
      </c>
      <c r="D176" s="187" t="s">
        <v>140</v>
      </c>
      <c r="E176" s="188" t="s">
        <v>636</v>
      </c>
      <c r="F176" s="189" t="s">
        <v>637</v>
      </c>
      <c r="G176" s="190" t="s">
        <v>143</v>
      </c>
      <c r="H176" s="191">
        <v>24</v>
      </c>
      <c r="I176" s="192"/>
      <c r="J176" s="193">
        <f t="shared" si="40"/>
        <v>0</v>
      </c>
      <c r="K176" s="194"/>
      <c r="L176" s="39"/>
      <c r="M176" s="195" t="s">
        <v>1</v>
      </c>
      <c r="N176" s="196" t="s">
        <v>39</v>
      </c>
      <c r="O176" s="71"/>
      <c r="P176" s="197">
        <f t="shared" si="41"/>
        <v>0</v>
      </c>
      <c r="Q176" s="197">
        <v>0</v>
      </c>
      <c r="R176" s="197">
        <f t="shared" si="42"/>
        <v>0</v>
      </c>
      <c r="S176" s="197">
        <v>0</v>
      </c>
      <c r="T176" s="198">
        <f t="shared" si="43"/>
        <v>0</v>
      </c>
      <c r="U176" s="34"/>
      <c r="V176" s="34"/>
      <c r="W176" s="34"/>
      <c r="X176" s="34"/>
      <c r="Y176" s="34"/>
      <c r="Z176" s="34"/>
      <c r="AA176" s="34"/>
      <c r="AB176" s="34"/>
      <c r="AC176" s="34"/>
      <c r="AD176" s="34"/>
      <c r="AE176" s="34"/>
      <c r="AR176" s="199" t="s">
        <v>144</v>
      </c>
      <c r="AT176" s="199" t="s">
        <v>140</v>
      </c>
      <c r="AU176" s="199" t="s">
        <v>81</v>
      </c>
      <c r="AY176" s="17" t="s">
        <v>137</v>
      </c>
      <c r="BE176" s="200">
        <f t="shared" si="44"/>
        <v>0</v>
      </c>
      <c r="BF176" s="200">
        <f t="shared" si="45"/>
        <v>0</v>
      </c>
      <c r="BG176" s="200">
        <f t="shared" si="46"/>
        <v>0</v>
      </c>
      <c r="BH176" s="200">
        <f t="shared" si="47"/>
        <v>0</v>
      </c>
      <c r="BI176" s="200">
        <f t="shared" si="48"/>
        <v>0</v>
      </c>
      <c r="BJ176" s="17" t="s">
        <v>145</v>
      </c>
      <c r="BK176" s="200">
        <f t="shared" si="49"/>
        <v>0</v>
      </c>
      <c r="BL176" s="17" t="s">
        <v>144</v>
      </c>
      <c r="BM176" s="199" t="s">
        <v>638</v>
      </c>
    </row>
    <row r="177" spans="1:65" s="2" customFormat="1" ht="16.5" customHeight="1">
      <c r="A177" s="34"/>
      <c r="B177" s="35"/>
      <c r="C177" s="187" t="s">
        <v>380</v>
      </c>
      <c r="D177" s="187" t="s">
        <v>140</v>
      </c>
      <c r="E177" s="188" t="s">
        <v>639</v>
      </c>
      <c r="F177" s="189" t="s">
        <v>640</v>
      </c>
      <c r="G177" s="190" t="s">
        <v>143</v>
      </c>
      <c r="H177" s="191">
        <v>24</v>
      </c>
      <c r="I177" s="192"/>
      <c r="J177" s="193">
        <f t="shared" si="40"/>
        <v>0</v>
      </c>
      <c r="K177" s="194"/>
      <c r="L177" s="39"/>
      <c r="M177" s="195" t="s">
        <v>1</v>
      </c>
      <c r="N177" s="196" t="s">
        <v>39</v>
      </c>
      <c r="O177" s="71"/>
      <c r="P177" s="197">
        <f t="shared" si="41"/>
        <v>0</v>
      </c>
      <c r="Q177" s="197">
        <v>0</v>
      </c>
      <c r="R177" s="197">
        <f t="shared" si="42"/>
        <v>0</v>
      </c>
      <c r="S177" s="197">
        <v>0</v>
      </c>
      <c r="T177" s="198">
        <f t="shared" si="43"/>
        <v>0</v>
      </c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R177" s="199" t="s">
        <v>144</v>
      </c>
      <c r="AT177" s="199" t="s">
        <v>140</v>
      </c>
      <c r="AU177" s="199" t="s">
        <v>81</v>
      </c>
      <c r="AY177" s="17" t="s">
        <v>137</v>
      </c>
      <c r="BE177" s="200">
        <f t="shared" si="44"/>
        <v>0</v>
      </c>
      <c r="BF177" s="200">
        <f t="shared" si="45"/>
        <v>0</v>
      </c>
      <c r="BG177" s="200">
        <f t="shared" si="46"/>
        <v>0</v>
      </c>
      <c r="BH177" s="200">
        <f t="shared" si="47"/>
        <v>0</v>
      </c>
      <c r="BI177" s="200">
        <f t="shared" si="48"/>
        <v>0</v>
      </c>
      <c r="BJ177" s="17" t="s">
        <v>145</v>
      </c>
      <c r="BK177" s="200">
        <f t="shared" si="49"/>
        <v>0</v>
      </c>
      <c r="BL177" s="17" t="s">
        <v>144</v>
      </c>
      <c r="BM177" s="199" t="s">
        <v>641</v>
      </c>
    </row>
    <row r="178" spans="1:65" s="2" customFormat="1" ht="21.75" customHeight="1">
      <c r="A178" s="34"/>
      <c r="B178" s="35"/>
      <c r="C178" s="187" t="s">
        <v>384</v>
      </c>
      <c r="D178" s="187" t="s">
        <v>140</v>
      </c>
      <c r="E178" s="188" t="s">
        <v>642</v>
      </c>
      <c r="F178" s="189" t="s">
        <v>643</v>
      </c>
      <c r="G178" s="190" t="s">
        <v>208</v>
      </c>
      <c r="H178" s="191">
        <v>1</v>
      </c>
      <c r="I178" s="192"/>
      <c r="J178" s="193">
        <f t="shared" si="40"/>
        <v>0</v>
      </c>
      <c r="K178" s="194"/>
      <c r="L178" s="39"/>
      <c r="M178" s="195" t="s">
        <v>1</v>
      </c>
      <c r="N178" s="196" t="s">
        <v>39</v>
      </c>
      <c r="O178" s="71"/>
      <c r="P178" s="197">
        <f t="shared" si="41"/>
        <v>0</v>
      </c>
      <c r="Q178" s="197">
        <v>0</v>
      </c>
      <c r="R178" s="197">
        <f t="shared" si="42"/>
        <v>0</v>
      </c>
      <c r="S178" s="197">
        <v>0</v>
      </c>
      <c r="T178" s="198">
        <f t="shared" si="43"/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9" t="s">
        <v>144</v>
      </c>
      <c r="AT178" s="199" t="s">
        <v>140</v>
      </c>
      <c r="AU178" s="199" t="s">
        <v>81</v>
      </c>
      <c r="AY178" s="17" t="s">
        <v>137</v>
      </c>
      <c r="BE178" s="200">
        <f t="shared" si="44"/>
        <v>0</v>
      </c>
      <c r="BF178" s="200">
        <f t="shared" si="45"/>
        <v>0</v>
      </c>
      <c r="BG178" s="200">
        <f t="shared" si="46"/>
        <v>0</v>
      </c>
      <c r="BH178" s="200">
        <f t="shared" si="47"/>
        <v>0</v>
      </c>
      <c r="BI178" s="200">
        <f t="shared" si="48"/>
        <v>0</v>
      </c>
      <c r="BJ178" s="17" t="s">
        <v>145</v>
      </c>
      <c r="BK178" s="200">
        <f t="shared" si="49"/>
        <v>0</v>
      </c>
      <c r="BL178" s="17" t="s">
        <v>144</v>
      </c>
      <c r="BM178" s="199" t="s">
        <v>644</v>
      </c>
    </row>
    <row r="179" spans="1:65" s="2" customFormat="1" ht="16.5" customHeight="1">
      <c r="A179" s="34"/>
      <c r="B179" s="35"/>
      <c r="C179" s="187" t="s">
        <v>388</v>
      </c>
      <c r="D179" s="187" t="s">
        <v>140</v>
      </c>
      <c r="E179" s="188" t="s">
        <v>645</v>
      </c>
      <c r="F179" s="189" t="s">
        <v>646</v>
      </c>
      <c r="G179" s="190" t="s">
        <v>208</v>
      </c>
      <c r="H179" s="191">
        <v>1</v>
      </c>
      <c r="I179" s="192"/>
      <c r="J179" s="193">
        <f t="shared" si="40"/>
        <v>0</v>
      </c>
      <c r="K179" s="194"/>
      <c r="L179" s="39"/>
      <c r="M179" s="195" t="s">
        <v>1</v>
      </c>
      <c r="N179" s="196" t="s">
        <v>39</v>
      </c>
      <c r="O179" s="71"/>
      <c r="P179" s="197">
        <f t="shared" si="41"/>
        <v>0</v>
      </c>
      <c r="Q179" s="197">
        <v>0</v>
      </c>
      <c r="R179" s="197">
        <f t="shared" si="42"/>
        <v>0</v>
      </c>
      <c r="S179" s="197">
        <v>0</v>
      </c>
      <c r="T179" s="198">
        <f t="shared" si="43"/>
        <v>0</v>
      </c>
      <c r="U179" s="34"/>
      <c r="V179" s="34"/>
      <c r="W179" s="34"/>
      <c r="X179" s="34"/>
      <c r="Y179" s="34"/>
      <c r="Z179" s="34"/>
      <c r="AA179" s="34"/>
      <c r="AB179" s="34"/>
      <c r="AC179" s="34"/>
      <c r="AD179" s="34"/>
      <c r="AE179" s="34"/>
      <c r="AR179" s="199" t="s">
        <v>144</v>
      </c>
      <c r="AT179" s="199" t="s">
        <v>140</v>
      </c>
      <c r="AU179" s="199" t="s">
        <v>81</v>
      </c>
      <c r="AY179" s="17" t="s">
        <v>137</v>
      </c>
      <c r="BE179" s="200">
        <f t="shared" si="44"/>
        <v>0</v>
      </c>
      <c r="BF179" s="200">
        <f t="shared" si="45"/>
        <v>0</v>
      </c>
      <c r="BG179" s="200">
        <f t="shared" si="46"/>
        <v>0</v>
      </c>
      <c r="BH179" s="200">
        <f t="shared" si="47"/>
        <v>0</v>
      </c>
      <c r="BI179" s="200">
        <f t="shared" si="48"/>
        <v>0</v>
      </c>
      <c r="BJ179" s="17" t="s">
        <v>145</v>
      </c>
      <c r="BK179" s="200">
        <f t="shared" si="49"/>
        <v>0</v>
      </c>
      <c r="BL179" s="17" t="s">
        <v>144</v>
      </c>
      <c r="BM179" s="199" t="s">
        <v>647</v>
      </c>
    </row>
    <row r="180" spans="1:65" s="2" customFormat="1" ht="16.5" customHeight="1">
      <c r="A180" s="34"/>
      <c r="B180" s="35"/>
      <c r="C180" s="187" t="s">
        <v>392</v>
      </c>
      <c r="D180" s="187" t="s">
        <v>140</v>
      </c>
      <c r="E180" s="188" t="s">
        <v>648</v>
      </c>
      <c r="F180" s="189" t="s">
        <v>649</v>
      </c>
      <c r="G180" s="190" t="s">
        <v>208</v>
      </c>
      <c r="H180" s="191">
        <v>1</v>
      </c>
      <c r="I180" s="192"/>
      <c r="J180" s="193">
        <f t="shared" si="40"/>
        <v>0</v>
      </c>
      <c r="K180" s="194"/>
      <c r="L180" s="39"/>
      <c r="M180" s="195" t="s">
        <v>1</v>
      </c>
      <c r="N180" s="196" t="s">
        <v>39</v>
      </c>
      <c r="O180" s="71"/>
      <c r="P180" s="197">
        <f t="shared" si="41"/>
        <v>0</v>
      </c>
      <c r="Q180" s="197">
        <v>0</v>
      </c>
      <c r="R180" s="197">
        <f t="shared" si="42"/>
        <v>0</v>
      </c>
      <c r="S180" s="197">
        <v>0</v>
      </c>
      <c r="T180" s="198">
        <f t="shared" si="43"/>
        <v>0</v>
      </c>
      <c r="U180" s="34"/>
      <c r="V180" s="34"/>
      <c r="W180" s="34"/>
      <c r="X180" s="34"/>
      <c r="Y180" s="34"/>
      <c r="Z180" s="34"/>
      <c r="AA180" s="34"/>
      <c r="AB180" s="34"/>
      <c r="AC180" s="34"/>
      <c r="AD180" s="34"/>
      <c r="AE180" s="34"/>
      <c r="AR180" s="199" t="s">
        <v>144</v>
      </c>
      <c r="AT180" s="199" t="s">
        <v>140</v>
      </c>
      <c r="AU180" s="199" t="s">
        <v>81</v>
      </c>
      <c r="AY180" s="17" t="s">
        <v>137</v>
      </c>
      <c r="BE180" s="200">
        <f t="shared" si="44"/>
        <v>0</v>
      </c>
      <c r="BF180" s="200">
        <f t="shared" si="45"/>
        <v>0</v>
      </c>
      <c r="BG180" s="200">
        <f t="shared" si="46"/>
        <v>0</v>
      </c>
      <c r="BH180" s="200">
        <f t="shared" si="47"/>
        <v>0</v>
      </c>
      <c r="BI180" s="200">
        <f t="shared" si="48"/>
        <v>0</v>
      </c>
      <c r="BJ180" s="17" t="s">
        <v>145</v>
      </c>
      <c r="BK180" s="200">
        <f t="shared" si="49"/>
        <v>0</v>
      </c>
      <c r="BL180" s="17" t="s">
        <v>144</v>
      </c>
      <c r="BM180" s="199" t="s">
        <v>650</v>
      </c>
    </row>
    <row r="181" spans="1:65" s="2" customFormat="1" ht="16.5" customHeight="1">
      <c r="A181" s="34"/>
      <c r="B181" s="35"/>
      <c r="C181" s="187" t="s">
        <v>399</v>
      </c>
      <c r="D181" s="187" t="s">
        <v>140</v>
      </c>
      <c r="E181" s="188" t="s">
        <v>651</v>
      </c>
      <c r="F181" s="189" t="s">
        <v>652</v>
      </c>
      <c r="G181" s="190" t="s">
        <v>208</v>
      </c>
      <c r="H181" s="191">
        <v>120</v>
      </c>
      <c r="I181" s="192"/>
      <c r="J181" s="193">
        <f t="shared" si="40"/>
        <v>0</v>
      </c>
      <c r="K181" s="194"/>
      <c r="L181" s="39"/>
      <c r="M181" s="195" t="s">
        <v>1</v>
      </c>
      <c r="N181" s="196" t="s">
        <v>39</v>
      </c>
      <c r="O181" s="71"/>
      <c r="P181" s="197">
        <f t="shared" si="41"/>
        <v>0</v>
      </c>
      <c r="Q181" s="197">
        <v>0</v>
      </c>
      <c r="R181" s="197">
        <f t="shared" si="42"/>
        <v>0</v>
      </c>
      <c r="S181" s="197">
        <v>0</v>
      </c>
      <c r="T181" s="198">
        <f t="shared" si="43"/>
        <v>0</v>
      </c>
      <c r="U181" s="34"/>
      <c r="V181" s="34"/>
      <c r="W181" s="34"/>
      <c r="X181" s="34"/>
      <c r="Y181" s="34"/>
      <c r="Z181" s="34"/>
      <c r="AA181" s="34"/>
      <c r="AB181" s="34"/>
      <c r="AC181" s="34"/>
      <c r="AD181" s="34"/>
      <c r="AE181" s="34"/>
      <c r="AR181" s="199" t="s">
        <v>144</v>
      </c>
      <c r="AT181" s="199" t="s">
        <v>140</v>
      </c>
      <c r="AU181" s="199" t="s">
        <v>81</v>
      </c>
      <c r="AY181" s="17" t="s">
        <v>137</v>
      </c>
      <c r="BE181" s="200">
        <f t="shared" si="44"/>
        <v>0</v>
      </c>
      <c r="BF181" s="200">
        <f t="shared" si="45"/>
        <v>0</v>
      </c>
      <c r="BG181" s="200">
        <f t="shared" si="46"/>
        <v>0</v>
      </c>
      <c r="BH181" s="200">
        <f t="shared" si="47"/>
        <v>0</v>
      </c>
      <c r="BI181" s="200">
        <f t="shared" si="48"/>
        <v>0</v>
      </c>
      <c r="BJ181" s="17" t="s">
        <v>145</v>
      </c>
      <c r="BK181" s="200">
        <f t="shared" si="49"/>
        <v>0</v>
      </c>
      <c r="BL181" s="17" t="s">
        <v>144</v>
      </c>
      <c r="BM181" s="199" t="s">
        <v>653</v>
      </c>
    </row>
    <row r="182" spans="1:65" s="14" customFormat="1">
      <c r="B182" s="212"/>
      <c r="C182" s="213"/>
      <c r="D182" s="203" t="s">
        <v>147</v>
      </c>
      <c r="E182" s="214" t="s">
        <v>1</v>
      </c>
      <c r="F182" s="215" t="s">
        <v>654</v>
      </c>
      <c r="G182" s="213"/>
      <c r="H182" s="216">
        <v>120</v>
      </c>
      <c r="I182" s="217"/>
      <c r="J182" s="213"/>
      <c r="K182" s="213"/>
      <c r="L182" s="218"/>
      <c r="M182" s="219"/>
      <c r="N182" s="220"/>
      <c r="O182" s="220"/>
      <c r="P182" s="220"/>
      <c r="Q182" s="220"/>
      <c r="R182" s="220"/>
      <c r="S182" s="220"/>
      <c r="T182" s="221"/>
      <c r="AT182" s="222" t="s">
        <v>147</v>
      </c>
      <c r="AU182" s="222" t="s">
        <v>81</v>
      </c>
      <c r="AV182" s="14" t="s">
        <v>145</v>
      </c>
      <c r="AW182" s="14" t="s">
        <v>30</v>
      </c>
      <c r="AX182" s="14" t="s">
        <v>73</v>
      </c>
      <c r="AY182" s="222" t="s">
        <v>137</v>
      </c>
    </row>
    <row r="183" spans="1:65" s="15" customFormat="1">
      <c r="B183" s="223"/>
      <c r="C183" s="224"/>
      <c r="D183" s="203" t="s">
        <v>147</v>
      </c>
      <c r="E183" s="225" t="s">
        <v>1</v>
      </c>
      <c r="F183" s="226" t="s">
        <v>150</v>
      </c>
      <c r="G183" s="224"/>
      <c r="H183" s="227">
        <v>120</v>
      </c>
      <c r="I183" s="228"/>
      <c r="J183" s="224"/>
      <c r="K183" s="224"/>
      <c r="L183" s="229"/>
      <c r="M183" s="230"/>
      <c r="N183" s="231"/>
      <c r="O183" s="231"/>
      <c r="P183" s="231"/>
      <c r="Q183" s="231"/>
      <c r="R183" s="231"/>
      <c r="S183" s="231"/>
      <c r="T183" s="232"/>
      <c r="AT183" s="233" t="s">
        <v>147</v>
      </c>
      <c r="AU183" s="233" t="s">
        <v>81</v>
      </c>
      <c r="AV183" s="15" t="s">
        <v>144</v>
      </c>
      <c r="AW183" s="15" t="s">
        <v>30</v>
      </c>
      <c r="AX183" s="15" t="s">
        <v>81</v>
      </c>
      <c r="AY183" s="233" t="s">
        <v>137</v>
      </c>
    </row>
    <row r="184" spans="1:65" s="2" customFormat="1" ht="16.5" customHeight="1">
      <c r="A184" s="34"/>
      <c r="B184" s="35"/>
      <c r="C184" s="187" t="s">
        <v>403</v>
      </c>
      <c r="D184" s="187" t="s">
        <v>140</v>
      </c>
      <c r="E184" s="188" t="s">
        <v>655</v>
      </c>
      <c r="F184" s="189" t="s">
        <v>656</v>
      </c>
      <c r="G184" s="190" t="s">
        <v>208</v>
      </c>
      <c r="H184" s="191">
        <v>30</v>
      </c>
      <c r="I184" s="192"/>
      <c r="J184" s="193">
        <f>ROUND(I184*H184,2)</f>
        <v>0</v>
      </c>
      <c r="K184" s="194"/>
      <c r="L184" s="39"/>
      <c r="M184" s="195" t="s">
        <v>1</v>
      </c>
      <c r="N184" s="196" t="s">
        <v>39</v>
      </c>
      <c r="O184" s="71"/>
      <c r="P184" s="197">
        <f>O184*H184</f>
        <v>0</v>
      </c>
      <c r="Q184" s="197">
        <v>0</v>
      </c>
      <c r="R184" s="197">
        <f>Q184*H184</f>
        <v>0</v>
      </c>
      <c r="S184" s="197">
        <v>0</v>
      </c>
      <c r="T184" s="198">
        <f>S184*H184</f>
        <v>0</v>
      </c>
      <c r="U184" s="34"/>
      <c r="V184" s="34"/>
      <c r="W184" s="34"/>
      <c r="X184" s="34"/>
      <c r="Y184" s="34"/>
      <c r="Z184" s="34"/>
      <c r="AA184" s="34"/>
      <c r="AB184" s="34"/>
      <c r="AC184" s="34"/>
      <c r="AD184" s="34"/>
      <c r="AE184" s="34"/>
      <c r="AR184" s="199" t="s">
        <v>144</v>
      </c>
      <c r="AT184" s="199" t="s">
        <v>140</v>
      </c>
      <c r="AU184" s="199" t="s">
        <v>81</v>
      </c>
      <c r="AY184" s="17" t="s">
        <v>137</v>
      </c>
      <c r="BE184" s="200">
        <f>IF(N184="základní",J184,0)</f>
        <v>0</v>
      </c>
      <c r="BF184" s="200">
        <f>IF(N184="snížená",J184,0)</f>
        <v>0</v>
      </c>
      <c r="BG184" s="200">
        <f>IF(N184="zákl. přenesená",J184,0)</f>
        <v>0</v>
      </c>
      <c r="BH184" s="200">
        <f>IF(N184="sníž. přenesená",J184,0)</f>
        <v>0</v>
      </c>
      <c r="BI184" s="200">
        <f>IF(N184="nulová",J184,0)</f>
        <v>0</v>
      </c>
      <c r="BJ184" s="17" t="s">
        <v>145</v>
      </c>
      <c r="BK184" s="200">
        <f>ROUND(I184*H184,2)</f>
        <v>0</v>
      </c>
      <c r="BL184" s="17" t="s">
        <v>144</v>
      </c>
      <c r="BM184" s="199" t="s">
        <v>657</v>
      </c>
    </row>
    <row r="185" spans="1:65" s="14" customFormat="1">
      <c r="B185" s="212"/>
      <c r="C185" s="213"/>
      <c r="D185" s="203" t="s">
        <v>147</v>
      </c>
      <c r="E185" s="214" t="s">
        <v>1</v>
      </c>
      <c r="F185" s="215" t="s">
        <v>288</v>
      </c>
      <c r="G185" s="213"/>
      <c r="H185" s="216">
        <v>30</v>
      </c>
      <c r="I185" s="217"/>
      <c r="J185" s="213"/>
      <c r="K185" s="213"/>
      <c r="L185" s="218"/>
      <c r="M185" s="219"/>
      <c r="N185" s="220"/>
      <c r="O185" s="220"/>
      <c r="P185" s="220"/>
      <c r="Q185" s="220"/>
      <c r="R185" s="220"/>
      <c r="S185" s="220"/>
      <c r="T185" s="221"/>
      <c r="AT185" s="222" t="s">
        <v>147</v>
      </c>
      <c r="AU185" s="222" t="s">
        <v>81</v>
      </c>
      <c r="AV185" s="14" t="s">
        <v>145</v>
      </c>
      <c r="AW185" s="14" t="s">
        <v>30</v>
      </c>
      <c r="AX185" s="14" t="s">
        <v>73</v>
      </c>
      <c r="AY185" s="222" t="s">
        <v>137</v>
      </c>
    </row>
    <row r="186" spans="1:65" s="15" customFormat="1">
      <c r="B186" s="223"/>
      <c r="C186" s="224"/>
      <c r="D186" s="203" t="s">
        <v>147</v>
      </c>
      <c r="E186" s="225" t="s">
        <v>1</v>
      </c>
      <c r="F186" s="226" t="s">
        <v>150</v>
      </c>
      <c r="G186" s="224"/>
      <c r="H186" s="227">
        <v>30</v>
      </c>
      <c r="I186" s="228"/>
      <c r="J186" s="224"/>
      <c r="K186" s="224"/>
      <c r="L186" s="229"/>
      <c r="M186" s="230"/>
      <c r="N186" s="231"/>
      <c r="O186" s="231"/>
      <c r="P186" s="231"/>
      <c r="Q186" s="231"/>
      <c r="R186" s="231"/>
      <c r="S186" s="231"/>
      <c r="T186" s="232"/>
      <c r="AT186" s="233" t="s">
        <v>147</v>
      </c>
      <c r="AU186" s="233" t="s">
        <v>81</v>
      </c>
      <c r="AV186" s="15" t="s">
        <v>144</v>
      </c>
      <c r="AW186" s="15" t="s">
        <v>30</v>
      </c>
      <c r="AX186" s="15" t="s">
        <v>81</v>
      </c>
      <c r="AY186" s="233" t="s">
        <v>137</v>
      </c>
    </row>
    <row r="187" spans="1:65" s="2" customFormat="1" ht="16.5" customHeight="1">
      <c r="A187" s="34"/>
      <c r="B187" s="35"/>
      <c r="C187" s="187" t="s">
        <v>411</v>
      </c>
      <c r="D187" s="187" t="s">
        <v>140</v>
      </c>
      <c r="E187" s="188" t="s">
        <v>658</v>
      </c>
      <c r="F187" s="189" t="s">
        <v>659</v>
      </c>
      <c r="G187" s="190" t="s">
        <v>208</v>
      </c>
      <c r="H187" s="191">
        <v>1</v>
      </c>
      <c r="I187" s="192"/>
      <c r="J187" s="193">
        <f>ROUND(I187*H187,2)</f>
        <v>0</v>
      </c>
      <c r="K187" s="194"/>
      <c r="L187" s="39"/>
      <c r="M187" s="195" t="s">
        <v>1</v>
      </c>
      <c r="N187" s="196" t="s">
        <v>39</v>
      </c>
      <c r="O187" s="71"/>
      <c r="P187" s="197">
        <f>O187*H187</f>
        <v>0</v>
      </c>
      <c r="Q187" s="197">
        <v>0</v>
      </c>
      <c r="R187" s="197">
        <f>Q187*H187</f>
        <v>0</v>
      </c>
      <c r="S187" s="197">
        <v>0</v>
      </c>
      <c r="T187" s="198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9" t="s">
        <v>144</v>
      </c>
      <c r="AT187" s="199" t="s">
        <v>140</v>
      </c>
      <c r="AU187" s="199" t="s">
        <v>81</v>
      </c>
      <c r="AY187" s="17" t="s">
        <v>137</v>
      </c>
      <c r="BE187" s="200">
        <f>IF(N187="základní",J187,0)</f>
        <v>0</v>
      </c>
      <c r="BF187" s="200">
        <f>IF(N187="snížená",J187,0)</f>
        <v>0</v>
      </c>
      <c r="BG187" s="200">
        <f>IF(N187="zákl. přenesená",J187,0)</f>
        <v>0</v>
      </c>
      <c r="BH187" s="200">
        <f>IF(N187="sníž. přenesená",J187,0)</f>
        <v>0</v>
      </c>
      <c r="BI187" s="200">
        <f>IF(N187="nulová",J187,0)</f>
        <v>0</v>
      </c>
      <c r="BJ187" s="17" t="s">
        <v>145</v>
      </c>
      <c r="BK187" s="200">
        <f>ROUND(I187*H187,2)</f>
        <v>0</v>
      </c>
      <c r="BL187" s="17" t="s">
        <v>144</v>
      </c>
      <c r="BM187" s="199" t="s">
        <v>660</v>
      </c>
    </row>
    <row r="188" spans="1:65" s="14" customFormat="1">
      <c r="B188" s="212"/>
      <c r="C188" s="213"/>
      <c r="D188" s="203" t="s">
        <v>147</v>
      </c>
      <c r="E188" s="214" t="s">
        <v>1</v>
      </c>
      <c r="F188" s="215" t="s">
        <v>81</v>
      </c>
      <c r="G188" s="213"/>
      <c r="H188" s="216">
        <v>1</v>
      </c>
      <c r="I188" s="217"/>
      <c r="J188" s="213"/>
      <c r="K188" s="213"/>
      <c r="L188" s="218"/>
      <c r="M188" s="219"/>
      <c r="N188" s="220"/>
      <c r="O188" s="220"/>
      <c r="P188" s="220"/>
      <c r="Q188" s="220"/>
      <c r="R188" s="220"/>
      <c r="S188" s="220"/>
      <c r="T188" s="221"/>
      <c r="AT188" s="222" t="s">
        <v>147</v>
      </c>
      <c r="AU188" s="222" t="s">
        <v>81</v>
      </c>
      <c r="AV188" s="14" t="s">
        <v>145</v>
      </c>
      <c r="AW188" s="14" t="s">
        <v>30</v>
      </c>
      <c r="AX188" s="14" t="s">
        <v>73</v>
      </c>
      <c r="AY188" s="222" t="s">
        <v>137</v>
      </c>
    </row>
    <row r="189" spans="1:65" s="15" customFormat="1">
      <c r="B189" s="223"/>
      <c r="C189" s="224"/>
      <c r="D189" s="203" t="s">
        <v>147</v>
      </c>
      <c r="E189" s="225" t="s">
        <v>1</v>
      </c>
      <c r="F189" s="226" t="s">
        <v>150</v>
      </c>
      <c r="G189" s="224"/>
      <c r="H189" s="227">
        <v>1</v>
      </c>
      <c r="I189" s="228"/>
      <c r="J189" s="224"/>
      <c r="K189" s="224"/>
      <c r="L189" s="229"/>
      <c r="M189" s="230"/>
      <c r="N189" s="231"/>
      <c r="O189" s="231"/>
      <c r="P189" s="231"/>
      <c r="Q189" s="231"/>
      <c r="R189" s="231"/>
      <c r="S189" s="231"/>
      <c r="T189" s="232"/>
      <c r="AT189" s="233" t="s">
        <v>147</v>
      </c>
      <c r="AU189" s="233" t="s">
        <v>81</v>
      </c>
      <c r="AV189" s="15" t="s">
        <v>144</v>
      </c>
      <c r="AW189" s="15" t="s">
        <v>30</v>
      </c>
      <c r="AX189" s="15" t="s">
        <v>81</v>
      </c>
      <c r="AY189" s="233" t="s">
        <v>137</v>
      </c>
    </row>
    <row r="190" spans="1:65" s="2" customFormat="1" ht="16.5" customHeight="1">
      <c r="A190" s="34"/>
      <c r="B190" s="35"/>
      <c r="C190" s="187" t="s">
        <v>415</v>
      </c>
      <c r="D190" s="187" t="s">
        <v>140</v>
      </c>
      <c r="E190" s="188" t="s">
        <v>661</v>
      </c>
      <c r="F190" s="189" t="s">
        <v>662</v>
      </c>
      <c r="G190" s="190" t="s">
        <v>208</v>
      </c>
      <c r="H190" s="191">
        <v>1</v>
      </c>
      <c r="I190" s="192"/>
      <c r="J190" s="193">
        <f>ROUND(I190*H190,2)</f>
        <v>0</v>
      </c>
      <c r="K190" s="194"/>
      <c r="L190" s="39"/>
      <c r="M190" s="195" t="s">
        <v>1</v>
      </c>
      <c r="N190" s="196" t="s">
        <v>39</v>
      </c>
      <c r="O190" s="71"/>
      <c r="P190" s="197">
        <f>O190*H190</f>
        <v>0</v>
      </c>
      <c r="Q190" s="197">
        <v>0</v>
      </c>
      <c r="R190" s="197">
        <f>Q190*H190</f>
        <v>0</v>
      </c>
      <c r="S190" s="197">
        <v>0</v>
      </c>
      <c r="T190" s="198">
        <f>S190*H190</f>
        <v>0</v>
      </c>
      <c r="U190" s="34"/>
      <c r="V190" s="34"/>
      <c r="W190" s="34"/>
      <c r="X190" s="34"/>
      <c r="Y190" s="34"/>
      <c r="Z190" s="34"/>
      <c r="AA190" s="34"/>
      <c r="AB190" s="34"/>
      <c r="AC190" s="34"/>
      <c r="AD190" s="34"/>
      <c r="AE190" s="34"/>
      <c r="AR190" s="199" t="s">
        <v>144</v>
      </c>
      <c r="AT190" s="199" t="s">
        <v>140</v>
      </c>
      <c r="AU190" s="199" t="s">
        <v>81</v>
      </c>
      <c r="AY190" s="17" t="s">
        <v>137</v>
      </c>
      <c r="BE190" s="200">
        <f>IF(N190="základní",J190,0)</f>
        <v>0</v>
      </c>
      <c r="BF190" s="200">
        <f>IF(N190="snížená",J190,0)</f>
        <v>0</v>
      </c>
      <c r="BG190" s="200">
        <f>IF(N190="zákl. přenesená",J190,0)</f>
        <v>0</v>
      </c>
      <c r="BH190" s="200">
        <f>IF(N190="sníž. přenesená",J190,0)</f>
        <v>0</v>
      </c>
      <c r="BI190" s="200">
        <f>IF(N190="nulová",J190,0)</f>
        <v>0</v>
      </c>
      <c r="BJ190" s="17" t="s">
        <v>145</v>
      </c>
      <c r="BK190" s="200">
        <f>ROUND(I190*H190,2)</f>
        <v>0</v>
      </c>
      <c r="BL190" s="17" t="s">
        <v>144</v>
      </c>
      <c r="BM190" s="199" t="s">
        <v>663</v>
      </c>
    </row>
    <row r="191" spans="1:65" s="14" customFormat="1">
      <c r="B191" s="212"/>
      <c r="C191" s="213"/>
      <c r="D191" s="203" t="s">
        <v>147</v>
      </c>
      <c r="E191" s="214" t="s">
        <v>1</v>
      </c>
      <c r="F191" s="215" t="s">
        <v>81</v>
      </c>
      <c r="G191" s="213"/>
      <c r="H191" s="216">
        <v>1</v>
      </c>
      <c r="I191" s="217"/>
      <c r="J191" s="213"/>
      <c r="K191" s="213"/>
      <c r="L191" s="218"/>
      <c r="M191" s="219"/>
      <c r="N191" s="220"/>
      <c r="O191" s="220"/>
      <c r="P191" s="220"/>
      <c r="Q191" s="220"/>
      <c r="R191" s="220"/>
      <c r="S191" s="220"/>
      <c r="T191" s="221"/>
      <c r="AT191" s="222" t="s">
        <v>147</v>
      </c>
      <c r="AU191" s="222" t="s">
        <v>81</v>
      </c>
      <c r="AV191" s="14" t="s">
        <v>145</v>
      </c>
      <c r="AW191" s="14" t="s">
        <v>30</v>
      </c>
      <c r="AX191" s="14" t="s">
        <v>73</v>
      </c>
      <c r="AY191" s="222" t="s">
        <v>137</v>
      </c>
    </row>
    <row r="192" spans="1:65" s="15" customFormat="1">
      <c r="B192" s="223"/>
      <c r="C192" s="224"/>
      <c r="D192" s="203" t="s">
        <v>147</v>
      </c>
      <c r="E192" s="225" t="s">
        <v>1</v>
      </c>
      <c r="F192" s="226" t="s">
        <v>150</v>
      </c>
      <c r="G192" s="224"/>
      <c r="H192" s="227">
        <v>1</v>
      </c>
      <c r="I192" s="228"/>
      <c r="J192" s="224"/>
      <c r="K192" s="224"/>
      <c r="L192" s="229"/>
      <c r="M192" s="230"/>
      <c r="N192" s="231"/>
      <c r="O192" s="231"/>
      <c r="P192" s="231"/>
      <c r="Q192" s="231"/>
      <c r="R192" s="231"/>
      <c r="S192" s="231"/>
      <c r="T192" s="232"/>
      <c r="AT192" s="233" t="s">
        <v>147</v>
      </c>
      <c r="AU192" s="233" t="s">
        <v>81</v>
      </c>
      <c r="AV192" s="15" t="s">
        <v>144</v>
      </c>
      <c r="AW192" s="15" t="s">
        <v>30</v>
      </c>
      <c r="AX192" s="15" t="s">
        <v>81</v>
      </c>
      <c r="AY192" s="233" t="s">
        <v>137</v>
      </c>
    </row>
    <row r="193" spans="1:65" s="2" customFormat="1" ht="21.75" customHeight="1">
      <c r="A193" s="34"/>
      <c r="B193" s="35"/>
      <c r="C193" s="187" t="s">
        <v>421</v>
      </c>
      <c r="D193" s="187" t="s">
        <v>140</v>
      </c>
      <c r="E193" s="188" t="s">
        <v>664</v>
      </c>
      <c r="F193" s="189" t="s">
        <v>665</v>
      </c>
      <c r="G193" s="190" t="s">
        <v>208</v>
      </c>
      <c r="H193" s="191">
        <v>1</v>
      </c>
      <c r="I193" s="192"/>
      <c r="J193" s="193">
        <f>ROUND(I193*H193,2)</f>
        <v>0</v>
      </c>
      <c r="K193" s="194"/>
      <c r="L193" s="39"/>
      <c r="M193" s="195" t="s">
        <v>1</v>
      </c>
      <c r="N193" s="196" t="s">
        <v>39</v>
      </c>
      <c r="O193" s="71"/>
      <c r="P193" s="197">
        <f>O193*H193</f>
        <v>0</v>
      </c>
      <c r="Q193" s="197">
        <v>0</v>
      </c>
      <c r="R193" s="197">
        <f>Q193*H193</f>
        <v>0</v>
      </c>
      <c r="S193" s="197">
        <v>0</v>
      </c>
      <c r="T193" s="198">
        <f>S193*H193</f>
        <v>0</v>
      </c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R193" s="199" t="s">
        <v>144</v>
      </c>
      <c r="AT193" s="199" t="s">
        <v>140</v>
      </c>
      <c r="AU193" s="199" t="s">
        <v>81</v>
      </c>
      <c r="AY193" s="17" t="s">
        <v>137</v>
      </c>
      <c r="BE193" s="200">
        <f>IF(N193="základní",J193,0)</f>
        <v>0</v>
      </c>
      <c r="BF193" s="200">
        <f>IF(N193="snížená",J193,0)</f>
        <v>0</v>
      </c>
      <c r="BG193" s="200">
        <f>IF(N193="zákl. přenesená",J193,0)</f>
        <v>0</v>
      </c>
      <c r="BH193" s="200">
        <f>IF(N193="sníž. přenesená",J193,0)</f>
        <v>0</v>
      </c>
      <c r="BI193" s="200">
        <f>IF(N193="nulová",J193,0)</f>
        <v>0</v>
      </c>
      <c r="BJ193" s="17" t="s">
        <v>145</v>
      </c>
      <c r="BK193" s="200">
        <f>ROUND(I193*H193,2)</f>
        <v>0</v>
      </c>
      <c r="BL193" s="17" t="s">
        <v>144</v>
      </c>
      <c r="BM193" s="199" t="s">
        <v>666</v>
      </c>
    </row>
    <row r="194" spans="1:65" s="14" customFormat="1">
      <c r="B194" s="212"/>
      <c r="C194" s="213"/>
      <c r="D194" s="203" t="s">
        <v>147</v>
      </c>
      <c r="E194" s="214" t="s">
        <v>1</v>
      </c>
      <c r="F194" s="215" t="s">
        <v>81</v>
      </c>
      <c r="G194" s="213"/>
      <c r="H194" s="216">
        <v>1</v>
      </c>
      <c r="I194" s="217"/>
      <c r="J194" s="213"/>
      <c r="K194" s="213"/>
      <c r="L194" s="218"/>
      <c r="M194" s="219"/>
      <c r="N194" s="220"/>
      <c r="O194" s="220"/>
      <c r="P194" s="220"/>
      <c r="Q194" s="220"/>
      <c r="R194" s="220"/>
      <c r="S194" s="220"/>
      <c r="T194" s="221"/>
      <c r="AT194" s="222" t="s">
        <v>147</v>
      </c>
      <c r="AU194" s="222" t="s">
        <v>81</v>
      </c>
      <c r="AV194" s="14" t="s">
        <v>145</v>
      </c>
      <c r="AW194" s="14" t="s">
        <v>30</v>
      </c>
      <c r="AX194" s="14" t="s">
        <v>73</v>
      </c>
      <c r="AY194" s="222" t="s">
        <v>137</v>
      </c>
    </row>
    <row r="195" spans="1:65" s="15" customFormat="1">
      <c r="B195" s="223"/>
      <c r="C195" s="224"/>
      <c r="D195" s="203" t="s">
        <v>147</v>
      </c>
      <c r="E195" s="225" t="s">
        <v>1</v>
      </c>
      <c r="F195" s="226" t="s">
        <v>150</v>
      </c>
      <c r="G195" s="224"/>
      <c r="H195" s="227">
        <v>1</v>
      </c>
      <c r="I195" s="228"/>
      <c r="J195" s="224"/>
      <c r="K195" s="224"/>
      <c r="L195" s="229"/>
      <c r="M195" s="230"/>
      <c r="N195" s="231"/>
      <c r="O195" s="231"/>
      <c r="P195" s="231"/>
      <c r="Q195" s="231"/>
      <c r="R195" s="231"/>
      <c r="S195" s="231"/>
      <c r="T195" s="232"/>
      <c r="AT195" s="233" t="s">
        <v>147</v>
      </c>
      <c r="AU195" s="233" t="s">
        <v>81</v>
      </c>
      <c r="AV195" s="15" t="s">
        <v>144</v>
      </c>
      <c r="AW195" s="15" t="s">
        <v>30</v>
      </c>
      <c r="AX195" s="15" t="s">
        <v>81</v>
      </c>
      <c r="AY195" s="233" t="s">
        <v>137</v>
      </c>
    </row>
    <row r="196" spans="1:65" s="2" customFormat="1" ht="21.75" customHeight="1">
      <c r="A196" s="34"/>
      <c r="B196" s="35"/>
      <c r="C196" s="187" t="s">
        <v>425</v>
      </c>
      <c r="D196" s="187" t="s">
        <v>140</v>
      </c>
      <c r="E196" s="188" t="s">
        <v>667</v>
      </c>
      <c r="F196" s="189" t="s">
        <v>668</v>
      </c>
      <c r="G196" s="190" t="s">
        <v>208</v>
      </c>
      <c r="H196" s="191">
        <v>1</v>
      </c>
      <c r="I196" s="192"/>
      <c r="J196" s="193">
        <f>ROUND(I196*H196,2)</f>
        <v>0</v>
      </c>
      <c r="K196" s="194"/>
      <c r="L196" s="39"/>
      <c r="M196" s="195" t="s">
        <v>1</v>
      </c>
      <c r="N196" s="196" t="s">
        <v>39</v>
      </c>
      <c r="O196" s="71"/>
      <c r="P196" s="197">
        <f>O196*H196</f>
        <v>0</v>
      </c>
      <c r="Q196" s="197">
        <v>0</v>
      </c>
      <c r="R196" s="197">
        <f>Q196*H196</f>
        <v>0</v>
      </c>
      <c r="S196" s="197">
        <v>0</v>
      </c>
      <c r="T196" s="198">
        <f>S196*H196</f>
        <v>0</v>
      </c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R196" s="199" t="s">
        <v>144</v>
      </c>
      <c r="AT196" s="199" t="s">
        <v>140</v>
      </c>
      <c r="AU196" s="199" t="s">
        <v>81</v>
      </c>
      <c r="AY196" s="17" t="s">
        <v>137</v>
      </c>
      <c r="BE196" s="200">
        <f>IF(N196="základní",J196,0)</f>
        <v>0</v>
      </c>
      <c r="BF196" s="200">
        <f>IF(N196="snížená",J196,0)</f>
        <v>0</v>
      </c>
      <c r="BG196" s="200">
        <f>IF(N196="zákl. přenesená",J196,0)</f>
        <v>0</v>
      </c>
      <c r="BH196" s="200">
        <f>IF(N196="sníž. přenesená",J196,0)</f>
        <v>0</v>
      </c>
      <c r="BI196" s="200">
        <f>IF(N196="nulová",J196,0)</f>
        <v>0</v>
      </c>
      <c r="BJ196" s="17" t="s">
        <v>145</v>
      </c>
      <c r="BK196" s="200">
        <f>ROUND(I196*H196,2)</f>
        <v>0</v>
      </c>
      <c r="BL196" s="17" t="s">
        <v>144</v>
      </c>
      <c r="BM196" s="199" t="s">
        <v>669</v>
      </c>
    </row>
    <row r="197" spans="1:65" s="14" customFormat="1">
      <c r="B197" s="212"/>
      <c r="C197" s="213"/>
      <c r="D197" s="203" t="s">
        <v>147</v>
      </c>
      <c r="E197" s="214" t="s">
        <v>1</v>
      </c>
      <c r="F197" s="215" t="s">
        <v>81</v>
      </c>
      <c r="G197" s="213"/>
      <c r="H197" s="216">
        <v>1</v>
      </c>
      <c r="I197" s="217"/>
      <c r="J197" s="213"/>
      <c r="K197" s="213"/>
      <c r="L197" s="218"/>
      <c r="M197" s="219"/>
      <c r="N197" s="220"/>
      <c r="O197" s="220"/>
      <c r="P197" s="220"/>
      <c r="Q197" s="220"/>
      <c r="R197" s="220"/>
      <c r="S197" s="220"/>
      <c r="T197" s="221"/>
      <c r="AT197" s="222" t="s">
        <v>147</v>
      </c>
      <c r="AU197" s="222" t="s">
        <v>81</v>
      </c>
      <c r="AV197" s="14" t="s">
        <v>145</v>
      </c>
      <c r="AW197" s="14" t="s">
        <v>30</v>
      </c>
      <c r="AX197" s="14" t="s">
        <v>73</v>
      </c>
      <c r="AY197" s="222" t="s">
        <v>137</v>
      </c>
    </row>
    <row r="198" spans="1:65" s="15" customFormat="1">
      <c r="B198" s="223"/>
      <c r="C198" s="224"/>
      <c r="D198" s="203" t="s">
        <v>147</v>
      </c>
      <c r="E198" s="225" t="s">
        <v>1</v>
      </c>
      <c r="F198" s="226" t="s">
        <v>150</v>
      </c>
      <c r="G198" s="224"/>
      <c r="H198" s="227">
        <v>1</v>
      </c>
      <c r="I198" s="228"/>
      <c r="J198" s="224"/>
      <c r="K198" s="224"/>
      <c r="L198" s="229"/>
      <c r="M198" s="246"/>
      <c r="N198" s="247"/>
      <c r="O198" s="247"/>
      <c r="P198" s="247"/>
      <c r="Q198" s="247"/>
      <c r="R198" s="247"/>
      <c r="S198" s="247"/>
      <c r="T198" s="248"/>
      <c r="AT198" s="233" t="s">
        <v>147</v>
      </c>
      <c r="AU198" s="233" t="s">
        <v>81</v>
      </c>
      <c r="AV198" s="15" t="s">
        <v>144</v>
      </c>
      <c r="AW198" s="15" t="s">
        <v>30</v>
      </c>
      <c r="AX198" s="15" t="s">
        <v>81</v>
      </c>
      <c r="AY198" s="233" t="s">
        <v>137</v>
      </c>
    </row>
    <row r="199" spans="1:65" s="2" customFormat="1" ht="6.95" customHeight="1">
      <c r="A199" s="34"/>
      <c r="B199" s="54"/>
      <c r="C199" s="55"/>
      <c r="D199" s="55"/>
      <c r="E199" s="55"/>
      <c r="F199" s="55"/>
      <c r="G199" s="55"/>
      <c r="H199" s="55"/>
      <c r="I199" s="55"/>
      <c r="J199" s="55"/>
      <c r="K199" s="55"/>
      <c r="L199" s="39"/>
      <c r="M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</row>
  </sheetData>
  <sheetProtection algorithmName="SHA-512" hashValue="61t2z8PpvGGlfsFb4RhOA46YsBz/EcVBCsA7xoNqMb0amiRAqKF5E702B7Sv/e78HAdIt7Yr/yr4VZ/vmCSy5g==" saltValue="UiJmWa9Xaq+ouhI7DePhWFAHl7r8AhoiDGcFEHwal2uhxK/3lxbTw1PZfQ+cSRt61znnu2Ci7sbc1aZjiFb6OA==" spinCount="100000" sheet="1" objects="1" scenarios="1" formatColumns="0" formatRows="0" autoFilter="0"/>
  <autoFilter ref="C119:K198" xr:uid="{00000000-0009-0000-0000-000002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45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7" t="s">
        <v>88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81</v>
      </c>
    </row>
    <row r="4" spans="1:46" s="1" customFormat="1" ht="24.95" customHeight="1">
      <c r="B4" s="20"/>
      <c r="D4" s="110" t="s">
        <v>98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298" t="str">
        <f>'Rekapitulace stavby'!K6</f>
        <v>Bytový dům Mezilesí 2059 - Výměna stoupacího potrubí - II. etapa</v>
      </c>
      <c r="F7" s="299"/>
      <c r="G7" s="299"/>
      <c r="H7" s="299"/>
      <c r="L7" s="20"/>
    </row>
    <row r="8" spans="1:46" s="2" customFormat="1" ht="12" customHeight="1">
      <c r="A8" s="34"/>
      <c r="B8" s="39"/>
      <c r="C8" s="34"/>
      <c r="D8" s="112" t="s">
        <v>99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0" t="s">
        <v>670</v>
      </c>
      <c r="F9" s="301"/>
      <c r="G9" s="301"/>
      <c r="H9" s="301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20. 5. 2021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tr">
        <f>IF('Rekapitulace stavby'!E11="","",'Rekapitulace stavby'!E11)</f>
        <v xml:space="preserve"> </v>
      </c>
      <c r="F15" s="34"/>
      <c r="G15" s="34"/>
      <c r="H15" s="34"/>
      <c r="I15" s="112" t="s">
        <v>26</v>
      </c>
      <c r="J15" s="11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27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2" t="str">
        <f>'Rekapitulace stavby'!E14</f>
        <v>Vyplň údaj</v>
      </c>
      <c r="F18" s="303"/>
      <c r="G18" s="303"/>
      <c r="H18" s="303"/>
      <c r="I18" s="112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29</v>
      </c>
      <c r="E20" s="34"/>
      <c r="F20" s="34"/>
      <c r="G20" s="34"/>
      <c r="H20" s="34"/>
      <c r="I20" s="112" t="s">
        <v>25</v>
      </c>
      <c r="J20" s="11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tr">
        <f>IF('Rekapitulace stavby'!E17="","",'Rekapitulace stavby'!E17)</f>
        <v xml:space="preserve"> </v>
      </c>
      <c r="F21" s="34"/>
      <c r="G21" s="34"/>
      <c r="H21" s="34"/>
      <c r="I21" s="112" t="s">
        <v>26</v>
      </c>
      <c r="J21" s="11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31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26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32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4" t="s">
        <v>1</v>
      </c>
      <c r="F27" s="304"/>
      <c r="G27" s="304"/>
      <c r="H27" s="30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33</v>
      </c>
      <c r="E30" s="34"/>
      <c r="F30" s="34"/>
      <c r="G30" s="34"/>
      <c r="H30" s="34"/>
      <c r="I30" s="34"/>
      <c r="J30" s="120">
        <f>ROUND(J119,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35</v>
      </c>
      <c r="G32" s="34"/>
      <c r="H32" s="34"/>
      <c r="I32" s="121" t="s">
        <v>34</v>
      </c>
      <c r="J32" s="121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37</v>
      </c>
      <c r="E33" s="112" t="s">
        <v>38</v>
      </c>
      <c r="F33" s="123">
        <f>ROUND((SUM(BE119:BE144)),  2)</f>
        <v>0</v>
      </c>
      <c r="G33" s="34"/>
      <c r="H33" s="34"/>
      <c r="I33" s="124">
        <v>0.21</v>
      </c>
      <c r="J33" s="123">
        <f>ROUND(((SUM(BE119:BE144))*I33),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39</v>
      </c>
      <c r="F34" s="123">
        <f>ROUND((SUM(BF119:BF144)),  2)</f>
        <v>0</v>
      </c>
      <c r="G34" s="34"/>
      <c r="H34" s="34"/>
      <c r="I34" s="124">
        <v>0.15</v>
      </c>
      <c r="J34" s="123">
        <f>ROUND(((SUM(BF119:BF144))*I34),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40</v>
      </c>
      <c r="F35" s="123">
        <f>ROUND((SUM(BG119:BG144)),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41</v>
      </c>
      <c r="F36" s="123">
        <f>ROUND((SUM(BH119:BH144)),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42</v>
      </c>
      <c r="F37" s="123">
        <f>ROUND((SUM(BI119:BI144)),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43</v>
      </c>
      <c r="E39" s="127"/>
      <c r="F39" s="127"/>
      <c r="G39" s="128" t="s">
        <v>44</v>
      </c>
      <c r="H39" s="129" t="s">
        <v>45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101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6" t="str">
        <f>E7</f>
        <v>Bytový dům Mezilesí 2059 - Výměna stoupacího potrubí - II. etapa</v>
      </c>
      <c r="F85" s="297"/>
      <c r="G85" s="297"/>
      <c r="H85" s="297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99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4" t="str">
        <f>E9</f>
        <v>01.3 - SO 01.3 Elektroinstalace</v>
      </c>
      <c r="F87" s="295"/>
      <c r="G87" s="295"/>
      <c r="H87" s="295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20. 5. 2021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29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102</v>
      </c>
      <c r="D94" s="144"/>
      <c r="E94" s="144"/>
      <c r="F94" s="144"/>
      <c r="G94" s="144"/>
      <c r="H94" s="144"/>
      <c r="I94" s="144"/>
      <c r="J94" s="145" t="s">
        <v>103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104</v>
      </c>
      <c r="D96" s="36"/>
      <c r="E96" s="36"/>
      <c r="F96" s="36"/>
      <c r="G96" s="36"/>
      <c r="H96" s="36"/>
      <c r="I96" s="36"/>
      <c r="J96" s="84">
        <f>J119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105</v>
      </c>
    </row>
    <row r="97" spans="1:31" s="9" customFormat="1" ht="24.95" customHeight="1">
      <c r="B97" s="147"/>
      <c r="C97" s="148"/>
      <c r="D97" s="149" t="s">
        <v>671</v>
      </c>
      <c r="E97" s="150"/>
      <c r="F97" s="150"/>
      <c r="G97" s="150"/>
      <c r="H97" s="150"/>
      <c r="I97" s="150"/>
      <c r="J97" s="151">
        <f>J120</f>
        <v>0</v>
      </c>
      <c r="K97" s="148"/>
      <c r="L97" s="152"/>
    </row>
    <row r="98" spans="1:31" s="9" customFormat="1" ht="24.95" customHeight="1">
      <c r="B98" s="147"/>
      <c r="C98" s="148"/>
      <c r="D98" s="149" t="s">
        <v>672</v>
      </c>
      <c r="E98" s="150"/>
      <c r="F98" s="150"/>
      <c r="G98" s="150"/>
      <c r="H98" s="150"/>
      <c r="I98" s="150"/>
      <c r="J98" s="151">
        <f>J129</f>
        <v>0</v>
      </c>
      <c r="K98" s="148"/>
      <c r="L98" s="152"/>
    </row>
    <row r="99" spans="1:31" s="9" customFormat="1" ht="24.95" customHeight="1">
      <c r="B99" s="147"/>
      <c r="C99" s="148"/>
      <c r="D99" s="149" t="s">
        <v>673</v>
      </c>
      <c r="E99" s="150"/>
      <c r="F99" s="150"/>
      <c r="G99" s="150"/>
      <c r="H99" s="150"/>
      <c r="I99" s="150"/>
      <c r="J99" s="151">
        <f>J139</f>
        <v>0</v>
      </c>
      <c r="K99" s="148"/>
      <c r="L99" s="152"/>
    </row>
    <row r="100" spans="1:31" s="2" customFormat="1" ht="21.75" customHeight="1">
      <c r="A100" s="34"/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spans="1:31" s="2" customFormat="1" ht="6.95" customHeight="1">
      <c r="A101" s="34"/>
      <c r="B101" s="54"/>
      <c r="C101" s="55"/>
      <c r="D101" s="55"/>
      <c r="E101" s="55"/>
      <c r="F101" s="55"/>
      <c r="G101" s="55"/>
      <c r="H101" s="55"/>
      <c r="I101" s="55"/>
      <c r="J101" s="55"/>
      <c r="K101" s="55"/>
      <c r="L101" s="51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5" spans="1:31" s="2" customFormat="1" ht="6.95" customHeight="1">
      <c r="A105" s="34"/>
      <c r="B105" s="56"/>
      <c r="C105" s="57"/>
      <c r="D105" s="57"/>
      <c r="E105" s="57"/>
      <c r="F105" s="57"/>
      <c r="G105" s="57"/>
      <c r="H105" s="57"/>
      <c r="I105" s="57"/>
      <c r="J105" s="57"/>
      <c r="K105" s="57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24.95" customHeight="1">
      <c r="A106" s="34"/>
      <c r="B106" s="35"/>
      <c r="C106" s="23" t="s">
        <v>122</v>
      </c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6.95" customHeight="1">
      <c r="A107" s="34"/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12" customHeight="1">
      <c r="A108" s="34"/>
      <c r="B108" s="35"/>
      <c r="C108" s="29" t="s">
        <v>16</v>
      </c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6.5" customHeight="1">
      <c r="A109" s="34"/>
      <c r="B109" s="35"/>
      <c r="C109" s="36"/>
      <c r="D109" s="36"/>
      <c r="E109" s="296" t="str">
        <f>E7</f>
        <v>Bytový dům Mezilesí 2059 - Výměna stoupacího potrubí - II. etapa</v>
      </c>
      <c r="F109" s="297"/>
      <c r="G109" s="297"/>
      <c r="H109" s="297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2" customHeight="1">
      <c r="A110" s="34"/>
      <c r="B110" s="35"/>
      <c r="C110" s="29" t="s">
        <v>99</v>
      </c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6.5" customHeight="1">
      <c r="A111" s="34"/>
      <c r="B111" s="35"/>
      <c r="C111" s="36"/>
      <c r="D111" s="36"/>
      <c r="E111" s="284" t="str">
        <f>E9</f>
        <v>01.3 - SO 01.3 Elektroinstalace</v>
      </c>
      <c r="F111" s="295"/>
      <c r="G111" s="295"/>
      <c r="H111" s="295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6.95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9" t="s">
        <v>20</v>
      </c>
      <c r="D113" s="36"/>
      <c r="E113" s="36"/>
      <c r="F113" s="27" t="str">
        <f>F12</f>
        <v xml:space="preserve"> </v>
      </c>
      <c r="G113" s="36"/>
      <c r="H113" s="36"/>
      <c r="I113" s="29" t="s">
        <v>22</v>
      </c>
      <c r="J113" s="66" t="str">
        <f>IF(J12="","",J12)</f>
        <v>20. 5. 2021</v>
      </c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6.95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5.2" customHeight="1">
      <c r="A115" s="34"/>
      <c r="B115" s="35"/>
      <c r="C115" s="29" t="s">
        <v>24</v>
      </c>
      <c r="D115" s="36"/>
      <c r="E115" s="36"/>
      <c r="F115" s="27" t="str">
        <f>E15</f>
        <v xml:space="preserve"> </v>
      </c>
      <c r="G115" s="36"/>
      <c r="H115" s="36"/>
      <c r="I115" s="29" t="s">
        <v>29</v>
      </c>
      <c r="J115" s="32" t="str">
        <f>E21</f>
        <v xml:space="preserve"> 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5.2" customHeight="1">
      <c r="A116" s="34"/>
      <c r="B116" s="35"/>
      <c r="C116" s="29" t="s">
        <v>27</v>
      </c>
      <c r="D116" s="36"/>
      <c r="E116" s="36"/>
      <c r="F116" s="27" t="str">
        <f>IF(E18="","",E18)</f>
        <v>Vyplň údaj</v>
      </c>
      <c r="G116" s="36"/>
      <c r="H116" s="36"/>
      <c r="I116" s="29" t="s">
        <v>31</v>
      </c>
      <c r="J116" s="32" t="str">
        <f>E24</f>
        <v xml:space="preserve"> </v>
      </c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0.3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11" customFormat="1" ht="29.25" customHeight="1">
      <c r="A118" s="159"/>
      <c r="B118" s="160"/>
      <c r="C118" s="161" t="s">
        <v>123</v>
      </c>
      <c r="D118" s="162" t="s">
        <v>58</v>
      </c>
      <c r="E118" s="162" t="s">
        <v>54</v>
      </c>
      <c r="F118" s="162" t="s">
        <v>55</v>
      </c>
      <c r="G118" s="162" t="s">
        <v>124</v>
      </c>
      <c r="H118" s="162" t="s">
        <v>125</v>
      </c>
      <c r="I118" s="162" t="s">
        <v>126</v>
      </c>
      <c r="J118" s="163" t="s">
        <v>103</v>
      </c>
      <c r="K118" s="164" t="s">
        <v>127</v>
      </c>
      <c r="L118" s="165"/>
      <c r="M118" s="75" t="s">
        <v>1</v>
      </c>
      <c r="N118" s="76" t="s">
        <v>37</v>
      </c>
      <c r="O118" s="76" t="s">
        <v>128</v>
      </c>
      <c r="P118" s="76" t="s">
        <v>129</v>
      </c>
      <c r="Q118" s="76" t="s">
        <v>130</v>
      </c>
      <c r="R118" s="76" t="s">
        <v>131</v>
      </c>
      <c r="S118" s="76" t="s">
        <v>132</v>
      </c>
      <c r="T118" s="77" t="s">
        <v>133</v>
      </c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  <c r="AE118" s="159"/>
    </row>
    <row r="119" spans="1:65" s="2" customFormat="1" ht="22.9" customHeight="1">
      <c r="A119" s="34"/>
      <c r="B119" s="35"/>
      <c r="C119" s="82" t="s">
        <v>134</v>
      </c>
      <c r="D119" s="36"/>
      <c r="E119" s="36"/>
      <c r="F119" s="36"/>
      <c r="G119" s="36"/>
      <c r="H119" s="36"/>
      <c r="I119" s="36"/>
      <c r="J119" s="166">
        <f>BK119</f>
        <v>0</v>
      </c>
      <c r="K119" s="36"/>
      <c r="L119" s="39"/>
      <c r="M119" s="78"/>
      <c r="N119" s="167"/>
      <c r="O119" s="79"/>
      <c r="P119" s="168">
        <f>P120+P129+P139</f>
        <v>0</v>
      </c>
      <c r="Q119" s="79"/>
      <c r="R119" s="168">
        <f>R120+R129+R139</f>
        <v>0</v>
      </c>
      <c r="S119" s="79"/>
      <c r="T119" s="169">
        <f>T120+T129+T139</f>
        <v>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7" t="s">
        <v>72</v>
      </c>
      <c r="AU119" s="17" t="s">
        <v>105</v>
      </c>
      <c r="BK119" s="170">
        <f>BK120+BK129+BK139</f>
        <v>0</v>
      </c>
    </row>
    <row r="120" spans="1:65" s="12" customFormat="1" ht="25.9" customHeight="1">
      <c r="B120" s="171"/>
      <c r="C120" s="172"/>
      <c r="D120" s="173" t="s">
        <v>72</v>
      </c>
      <c r="E120" s="174" t="s">
        <v>521</v>
      </c>
      <c r="F120" s="174" t="s">
        <v>674</v>
      </c>
      <c r="G120" s="172"/>
      <c r="H120" s="172"/>
      <c r="I120" s="175"/>
      <c r="J120" s="176">
        <f>BK120</f>
        <v>0</v>
      </c>
      <c r="K120" s="172"/>
      <c r="L120" s="177"/>
      <c r="M120" s="178"/>
      <c r="N120" s="179"/>
      <c r="O120" s="179"/>
      <c r="P120" s="180">
        <f>SUM(P121:P128)</f>
        <v>0</v>
      </c>
      <c r="Q120" s="179"/>
      <c r="R120" s="180">
        <f>SUM(R121:R128)</f>
        <v>0</v>
      </c>
      <c r="S120" s="179"/>
      <c r="T120" s="181">
        <f>SUM(T121:T128)</f>
        <v>0</v>
      </c>
      <c r="AR120" s="182" t="s">
        <v>81</v>
      </c>
      <c r="AT120" s="183" t="s">
        <v>72</v>
      </c>
      <c r="AU120" s="183" t="s">
        <v>73</v>
      </c>
      <c r="AY120" s="182" t="s">
        <v>137</v>
      </c>
      <c r="BK120" s="184">
        <f>SUM(BK121:BK128)</f>
        <v>0</v>
      </c>
    </row>
    <row r="121" spans="1:65" s="2" customFormat="1" ht="16.5" customHeight="1">
      <c r="A121" s="34"/>
      <c r="B121" s="35"/>
      <c r="C121" s="187" t="s">
        <v>81</v>
      </c>
      <c r="D121" s="187" t="s">
        <v>140</v>
      </c>
      <c r="E121" s="188" t="s">
        <v>675</v>
      </c>
      <c r="F121" s="189" t="s">
        <v>676</v>
      </c>
      <c r="G121" s="190" t="s">
        <v>258</v>
      </c>
      <c r="H121" s="191">
        <v>200</v>
      </c>
      <c r="I121" s="192"/>
      <c r="J121" s="193">
        <f t="shared" ref="J121:J128" si="0">ROUND(I121*H121,2)</f>
        <v>0</v>
      </c>
      <c r="K121" s="194"/>
      <c r="L121" s="39"/>
      <c r="M121" s="195" t="s">
        <v>1</v>
      </c>
      <c r="N121" s="196" t="s">
        <v>39</v>
      </c>
      <c r="O121" s="71"/>
      <c r="P121" s="197">
        <f t="shared" ref="P121:P128" si="1">O121*H121</f>
        <v>0</v>
      </c>
      <c r="Q121" s="197">
        <v>0</v>
      </c>
      <c r="R121" s="197">
        <f t="shared" ref="R121:R128" si="2">Q121*H121</f>
        <v>0</v>
      </c>
      <c r="S121" s="197">
        <v>0</v>
      </c>
      <c r="T121" s="198">
        <f t="shared" ref="T121:T128" si="3"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199" t="s">
        <v>144</v>
      </c>
      <c r="AT121" s="199" t="s">
        <v>140</v>
      </c>
      <c r="AU121" s="199" t="s">
        <v>81</v>
      </c>
      <c r="AY121" s="17" t="s">
        <v>137</v>
      </c>
      <c r="BE121" s="200">
        <f t="shared" ref="BE121:BE128" si="4">IF(N121="základní",J121,0)</f>
        <v>0</v>
      </c>
      <c r="BF121" s="200">
        <f t="shared" ref="BF121:BF128" si="5">IF(N121="snížená",J121,0)</f>
        <v>0</v>
      </c>
      <c r="BG121" s="200">
        <f t="shared" ref="BG121:BG128" si="6">IF(N121="zákl. přenesená",J121,0)</f>
        <v>0</v>
      </c>
      <c r="BH121" s="200">
        <f t="shared" ref="BH121:BH128" si="7">IF(N121="sníž. přenesená",J121,0)</f>
        <v>0</v>
      </c>
      <c r="BI121" s="200">
        <f t="shared" ref="BI121:BI128" si="8">IF(N121="nulová",J121,0)</f>
        <v>0</v>
      </c>
      <c r="BJ121" s="17" t="s">
        <v>145</v>
      </c>
      <c r="BK121" s="200">
        <f t="shared" ref="BK121:BK128" si="9">ROUND(I121*H121,2)</f>
        <v>0</v>
      </c>
      <c r="BL121" s="17" t="s">
        <v>144</v>
      </c>
      <c r="BM121" s="199" t="s">
        <v>145</v>
      </c>
    </row>
    <row r="122" spans="1:65" s="2" customFormat="1" ht="16.5" customHeight="1">
      <c r="A122" s="34"/>
      <c r="B122" s="35"/>
      <c r="C122" s="187" t="s">
        <v>145</v>
      </c>
      <c r="D122" s="187" t="s">
        <v>140</v>
      </c>
      <c r="E122" s="188" t="s">
        <v>677</v>
      </c>
      <c r="F122" s="189" t="s">
        <v>678</v>
      </c>
      <c r="G122" s="190" t="s">
        <v>258</v>
      </c>
      <c r="H122" s="191">
        <v>240</v>
      </c>
      <c r="I122" s="192"/>
      <c r="J122" s="193">
        <f t="shared" si="0"/>
        <v>0</v>
      </c>
      <c r="K122" s="194"/>
      <c r="L122" s="39"/>
      <c r="M122" s="195" t="s">
        <v>1</v>
      </c>
      <c r="N122" s="196" t="s">
        <v>39</v>
      </c>
      <c r="O122" s="71"/>
      <c r="P122" s="197">
        <f t="shared" si="1"/>
        <v>0</v>
      </c>
      <c r="Q122" s="197">
        <v>0</v>
      </c>
      <c r="R122" s="197">
        <f t="shared" si="2"/>
        <v>0</v>
      </c>
      <c r="S122" s="197">
        <v>0</v>
      </c>
      <c r="T122" s="198">
        <f t="shared" si="3"/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199" t="s">
        <v>144</v>
      </c>
      <c r="AT122" s="199" t="s">
        <v>140</v>
      </c>
      <c r="AU122" s="199" t="s">
        <v>81</v>
      </c>
      <c r="AY122" s="17" t="s">
        <v>137</v>
      </c>
      <c r="BE122" s="200">
        <f t="shared" si="4"/>
        <v>0</v>
      </c>
      <c r="BF122" s="200">
        <f t="shared" si="5"/>
        <v>0</v>
      </c>
      <c r="BG122" s="200">
        <f t="shared" si="6"/>
        <v>0</v>
      </c>
      <c r="BH122" s="200">
        <f t="shared" si="7"/>
        <v>0</v>
      </c>
      <c r="BI122" s="200">
        <f t="shared" si="8"/>
        <v>0</v>
      </c>
      <c r="BJ122" s="17" t="s">
        <v>145</v>
      </c>
      <c r="BK122" s="200">
        <f t="shared" si="9"/>
        <v>0</v>
      </c>
      <c r="BL122" s="17" t="s">
        <v>144</v>
      </c>
      <c r="BM122" s="199" t="s">
        <v>144</v>
      </c>
    </row>
    <row r="123" spans="1:65" s="2" customFormat="1" ht="16.5" customHeight="1">
      <c r="A123" s="34"/>
      <c r="B123" s="35"/>
      <c r="C123" s="187" t="s">
        <v>138</v>
      </c>
      <c r="D123" s="187" t="s">
        <v>140</v>
      </c>
      <c r="E123" s="188" t="s">
        <v>679</v>
      </c>
      <c r="F123" s="189" t="s">
        <v>680</v>
      </c>
      <c r="G123" s="190" t="s">
        <v>143</v>
      </c>
      <c r="H123" s="191">
        <v>140</v>
      </c>
      <c r="I123" s="192"/>
      <c r="J123" s="193">
        <f t="shared" si="0"/>
        <v>0</v>
      </c>
      <c r="K123" s="194"/>
      <c r="L123" s="39"/>
      <c r="M123" s="195" t="s">
        <v>1</v>
      </c>
      <c r="N123" s="196" t="s">
        <v>39</v>
      </c>
      <c r="O123" s="71"/>
      <c r="P123" s="197">
        <f t="shared" si="1"/>
        <v>0</v>
      </c>
      <c r="Q123" s="197">
        <v>0</v>
      </c>
      <c r="R123" s="197">
        <f t="shared" si="2"/>
        <v>0</v>
      </c>
      <c r="S123" s="197">
        <v>0</v>
      </c>
      <c r="T123" s="198">
        <f t="shared" si="3"/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199" t="s">
        <v>144</v>
      </c>
      <c r="AT123" s="199" t="s">
        <v>140</v>
      </c>
      <c r="AU123" s="199" t="s">
        <v>81</v>
      </c>
      <c r="AY123" s="17" t="s">
        <v>137</v>
      </c>
      <c r="BE123" s="200">
        <f t="shared" si="4"/>
        <v>0</v>
      </c>
      <c r="BF123" s="200">
        <f t="shared" si="5"/>
        <v>0</v>
      </c>
      <c r="BG123" s="200">
        <f t="shared" si="6"/>
        <v>0</v>
      </c>
      <c r="BH123" s="200">
        <f t="shared" si="7"/>
        <v>0</v>
      </c>
      <c r="BI123" s="200">
        <f t="shared" si="8"/>
        <v>0</v>
      </c>
      <c r="BJ123" s="17" t="s">
        <v>145</v>
      </c>
      <c r="BK123" s="200">
        <f t="shared" si="9"/>
        <v>0</v>
      </c>
      <c r="BL123" s="17" t="s">
        <v>144</v>
      </c>
      <c r="BM123" s="199" t="s">
        <v>161</v>
      </c>
    </row>
    <row r="124" spans="1:65" s="2" customFormat="1" ht="16.5" customHeight="1">
      <c r="A124" s="34"/>
      <c r="B124" s="35"/>
      <c r="C124" s="187" t="s">
        <v>144</v>
      </c>
      <c r="D124" s="187" t="s">
        <v>140</v>
      </c>
      <c r="E124" s="188" t="s">
        <v>681</v>
      </c>
      <c r="F124" s="189" t="s">
        <v>682</v>
      </c>
      <c r="G124" s="190" t="s">
        <v>143</v>
      </c>
      <c r="H124" s="191">
        <v>100</v>
      </c>
      <c r="I124" s="192"/>
      <c r="J124" s="193">
        <f t="shared" si="0"/>
        <v>0</v>
      </c>
      <c r="K124" s="194"/>
      <c r="L124" s="39"/>
      <c r="M124" s="195" t="s">
        <v>1</v>
      </c>
      <c r="N124" s="196" t="s">
        <v>39</v>
      </c>
      <c r="O124" s="71"/>
      <c r="P124" s="197">
        <f t="shared" si="1"/>
        <v>0</v>
      </c>
      <c r="Q124" s="197">
        <v>0</v>
      </c>
      <c r="R124" s="197">
        <f t="shared" si="2"/>
        <v>0</v>
      </c>
      <c r="S124" s="197">
        <v>0</v>
      </c>
      <c r="T124" s="198">
        <f t="shared" si="3"/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99" t="s">
        <v>144</v>
      </c>
      <c r="AT124" s="199" t="s">
        <v>140</v>
      </c>
      <c r="AU124" s="199" t="s">
        <v>81</v>
      </c>
      <c r="AY124" s="17" t="s">
        <v>137</v>
      </c>
      <c r="BE124" s="200">
        <f t="shared" si="4"/>
        <v>0</v>
      </c>
      <c r="BF124" s="200">
        <f t="shared" si="5"/>
        <v>0</v>
      </c>
      <c r="BG124" s="200">
        <f t="shared" si="6"/>
        <v>0</v>
      </c>
      <c r="BH124" s="200">
        <f t="shared" si="7"/>
        <v>0</v>
      </c>
      <c r="BI124" s="200">
        <f t="shared" si="8"/>
        <v>0</v>
      </c>
      <c r="BJ124" s="17" t="s">
        <v>145</v>
      </c>
      <c r="BK124" s="200">
        <f t="shared" si="9"/>
        <v>0</v>
      </c>
      <c r="BL124" s="17" t="s">
        <v>144</v>
      </c>
      <c r="BM124" s="199" t="s">
        <v>182</v>
      </c>
    </row>
    <row r="125" spans="1:65" s="2" customFormat="1" ht="16.5" customHeight="1">
      <c r="A125" s="34"/>
      <c r="B125" s="35"/>
      <c r="C125" s="187" t="s">
        <v>167</v>
      </c>
      <c r="D125" s="187" t="s">
        <v>140</v>
      </c>
      <c r="E125" s="188" t="s">
        <v>683</v>
      </c>
      <c r="F125" s="189" t="s">
        <v>684</v>
      </c>
      <c r="G125" s="190" t="s">
        <v>143</v>
      </c>
      <c r="H125" s="191">
        <v>1</v>
      </c>
      <c r="I125" s="192"/>
      <c r="J125" s="193">
        <f t="shared" si="0"/>
        <v>0</v>
      </c>
      <c r="K125" s="194"/>
      <c r="L125" s="39"/>
      <c r="M125" s="195" t="s">
        <v>1</v>
      </c>
      <c r="N125" s="196" t="s">
        <v>39</v>
      </c>
      <c r="O125" s="71"/>
      <c r="P125" s="197">
        <f t="shared" si="1"/>
        <v>0</v>
      </c>
      <c r="Q125" s="197">
        <v>0</v>
      </c>
      <c r="R125" s="197">
        <f t="shared" si="2"/>
        <v>0</v>
      </c>
      <c r="S125" s="197">
        <v>0</v>
      </c>
      <c r="T125" s="198">
        <f t="shared" si="3"/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99" t="s">
        <v>144</v>
      </c>
      <c r="AT125" s="199" t="s">
        <v>140</v>
      </c>
      <c r="AU125" s="199" t="s">
        <v>81</v>
      </c>
      <c r="AY125" s="17" t="s">
        <v>137</v>
      </c>
      <c r="BE125" s="200">
        <f t="shared" si="4"/>
        <v>0</v>
      </c>
      <c r="BF125" s="200">
        <f t="shared" si="5"/>
        <v>0</v>
      </c>
      <c r="BG125" s="200">
        <f t="shared" si="6"/>
        <v>0</v>
      </c>
      <c r="BH125" s="200">
        <f t="shared" si="7"/>
        <v>0</v>
      </c>
      <c r="BI125" s="200">
        <f t="shared" si="8"/>
        <v>0</v>
      </c>
      <c r="BJ125" s="17" t="s">
        <v>145</v>
      </c>
      <c r="BK125" s="200">
        <f t="shared" si="9"/>
        <v>0</v>
      </c>
      <c r="BL125" s="17" t="s">
        <v>144</v>
      </c>
      <c r="BM125" s="199" t="s">
        <v>193</v>
      </c>
    </row>
    <row r="126" spans="1:65" s="2" customFormat="1" ht="16.5" customHeight="1">
      <c r="A126" s="34"/>
      <c r="B126" s="35"/>
      <c r="C126" s="187" t="s">
        <v>161</v>
      </c>
      <c r="D126" s="187" t="s">
        <v>140</v>
      </c>
      <c r="E126" s="188" t="s">
        <v>685</v>
      </c>
      <c r="F126" s="189" t="s">
        <v>686</v>
      </c>
      <c r="G126" s="190" t="s">
        <v>143</v>
      </c>
      <c r="H126" s="191">
        <v>24</v>
      </c>
      <c r="I126" s="192"/>
      <c r="J126" s="193">
        <f t="shared" si="0"/>
        <v>0</v>
      </c>
      <c r="K126" s="194"/>
      <c r="L126" s="39"/>
      <c r="M126" s="195" t="s">
        <v>1</v>
      </c>
      <c r="N126" s="196" t="s">
        <v>39</v>
      </c>
      <c r="O126" s="71"/>
      <c r="P126" s="197">
        <f t="shared" si="1"/>
        <v>0</v>
      </c>
      <c r="Q126" s="197">
        <v>0</v>
      </c>
      <c r="R126" s="197">
        <f t="shared" si="2"/>
        <v>0</v>
      </c>
      <c r="S126" s="197">
        <v>0</v>
      </c>
      <c r="T126" s="198">
        <f t="shared" si="3"/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9" t="s">
        <v>144</v>
      </c>
      <c r="AT126" s="199" t="s">
        <v>140</v>
      </c>
      <c r="AU126" s="199" t="s">
        <v>81</v>
      </c>
      <c r="AY126" s="17" t="s">
        <v>137</v>
      </c>
      <c r="BE126" s="200">
        <f t="shared" si="4"/>
        <v>0</v>
      </c>
      <c r="BF126" s="200">
        <f t="shared" si="5"/>
        <v>0</v>
      </c>
      <c r="BG126" s="200">
        <f t="shared" si="6"/>
        <v>0</v>
      </c>
      <c r="BH126" s="200">
        <f t="shared" si="7"/>
        <v>0</v>
      </c>
      <c r="BI126" s="200">
        <f t="shared" si="8"/>
        <v>0</v>
      </c>
      <c r="BJ126" s="17" t="s">
        <v>145</v>
      </c>
      <c r="BK126" s="200">
        <f t="shared" si="9"/>
        <v>0</v>
      </c>
      <c r="BL126" s="17" t="s">
        <v>144</v>
      </c>
      <c r="BM126" s="199" t="s">
        <v>205</v>
      </c>
    </row>
    <row r="127" spans="1:65" s="2" customFormat="1" ht="16.5" customHeight="1">
      <c r="A127" s="34"/>
      <c r="B127" s="35"/>
      <c r="C127" s="187" t="s">
        <v>177</v>
      </c>
      <c r="D127" s="187" t="s">
        <v>140</v>
      </c>
      <c r="E127" s="188" t="s">
        <v>687</v>
      </c>
      <c r="F127" s="189" t="s">
        <v>688</v>
      </c>
      <c r="G127" s="190" t="s">
        <v>143</v>
      </c>
      <c r="H127" s="191">
        <v>75</v>
      </c>
      <c r="I127" s="192"/>
      <c r="J127" s="193">
        <f t="shared" si="0"/>
        <v>0</v>
      </c>
      <c r="K127" s="194"/>
      <c r="L127" s="39"/>
      <c r="M127" s="195" t="s">
        <v>1</v>
      </c>
      <c r="N127" s="196" t="s">
        <v>39</v>
      </c>
      <c r="O127" s="71"/>
      <c r="P127" s="197">
        <f t="shared" si="1"/>
        <v>0</v>
      </c>
      <c r="Q127" s="197">
        <v>0</v>
      </c>
      <c r="R127" s="197">
        <f t="shared" si="2"/>
        <v>0</v>
      </c>
      <c r="S127" s="197">
        <v>0</v>
      </c>
      <c r="T127" s="198">
        <f t="shared" si="3"/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9" t="s">
        <v>144</v>
      </c>
      <c r="AT127" s="199" t="s">
        <v>140</v>
      </c>
      <c r="AU127" s="199" t="s">
        <v>81</v>
      </c>
      <c r="AY127" s="17" t="s">
        <v>137</v>
      </c>
      <c r="BE127" s="200">
        <f t="shared" si="4"/>
        <v>0</v>
      </c>
      <c r="BF127" s="200">
        <f t="shared" si="5"/>
        <v>0</v>
      </c>
      <c r="BG127" s="200">
        <f t="shared" si="6"/>
        <v>0</v>
      </c>
      <c r="BH127" s="200">
        <f t="shared" si="7"/>
        <v>0</v>
      </c>
      <c r="BI127" s="200">
        <f t="shared" si="8"/>
        <v>0</v>
      </c>
      <c r="BJ127" s="17" t="s">
        <v>145</v>
      </c>
      <c r="BK127" s="200">
        <f t="shared" si="9"/>
        <v>0</v>
      </c>
      <c r="BL127" s="17" t="s">
        <v>144</v>
      </c>
      <c r="BM127" s="199" t="s">
        <v>215</v>
      </c>
    </row>
    <row r="128" spans="1:65" s="2" customFormat="1" ht="16.5" customHeight="1">
      <c r="A128" s="34"/>
      <c r="B128" s="35"/>
      <c r="C128" s="187" t="s">
        <v>182</v>
      </c>
      <c r="D128" s="187" t="s">
        <v>140</v>
      </c>
      <c r="E128" s="188" t="s">
        <v>689</v>
      </c>
      <c r="F128" s="189" t="s">
        <v>690</v>
      </c>
      <c r="G128" s="190" t="s">
        <v>208</v>
      </c>
      <c r="H128" s="191">
        <v>1</v>
      </c>
      <c r="I128" s="192"/>
      <c r="J128" s="193">
        <f t="shared" si="0"/>
        <v>0</v>
      </c>
      <c r="K128" s="194"/>
      <c r="L128" s="39"/>
      <c r="M128" s="195" t="s">
        <v>1</v>
      </c>
      <c r="N128" s="196" t="s">
        <v>39</v>
      </c>
      <c r="O128" s="71"/>
      <c r="P128" s="197">
        <f t="shared" si="1"/>
        <v>0</v>
      </c>
      <c r="Q128" s="197">
        <v>0</v>
      </c>
      <c r="R128" s="197">
        <f t="shared" si="2"/>
        <v>0</v>
      </c>
      <c r="S128" s="197">
        <v>0</v>
      </c>
      <c r="T128" s="198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9" t="s">
        <v>144</v>
      </c>
      <c r="AT128" s="199" t="s">
        <v>140</v>
      </c>
      <c r="AU128" s="199" t="s">
        <v>81</v>
      </c>
      <c r="AY128" s="17" t="s">
        <v>137</v>
      </c>
      <c r="BE128" s="200">
        <f t="shared" si="4"/>
        <v>0</v>
      </c>
      <c r="BF128" s="200">
        <f t="shared" si="5"/>
        <v>0</v>
      </c>
      <c r="BG128" s="200">
        <f t="shared" si="6"/>
        <v>0</v>
      </c>
      <c r="BH128" s="200">
        <f t="shared" si="7"/>
        <v>0</v>
      </c>
      <c r="BI128" s="200">
        <f t="shared" si="8"/>
        <v>0</v>
      </c>
      <c r="BJ128" s="17" t="s">
        <v>145</v>
      </c>
      <c r="BK128" s="200">
        <f t="shared" si="9"/>
        <v>0</v>
      </c>
      <c r="BL128" s="17" t="s">
        <v>144</v>
      </c>
      <c r="BM128" s="199" t="s">
        <v>691</v>
      </c>
    </row>
    <row r="129" spans="1:65" s="12" customFormat="1" ht="25.9" customHeight="1">
      <c r="B129" s="171"/>
      <c r="C129" s="172"/>
      <c r="D129" s="173" t="s">
        <v>72</v>
      </c>
      <c r="E129" s="174" t="s">
        <v>544</v>
      </c>
      <c r="F129" s="174" t="s">
        <v>692</v>
      </c>
      <c r="G129" s="172"/>
      <c r="H129" s="172"/>
      <c r="I129" s="175"/>
      <c r="J129" s="176">
        <f>BK129</f>
        <v>0</v>
      </c>
      <c r="K129" s="172"/>
      <c r="L129" s="177"/>
      <c r="M129" s="178"/>
      <c r="N129" s="179"/>
      <c r="O129" s="179"/>
      <c r="P129" s="180">
        <f>SUM(P130:P138)</f>
        <v>0</v>
      </c>
      <c r="Q129" s="179"/>
      <c r="R129" s="180">
        <f>SUM(R130:R138)</f>
        <v>0</v>
      </c>
      <c r="S129" s="179"/>
      <c r="T129" s="181">
        <f>SUM(T130:T138)</f>
        <v>0</v>
      </c>
      <c r="AR129" s="182" t="s">
        <v>81</v>
      </c>
      <c r="AT129" s="183" t="s">
        <v>72</v>
      </c>
      <c r="AU129" s="183" t="s">
        <v>73</v>
      </c>
      <c r="AY129" s="182" t="s">
        <v>137</v>
      </c>
      <c r="BK129" s="184">
        <f>SUM(BK130:BK138)</f>
        <v>0</v>
      </c>
    </row>
    <row r="130" spans="1:65" s="2" customFormat="1" ht="16.5" customHeight="1">
      <c r="A130" s="34"/>
      <c r="B130" s="35"/>
      <c r="C130" s="187" t="s">
        <v>186</v>
      </c>
      <c r="D130" s="187" t="s">
        <v>140</v>
      </c>
      <c r="E130" s="188" t="s">
        <v>693</v>
      </c>
      <c r="F130" s="189" t="s">
        <v>694</v>
      </c>
      <c r="G130" s="190" t="s">
        <v>143</v>
      </c>
      <c r="H130" s="191">
        <v>24</v>
      </c>
      <c r="I130" s="192"/>
      <c r="J130" s="193">
        <f t="shared" ref="J130:J138" si="10">ROUND(I130*H130,2)</f>
        <v>0</v>
      </c>
      <c r="K130" s="194"/>
      <c r="L130" s="39"/>
      <c r="M130" s="195" t="s">
        <v>1</v>
      </c>
      <c r="N130" s="196" t="s">
        <v>39</v>
      </c>
      <c r="O130" s="71"/>
      <c r="P130" s="197">
        <f t="shared" ref="P130:P138" si="11">O130*H130</f>
        <v>0</v>
      </c>
      <c r="Q130" s="197">
        <v>0</v>
      </c>
      <c r="R130" s="197">
        <f t="shared" ref="R130:R138" si="12">Q130*H130</f>
        <v>0</v>
      </c>
      <c r="S130" s="197">
        <v>0</v>
      </c>
      <c r="T130" s="198">
        <f t="shared" ref="T130:T138" si="13"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9" t="s">
        <v>144</v>
      </c>
      <c r="AT130" s="199" t="s">
        <v>140</v>
      </c>
      <c r="AU130" s="199" t="s">
        <v>81</v>
      </c>
      <c r="AY130" s="17" t="s">
        <v>137</v>
      </c>
      <c r="BE130" s="200">
        <f t="shared" ref="BE130:BE138" si="14">IF(N130="základní",J130,0)</f>
        <v>0</v>
      </c>
      <c r="BF130" s="200">
        <f t="shared" ref="BF130:BF138" si="15">IF(N130="snížená",J130,0)</f>
        <v>0</v>
      </c>
      <c r="BG130" s="200">
        <f t="shared" ref="BG130:BG138" si="16">IF(N130="zákl. přenesená",J130,0)</f>
        <v>0</v>
      </c>
      <c r="BH130" s="200">
        <f t="shared" ref="BH130:BH138" si="17">IF(N130="sníž. přenesená",J130,0)</f>
        <v>0</v>
      </c>
      <c r="BI130" s="200">
        <f t="shared" ref="BI130:BI138" si="18">IF(N130="nulová",J130,0)</f>
        <v>0</v>
      </c>
      <c r="BJ130" s="17" t="s">
        <v>145</v>
      </c>
      <c r="BK130" s="200">
        <f t="shared" ref="BK130:BK138" si="19">ROUND(I130*H130,2)</f>
        <v>0</v>
      </c>
      <c r="BL130" s="17" t="s">
        <v>144</v>
      </c>
      <c r="BM130" s="199" t="s">
        <v>231</v>
      </c>
    </row>
    <row r="131" spans="1:65" s="2" customFormat="1" ht="16.5" customHeight="1">
      <c r="A131" s="34"/>
      <c r="B131" s="35"/>
      <c r="C131" s="187" t="s">
        <v>193</v>
      </c>
      <c r="D131" s="187" t="s">
        <v>140</v>
      </c>
      <c r="E131" s="188" t="s">
        <v>695</v>
      </c>
      <c r="F131" s="189" t="s">
        <v>696</v>
      </c>
      <c r="G131" s="190" t="s">
        <v>143</v>
      </c>
      <c r="H131" s="191">
        <v>24</v>
      </c>
      <c r="I131" s="192"/>
      <c r="J131" s="193">
        <f t="shared" si="10"/>
        <v>0</v>
      </c>
      <c r="K131" s="194"/>
      <c r="L131" s="39"/>
      <c r="M131" s="195" t="s">
        <v>1</v>
      </c>
      <c r="N131" s="196" t="s">
        <v>39</v>
      </c>
      <c r="O131" s="71"/>
      <c r="P131" s="197">
        <f t="shared" si="11"/>
        <v>0</v>
      </c>
      <c r="Q131" s="197">
        <v>0</v>
      </c>
      <c r="R131" s="197">
        <f t="shared" si="12"/>
        <v>0</v>
      </c>
      <c r="S131" s="197">
        <v>0</v>
      </c>
      <c r="T131" s="198">
        <f t="shared" si="13"/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9" t="s">
        <v>144</v>
      </c>
      <c r="AT131" s="199" t="s">
        <v>140</v>
      </c>
      <c r="AU131" s="199" t="s">
        <v>81</v>
      </c>
      <c r="AY131" s="17" t="s">
        <v>137</v>
      </c>
      <c r="BE131" s="200">
        <f t="shared" si="14"/>
        <v>0</v>
      </c>
      <c r="BF131" s="200">
        <f t="shared" si="15"/>
        <v>0</v>
      </c>
      <c r="BG131" s="200">
        <f t="shared" si="16"/>
        <v>0</v>
      </c>
      <c r="BH131" s="200">
        <f t="shared" si="17"/>
        <v>0</v>
      </c>
      <c r="BI131" s="200">
        <f t="shared" si="18"/>
        <v>0</v>
      </c>
      <c r="BJ131" s="17" t="s">
        <v>145</v>
      </c>
      <c r="BK131" s="200">
        <f t="shared" si="19"/>
        <v>0</v>
      </c>
      <c r="BL131" s="17" t="s">
        <v>144</v>
      </c>
      <c r="BM131" s="199" t="s">
        <v>240</v>
      </c>
    </row>
    <row r="132" spans="1:65" s="2" customFormat="1" ht="16.5" customHeight="1">
      <c r="A132" s="34"/>
      <c r="B132" s="35"/>
      <c r="C132" s="187" t="s">
        <v>199</v>
      </c>
      <c r="D132" s="187" t="s">
        <v>140</v>
      </c>
      <c r="E132" s="188" t="s">
        <v>697</v>
      </c>
      <c r="F132" s="189" t="s">
        <v>698</v>
      </c>
      <c r="G132" s="190" t="s">
        <v>143</v>
      </c>
      <c r="H132" s="191">
        <v>12</v>
      </c>
      <c r="I132" s="192"/>
      <c r="J132" s="193">
        <f t="shared" si="10"/>
        <v>0</v>
      </c>
      <c r="K132" s="194"/>
      <c r="L132" s="39"/>
      <c r="M132" s="195" t="s">
        <v>1</v>
      </c>
      <c r="N132" s="196" t="s">
        <v>39</v>
      </c>
      <c r="O132" s="71"/>
      <c r="P132" s="197">
        <f t="shared" si="11"/>
        <v>0</v>
      </c>
      <c r="Q132" s="197">
        <v>0</v>
      </c>
      <c r="R132" s="197">
        <f t="shared" si="12"/>
        <v>0</v>
      </c>
      <c r="S132" s="197">
        <v>0</v>
      </c>
      <c r="T132" s="198">
        <f t="shared" si="13"/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9" t="s">
        <v>144</v>
      </c>
      <c r="AT132" s="199" t="s">
        <v>140</v>
      </c>
      <c r="AU132" s="199" t="s">
        <v>81</v>
      </c>
      <c r="AY132" s="17" t="s">
        <v>137</v>
      </c>
      <c r="BE132" s="200">
        <f t="shared" si="14"/>
        <v>0</v>
      </c>
      <c r="BF132" s="200">
        <f t="shared" si="15"/>
        <v>0</v>
      </c>
      <c r="BG132" s="200">
        <f t="shared" si="16"/>
        <v>0</v>
      </c>
      <c r="BH132" s="200">
        <f t="shared" si="17"/>
        <v>0</v>
      </c>
      <c r="BI132" s="200">
        <f t="shared" si="18"/>
        <v>0</v>
      </c>
      <c r="BJ132" s="17" t="s">
        <v>145</v>
      </c>
      <c r="BK132" s="200">
        <f t="shared" si="19"/>
        <v>0</v>
      </c>
      <c r="BL132" s="17" t="s">
        <v>144</v>
      </c>
      <c r="BM132" s="199" t="s">
        <v>261</v>
      </c>
    </row>
    <row r="133" spans="1:65" s="2" customFormat="1" ht="16.5" customHeight="1">
      <c r="A133" s="34"/>
      <c r="B133" s="35"/>
      <c r="C133" s="187" t="s">
        <v>205</v>
      </c>
      <c r="D133" s="187" t="s">
        <v>140</v>
      </c>
      <c r="E133" s="188" t="s">
        <v>699</v>
      </c>
      <c r="F133" s="189" t="s">
        <v>700</v>
      </c>
      <c r="G133" s="190" t="s">
        <v>258</v>
      </c>
      <c r="H133" s="191">
        <v>96</v>
      </c>
      <c r="I133" s="192"/>
      <c r="J133" s="193">
        <f t="shared" si="10"/>
        <v>0</v>
      </c>
      <c r="K133" s="194"/>
      <c r="L133" s="39"/>
      <c r="M133" s="195" t="s">
        <v>1</v>
      </c>
      <c r="N133" s="196" t="s">
        <v>39</v>
      </c>
      <c r="O133" s="71"/>
      <c r="P133" s="197">
        <f t="shared" si="11"/>
        <v>0</v>
      </c>
      <c r="Q133" s="197">
        <v>0</v>
      </c>
      <c r="R133" s="197">
        <f t="shared" si="12"/>
        <v>0</v>
      </c>
      <c r="S133" s="197">
        <v>0</v>
      </c>
      <c r="T133" s="198">
        <f t="shared" si="13"/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9" t="s">
        <v>144</v>
      </c>
      <c r="AT133" s="199" t="s">
        <v>140</v>
      </c>
      <c r="AU133" s="199" t="s">
        <v>81</v>
      </c>
      <c r="AY133" s="17" t="s">
        <v>137</v>
      </c>
      <c r="BE133" s="200">
        <f t="shared" si="14"/>
        <v>0</v>
      </c>
      <c r="BF133" s="200">
        <f t="shared" si="15"/>
        <v>0</v>
      </c>
      <c r="BG133" s="200">
        <f t="shared" si="16"/>
        <v>0</v>
      </c>
      <c r="BH133" s="200">
        <f t="shared" si="17"/>
        <v>0</v>
      </c>
      <c r="BI133" s="200">
        <f t="shared" si="18"/>
        <v>0</v>
      </c>
      <c r="BJ133" s="17" t="s">
        <v>145</v>
      </c>
      <c r="BK133" s="200">
        <f t="shared" si="19"/>
        <v>0</v>
      </c>
      <c r="BL133" s="17" t="s">
        <v>144</v>
      </c>
      <c r="BM133" s="199" t="s">
        <v>269</v>
      </c>
    </row>
    <row r="134" spans="1:65" s="2" customFormat="1" ht="16.5" customHeight="1">
      <c r="A134" s="34"/>
      <c r="B134" s="35"/>
      <c r="C134" s="187" t="s">
        <v>211</v>
      </c>
      <c r="D134" s="187" t="s">
        <v>140</v>
      </c>
      <c r="E134" s="188" t="s">
        <v>701</v>
      </c>
      <c r="F134" s="189" t="s">
        <v>702</v>
      </c>
      <c r="G134" s="190" t="s">
        <v>258</v>
      </c>
      <c r="H134" s="191">
        <v>96</v>
      </c>
      <c r="I134" s="192"/>
      <c r="J134" s="193">
        <f t="shared" si="10"/>
        <v>0</v>
      </c>
      <c r="K134" s="194"/>
      <c r="L134" s="39"/>
      <c r="M134" s="195" t="s">
        <v>1</v>
      </c>
      <c r="N134" s="196" t="s">
        <v>39</v>
      </c>
      <c r="O134" s="71"/>
      <c r="P134" s="197">
        <f t="shared" si="11"/>
        <v>0</v>
      </c>
      <c r="Q134" s="197">
        <v>0</v>
      </c>
      <c r="R134" s="197">
        <f t="shared" si="12"/>
        <v>0</v>
      </c>
      <c r="S134" s="197">
        <v>0</v>
      </c>
      <c r="T134" s="198">
        <f t="shared" si="13"/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9" t="s">
        <v>144</v>
      </c>
      <c r="AT134" s="199" t="s">
        <v>140</v>
      </c>
      <c r="AU134" s="199" t="s">
        <v>81</v>
      </c>
      <c r="AY134" s="17" t="s">
        <v>137</v>
      </c>
      <c r="BE134" s="200">
        <f t="shared" si="14"/>
        <v>0</v>
      </c>
      <c r="BF134" s="200">
        <f t="shared" si="15"/>
        <v>0</v>
      </c>
      <c r="BG134" s="200">
        <f t="shared" si="16"/>
        <v>0</v>
      </c>
      <c r="BH134" s="200">
        <f t="shared" si="17"/>
        <v>0</v>
      </c>
      <c r="BI134" s="200">
        <f t="shared" si="18"/>
        <v>0</v>
      </c>
      <c r="BJ134" s="17" t="s">
        <v>145</v>
      </c>
      <c r="BK134" s="200">
        <f t="shared" si="19"/>
        <v>0</v>
      </c>
      <c r="BL134" s="17" t="s">
        <v>144</v>
      </c>
      <c r="BM134" s="199" t="s">
        <v>277</v>
      </c>
    </row>
    <row r="135" spans="1:65" s="2" customFormat="1" ht="16.5" customHeight="1">
      <c r="A135" s="34"/>
      <c r="B135" s="35"/>
      <c r="C135" s="187" t="s">
        <v>215</v>
      </c>
      <c r="D135" s="187" t="s">
        <v>140</v>
      </c>
      <c r="E135" s="188" t="s">
        <v>703</v>
      </c>
      <c r="F135" s="189" t="s">
        <v>704</v>
      </c>
      <c r="G135" s="190" t="s">
        <v>258</v>
      </c>
      <c r="H135" s="191">
        <v>49</v>
      </c>
      <c r="I135" s="192"/>
      <c r="J135" s="193">
        <f t="shared" si="10"/>
        <v>0</v>
      </c>
      <c r="K135" s="194"/>
      <c r="L135" s="39"/>
      <c r="M135" s="195" t="s">
        <v>1</v>
      </c>
      <c r="N135" s="196" t="s">
        <v>39</v>
      </c>
      <c r="O135" s="71"/>
      <c r="P135" s="197">
        <f t="shared" si="11"/>
        <v>0</v>
      </c>
      <c r="Q135" s="197">
        <v>0</v>
      </c>
      <c r="R135" s="197">
        <f t="shared" si="12"/>
        <v>0</v>
      </c>
      <c r="S135" s="197">
        <v>0</v>
      </c>
      <c r="T135" s="198">
        <f t="shared" si="13"/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9" t="s">
        <v>144</v>
      </c>
      <c r="AT135" s="199" t="s">
        <v>140</v>
      </c>
      <c r="AU135" s="199" t="s">
        <v>81</v>
      </c>
      <c r="AY135" s="17" t="s">
        <v>137</v>
      </c>
      <c r="BE135" s="200">
        <f t="shared" si="14"/>
        <v>0</v>
      </c>
      <c r="BF135" s="200">
        <f t="shared" si="15"/>
        <v>0</v>
      </c>
      <c r="BG135" s="200">
        <f t="shared" si="16"/>
        <v>0</v>
      </c>
      <c r="BH135" s="200">
        <f t="shared" si="17"/>
        <v>0</v>
      </c>
      <c r="BI135" s="200">
        <f t="shared" si="18"/>
        <v>0</v>
      </c>
      <c r="BJ135" s="17" t="s">
        <v>145</v>
      </c>
      <c r="BK135" s="200">
        <f t="shared" si="19"/>
        <v>0</v>
      </c>
      <c r="BL135" s="17" t="s">
        <v>144</v>
      </c>
      <c r="BM135" s="199" t="s">
        <v>288</v>
      </c>
    </row>
    <row r="136" spans="1:65" s="2" customFormat="1" ht="16.5" customHeight="1">
      <c r="A136" s="34"/>
      <c r="B136" s="35"/>
      <c r="C136" s="187" t="s">
        <v>8</v>
      </c>
      <c r="D136" s="187" t="s">
        <v>140</v>
      </c>
      <c r="E136" s="188" t="s">
        <v>705</v>
      </c>
      <c r="F136" s="189" t="s">
        <v>706</v>
      </c>
      <c r="G136" s="190" t="s">
        <v>143</v>
      </c>
      <c r="H136" s="191">
        <v>24</v>
      </c>
      <c r="I136" s="192"/>
      <c r="J136" s="193">
        <f t="shared" si="10"/>
        <v>0</v>
      </c>
      <c r="K136" s="194"/>
      <c r="L136" s="39"/>
      <c r="M136" s="195" t="s">
        <v>1</v>
      </c>
      <c r="N136" s="196" t="s">
        <v>39</v>
      </c>
      <c r="O136" s="71"/>
      <c r="P136" s="197">
        <f t="shared" si="11"/>
        <v>0</v>
      </c>
      <c r="Q136" s="197">
        <v>0</v>
      </c>
      <c r="R136" s="197">
        <f t="shared" si="12"/>
        <v>0</v>
      </c>
      <c r="S136" s="197">
        <v>0</v>
      </c>
      <c r="T136" s="198">
        <f t="shared" si="13"/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9" t="s">
        <v>144</v>
      </c>
      <c r="AT136" s="199" t="s">
        <v>140</v>
      </c>
      <c r="AU136" s="199" t="s">
        <v>81</v>
      </c>
      <c r="AY136" s="17" t="s">
        <v>137</v>
      </c>
      <c r="BE136" s="200">
        <f t="shared" si="14"/>
        <v>0</v>
      </c>
      <c r="BF136" s="200">
        <f t="shared" si="15"/>
        <v>0</v>
      </c>
      <c r="BG136" s="200">
        <f t="shared" si="16"/>
        <v>0</v>
      </c>
      <c r="BH136" s="200">
        <f t="shared" si="17"/>
        <v>0</v>
      </c>
      <c r="BI136" s="200">
        <f t="shared" si="18"/>
        <v>0</v>
      </c>
      <c r="BJ136" s="17" t="s">
        <v>145</v>
      </c>
      <c r="BK136" s="200">
        <f t="shared" si="19"/>
        <v>0</v>
      </c>
      <c r="BL136" s="17" t="s">
        <v>144</v>
      </c>
      <c r="BM136" s="199" t="s">
        <v>707</v>
      </c>
    </row>
    <row r="137" spans="1:65" s="2" customFormat="1" ht="16.5" customHeight="1">
      <c r="A137" s="34"/>
      <c r="B137" s="35"/>
      <c r="C137" s="187" t="s">
        <v>223</v>
      </c>
      <c r="D137" s="187" t="s">
        <v>140</v>
      </c>
      <c r="E137" s="188" t="s">
        <v>708</v>
      </c>
      <c r="F137" s="189" t="s">
        <v>709</v>
      </c>
      <c r="G137" s="190" t="s">
        <v>143</v>
      </c>
      <c r="H137" s="191">
        <v>24</v>
      </c>
      <c r="I137" s="192"/>
      <c r="J137" s="193">
        <f t="shared" si="10"/>
        <v>0</v>
      </c>
      <c r="K137" s="194"/>
      <c r="L137" s="39"/>
      <c r="M137" s="195" t="s">
        <v>1</v>
      </c>
      <c r="N137" s="196" t="s">
        <v>39</v>
      </c>
      <c r="O137" s="71"/>
      <c r="P137" s="197">
        <f t="shared" si="11"/>
        <v>0</v>
      </c>
      <c r="Q137" s="197">
        <v>0</v>
      </c>
      <c r="R137" s="197">
        <f t="shared" si="12"/>
        <v>0</v>
      </c>
      <c r="S137" s="197">
        <v>0</v>
      </c>
      <c r="T137" s="198">
        <f t="shared" si="13"/>
        <v>0</v>
      </c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R137" s="199" t="s">
        <v>144</v>
      </c>
      <c r="AT137" s="199" t="s">
        <v>140</v>
      </c>
      <c r="AU137" s="199" t="s">
        <v>81</v>
      </c>
      <c r="AY137" s="17" t="s">
        <v>137</v>
      </c>
      <c r="BE137" s="200">
        <f t="shared" si="14"/>
        <v>0</v>
      </c>
      <c r="BF137" s="200">
        <f t="shared" si="15"/>
        <v>0</v>
      </c>
      <c r="BG137" s="200">
        <f t="shared" si="16"/>
        <v>0</v>
      </c>
      <c r="BH137" s="200">
        <f t="shared" si="17"/>
        <v>0</v>
      </c>
      <c r="BI137" s="200">
        <f t="shared" si="18"/>
        <v>0</v>
      </c>
      <c r="BJ137" s="17" t="s">
        <v>145</v>
      </c>
      <c r="BK137" s="200">
        <f t="shared" si="19"/>
        <v>0</v>
      </c>
      <c r="BL137" s="17" t="s">
        <v>144</v>
      </c>
      <c r="BM137" s="199" t="s">
        <v>710</v>
      </c>
    </row>
    <row r="138" spans="1:65" s="2" customFormat="1" ht="16.5" customHeight="1">
      <c r="A138" s="34"/>
      <c r="B138" s="35"/>
      <c r="C138" s="187" t="s">
        <v>227</v>
      </c>
      <c r="D138" s="187" t="s">
        <v>140</v>
      </c>
      <c r="E138" s="188" t="s">
        <v>602</v>
      </c>
      <c r="F138" s="189" t="s">
        <v>690</v>
      </c>
      <c r="G138" s="190" t="s">
        <v>208</v>
      </c>
      <c r="H138" s="191">
        <v>1</v>
      </c>
      <c r="I138" s="192"/>
      <c r="J138" s="193">
        <f t="shared" si="10"/>
        <v>0</v>
      </c>
      <c r="K138" s="194"/>
      <c r="L138" s="39"/>
      <c r="M138" s="195" t="s">
        <v>1</v>
      </c>
      <c r="N138" s="196" t="s">
        <v>39</v>
      </c>
      <c r="O138" s="71"/>
      <c r="P138" s="197">
        <f t="shared" si="11"/>
        <v>0</v>
      </c>
      <c r="Q138" s="197">
        <v>0</v>
      </c>
      <c r="R138" s="197">
        <f t="shared" si="12"/>
        <v>0</v>
      </c>
      <c r="S138" s="197">
        <v>0</v>
      </c>
      <c r="T138" s="198">
        <f t="shared" si="13"/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9" t="s">
        <v>144</v>
      </c>
      <c r="AT138" s="199" t="s">
        <v>140</v>
      </c>
      <c r="AU138" s="199" t="s">
        <v>81</v>
      </c>
      <c r="AY138" s="17" t="s">
        <v>137</v>
      </c>
      <c r="BE138" s="200">
        <f t="shared" si="14"/>
        <v>0</v>
      </c>
      <c r="BF138" s="200">
        <f t="shared" si="15"/>
        <v>0</v>
      </c>
      <c r="BG138" s="200">
        <f t="shared" si="16"/>
        <v>0</v>
      </c>
      <c r="BH138" s="200">
        <f t="shared" si="17"/>
        <v>0</v>
      </c>
      <c r="BI138" s="200">
        <f t="shared" si="18"/>
        <v>0</v>
      </c>
      <c r="BJ138" s="17" t="s">
        <v>145</v>
      </c>
      <c r="BK138" s="200">
        <f t="shared" si="19"/>
        <v>0</v>
      </c>
      <c r="BL138" s="17" t="s">
        <v>144</v>
      </c>
      <c r="BM138" s="199" t="s">
        <v>711</v>
      </c>
    </row>
    <row r="139" spans="1:65" s="12" customFormat="1" ht="25.9" customHeight="1">
      <c r="B139" s="171"/>
      <c r="C139" s="172"/>
      <c r="D139" s="173" t="s">
        <v>72</v>
      </c>
      <c r="E139" s="174" t="s">
        <v>608</v>
      </c>
      <c r="F139" s="174" t="s">
        <v>712</v>
      </c>
      <c r="G139" s="172"/>
      <c r="H139" s="172"/>
      <c r="I139" s="175"/>
      <c r="J139" s="176">
        <f>BK139</f>
        <v>0</v>
      </c>
      <c r="K139" s="172"/>
      <c r="L139" s="177"/>
      <c r="M139" s="178"/>
      <c r="N139" s="179"/>
      <c r="O139" s="179"/>
      <c r="P139" s="180">
        <f>SUM(P140:P144)</f>
        <v>0</v>
      </c>
      <c r="Q139" s="179"/>
      <c r="R139" s="180">
        <f>SUM(R140:R144)</f>
        <v>0</v>
      </c>
      <c r="S139" s="179"/>
      <c r="T139" s="181">
        <f>SUM(T140:T144)</f>
        <v>0</v>
      </c>
      <c r="AR139" s="182" t="s">
        <v>81</v>
      </c>
      <c r="AT139" s="183" t="s">
        <v>72</v>
      </c>
      <c r="AU139" s="183" t="s">
        <v>73</v>
      </c>
      <c r="AY139" s="182" t="s">
        <v>137</v>
      </c>
      <c r="BK139" s="184">
        <f>SUM(BK140:BK144)</f>
        <v>0</v>
      </c>
    </row>
    <row r="140" spans="1:65" s="2" customFormat="1" ht="33" customHeight="1">
      <c r="A140" s="34"/>
      <c r="B140" s="35"/>
      <c r="C140" s="187" t="s">
        <v>231</v>
      </c>
      <c r="D140" s="187" t="s">
        <v>140</v>
      </c>
      <c r="E140" s="188" t="s">
        <v>610</v>
      </c>
      <c r="F140" s="189" t="s">
        <v>713</v>
      </c>
      <c r="G140" s="190" t="s">
        <v>208</v>
      </c>
      <c r="H140" s="191">
        <v>24</v>
      </c>
      <c r="I140" s="192"/>
      <c r="J140" s="193">
        <f>ROUND(I140*H140,2)</f>
        <v>0</v>
      </c>
      <c r="K140" s="194"/>
      <c r="L140" s="39"/>
      <c r="M140" s="195" t="s">
        <v>1</v>
      </c>
      <c r="N140" s="196" t="s">
        <v>39</v>
      </c>
      <c r="O140" s="71"/>
      <c r="P140" s="197">
        <f>O140*H140</f>
        <v>0</v>
      </c>
      <c r="Q140" s="197">
        <v>0</v>
      </c>
      <c r="R140" s="197">
        <f>Q140*H140</f>
        <v>0</v>
      </c>
      <c r="S140" s="197">
        <v>0</v>
      </c>
      <c r="T140" s="198">
        <f>S140*H140</f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9" t="s">
        <v>144</v>
      </c>
      <c r="AT140" s="199" t="s">
        <v>140</v>
      </c>
      <c r="AU140" s="199" t="s">
        <v>81</v>
      </c>
      <c r="AY140" s="17" t="s">
        <v>137</v>
      </c>
      <c r="BE140" s="200">
        <f>IF(N140="základní",J140,0)</f>
        <v>0</v>
      </c>
      <c r="BF140" s="200">
        <f>IF(N140="snížená",J140,0)</f>
        <v>0</v>
      </c>
      <c r="BG140" s="200">
        <f>IF(N140="zákl. přenesená",J140,0)</f>
        <v>0</v>
      </c>
      <c r="BH140" s="200">
        <f>IF(N140="sníž. přenesená",J140,0)</f>
        <v>0</v>
      </c>
      <c r="BI140" s="200">
        <f>IF(N140="nulová",J140,0)</f>
        <v>0</v>
      </c>
      <c r="BJ140" s="17" t="s">
        <v>145</v>
      </c>
      <c r="BK140" s="200">
        <f>ROUND(I140*H140,2)</f>
        <v>0</v>
      </c>
      <c r="BL140" s="17" t="s">
        <v>144</v>
      </c>
      <c r="BM140" s="199" t="s">
        <v>714</v>
      </c>
    </row>
    <row r="141" spans="1:65" s="2" customFormat="1" ht="21.75" customHeight="1">
      <c r="A141" s="34"/>
      <c r="B141" s="35"/>
      <c r="C141" s="187" t="s">
        <v>235</v>
      </c>
      <c r="D141" s="187" t="s">
        <v>140</v>
      </c>
      <c r="E141" s="188" t="s">
        <v>715</v>
      </c>
      <c r="F141" s="189" t="s">
        <v>716</v>
      </c>
      <c r="G141" s="190" t="s">
        <v>208</v>
      </c>
      <c r="H141" s="191">
        <v>1</v>
      </c>
      <c r="I141" s="192"/>
      <c r="J141" s="193">
        <f>ROUND(I141*H141,2)</f>
        <v>0</v>
      </c>
      <c r="K141" s="194"/>
      <c r="L141" s="39"/>
      <c r="M141" s="195" t="s">
        <v>1</v>
      </c>
      <c r="N141" s="196" t="s">
        <v>39</v>
      </c>
      <c r="O141" s="71"/>
      <c r="P141" s="197">
        <f>O141*H141</f>
        <v>0</v>
      </c>
      <c r="Q141" s="197">
        <v>0</v>
      </c>
      <c r="R141" s="197">
        <f>Q141*H141</f>
        <v>0</v>
      </c>
      <c r="S141" s="197">
        <v>0</v>
      </c>
      <c r="T141" s="198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9" t="s">
        <v>144</v>
      </c>
      <c r="AT141" s="199" t="s">
        <v>140</v>
      </c>
      <c r="AU141" s="199" t="s">
        <v>81</v>
      </c>
      <c r="AY141" s="17" t="s">
        <v>137</v>
      </c>
      <c r="BE141" s="200">
        <f>IF(N141="základní",J141,0)</f>
        <v>0</v>
      </c>
      <c r="BF141" s="200">
        <f>IF(N141="snížená",J141,0)</f>
        <v>0</v>
      </c>
      <c r="BG141" s="200">
        <f>IF(N141="zákl. přenesená",J141,0)</f>
        <v>0</v>
      </c>
      <c r="BH141" s="200">
        <f>IF(N141="sníž. přenesená",J141,0)</f>
        <v>0</v>
      </c>
      <c r="BI141" s="200">
        <f>IF(N141="nulová",J141,0)</f>
        <v>0</v>
      </c>
      <c r="BJ141" s="17" t="s">
        <v>145</v>
      </c>
      <c r="BK141" s="200">
        <f>ROUND(I141*H141,2)</f>
        <v>0</v>
      </c>
      <c r="BL141" s="17" t="s">
        <v>144</v>
      </c>
      <c r="BM141" s="199" t="s">
        <v>307</v>
      </c>
    </row>
    <row r="142" spans="1:65" s="2" customFormat="1" ht="21.75" customHeight="1">
      <c r="A142" s="34"/>
      <c r="B142" s="35"/>
      <c r="C142" s="187" t="s">
        <v>240</v>
      </c>
      <c r="D142" s="187" t="s">
        <v>140</v>
      </c>
      <c r="E142" s="188" t="s">
        <v>717</v>
      </c>
      <c r="F142" s="189" t="s">
        <v>718</v>
      </c>
      <c r="G142" s="190" t="s">
        <v>208</v>
      </c>
      <c r="H142" s="191">
        <v>1</v>
      </c>
      <c r="I142" s="192"/>
      <c r="J142" s="193">
        <f>ROUND(I142*H142,2)</f>
        <v>0</v>
      </c>
      <c r="K142" s="194"/>
      <c r="L142" s="39"/>
      <c r="M142" s="195" t="s">
        <v>1</v>
      </c>
      <c r="N142" s="196" t="s">
        <v>39</v>
      </c>
      <c r="O142" s="71"/>
      <c r="P142" s="197">
        <f>O142*H142</f>
        <v>0</v>
      </c>
      <c r="Q142" s="197">
        <v>0</v>
      </c>
      <c r="R142" s="197">
        <f>Q142*H142</f>
        <v>0</v>
      </c>
      <c r="S142" s="197">
        <v>0</v>
      </c>
      <c r="T142" s="198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9" t="s">
        <v>144</v>
      </c>
      <c r="AT142" s="199" t="s">
        <v>140</v>
      </c>
      <c r="AU142" s="199" t="s">
        <v>81</v>
      </c>
      <c r="AY142" s="17" t="s">
        <v>137</v>
      </c>
      <c r="BE142" s="200">
        <f>IF(N142="základní",J142,0)</f>
        <v>0</v>
      </c>
      <c r="BF142" s="200">
        <f>IF(N142="snížená",J142,0)</f>
        <v>0</v>
      </c>
      <c r="BG142" s="200">
        <f>IF(N142="zákl. přenesená",J142,0)</f>
        <v>0</v>
      </c>
      <c r="BH142" s="200">
        <f>IF(N142="sníž. přenesená",J142,0)</f>
        <v>0</v>
      </c>
      <c r="BI142" s="200">
        <f>IF(N142="nulová",J142,0)</f>
        <v>0</v>
      </c>
      <c r="BJ142" s="17" t="s">
        <v>145</v>
      </c>
      <c r="BK142" s="200">
        <f>ROUND(I142*H142,2)</f>
        <v>0</v>
      </c>
      <c r="BL142" s="17" t="s">
        <v>144</v>
      </c>
      <c r="BM142" s="199" t="s">
        <v>322</v>
      </c>
    </row>
    <row r="143" spans="1:65" s="2" customFormat="1" ht="21.75" customHeight="1">
      <c r="A143" s="34"/>
      <c r="B143" s="35"/>
      <c r="C143" s="187" t="s">
        <v>7</v>
      </c>
      <c r="D143" s="187" t="s">
        <v>140</v>
      </c>
      <c r="E143" s="188" t="s">
        <v>719</v>
      </c>
      <c r="F143" s="189" t="s">
        <v>720</v>
      </c>
      <c r="G143" s="190" t="s">
        <v>721</v>
      </c>
      <c r="H143" s="191">
        <v>50</v>
      </c>
      <c r="I143" s="192"/>
      <c r="J143" s="193">
        <f>ROUND(I143*H143,2)</f>
        <v>0</v>
      </c>
      <c r="K143" s="194"/>
      <c r="L143" s="39"/>
      <c r="M143" s="195" t="s">
        <v>1</v>
      </c>
      <c r="N143" s="196" t="s">
        <v>39</v>
      </c>
      <c r="O143" s="71"/>
      <c r="P143" s="197">
        <f>O143*H143</f>
        <v>0</v>
      </c>
      <c r="Q143" s="197">
        <v>0</v>
      </c>
      <c r="R143" s="197">
        <f>Q143*H143</f>
        <v>0</v>
      </c>
      <c r="S143" s="197">
        <v>0</v>
      </c>
      <c r="T143" s="198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9" t="s">
        <v>144</v>
      </c>
      <c r="AT143" s="199" t="s">
        <v>140</v>
      </c>
      <c r="AU143" s="199" t="s">
        <v>81</v>
      </c>
      <c r="AY143" s="17" t="s">
        <v>137</v>
      </c>
      <c r="BE143" s="200">
        <f>IF(N143="základní",J143,0)</f>
        <v>0</v>
      </c>
      <c r="BF143" s="200">
        <f>IF(N143="snížená",J143,0)</f>
        <v>0</v>
      </c>
      <c r="BG143" s="200">
        <f>IF(N143="zákl. přenesená",J143,0)</f>
        <v>0</v>
      </c>
      <c r="BH143" s="200">
        <f>IF(N143="sníž. přenesená",J143,0)</f>
        <v>0</v>
      </c>
      <c r="BI143" s="200">
        <f>IF(N143="nulová",J143,0)</f>
        <v>0</v>
      </c>
      <c r="BJ143" s="17" t="s">
        <v>145</v>
      </c>
      <c r="BK143" s="200">
        <f>ROUND(I143*H143,2)</f>
        <v>0</v>
      </c>
      <c r="BL143" s="17" t="s">
        <v>144</v>
      </c>
      <c r="BM143" s="199" t="s">
        <v>334</v>
      </c>
    </row>
    <row r="144" spans="1:65" s="2" customFormat="1" ht="16.5" customHeight="1">
      <c r="A144" s="34"/>
      <c r="B144" s="35"/>
      <c r="C144" s="187" t="s">
        <v>250</v>
      </c>
      <c r="D144" s="187" t="s">
        <v>140</v>
      </c>
      <c r="E144" s="188" t="s">
        <v>722</v>
      </c>
      <c r="F144" s="189" t="s">
        <v>723</v>
      </c>
      <c r="G144" s="190" t="s">
        <v>208</v>
      </c>
      <c r="H144" s="191">
        <v>1</v>
      </c>
      <c r="I144" s="192"/>
      <c r="J144" s="193">
        <f>ROUND(I144*H144,2)</f>
        <v>0</v>
      </c>
      <c r="K144" s="194"/>
      <c r="L144" s="39"/>
      <c r="M144" s="249" t="s">
        <v>1</v>
      </c>
      <c r="N144" s="250" t="s">
        <v>39</v>
      </c>
      <c r="O144" s="251"/>
      <c r="P144" s="252">
        <f>O144*H144</f>
        <v>0</v>
      </c>
      <c r="Q144" s="252">
        <v>0</v>
      </c>
      <c r="R144" s="252">
        <f>Q144*H144</f>
        <v>0</v>
      </c>
      <c r="S144" s="252">
        <v>0</v>
      </c>
      <c r="T144" s="253">
        <f>S144*H144</f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9" t="s">
        <v>144</v>
      </c>
      <c r="AT144" s="199" t="s">
        <v>140</v>
      </c>
      <c r="AU144" s="199" t="s">
        <v>81</v>
      </c>
      <c r="AY144" s="17" t="s">
        <v>137</v>
      </c>
      <c r="BE144" s="200">
        <f>IF(N144="základní",J144,0)</f>
        <v>0</v>
      </c>
      <c r="BF144" s="200">
        <f>IF(N144="snížená",J144,0)</f>
        <v>0</v>
      </c>
      <c r="BG144" s="200">
        <f>IF(N144="zákl. přenesená",J144,0)</f>
        <v>0</v>
      </c>
      <c r="BH144" s="200">
        <f>IF(N144="sníž. přenesená",J144,0)</f>
        <v>0</v>
      </c>
      <c r="BI144" s="200">
        <f>IF(N144="nulová",J144,0)</f>
        <v>0</v>
      </c>
      <c r="BJ144" s="17" t="s">
        <v>145</v>
      </c>
      <c r="BK144" s="200">
        <f>ROUND(I144*H144,2)</f>
        <v>0</v>
      </c>
      <c r="BL144" s="17" t="s">
        <v>144</v>
      </c>
      <c r="BM144" s="199" t="s">
        <v>724</v>
      </c>
    </row>
    <row r="145" spans="1:31" s="2" customFormat="1" ht="6.95" customHeight="1">
      <c r="A145" s="34"/>
      <c r="B145" s="54"/>
      <c r="C145" s="55"/>
      <c r="D145" s="55"/>
      <c r="E145" s="55"/>
      <c r="F145" s="55"/>
      <c r="G145" s="55"/>
      <c r="H145" s="55"/>
      <c r="I145" s="55"/>
      <c r="J145" s="55"/>
      <c r="K145" s="55"/>
      <c r="L145" s="39"/>
      <c r="M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</row>
  </sheetData>
  <sheetProtection algorithmName="SHA-512" hashValue="/kg/OLul0D9grG2dbYnuqOsNoyX5dfl7/y6jTGvXlrvKKk/q1BocMJeSRBVJhEPHt29yXrud5JWetICW18ZUPw==" saltValue="KySEbWUk8Jq0VcsIU8PeDdGKDl3SxlaNN4EYDtJ4XEZ0D+HRPvEMBuw/cxI6yG1ZC0FktoSPl4cRx5x3YGZ9Qw==" spinCount="100000" sheet="1" objects="1" scenarios="1" formatColumns="0" formatRows="0" autoFilter="0"/>
  <autoFilter ref="C118:K144" xr:uid="{00000000-0009-0000-0000-000003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60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7" t="s">
        <v>91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81</v>
      </c>
    </row>
    <row r="4" spans="1:46" s="1" customFormat="1" ht="24.95" customHeight="1">
      <c r="B4" s="20"/>
      <c r="D4" s="110" t="s">
        <v>98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298" t="str">
        <f>'Rekapitulace stavby'!K6</f>
        <v>Bytový dům Mezilesí 2059 - Výměna stoupacího potrubí - II. etapa</v>
      </c>
      <c r="F7" s="299"/>
      <c r="G7" s="299"/>
      <c r="H7" s="299"/>
      <c r="L7" s="20"/>
    </row>
    <row r="8" spans="1:46" s="2" customFormat="1" ht="12" customHeight="1">
      <c r="A8" s="34"/>
      <c r="B8" s="39"/>
      <c r="C8" s="34"/>
      <c r="D8" s="112" t="s">
        <v>99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0" t="s">
        <v>725</v>
      </c>
      <c r="F9" s="301"/>
      <c r="G9" s="301"/>
      <c r="H9" s="301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20. 5. 2021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tr">
        <f>IF('Rekapitulace stavby'!E11="","",'Rekapitulace stavby'!E11)</f>
        <v xml:space="preserve"> </v>
      </c>
      <c r="F15" s="34"/>
      <c r="G15" s="34"/>
      <c r="H15" s="34"/>
      <c r="I15" s="112" t="s">
        <v>26</v>
      </c>
      <c r="J15" s="11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27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2" t="str">
        <f>'Rekapitulace stavby'!E14</f>
        <v>Vyplň údaj</v>
      </c>
      <c r="F18" s="303"/>
      <c r="G18" s="303"/>
      <c r="H18" s="303"/>
      <c r="I18" s="112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29</v>
      </c>
      <c r="E20" s="34"/>
      <c r="F20" s="34"/>
      <c r="G20" s="34"/>
      <c r="H20" s="34"/>
      <c r="I20" s="112" t="s">
        <v>25</v>
      </c>
      <c r="J20" s="11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tr">
        <f>IF('Rekapitulace stavby'!E17="","",'Rekapitulace stavby'!E17)</f>
        <v xml:space="preserve"> </v>
      </c>
      <c r="F21" s="34"/>
      <c r="G21" s="34"/>
      <c r="H21" s="34"/>
      <c r="I21" s="112" t="s">
        <v>26</v>
      </c>
      <c r="J21" s="11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31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26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32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4" t="s">
        <v>1</v>
      </c>
      <c r="F27" s="304"/>
      <c r="G27" s="304"/>
      <c r="H27" s="30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33</v>
      </c>
      <c r="E30" s="34"/>
      <c r="F30" s="34"/>
      <c r="G30" s="34"/>
      <c r="H30" s="34"/>
      <c r="I30" s="34"/>
      <c r="J30" s="120">
        <f>ROUND(J119,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35</v>
      </c>
      <c r="G32" s="34"/>
      <c r="H32" s="34"/>
      <c r="I32" s="121" t="s">
        <v>34</v>
      </c>
      <c r="J32" s="121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37</v>
      </c>
      <c r="E33" s="112" t="s">
        <v>38</v>
      </c>
      <c r="F33" s="123">
        <f>ROUND((SUM(BE119:BE159)),  2)</f>
        <v>0</v>
      </c>
      <c r="G33" s="34"/>
      <c r="H33" s="34"/>
      <c r="I33" s="124">
        <v>0.21</v>
      </c>
      <c r="J33" s="123">
        <f>ROUND(((SUM(BE119:BE159))*I33),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39</v>
      </c>
      <c r="F34" s="123">
        <f>ROUND((SUM(BF119:BF159)),  2)</f>
        <v>0</v>
      </c>
      <c r="G34" s="34"/>
      <c r="H34" s="34"/>
      <c r="I34" s="124">
        <v>0.15</v>
      </c>
      <c r="J34" s="123">
        <f>ROUND(((SUM(BF119:BF159))*I34),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40</v>
      </c>
      <c r="F35" s="123">
        <f>ROUND((SUM(BG119:BG159)),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41</v>
      </c>
      <c r="F36" s="123">
        <f>ROUND((SUM(BH119:BH159)),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42</v>
      </c>
      <c r="F37" s="123">
        <f>ROUND((SUM(BI119:BI159)),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43</v>
      </c>
      <c r="E39" s="127"/>
      <c r="F39" s="127"/>
      <c r="G39" s="128" t="s">
        <v>44</v>
      </c>
      <c r="H39" s="129" t="s">
        <v>45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101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6" t="str">
        <f>E7</f>
        <v>Bytový dům Mezilesí 2059 - Výměna stoupacího potrubí - II. etapa</v>
      </c>
      <c r="F85" s="297"/>
      <c r="G85" s="297"/>
      <c r="H85" s="297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99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4" t="str">
        <f>E9</f>
        <v>01.4 - SO 01.4 VZT</v>
      </c>
      <c r="F87" s="295"/>
      <c r="G87" s="295"/>
      <c r="H87" s="295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20. 5. 2021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29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102</v>
      </c>
      <c r="D94" s="144"/>
      <c r="E94" s="144"/>
      <c r="F94" s="144"/>
      <c r="G94" s="144"/>
      <c r="H94" s="144"/>
      <c r="I94" s="144"/>
      <c r="J94" s="145" t="s">
        <v>103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104</v>
      </c>
      <c r="D96" s="36"/>
      <c r="E96" s="36"/>
      <c r="F96" s="36"/>
      <c r="G96" s="36"/>
      <c r="H96" s="36"/>
      <c r="I96" s="36"/>
      <c r="J96" s="84">
        <f>J119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105</v>
      </c>
    </row>
    <row r="97" spans="1:31" s="9" customFormat="1" ht="24.95" customHeight="1">
      <c r="B97" s="147"/>
      <c r="C97" s="148"/>
      <c r="D97" s="149" t="s">
        <v>726</v>
      </c>
      <c r="E97" s="150"/>
      <c r="F97" s="150"/>
      <c r="G97" s="150"/>
      <c r="H97" s="150"/>
      <c r="I97" s="150"/>
      <c r="J97" s="151">
        <f>J120</f>
        <v>0</v>
      </c>
      <c r="K97" s="148"/>
      <c r="L97" s="152"/>
    </row>
    <row r="98" spans="1:31" s="9" customFormat="1" ht="24.95" customHeight="1">
      <c r="B98" s="147"/>
      <c r="C98" s="148"/>
      <c r="D98" s="149" t="s">
        <v>727</v>
      </c>
      <c r="E98" s="150"/>
      <c r="F98" s="150"/>
      <c r="G98" s="150"/>
      <c r="H98" s="150"/>
      <c r="I98" s="150"/>
      <c r="J98" s="151">
        <f>J137</f>
        <v>0</v>
      </c>
      <c r="K98" s="148"/>
      <c r="L98" s="152"/>
    </row>
    <row r="99" spans="1:31" s="9" customFormat="1" ht="24.95" customHeight="1">
      <c r="B99" s="147"/>
      <c r="C99" s="148"/>
      <c r="D99" s="149" t="s">
        <v>728</v>
      </c>
      <c r="E99" s="150"/>
      <c r="F99" s="150"/>
      <c r="G99" s="150"/>
      <c r="H99" s="150"/>
      <c r="I99" s="150"/>
      <c r="J99" s="151">
        <f>J155</f>
        <v>0</v>
      </c>
      <c r="K99" s="148"/>
      <c r="L99" s="152"/>
    </row>
    <row r="100" spans="1:31" s="2" customFormat="1" ht="21.75" customHeight="1">
      <c r="A100" s="34"/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spans="1:31" s="2" customFormat="1" ht="6.95" customHeight="1">
      <c r="A101" s="34"/>
      <c r="B101" s="54"/>
      <c r="C101" s="55"/>
      <c r="D101" s="55"/>
      <c r="E101" s="55"/>
      <c r="F101" s="55"/>
      <c r="G101" s="55"/>
      <c r="H101" s="55"/>
      <c r="I101" s="55"/>
      <c r="J101" s="55"/>
      <c r="K101" s="55"/>
      <c r="L101" s="51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5" spans="1:31" s="2" customFormat="1" ht="6.95" customHeight="1">
      <c r="A105" s="34"/>
      <c r="B105" s="56"/>
      <c r="C105" s="57"/>
      <c r="D105" s="57"/>
      <c r="E105" s="57"/>
      <c r="F105" s="57"/>
      <c r="G105" s="57"/>
      <c r="H105" s="57"/>
      <c r="I105" s="57"/>
      <c r="J105" s="57"/>
      <c r="K105" s="57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24.95" customHeight="1">
      <c r="A106" s="34"/>
      <c r="B106" s="35"/>
      <c r="C106" s="23" t="s">
        <v>122</v>
      </c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6.95" customHeight="1">
      <c r="A107" s="34"/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12" customHeight="1">
      <c r="A108" s="34"/>
      <c r="B108" s="35"/>
      <c r="C108" s="29" t="s">
        <v>16</v>
      </c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6.5" customHeight="1">
      <c r="A109" s="34"/>
      <c r="B109" s="35"/>
      <c r="C109" s="36"/>
      <c r="D109" s="36"/>
      <c r="E109" s="296" t="str">
        <f>E7</f>
        <v>Bytový dům Mezilesí 2059 - Výměna stoupacího potrubí - II. etapa</v>
      </c>
      <c r="F109" s="297"/>
      <c r="G109" s="297"/>
      <c r="H109" s="297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2" customHeight="1">
      <c r="A110" s="34"/>
      <c r="B110" s="35"/>
      <c r="C110" s="29" t="s">
        <v>99</v>
      </c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6.5" customHeight="1">
      <c r="A111" s="34"/>
      <c r="B111" s="35"/>
      <c r="C111" s="36"/>
      <c r="D111" s="36"/>
      <c r="E111" s="284" t="str">
        <f>E9</f>
        <v>01.4 - SO 01.4 VZT</v>
      </c>
      <c r="F111" s="295"/>
      <c r="G111" s="295"/>
      <c r="H111" s="295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6.95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9" t="s">
        <v>20</v>
      </c>
      <c r="D113" s="36"/>
      <c r="E113" s="36"/>
      <c r="F113" s="27" t="str">
        <f>F12</f>
        <v xml:space="preserve"> </v>
      </c>
      <c r="G113" s="36"/>
      <c r="H113" s="36"/>
      <c r="I113" s="29" t="s">
        <v>22</v>
      </c>
      <c r="J113" s="66" t="str">
        <f>IF(J12="","",J12)</f>
        <v>20. 5. 2021</v>
      </c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6.95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5.2" customHeight="1">
      <c r="A115" s="34"/>
      <c r="B115" s="35"/>
      <c r="C115" s="29" t="s">
        <v>24</v>
      </c>
      <c r="D115" s="36"/>
      <c r="E115" s="36"/>
      <c r="F115" s="27" t="str">
        <f>E15</f>
        <v xml:space="preserve"> </v>
      </c>
      <c r="G115" s="36"/>
      <c r="H115" s="36"/>
      <c r="I115" s="29" t="s">
        <v>29</v>
      </c>
      <c r="J115" s="32" t="str">
        <f>E21</f>
        <v xml:space="preserve"> 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5.2" customHeight="1">
      <c r="A116" s="34"/>
      <c r="B116" s="35"/>
      <c r="C116" s="29" t="s">
        <v>27</v>
      </c>
      <c r="D116" s="36"/>
      <c r="E116" s="36"/>
      <c r="F116" s="27" t="str">
        <f>IF(E18="","",E18)</f>
        <v>Vyplň údaj</v>
      </c>
      <c r="G116" s="36"/>
      <c r="H116" s="36"/>
      <c r="I116" s="29" t="s">
        <v>31</v>
      </c>
      <c r="J116" s="32" t="str">
        <f>E24</f>
        <v xml:space="preserve"> </v>
      </c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0.3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11" customFormat="1" ht="29.25" customHeight="1">
      <c r="A118" s="159"/>
      <c r="B118" s="160"/>
      <c r="C118" s="161" t="s">
        <v>123</v>
      </c>
      <c r="D118" s="162" t="s">
        <v>58</v>
      </c>
      <c r="E118" s="162" t="s">
        <v>54</v>
      </c>
      <c r="F118" s="162" t="s">
        <v>55</v>
      </c>
      <c r="G118" s="162" t="s">
        <v>124</v>
      </c>
      <c r="H118" s="162" t="s">
        <v>125</v>
      </c>
      <c r="I118" s="162" t="s">
        <v>126</v>
      </c>
      <c r="J118" s="163" t="s">
        <v>103</v>
      </c>
      <c r="K118" s="164" t="s">
        <v>127</v>
      </c>
      <c r="L118" s="165"/>
      <c r="M118" s="75" t="s">
        <v>1</v>
      </c>
      <c r="N118" s="76" t="s">
        <v>37</v>
      </c>
      <c r="O118" s="76" t="s">
        <v>128</v>
      </c>
      <c r="P118" s="76" t="s">
        <v>129</v>
      </c>
      <c r="Q118" s="76" t="s">
        <v>130</v>
      </c>
      <c r="R118" s="76" t="s">
        <v>131</v>
      </c>
      <c r="S118" s="76" t="s">
        <v>132</v>
      </c>
      <c r="T118" s="77" t="s">
        <v>133</v>
      </c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  <c r="AE118" s="159"/>
    </row>
    <row r="119" spans="1:65" s="2" customFormat="1" ht="22.9" customHeight="1">
      <c r="A119" s="34"/>
      <c r="B119" s="35"/>
      <c r="C119" s="82" t="s">
        <v>134</v>
      </c>
      <c r="D119" s="36"/>
      <c r="E119" s="36"/>
      <c r="F119" s="36"/>
      <c r="G119" s="36"/>
      <c r="H119" s="36"/>
      <c r="I119" s="36"/>
      <c r="J119" s="166">
        <f>BK119</f>
        <v>0</v>
      </c>
      <c r="K119" s="36"/>
      <c r="L119" s="39"/>
      <c r="M119" s="78"/>
      <c r="N119" s="167"/>
      <c r="O119" s="79"/>
      <c r="P119" s="168">
        <f>P120+P137+P155</f>
        <v>0</v>
      </c>
      <c r="Q119" s="79"/>
      <c r="R119" s="168">
        <f>R120+R137+R155</f>
        <v>0</v>
      </c>
      <c r="S119" s="79"/>
      <c r="T119" s="169">
        <f>T120+T137+T155</f>
        <v>2.0608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7" t="s">
        <v>72</v>
      </c>
      <c r="AU119" s="17" t="s">
        <v>105</v>
      </c>
      <c r="BK119" s="170">
        <f>BK120+BK137+BK155</f>
        <v>0</v>
      </c>
    </row>
    <row r="120" spans="1:65" s="12" customFormat="1" ht="25.9" customHeight="1">
      <c r="B120" s="171"/>
      <c r="C120" s="172"/>
      <c r="D120" s="173" t="s">
        <v>72</v>
      </c>
      <c r="E120" s="174" t="s">
        <v>521</v>
      </c>
      <c r="F120" s="174" t="s">
        <v>729</v>
      </c>
      <c r="G120" s="172"/>
      <c r="H120" s="172"/>
      <c r="I120" s="175"/>
      <c r="J120" s="176">
        <f>BK120</f>
        <v>0</v>
      </c>
      <c r="K120" s="172"/>
      <c r="L120" s="177"/>
      <c r="M120" s="178"/>
      <c r="N120" s="179"/>
      <c r="O120" s="179"/>
      <c r="P120" s="180">
        <f>SUM(P121:P136)</f>
        <v>0</v>
      </c>
      <c r="Q120" s="179"/>
      <c r="R120" s="180">
        <f>SUM(R121:R136)</f>
        <v>0</v>
      </c>
      <c r="S120" s="179"/>
      <c r="T120" s="181">
        <f>SUM(T121:T136)</f>
        <v>0</v>
      </c>
      <c r="AR120" s="182" t="s">
        <v>81</v>
      </c>
      <c r="AT120" s="183" t="s">
        <v>72</v>
      </c>
      <c r="AU120" s="183" t="s">
        <v>73</v>
      </c>
      <c r="AY120" s="182" t="s">
        <v>137</v>
      </c>
      <c r="BK120" s="184">
        <f>SUM(BK121:BK136)</f>
        <v>0</v>
      </c>
    </row>
    <row r="121" spans="1:65" s="2" customFormat="1" ht="21.75" customHeight="1">
      <c r="A121" s="34"/>
      <c r="B121" s="35"/>
      <c r="C121" s="187" t="s">
        <v>81</v>
      </c>
      <c r="D121" s="187" t="s">
        <v>140</v>
      </c>
      <c r="E121" s="188" t="s">
        <v>730</v>
      </c>
      <c r="F121" s="189" t="s">
        <v>731</v>
      </c>
      <c r="G121" s="190" t="s">
        <v>732</v>
      </c>
      <c r="H121" s="191">
        <v>24</v>
      </c>
      <c r="I121" s="192"/>
      <c r="J121" s="193">
        <f t="shared" ref="J121:J136" si="0">ROUND(I121*H121,2)</f>
        <v>0</v>
      </c>
      <c r="K121" s="194"/>
      <c r="L121" s="39"/>
      <c r="M121" s="195" t="s">
        <v>1</v>
      </c>
      <c r="N121" s="196" t="s">
        <v>39</v>
      </c>
      <c r="O121" s="71"/>
      <c r="P121" s="197">
        <f t="shared" ref="P121:P136" si="1">O121*H121</f>
        <v>0</v>
      </c>
      <c r="Q121" s="197">
        <v>0</v>
      </c>
      <c r="R121" s="197">
        <f t="shared" ref="R121:R136" si="2">Q121*H121</f>
        <v>0</v>
      </c>
      <c r="S121" s="197">
        <v>0</v>
      </c>
      <c r="T121" s="198">
        <f t="shared" ref="T121:T136" si="3"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199" t="s">
        <v>144</v>
      </c>
      <c r="AT121" s="199" t="s">
        <v>140</v>
      </c>
      <c r="AU121" s="199" t="s">
        <v>81</v>
      </c>
      <c r="AY121" s="17" t="s">
        <v>137</v>
      </c>
      <c r="BE121" s="200">
        <f t="shared" ref="BE121:BE136" si="4">IF(N121="základní",J121,0)</f>
        <v>0</v>
      </c>
      <c r="BF121" s="200">
        <f t="shared" ref="BF121:BF136" si="5">IF(N121="snížená",J121,0)</f>
        <v>0</v>
      </c>
      <c r="BG121" s="200">
        <f t="shared" ref="BG121:BG136" si="6">IF(N121="zákl. přenesená",J121,0)</f>
        <v>0</v>
      </c>
      <c r="BH121" s="200">
        <f t="shared" ref="BH121:BH136" si="7">IF(N121="sníž. přenesená",J121,0)</f>
        <v>0</v>
      </c>
      <c r="BI121" s="200">
        <f t="shared" ref="BI121:BI136" si="8">IF(N121="nulová",J121,0)</f>
        <v>0</v>
      </c>
      <c r="BJ121" s="17" t="s">
        <v>145</v>
      </c>
      <c r="BK121" s="200">
        <f t="shared" ref="BK121:BK136" si="9">ROUND(I121*H121,2)</f>
        <v>0</v>
      </c>
      <c r="BL121" s="17" t="s">
        <v>144</v>
      </c>
      <c r="BM121" s="199" t="s">
        <v>145</v>
      </c>
    </row>
    <row r="122" spans="1:65" s="2" customFormat="1" ht="21.75" customHeight="1">
      <c r="A122" s="34"/>
      <c r="B122" s="35"/>
      <c r="C122" s="187" t="s">
        <v>145</v>
      </c>
      <c r="D122" s="187" t="s">
        <v>140</v>
      </c>
      <c r="E122" s="188" t="s">
        <v>733</v>
      </c>
      <c r="F122" s="189" t="s">
        <v>734</v>
      </c>
      <c r="G122" s="190" t="s">
        <v>732</v>
      </c>
      <c r="H122" s="191">
        <v>24</v>
      </c>
      <c r="I122" s="192"/>
      <c r="J122" s="193">
        <f t="shared" si="0"/>
        <v>0</v>
      </c>
      <c r="K122" s="194"/>
      <c r="L122" s="39"/>
      <c r="M122" s="195" t="s">
        <v>1</v>
      </c>
      <c r="N122" s="196" t="s">
        <v>39</v>
      </c>
      <c r="O122" s="71"/>
      <c r="P122" s="197">
        <f t="shared" si="1"/>
        <v>0</v>
      </c>
      <c r="Q122" s="197">
        <v>0</v>
      </c>
      <c r="R122" s="197">
        <f t="shared" si="2"/>
        <v>0</v>
      </c>
      <c r="S122" s="197">
        <v>0</v>
      </c>
      <c r="T122" s="198">
        <f t="shared" si="3"/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199" t="s">
        <v>144</v>
      </c>
      <c r="AT122" s="199" t="s">
        <v>140</v>
      </c>
      <c r="AU122" s="199" t="s">
        <v>81</v>
      </c>
      <c r="AY122" s="17" t="s">
        <v>137</v>
      </c>
      <c r="BE122" s="200">
        <f t="shared" si="4"/>
        <v>0</v>
      </c>
      <c r="BF122" s="200">
        <f t="shared" si="5"/>
        <v>0</v>
      </c>
      <c r="BG122" s="200">
        <f t="shared" si="6"/>
        <v>0</v>
      </c>
      <c r="BH122" s="200">
        <f t="shared" si="7"/>
        <v>0</v>
      </c>
      <c r="BI122" s="200">
        <f t="shared" si="8"/>
        <v>0</v>
      </c>
      <c r="BJ122" s="17" t="s">
        <v>145</v>
      </c>
      <c r="BK122" s="200">
        <f t="shared" si="9"/>
        <v>0</v>
      </c>
      <c r="BL122" s="17" t="s">
        <v>144</v>
      </c>
      <c r="BM122" s="199" t="s">
        <v>144</v>
      </c>
    </row>
    <row r="123" spans="1:65" s="2" customFormat="1" ht="16.5" customHeight="1">
      <c r="A123" s="34"/>
      <c r="B123" s="35"/>
      <c r="C123" s="187" t="s">
        <v>138</v>
      </c>
      <c r="D123" s="187" t="s">
        <v>140</v>
      </c>
      <c r="E123" s="188" t="s">
        <v>735</v>
      </c>
      <c r="F123" s="189" t="s">
        <v>736</v>
      </c>
      <c r="G123" s="190" t="s">
        <v>732</v>
      </c>
      <c r="H123" s="191">
        <v>24</v>
      </c>
      <c r="I123" s="192"/>
      <c r="J123" s="193">
        <f t="shared" si="0"/>
        <v>0</v>
      </c>
      <c r="K123" s="194"/>
      <c r="L123" s="39"/>
      <c r="M123" s="195" t="s">
        <v>1</v>
      </c>
      <c r="N123" s="196" t="s">
        <v>39</v>
      </c>
      <c r="O123" s="71"/>
      <c r="P123" s="197">
        <f t="shared" si="1"/>
        <v>0</v>
      </c>
      <c r="Q123" s="197">
        <v>0</v>
      </c>
      <c r="R123" s="197">
        <f t="shared" si="2"/>
        <v>0</v>
      </c>
      <c r="S123" s="197">
        <v>0</v>
      </c>
      <c r="T123" s="198">
        <f t="shared" si="3"/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199" t="s">
        <v>144</v>
      </c>
      <c r="AT123" s="199" t="s">
        <v>140</v>
      </c>
      <c r="AU123" s="199" t="s">
        <v>81</v>
      </c>
      <c r="AY123" s="17" t="s">
        <v>137</v>
      </c>
      <c r="BE123" s="200">
        <f t="shared" si="4"/>
        <v>0</v>
      </c>
      <c r="BF123" s="200">
        <f t="shared" si="5"/>
        <v>0</v>
      </c>
      <c r="BG123" s="200">
        <f t="shared" si="6"/>
        <v>0</v>
      </c>
      <c r="BH123" s="200">
        <f t="shared" si="7"/>
        <v>0</v>
      </c>
      <c r="BI123" s="200">
        <f t="shared" si="8"/>
        <v>0</v>
      </c>
      <c r="BJ123" s="17" t="s">
        <v>145</v>
      </c>
      <c r="BK123" s="200">
        <f t="shared" si="9"/>
        <v>0</v>
      </c>
      <c r="BL123" s="17" t="s">
        <v>144</v>
      </c>
      <c r="BM123" s="199" t="s">
        <v>161</v>
      </c>
    </row>
    <row r="124" spans="1:65" s="2" customFormat="1" ht="16.5" customHeight="1">
      <c r="A124" s="34"/>
      <c r="B124" s="35"/>
      <c r="C124" s="187" t="s">
        <v>144</v>
      </c>
      <c r="D124" s="187" t="s">
        <v>140</v>
      </c>
      <c r="E124" s="188" t="s">
        <v>737</v>
      </c>
      <c r="F124" s="189" t="s">
        <v>738</v>
      </c>
      <c r="G124" s="190" t="s">
        <v>732</v>
      </c>
      <c r="H124" s="191">
        <v>2</v>
      </c>
      <c r="I124" s="192"/>
      <c r="J124" s="193">
        <f t="shared" si="0"/>
        <v>0</v>
      </c>
      <c r="K124" s="194"/>
      <c r="L124" s="39"/>
      <c r="M124" s="195" t="s">
        <v>1</v>
      </c>
      <c r="N124" s="196" t="s">
        <v>39</v>
      </c>
      <c r="O124" s="71"/>
      <c r="P124" s="197">
        <f t="shared" si="1"/>
        <v>0</v>
      </c>
      <c r="Q124" s="197">
        <v>0</v>
      </c>
      <c r="R124" s="197">
        <f t="shared" si="2"/>
        <v>0</v>
      </c>
      <c r="S124" s="197">
        <v>0</v>
      </c>
      <c r="T124" s="198">
        <f t="shared" si="3"/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99" t="s">
        <v>144</v>
      </c>
      <c r="AT124" s="199" t="s">
        <v>140</v>
      </c>
      <c r="AU124" s="199" t="s">
        <v>81</v>
      </c>
      <c r="AY124" s="17" t="s">
        <v>137</v>
      </c>
      <c r="BE124" s="200">
        <f t="shared" si="4"/>
        <v>0</v>
      </c>
      <c r="BF124" s="200">
        <f t="shared" si="5"/>
        <v>0</v>
      </c>
      <c r="BG124" s="200">
        <f t="shared" si="6"/>
        <v>0</v>
      </c>
      <c r="BH124" s="200">
        <f t="shared" si="7"/>
        <v>0</v>
      </c>
      <c r="BI124" s="200">
        <f t="shared" si="8"/>
        <v>0</v>
      </c>
      <c r="BJ124" s="17" t="s">
        <v>145</v>
      </c>
      <c r="BK124" s="200">
        <f t="shared" si="9"/>
        <v>0</v>
      </c>
      <c r="BL124" s="17" t="s">
        <v>144</v>
      </c>
      <c r="BM124" s="199" t="s">
        <v>182</v>
      </c>
    </row>
    <row r="125" spans="1:65" s="2" customFormat="1" ht="16.5" customHeight="1">
      <c r="A125" s="34"/>
      <c r="B125" s="35"/>
      <c r="C125" s="187" t="s">
        <v>167</v>
      </c>
      <c r="D125" s="187" t="s">
        <v>140</v>
      </c>
      <c r="E125" s="188" t="s">
        <v>739</v>
      </c>
      <c r="F125" s="189" t="s">
        <v>740</v>
      </c>
      <c r="G125" s="190" t="s">
        <v>258</v>
      </c>
      <c r="H125" s="191">
        <v>4.5</v>
      </c>
      <c r="I125" s="192"/>
      <c r="J125" s="193">
        <f t="shared" si="0"/>
        <v>0</v>
      </c>
      <c r="K125" s="194"/>
      <c r="L125" s="39"/>
      <c r="M125" s="195" t="s">
        <v>1</v>
      </c>
      <c r="N125" s="196" t="s">
        <v>39</v>
      </c>
      <c r="O125" s="71"/>
      <c r="P125" s="197">
        <f t="shared" si="1"/>
        <v>0</v>
      </c>
      <c r="Q125" s="197">
        <v>0</v>
      </c>
      <c r="R125" s="197">
        <f t="shared" si="2"/>
        <v>0</v>
      </c>
      <c r="S125" s="197">
        <v>0</v>
      </c>
      <c r="T125" s="198">
        <f t="shared" si="3"/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99" t="s">
        <v>144</v>
      </c>
      <c r="AT125" s="199" t="s">
        <v>140</v>
      </c>
      <c r="AU125" s="199" t="s">
        <v>81</v>
      </c>
      <c r="AY125" s="17" t="s">
        <v>137</v>
      </c>
      <c r="BE125" s="200">
        <f t="shared" si="4"/>
        <v>0</v>
      </c>
      <c r="BF125" s="200">
        <f t="shared" si="5"/>
        <v>0</v>
      </c>
      <c r="BG125" s="200">
        <f t="shared" si="6"/>
        <v>0</v>
      </c>
      <c r="BH125" s="200">
        <f t="shared" si="7"/>
        <v>0</v>
      </c>
      <c r="BI125" s="200">
        <f t="shared" si="8"/>
        <v>0</v>
      </c>
      <c r="BJ125" s="17" t="s">
        <v>145</v>
      </c>
      <c r="BK125" s="200">
        <f t="shared" si="9"/>
        <v>0</v>
      </c>
      <c r="BL125" s="17" t="s">
        <v>144</v>
      </c>
      <c r="BM125" s="199" t="s">
        <v>205</v>
      </c>
    </row>
    <row r="126" spans="1:65" s="2" customFormat="1" ht="16.5" customHeight="1">
      <c r="A126" s="34"/>
      <c r="B126" s="35"/>
      <c r="C126" s="187" t="s">
        <v>161</v>
      </c>
      <c r="D126" s="187" t="s">
        <v>140</v>
      </c>
      <c r="E126" s="188" t="s">
        <v>741</v>
      </c>
      <c r="F126" s="189" t="s">
        <v>742</v>
      </c>
      <c r="G126" s="190" t="s">
        <v>258</v>
      </c>
      <c r="H126" s="191">
        <v>4.5</v>
      </c>
      <c r="I126" s="192"/>
      <c r="J126" s="193">
        <f t="shared" si="0"/>
        <v>0</v>
      </c>
      <c r="K126" s="194"/>
      <c r="L126" s="39"/>
      <c r="M126" s="195" t="s">
        <v>1</v>
      </c>
      <c r="N126" s="196" t="s">
        <v>39</v>
      </c>
      <c r="O126" s="71"/>
      <c r="P126" s="197">
        <f t="shared" si="1"/>
        <v>0</v>
      </c>
      <c r="Q126" s="197">
        <v>0</v>
      </c>
      <c r="R126" s="197">
        <f t="shared" si="2"/>
        <v>0</v>
      </c>
      <c r="S126" s="197">
        <v>0</v>
      </c>
      <c r="T126" s="198">
        <f t="shared" si="3"/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9" t="s">
        <v>144</v>
      </c>
      <c r="AT126" s="199" t="s">
        <v>140</v>
      </c>
      <c r="AU126" s="199" t="s">
        <v>81</v>
      </c>
      <c r="AY126" s="17" t="s">
        <v>137</v>
      </c>
      <c r="BE126" s="200">
        <f t="shared" si="4"/>
        <v>0</v>
      </c>
      <c r="BF126" s="200">
        <f t="shared" si="5"/>
        <v>0</v>
      </c>
      <c r="BG126" s="200">
        <f t="shared" si="6"/>
        <v>0</v>
      </c>
      <c r="BH126" s="200">
        <f t="shared" si="7"/>
        <v>0</v>
      </c>
      <c r="BI126" s="200">
        <f t="shared" si="8"/>
        <v>0</v>
      </c>
      <c r="BJ126" s="17" t="s">
        <v>145</v>
      </c>
      <c r="BK126" s="200">
        <f t="shared" si="9"/>
        <v>0</v>
      </c>
      <c r="BL126" s="17" t="s">
        <v>144</v>
      </c>
      <c r="BM126" s="199" t="s">
        <v>215</v>
      </c>
    </row>
    <row r="127" spans="1:65" s="2" customFormat="1" ht="16.5" customHeight="1">
      <c r="A127" s="34"/>
      <c r="B127" s="35"/>
      <c r="C127" s="187" t="s">
        <v>177</v>
      </c>
      <c r="D127" s="187" t="s">
        <v>140</v>
      </c>
      <c r="E127" s="188" t="s">
        <v>743</v>
      </c>
      <c r="F127" s="189" t="s">
        <v>744</v>
      </c>
      <c r="G127" s="190" t="s">
        <v>258</v>
      </c>
      <c r="H127" s="191">
        <v>69</v>
      </c>
      <c r="I127" s="192"/>
      <c r="J127" s="193">
        <f t="shared" si="0"/>
        <v>0</v>
      </c>
      <c r="K127" s="194"/>
      <c r="L127" s="39"/>
      <c r="M127" s="195" t="s">
        <v>1</v>
      </c>
      <c r="N127" s="196" t="s">
        <v>39</v>
      </c>
      <c r="O127" s="71"/>
      <c r="P127" s="197">
        <f t="shared" si="1"/>
        <v>0</v>
      </c>
      <c r="Q127" s="197">
        <v>0</v>
      </c>
      <c r="R127" s="197">
        <f t="shared" si="2"/>
        <v>0</v>
      </c>
      <c r="S127" s="197">
        <v>0</v>
      </c>
      <c r="T127" s="198">
        <f t="shared" si="3"/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9" t="s">
        <v>144</v>
      </c>
      <c r="AT127" s="199" t="s">
        <v>140</v>
      </c>
      <c r="AU127" s="199" t="s">
        <v>81</v>
      </c>
      <c r="AY127" s="17" t="s">
        <v>137</v>
      </c>
      <c r="BE127" s="200">
        <f t="shared" si="4"/>
        <v>0</v>
      </c>
      <c r="BF127" s="200">
        <f t="shared" si="5"/>
        <v>0</v>
      </c>
      <c r="BG127" s="200">
        <f t="shared" si="6"/>
        <v>0</v>
      </c>
      <c r="BH127" s="200">
        <f t="shared" si="7"/>
        <v>0</v>
      </c>
      <c r="BI127" s="200">
        <f t="shared" si="8"/>
        <v>0</v>
      </c>
      <c r="BJ127" s="17" t="s">
        <v>145</v>
      </c>
      <c r="BK127" s="200">
        <f t="shared" si="9"/>
        <v>0</v>
      </c>
      <c r="BL127" s="17" t="s">
        <v>144</v>
      </c>
      <c r="BM127" s="199" t="s">
        <v>231</v>
      </c>
    </row>
    <row r="128" spans="1:65" s="2" customFormat="1" ht="21.75" customHeight="1">
      <c r="A128" s="34"/>
      <c r="B128" s="35"/>
      <c r="C128" s="187" t="s">
        <v>182</v>
      </c>
      <c r="D128" s="187" t="s">
        <v>140</v>
      </c>
      <c r="E128" s="188" t="s">
        <v>745</v>
      </c>
      <c r="F128" s="189" t="s">
        <v>746</v>
      </c>
      <c r="G128" s="190" t="s">
        <v>732</v>
      </c>
      <c r="H128" s="191">
        <v>24</v>
      </c>
      <c r="I128" s="192"/>
      <c r="J128" s="193">
        <f t="shared" si="0"/>
        <v>0</v>
      </c>
      <c r="K128" s="194"/>
      <c r="L128" s="39"/>
      <c r="M128" s="195" t="s">
        <v>1</v>
      </c>
      <c r="N128" s="196" t="s">
        <v>39</v>
      </c>
      <c r="O128" s="71"/>
      <c r="P128" s="197">
        <f t="shared" si="1"/>
        <v>0</v>
      </c>
      <c r="Q128" s="197">
        <v>0</v>
      </c>
      <c r="R128" s="197">
        <f t="shared" si="2"/>
        <v>0</v>
      </c>
      <c r="S128" s="197">
        <v>0</v>
      </c>
      <c r="T128" s="198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9" t="s">
        <v>144</v>
      </c>
      <c r="AT128" s="199" t="s">
        <v>140</v>
      </c>
      <c r="AU128" s="199" t="s">
        <v>81</v>
      </c>
      <c r="AY128" s="17" t="s">
        <v>137</v>
      </c>
      <c r="BE128" s="200">
        <f t="shared" si="4"/>
        <v>0</v>
      </c>
      <c r="BF128" s="200">
        <f t="shared" si="5"/>
        <v>0</v>
      </c>
      <c r="BG128" s="200">
        <f t="shared" si="6"/>
        <v>0</v>
      </c>
      <c r="BH128" s="200">
        <f t="shared" si="7"/>
        <v>0</v>
      </c>
      <c r="BI128" s="200">
        <f t="shared" si="8"/>
        <v>0</v>
      </c>
      <c r="BJ128" s="17" t="s">
        <v>145</v>
      </c>
      <c r="BK128" s="200">
        <f t="shared" si="9"/>
        <v>0</v>
      </c>
      <c r="BL128" s="17" t="s">
        <v>144</v>
      </c>
      <c r="BM128" s="199" t="s">
        <v>240</v>
      </c>
    </row>
    <row r="129" spans="1:65" s="2" customFormat="1" ht="16.5" customHeight="1">
      <c r="A129" s="34"/>
      <c r="B129" s="35"/>
      <c r="C129" s="187" t="s">
        <v>186</v>
      </c>
      <c r="D129" s="187" t="s">
        <v>140</v>
      </c>
      <c r="E129" s="188" t="s">
        <v>747</v>
      </c>
      <c r="F129" s="189" t="s">
        <v>748</v>
      </c>
      <c r="G129" s="190" t="s">
        <v>732</v>
      </c>
      <c r="H129" s="191">
        <v>24</v>
      </c>
      <c r="I129" s="192"/>
      <c r="J129" s="193">
        <f t="shared" si="0"/>
        <v>0</v>
      </c>
      <c r="K129" s="194"/>
      <c r="L129" s="39"/>
      <c r="M129" s="195" t="s">
        <v>1</v>
      </c>
      <c r="N129" s="196" t="s">
        <v>39</v>
      </c>
      <c r="O129" s="71"/>
      <c r="P129" s="197">
        <f t="shared" si="1"/>
        <v>0</v>
      </c>
      <c r="Q129" s="197">
        <v>0</v>
      </c>
      <c r="R129" s="197">
        <f t="shared" si="2"/>
        <v>0</v>
      </c>
      <c r="S129" s="197">
        <v>0</v>
      </c>
      <c r="T129" s="198">
        <f t="shared" si="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9" t="s">
        <v>144</v>
      </c>
      <c r="AT129" s="199" t="s">
        <v>140</v>
      </c>
      <c r="AU129" s="199" t="s">
        <v>81</v>
      </c>
      <c r="AY129" s="17" t="s">
        <v>137</v>
      </c>
      <c r="BE129" s="200">
        <f t="shared" si="4"/>
        <v>0</v>
      </c>
      <c r="BF129" s="200">
        <f t="shared" si="5"/>
        <v>0</v>
      </c>
      <c r="BG129" s="200">
        <f t="shared" si="6"/>
        <v>0</v>
      </c>
      <c r="BH129" s="200">
        <f t="shared" si="7"/>
        <v>0</v>
      </c>
      <c r="BI129" s="200">
        <f t="shared" si="8"/>
        <v>0</v>
      </c>
      <c r="BJ129" s="17" t="s">
        <v>145</v>
      </c>
      <c r="BK129" s="200">
        <f t="shared" si="9"/>
        <v>0</v>
      </c>
      <c r="BL129" s="17" t="s">
        <v>144</v>
      </c>
      <c r="BM129" s="199" t="s">
        <v>250</v>
      </c>
    </row>
    <row r="130" spans="1:65" s="2" customFormat="1" ht="16.5" customHeight="1">
      <c r="A130" s="34"/>
      <c r="B130" s="35"/>
      <c r="C130" s="187" t="s">
        <v>193</v>
      </c>
      <c r="D130" s="187" t="s">
        <v>140</v>
      </c>
      <c r="E130" s="188" t="s">
        <v>749</v>
      </c>
      <c r="F130" s="189" t="s">
        <v>750</v>
      </c>
      <c r="G130" s="190" t="s">
        <v>732</v>
      </c>
      <c r="H130" s="191">
        <v>48</v>
      </c>
      <c r="I130" s="192"/>
      <c r="J130" s="193">
        <f t="shared" si="0"/>
        <v>0</v>
      </c>
      <c r="K130" s="194"/>
      <c r="L130" s="39"/>
      <c r="M130" s="195" t="s">
        <v>1</v>
      </c>
      <c r="N130" s="196" t="s">
        <v>39</v>
      </c>
      <c r="O130" s="71"/>
      <c r="P130" s="197">
        <f t="shared" si="1"/>
        <v>0</v>
      </c>
      <c r="Q130" s="197">
        <v>0</v>
      </c>
      <c r="R130" s="197">
        <f t="shared" si="2"/>
        <v>0</v>
      </c>
      <c r="S130" s="197">
        <v>0</v>
      </c>
      <c r="T130" s="198">
        <f t="shared" si="3"/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9" t="s">
        <v>144</v>
      </c>
      <c r="AT130" s="199" t="s">
        <v>140</v>
      </c>
      <c r="AU130" s="199" t="s">
        <v>81</v>
      </c>
      <c r="AY130" s="17" t="s">
        <v>137</v>
      </c>
      <c r="BE130" s="200">
        <f t="shared" si="4"/>
        <v>0</v>
      </c>
      <c r="BF130" s="200">
        <f t="shared" si="5"/>
        <v>0</v>
      </c>
      <c r="BG130" s="200">
        <f t="shared" si="6"/>
        <v>0</v>
      </c>
      <c r="BH130" s="200">
        <f t="shared" si="7"/>
        <v>0</v>
      </c>
      <c r="BI130" s="200">
        <f t="shared" si="8"/>
        <v>0</v>
      </c>
      <c r="BJ130" s="17" t="s">
        <v>145</v>
      </c>
      <c r="BK130" s="200">
        <f t="shared" si="9"/>
        <v>0</v>
      </c>
      <c r="BL130" s="17" t="s">
        <v>144</v>
      </c>
      <c r="BM130" s="199" t="s">
        <v>751</v>
      </c>
    </row>
    <row r="131" spans="1:65" s="2" customFormat="1" ht="16.5" customHeight="1">
      <c r="A131" s="34"/>
      <c r="B131" s="35"/>
      <c r="C131" s="187" t="s">
        <v>199</v>
      </c>
      <c r="D131" s="187" t="s">
        <v>140</v>
      </c>
      <c r="E131" s="188" t="s">
        <v>752</v>
      </c>
      <c r="F131" s="189" t="s">
        <v>753</v>
      </c>
      <c r="G131" s="190" t="s">
        <v>732</v>
      </c>
      <c r="H131" s="191">
        <v>2</v>
      </c>
      <c r="I131" s="192"/>
      <c r="J131" s="193">
        <f t="shared" si="0"/>
        <v>0</v>
      </c>
      <c r="K131" s="194"/>
      <c r="L131" s="39"/>
      <c r="M131" s="195" t="s">
        <v>1</v>
      </c>
      <c r="N131" s="196" t="s">
        <v>39</v>
      </c>
      <c r="O131" s="71"/>
      <c r="P131" s="197">
        <f t="shared" si="1"/>
        <v>0</v>
      </c>
      <c r="Q131" s="197">
        <v>0</v>
      </c>
      <c r="R131" s="197">
        <f t="shared" si="2"/>
        <v>0</v>
      </c>
      <c r="S131" s="197">
        <v>0</v>
      </c>
      <c r="T131" s="198">
        <f t="shared" si="3"/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9" t="s">
        <v>144</v>
      </c>
      <c r="AT131" s="199" t="s">
        <v>140</v>
      </c>
      <c r="AU131" s="199" t="s">
        <v>81</v>
      </c>
      <c r="AY131" s="17" t="s">
        <v>137</v>
      </c>
      <c r="BE131" s="200">
        <f t="shared" si="4"/>
        <v>0</v>
      </c>
      <c r="BF131" s="200">
        <f t="shared" si="5"/>
        <v>0</v>
      </c>
      <c r="BG131" s="200">
        <f t="shared" si="6"/>
        <v>0</v>
      </c>
      <c r="BH131" s="200">
        <f t="shared" si="7"/>
        <v>0</v>
      </c>
      <c r="BI131" s="200">
        <f t="shared" si="8"/>
        <v>0</v>
      </c>
      <c r="BJ131" s="17" t="s">
        <v>145</v>
      </c>
      <c r="BK131" s="200">
        <f t="shared" si="9"/>
        <v>0</v>
      </c>
      <c r="BL131" s="17" t="s">
        <v>144</v>
      </c>
      <c r="BM131" s="199" t="s">
        <v>269</v>
      </c>
    </row>
    <row r="132" spans="1:65" s="2" customFormat="1" ht="16.5" customHeight="1">
      <c r="A132" s="34"/>
      <c r="B132" s="35"/>
      <c r="C132" s="187" t="s">
        <v>205</v>
      </c>
      <c r="D132" s="187" t="s">
        <v>140</v>
      </c>
      <c r="E132" s="188" t="s">
        <v>754</v>
      </c>
      <c r="F132" s="189" t="s">
        <v>755</v>
      </c>
      <c r="G132" s="190" t="s">
        <v>258</v>
      </c>
      <c r="H132" s="191">
        <v>45</v>
      </c>
      <c r="I132" s="192"/>
      <c r="J132" s="193">
        <f t="shared" si="0"/>
        <v>0</v>
      </c>
      <c r="K132" s="194"/>
      <c r="L132" s="39"/>
      <c r="M132" s="195" t="s">
        <v>1</v>
      </c>
      <c r="N132" s="196" t="s">
        <v>39</v>
      </c>
      <c r="O132" s="71"/>
      <c r="P132" s="197">
        <f t="shared" si="1"/>
        <v>0</v>
      </c>
      <c r="Q132" s="197">
        <v>0</v>
      </c>
      <c r="R132" s="197">
        <f t="shared" si="2"/>
        <v>0</v>
      </c>
      <c r="S132" s="197">
        <v>0</v>
      </c>
      <c r="T132" s="198">
        <f t="shared" si="3"/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9" t="s">
        <v>144</v>
      </c>
      <c r="AT132" s="199" t="s">
        <v>140</v>
      </c>
      <c r="AU132" s="199" t="s">
        <v>81</v>
      </c>
      <c r="AY132" s="17" t="s">
        <v>137</v>
      </c>
      <c r="BE132" s="200">
        <f t="shared" si="4"/>
        <v>0</v>
      </c>
      <c r="BF132" s="200">
        <f t="shared" si="5"/>
        <v>0</v>
      </c>
      <c r="BG132" s="200">
        <f t="shared" si="6"/>
        <v>0</v>
      </c>
      <c r="BH132" s="200">
        <f t="shared" si="7"/>
        <v>0</v>
      </c>
      <c r="BI132" s="200">
        <f t="shared" si="8"/>
        <v>0</v>
      </c>
      <c r="BJ132" s="17" t="s">
        <v>145</v>
      </c>
      <c r="BK132" s="200">
        <f t="shared" si="9"/>
        <v>0</v>
      </c>
      <c r="BL132" s="17" t="s">
        <v>144</v>
      </c>
      <c r="BM132" s="199" t="s">
        <v>288</v>
      </c>
    </row>
    <row r="133" spans="1:65" s="2" customFormat="1" ht="16.5" customHeight="1">
      <c r="A133" s="34"/>
      <c r="B133" s="35"/>
      <c r="C133" s="187" t="s">
        <v>211</v>
      </c>
      <c r="D133" s="187" t="s">
        <v>140</v>
      </c>
      <c r="E133" s="188" t="s">
        <v>756</v>
      </c>
      <c r="F133" s="189" t="s">
        <v>757</v>
      </c>
      <c r="G133" s="190" t="s">
        <v>258</v>
      </c>
      <c r="H133" s="191">
        <v>4</v>
      </c>
      <c r="I133" s="192"/>
      <c r="J133" s="193">
        <f t="shared" si="0"/>
        <v>0</v>
      </c>
      <c r="K133" s="194"/>
      <c r="L133" s="39"/>
      <c r="M133" s="195" t="s">
        <v>1</v>
      </c>
      <c r="N133" s="196" t="s">
        <v>39</v>
      </c>
      <c r="O133" s="71"/>
      <c r="P133" s="197">
        <f t="shared" si="1"/>
        <v>0</v>
      </c>
      <c r="Q133" s="197">
        <v>0</v>
      </c>
      <c r="R133" s="197">
        <f t="shared" si="2"/>
        <v>0</v>
      </c>
      <c r="S133" s="197">
        <v>0</v>
      </c>
      <c r="T133" s="198">
        <f t="shared" si="3"/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9" t="s">
        <v>144</v>
      </c>
      <c r="AT133" s="199" t="s">
        <v>140</v>
      </c>
      <c r="AU133" s="199" t="s">
        <v>81</v>
      </c>
      <c r="AY133" s="17" t="s">
        <v>137</v>
      </c>
      <c r="BE133" s="200">
        <f t="shared" si="4"/>
        <v>0</v>
      </c>
      <c r="BF133" s="200">
        <f t="shared" si="5"/>
        <v>0</v>
      </c>
      <c r="BG133" s="200">
        <f t="shared" si="6"/>
        <v>0</v>
      </c>
      <c r="BH133" s="200">
        <f t="shared" si="7"/>
        <v>0</v>
      </c>
      <c r="BI133" s="200">
        <f t="shared" si="8"/>
        <v>0</v>
      </c>
      <c r="BJ133" s="17" t="s">
        <v>145</v>
      </c>
      <c r="BK133" s="200">
        <f t="shared" si="9"/>
        <v>0</v>
      </c>
      <c r="BL133" s="17" t="s">
        <v>144</v>
      </c>
      <c r="BM133" s="199" t="s">
        <v>297</v>
      </c>
    </row>
    <row r="134" spans="1:65" s="2" customFormat="1" ht="16.5" customHeight="1">
      <c r="A134" s="34"/>
      <c r="B134" s="35"/>
      <c r="C134" s="187" t="s">
        <v>215</v>
      </c>
      <c r="D134" s="187" t="s">
        <v>140</v>
      </c>
      <c r="E134" s="188" t="s">
        <v>758</v>
      </c>
      <c r="F134" s="189" t="s">
        <v>759</v>
      </c>
      <c r="G134" s="190" t="s">
        <v>760</v>
      </c>
      <c r="H134" s="191">
        <v>6</v>
      </c>
      <c r="I134" s="192"/>
      <c r="J134" s="193">
        <f t="shared" si="0"/>
        <v>0</v>
      </c>
      <c r="K134" s="194"/>
      <c r="L134" s="39"/>
      <c r="M134" s="195" t="s">
        <v>1</v>
      </c>
      <c r="N134" s="196" t="s">
        <v>39</v>
      </c>
      <c r="O134" s="71"/>
      <c r="P134" s="197">
        <f t="shared" si="1"/>
        <v>0</v>
      </c>
      <c r="Q134" s="197">
        <v>0</v>
      </c>
      <c r="R134" s="197">
        <f t="shared" si="2"/>
        <v>0</v>
      </c>
      <c r="S134" s="197">
        <v>0</v>
      </c>
      <c r="T134" s="198">
        <f t="shared" si="3"/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9" t="s">
        <v>144</v>
      </c>
      <c r="AT134" s="199" t="s">
        <v>140</v>
      </c>
      <c r="AU134" s="199" t="s">
        <v>81</v>
      </c>
      <c r="AY134" s="17" t="s">
        <v>137</v>
      </c>
      <c r="BE134" s="200">
        <f t="shared" si="4"/>
        <v>0</v>
      </c>
      <c r="BF134" s="200">
        <f t="shared" si="5"/>
        <v>0</v>
      </c>
      <c r="BG134" s="200">
        <f t="shared" si="6"/>
        <v>0</v>
      </c>
      <c r="BH134" s="200">
        <f t="shared" si="7"/>
        <v>0</v>
      </c>
      <c r="BI134" s="200">
        <f t="shared" si="8"/>
        <v>0</v>
      </c>
      <c r="BJ134" s="17" t="s">
        <v>145</v>
      </c>
      <c r="BK134" s="200">
        <f t="shared" si="9"/>
        <v>0</v>
      </c>
      <c r="BL134" s="17" t="s">
        <v>144</v>
      </c>
      <c r="BM134" s="199" t="s">
        <v>307</v>
      </c>
    </row>
    <row r="135" spans="1:65" s="2" customFormat="1" ht="16.5" customHeight="1">
      <c r="A135" s="34"/>
      <c r="B135" s="35"/>
      <c r="C135" s="187" t="s">
        <v>8</v>
      </c>
      <c r="D135" s="187" t="s">
        <v>140</v>
      </c>
      <c r="E135" s="188" t="s">
        <v>761</v>
      </c>
      <c r="F135" s="189" t="s">
        <v>762</v>
      </c>
      <c r="G135" s="190" t="s">
        <v>406</v>
      </c>
      <c r="H135" s="191">
        <v>8</v>
      </c>
      <c r="I135" s="192"/>
      <c r="J135" s="193">
        <f t="shared" si="0"/>
        <v>0</v>
      </c>
      <c r="K135" s="194"/>
      <c r="L135" s="39"/>
      <c r="M135" s="195" t="s">
        <v>1</v>
      </c>
      <c r="N135" s="196" t="s">
        <v>39</v>
      </c>
      <c r="O135" s="71"/>
      <c r="P135" s="197">
        <f t="shared" si="1"/>
        <v>0</v>
      </c>
      <c r="Q135" s="197">
        <v>0</v>
      </c>
      <c r="R135" s="197">
        <f t="shared" si="2"/>
        <v>0</v>
      </c>
      <c r="S135" s="197">
        <v>0</v>
      </c>
      <c r="T135" s="198">
        <f t="shared" si="3"/>
        <v>0</v>
      </c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R135" s="199" t="s">
        <v>144</v>
      </c>
      <c r="AT135" s="199" t="s">
        <v>140</v>
      </c>
      <c r="AU135" s="199" t="s">
        <v>81</v>
      </c>
      <c r="AY135" s="17" t="s">
        <v>137</v>
      </c>
      <c r="BE135" s="200">
        <f t="shared" si="4"/>
        <v>0</v>
      </c>
      <c r="BF135" s="200">
        <f t="shared" si="5"/>
        <v>0</v>
      </c>
      <c r="BG135" s="200">
        <f t="shared" si="6"/>
        <v>0</v>
      </c>
      <c r="BH135" s="200">
        <f t="shared" si="7"/>
        <v>0</v>
      </c>
      <c r="BI135" s="200">
        <f t="shared" si="8"/>
        <v>0</v>
      </c>
      <c r="BJ135" s="17" t="s">
        <v>145</v>
      </c>
      <c r="BK135" s="200">
        <f t="shared" si="9"/>
        <v>0</v>
      </c>
      <c r="BL135" s="17" t="s">
        <v>144</v>
      </c>
      <c r="BM135" s="199" t="s">
        <v>322</v>
      </c>
    </row>
    <row r="136" spans="1:65" s="2" customFormat="1" ht="16.5" customHeight="1">
      <c r="A136" s="34"/>
      <c r="B136" s="35"/>
      <c r="C136" s="187" t="s">
        <v>223</v>
      </c>
      <c r="D136" s="187" t="s">
        <v>140</v>
      </c>
      <c r="E136" s="188" t="s">
        <v>763</v>
      </c>
      <c r="F136" s="189" t="s">
        <v>764</v>
      </c>
      <c r="G136" s="190" t="s">
        <v>732</v>
      </c>
      <c r="H136" s="191">
        <v>24</v>
      </c>
      <c r="I136" s="192"/>
      <c r="J136" s="193">
        <f t="shared" si="0"/>
        <v>0</v>
      </c>
      <c r="K136" s="194"/>
      <c r="L136" s="39"/>
      <c r="M136" s="195" t="s">
        <v>1</v>
      </c>
      <c r="N136" s="196" t="s">
        <v>39</v>
      </c>
      <c r="O136" s="71"/>
      <c r="P136" s="197">
        <f t="shared" si="1"/>
        <v>0</v>
      </c>
      <c r="Q136" s="197">
        <v>0</v>
      </c>
      <c r="R136" s="197">
        <f t="shared" si="2"/>
        <v>0</v>
      </c>
      <c r="S136" s="197">
        <v>0</v>
      </c>
      <c r="T136" s="198">
        <f t="shared" si="3"/>
        <v>0</v>
      </c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R136" s="199" t="s">
        <v>144</v>
      </c>
      <c r="AT136" s="199" t="s">
        <v>140</v>
      </c>
      <c r="AU136" s="199" t="s">
        <v>81</v>
      </c>
      <c r="AY136" s="17" t="s">
        <v>137</v>
      </c>
      <c r="BE136" s="200">
        <f t="shared" si="4"/>
        <v>0</v>
      </c>
      <c r="BF136" s="200">
        <f t="shared" si="5"/>
        <v>0</v>
      </c>
      <c r="BG136" s="200">
        <f t="shared" si="6"/>
        <v>0</v>
      </c>
      <c r="BH136" s="200">
        <f t="shared" si="7"/>
        <v>0</v>
      </c>
      <c r="BI136" s="200">
        <f t="shared" si="8"/>
        <v>0</v>
      </c>
      <c r="BJ136" s="17" t="s">
        <v>145</v>
      </c>
      <c r="BK136" s="200">
        <f t="shared" si="9"/>
        <v>0</v>
      </c>
      <c r="BL136" s="17" t="s">
        <v>144</v>
      </c>
      <c r="BM136" s="199" t="s">
        <v>334</v>
      </c>
    </row>
    <row r="137" spans="1:65" s="12" customFormat="1" ht="25.9" customHeight="1">
      <c r="B137" s="171"/>
      <c r="C137" s="172"/>
      <c r="D137" s="173" t="s">
        <v>72</v>
      </c>
      <c r="E137" s="174" t="s">
        <v>544</v>
      </c>
      <c r="F137" s="174" t="s">
        <v>765</v>
      </c>
      <c r="G137" s="172"/>
      <c r="H137" s="172"/>
      <c r="I137" s="175"/>
      <c r="J137" s="176">
        <f>BK137</f>
        <v>0</v>
      </c>
      <c r="K137" s="172"/>
      <c r="L137" s="177"/>
      <c r="M137" s="178"/>
      <c r="N137" s="179"/>
      <c r="O137" s="179"/>
      <c r="P137" s="180">
        <f>SUM(P138:P154)</f>
        <v>0</v>
      </c>
      <c r="Q137" s="179"/>
      <c r="R137" s="180">
        <f>SUM(R138:R154)</f>
        <v>0</v>
      </c>
      <c r="S137" s="179"/>
      <c r="T137" s="181">
        <f>SUM(T138:T154)</f>
        <v>0</v>
      </c>
      <c r="AR137" s="182" t="s">
        <v>81</v>
      </c>
      <c r="AT137" s="183" t="s">
        <v>72</v>
      </c>
      <c r="AU137" s="183" t="s">
        <v>73</v>
      </c>
      <c r="AY137" s="182" t="s">
        <v>137</v>
      </c>
      <c r="BK137" s="184">
        <f>SUM(BK138:BK154)</f>
        <v>0</v>
      </c>
    </row>
    <row r="138" spans="1:65" s="2" customFormat="1" ht="16.5" customHeight="1">
      <c r="A138" s="34"/>
      <c r="B138" s="35"/>
      <c r="C138" s="187" t="s">
        <v>227</v>
      </c>
      <c r="D138" s="187" t="s">
        <v>140</v>
      </c>
      <c r="E138" s="188" t="s">
        <v>766</v>
      </c>
      <c r="F138" s="189" t="s">
        <v>767</v>
      </c>
      <c r="G138" s="190" t="s">
        <v>732</v>
      </c>
      <c r="H138" s="191">
        <v>2</v>
      </c>
      <c r="I138" s="192"/>
      <c r="J138" s="193">
        <f t="shared" ref="J138:J152" si="10">ROUND(I138*H138,2)</f>
        <v>0</v>
      </c>
      <c r="K138" s="194"/>
      <c r="L138" s="39"/>
      <c r="M138" s="195" t="s">
        <v>1</v>
      </c>
      <c r="N138" s="196" t="s">
        <v>39</v>
      </c>
      <c r="O138" s="71"/>
      <c r="P138" s="197">
        <f t="shared" ref="P138:P152" si="11">O138*H138</f>
        <v>0</v>
      </c>
      <c r="Q138" s="197">
        <v>0</v>
      </c>
      <c r="R138" s="197">
        <f t="shared" ref="R138:R152" si="12">Q138*H138</f>
        <v>0</v>
      </c>
      <c r="S138" s="197">
        <v>0</v>
      </c>
      <c r="T138" s="198">
        <f t="shared" ref="T138:T152" si="13"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9" t="s">
        <v>144</v>
      </c>
      <c r="AT138" s="199" t="s">
        <v>140</v>
      </c>
      <c r="AU138" s="199" t="s">
        <v>81</v>
      </c>
      <c r="AY138" s="17" t="s">
        <v>137</v>
      </c>
      <c r="BE138" s="200">
        <f t="shared" ref="BE138:BE152" si="14">IF(N138="základní",J138,0)</f>
        <v>0</v>
      </c>
      <c r="BF138" s="200">
        <f t="shared" ref="BF138:BF152" si="15">IF(N138="snížená",J138,0)</f>
        <v>0</v>
      </c>
      <c r="BG138" s="200">
        <f t="shared" ref="BG138:BG152" si="16">IF(N138="zákl. přenesená",J138,0)</f>
        <v>0</v>
      </c>
      <c r="BH138" s="200">
        <f t="shared" ref="BH138:BH152" si="17">IF(N138="sníž. přenesená",J138,0)</f>
        <v>0</v>
      </c>
      <c r="BI138" s="200">
        <f t="shared" ref="BI138:BI152" si="18">IF(N138="nulová",J138,0)</f>
        <v>0</v>
      </c>
      <c r="BJ138" s="17" t="s">
        <v>145</v>
      </c>
      <c r="BK138" s="200">
        <f t="shared" ref="BK138:BK152" si="19">ROUND(I138*H138,2)</f>
        <v>0</v>
      </c>
      <c r="BL138" s="17" t="s">
        <v>144</v>
      </c>
      <c r="BM138" s="199" t="s">
        <v>355</v>
      </c>
    </row>
    <row r="139" spans="1:65" s="2" customFormat="1" ht="16.5" customHeight="1">
      <c r="A139" s="34"/>
      <c r="B139" s="35"/>
      <c r="C139" s="187" t="s">
        <v>231</v>
      </c>
      <c r="D139" s="187" t="s">
        <v>140</v>
      </c>
      <c r="E139" s="188" t="s">
        <v>739</v>
      </c>
      <c r="F139" s="189" t="s">
        <v>740</v>
      </c>
      <c r="G139" s="190" t="s">
        <v>258</v>
      </c>
      <c r="H139" s="191">
        <v>4</v>
      </c>
      <c r="I139" s="192"/>
      <c r="J139" s="193">
        <f t="shared" si="10"/>
        <v>0</v>
      </c>
      <c r="K139" s="194"/>
      <c r="L139" s="39"/>
      <c r="M139" s="195" t="s">
        <v>1</v>
      </c>
      <c r="N139" s="196" t="s">
        <v>39</v>
      </c>
      <c r="O139" s="71"/>
      <c r="P139" s="197">
        <f t="shared" si="11"/>
        <v>0</v>
      </c>
      <c r="Q139" s="197">
        <v>0</v>
      </c>
      <c r="R139" s="197">
        <f t="shared" si="12"/>
        <v>0</v>
      </c>
      <c r="S139" s="197">
        <v>0</v>
      </c>
      <c r="T139" s="198">
        <f t="shared" si="13"/>
        <v>0</v>
      </c>
      <c r="U139" s="34"/>
      <c r="V139" s="34"/>
      <c r="W139" s="34"/>
      <c r="X139" s="34"/>
      <c r="Y139" s="34"/>
      <c r="Z139" s="34"/>
      <c r="AA139" s="34"/>
      <c r="AB139" s="34"/>
      <c r="AC139" s="34"/>
      <c r="AD139" s="34"/>
      <c r="AE139" s="34"/>
      <c r="AR139" s="199" t="s">
        <v>144</v>
      </c>
      <c r="AT139" s="199" t="s">
        <v>140</v>
      </c>
      <c r="AU139" s="199" t="s">
        <v>81</v>
      </c>
      <c r="AY139" s="17" t="s">
        <v>137</v>
      </c>
      <c r="BE139" s="200">
        <f t="shared" si="14"/>
        <v>0</v>
      </c>
      <c r="BF139" s="200">
        <f t="shared" si="15"/>
        <v>0</v>
      </c>
      <c r="BG139" s="200">
        <f t="shared" si="16"/>
        <v>0</v>
      </c>
      <c r="BH139" s="200">
        <f t="shared" si="17"/>
        <v>0</v>
      </c>
      <c r="BI139" s="200">
        <f t="shared" si="18"/>
        <v>0</v>
      </c>
      <c r="BJ139" s="17" t="s">
        <v>145</v>
      </c>
      <c r="BK139" s="200">
        <f t="shared" si="19"/>
        <v>0</v>
      </c>
      <c r="BL139" s="17" t="s">
        <v>144</v>
      </c>
      <c r="BM139" s="199" t="s">
        <v>365</v>
      </c>
    </row>
    <row r="140" spans="1:65" s="2" customFormat="1" ht="16.5" customHeight="1">
      <c r="A140" s="34"/>
      <c r="B140" s="35"/>
      <c r="C140" s="187" t="s">
        <v>235</v>
      </c>
      <c r="D140" s="187" t="s">
        <v>140</v>
      </c>
      <c r="E140" s="188" t="s">
        <v>741</v>
      </c>
      <c r="F140" s="189" t="s">
        <v>742</v>
      </c>
      <c r="G140" s="190" t="s">
        <v>258</v>
      </c>
      <c r="H140" s="191">
        <v>4</v>
      </c>
      <c r="I140" s="192"/>
      <c r="J140" s="193">
        <f t="shared" si="10"/>
        <v>0</v>
      </c>
      <c r="K140" s="194"/>
      <c r="L140" s="39"/>
      <c r="M140" s="195" t="s">
        <v>1</v>
      </c>
      <c r="N140" s="196" t="s">
        <v>39</v>
      </c>
      <c r="O140" s="71"/>
      <c r="P140" s="197">
        <f t="shared" si="11"/>
        <v>0</v>
      </c>
      <c r="Q140" s="197">
        <v>0</v>
      </c>
      <c r="R140" s="197">
        <f t="shared" si="12"/>
        <v>0</v>
      </c>
      <c r="S140" s="197">
        <v>0</v>
      </c>
      <c r="T140" s="198">
        <f t="shared" si="13"/>
        <v>0</v>
      </c>
      <c r="U140" s="34"/>
      <c r="V140" s="34"/>
      <c r="W140" s="34"/>
      <c r="X140" s="34"/>
      <c r="Y140" s="34"/>
      <c r="Z140" s="34"/>
      <c r="AA140" s="34"/>
      <c r="AB140" s="34"/>
      <c r="AC140" s="34"/>
      <c r="AD140" s="34"/>
      <c r="AE140" s="34"/>
      <c r="AR140" s="199" t="s">
        <v>144</v>
      </c>
      <c r="AT140" s="199" t="s">
        <v>140</v>
      </c>
      <c r="AU140" s="199" t="s">
        <v>81</v>
      </c>
      <c r="AY140" s="17" t="s">
        <v>137</v>
      </c>
      <c r="BE140" s="200">
        <f t="shared" si="14"/>
        <v>0</v>
      </c>
      <c r="BF140" s="200">
        <f t="shared" si="15"/>
        <v>0</v>
      </c>
      <c r="BG140" s="200">
        <f t="shared" si="16"/>
        <v>0</v>
      </c>
      <c r="BH140" s="200">
        <f t="shared" si="17"/>
        <v>0</v>
      </c>
      <c r="BI140" s="200">
        <f t="shared" si="18"/>
        <v>0</v>
      </c>
      <c r="BJ140" s="17" t="s">
        <v>145</v>
      </c>
      <c r="BK140" s="200">
        <f t="shared" si="19"/>
        <v>0</v>
      </c>
      <c r="BL140" s="17" t="s">
        <v>144</v>
      </c>
      <c r="BM140" s="199" t="s">
        <v>375</v>
      </c>
    </row>
    <row r="141" spans="1:65" s="2" customFormat="1" ht="16.5" customHeight="1">
      <c r="A141" s="34"/>
      <c r="B141" s="35"/>
      <c r="C141" s="187" t="s">
        <v>240</v>
      </c>
      <c r="D141" s="187" t="s">
        <v>140</v>
      </c>
      <c r="E141" s="188" t="s">
        <v>768</v>
      </c>
      <c r="F141" s="189" t="s">
        <v>769</v>
      </c>
      <c r="G141" s="190" t="s">
        <v>258</v>
      </c>
      <c r="H141" s="191">
        <v>69</v>
      </c>
      <c r="I141" s="192"/>
      <c r="J141" s="193">
        <f t="shared" si="10"/>
        <v>0</v>
      </c>
      <c r="K141" s="194"/>
      <c r="L141" s="39"/>
      <c r="M141" s="195" t="s">
        <v>1</v>
      </c>
      <c r="N141" s="196" t="s">
        <v>39</v>
      </c>
      <c r="O141" s="71"/>
      <c r="P141" s="197">
        <f t="shared" si="11"/>
        <v>0</v>
      </c>
      <c r="Q141" s="197">
        <v>0</v>
      </c>
      <c r="R141" s="197">
        <f t="shared" si="12"/>
        <v>0</v>
      </c>
      <c r="S141" s="197">
        <v>0</v>
      </c>
      <c r="T141" s="198">
        <f t="shared" si="13"/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9" t="s">
        <v>144</v>
      </c>
      <c r="AT141" s="199" t="s">
        <v>140</v>
      </c>
      <c r="AU141" s="199" t="s">
        <v>81</v>
      </c>
      <c r="AY141" s="17" t="s">
        <v>137</v>
      </c>
      <c r="BE141" s="200">
        <f t="shared" si="14"/>
        <v>0</v>
      </c>
      <c r="BF141" s="200">
        <f t="shared" si="15"/>
        <v>0</v>
      </c>
      <c r="BG141" s="200">
        <f t="shared" si="16"/>
        <v>0</v>
      </c>
      <c r="BH141" s="200">
        <f t="shared" si="17"/>
        <v>0</v>
      </c>
      <c r="BI141" s="200">
        <f t="shared" si="18"/>
        <v>0</v>
      </c>
      <c r="BJ141" s="17" t="s">
        <v>145</v>
      </c>
      <c r="BK141" s="200">
        <f t="shared" si="19"/>
        <v>0</v>
      </c>
      <c r="BL141" s="17" t="s">
        <v>144</v>
      </c>
      <c r="BM141" s="199" t="s">
        <v>770</v>
      </c>
    </row>
    <row r="142" spans="1:65" s="2" customFormat="1" ht="21.75" customHeight="1">
      <c r="A142" s="34"/>
      <c r="B142" s="35"/>
      <c r="C142" s="187" t="s">
        <v>7</v>
      </c>
      <c r="D142" s="187" t="s">
        <v>140</v>
      </c>
      <c r="E142" s="188" t="s">
        <v>771</v>
      </c>
      <c r="F142" s="189" t="s">
        <v>772</v>
      </c>
      <c r="G142" s="190" t="s">
        <v>732</v>
      </c>
      <c r="H142" s="191">
        <v>24</v>
      </c>
      <c r="I142" s="192"/>
      <c r="J142" s="193">
        <f t="shared" si="10"/>
        <v>0</v>
      </c>
      <c r="K142" s="194"/>
      <c r="L142" s="39"/>
      <c r="M142" s="195" t="s">
        <v>1</v>
      </c>
      <c r="N142" s="196" t="s">
        <v>39</v>
      </c>
      <c r="O142" s="71"/>
      <c r="P142" s="197">
        <f t="shared" si="11"/>
        <v>0</v>
      </c>
      <c r="Q142" s="197">
        <v>0</v>
      </c>
      <c r="R142" s="197">
        <f t="shared" si="12"/>
        <v>0</v>
      </c>
      <c r="S142" s="197">
        <v>0</v>
      </c>
      <c r="T142" s="198">
        <f t="shared" si="13"/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9" t="s">
        <v>144</v>
      </c>
      <c r="AT142" s="199" t="s">
        <v>140</v>
      </c>
      <c r="AU142" s="199" t="s">
        <v>81</v>
      </c>
      <c r="AY142" s="17" t="s">
        <v>137</v>
      </c>
      <c r="BE142" s="200">
        <f t="shared" si="14"/>
        <v>0</v>
      </c>
      <c r="BF142" s="200">
        <f t="shared" si="15"/>
        <v>0</v>
      </c>
      <c r="BG142" s="200">
        <f t="shared" si="16"/>
        <v>0</v>
      </c>
      <c r="BH142" s="200">
        <f t="shared" si="17"/>
        <v>0</v>
      </c>
      <c r="BI142" s="200">
        <f t="shared" si="18"/>
        <v>0</v>
      </c>
      <c r="BJ142" s="17" t="s">
        <v>145</v>
      </c>
      <c r="BK142" s="200">
        <f t="shared" si="19"/>
        <v>0</v>
      </c>
      <c r="BL142" s="17" t="s">
        <v>144</v>
      </c>
      <c r="BM142" s="199" t="s">
        <v>403</v>
      </c>
    </row>
    <row r="143" spans="1:65" s="2" customFormat="1" ht="16.5" customHeight="1">
      <c r="A143" s="34"/>
      <c r="B143" s="35"/>
      <c r="C143" s="187" t="s">
        <v>250</v>
      </c>
      <c r="D143" s="187" t="s">
        <v>140</v>
      </c>
      <c r="E143" s="188" t="s">
        <v>747</v>
      </c>
      <c r="F143" s="189" t="s">
        <v>748</v>
      </c>
      <c r="G143" s="190" t="s">
        <v>732</v>
      </c>
      <c r="H143" s="191">
        <v>28</v>
      </c>
      <c r="I143" s="192"/>
      <c r="J143" s="193">
        <f t="shared" si="10"/>
        <v>0</v>
      </c>
      <c r="K143" s="194"/>
      <c r="L143" s="39"/>
      <c r="M143" s="195" t="s">
        <v>1</v>
      </c>
      <c r="N143" s="196" t="s">
        <v>39</v>
      </c>
      <c r="O143" s="71"/>
      <c r="P143" s="197">
        <f t="shared" si="11"/>
        <v>0</v>
      </c>
      <c r="Q143" s="197">
        <v>0</v>
      </c>
      <c r="R143" s="197">
        <f t="shared" si="12"/>
        <v>0</v>
      </c>
      <c r="S143" s="197">
        <v>0</v>
      </c>
      <c r="T143" s="198">
        <f t="shared" si="13"/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9" t="s">
        <v>144</v>
      </c>
      <c r="AT143" s="199" t="s">
        <v>140</v>
      </c>
      <c r="AU143" s="199" t="s">
        <v>81</v>
      </c>
      <c r="AY143" s="17" t="s">
        <v>137</v>
      </c>
      <c r="BE143" s="200">
        <f t="shared" si="14"/>
        <v>0</v>
      </c>
      <c r="BF143" s="200">
        <f t="shared" si="15"/>
        <v>0</v>
      </c>
      <c r="BG143" s="200">
        <f t="shared" si="16"/>
        <v>0</v>
      </c>
      <c r="BH143" s="200">
        <f t="shared" si="17"/>
        <v>0</v>
      </c>
      <c r="BI143" s="200">
        <f t="shared" si="18"/>
        <v>0</v>
      </c>
      <c r="BJ143" s="17" t="s">
        <v>145</v>
      </c>
      <c r="BK143" s="200">
        <f t="shared" si="19"/>
        <v>0</v>
      </c>
      <c r="BL143" s="17" t="s">
        <v>144</v>
      </c>
      <c r="BM143" s="199" t="s">
        <v>415</v>
      </c>
    </row>
    <row r="144" spans="1:65" s="2" customFormat="1" ht="16.5" customHeight="1">
      <c r="A144" s="34"/>
      <c r="B144" s="35"/>
      <c r="C144" s="187" t="s">
        <v>255</v>
      </c>
      <c r="D144" s="187" t="s">
        <v>140</v>
      </c>
      <c r="E144" s="188" t="s">
        <v>749</v>
      </c>
      <c r="F144" s="189" t="s">
        <v>750</v>
      </c>
      <c r="G144" s="190" t="s">
        <v>732</v>
      </c>
      <c r="H144" s="191">
        <v>48</v>
      </c>
      <c r="I144" s="192"/>
      <c r="J144" s="193">
        <f t="shared" si="10"/>
        <v>0</v>
      </c>
      <c r="K144" s="194"/>
      <c r="L144" s="39"/>
      <c r="M144" s="195" t="s">
        <v>1</v>
      </c>
      <c r="N144" s="196" t="s">
        <v>39</v>
      </c>
      <c r="O144" s="71"/>
      <c r="P144" s="197">
        <f t="shared" si="11"/>
        <v>0</v>
      </c>
      <c r="Q144" s="197">
        <v>0</v>
      </c>
      <c r="R144" s="197">
        <f t="shared" si="12"/>
        <v>0</v>
      </c>
      <c r="S144" s="197">
        <v>0</v>
      </c>
      <c r="T144" s="198">
        <f t="shared" si="13"/>
        <v>0</v>
      </c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R144" s="199" t="s">
        <v>144</v>
      </c>
      <c r="AT144" s="199" t="s">
        <v>140</v>
      </c>
      <c r="AU144" s="199" t="s">
        <v>81</v>
      </c>
      <c r="AY144" s="17" t="s">
        <v>137</v>
      </c>
      <c r="BE144" s="200">
        <f t="shared" si="14"/>
        <v>0</v>
      </c>
      <c r="BF144" s="200">
        <f t="shared" si="15"/>
        <v>0</v>
      </c>
      <c r="BG144" s="200">
        <f t="shared" si="16"/>
        <v>0</v>
      </c>
      <c r="BH144" s="200">
        <f t="shared" si="17"/>
        <v>0</v>
      </c>
      <c r="BI144" s="200">
        <f t="shared" si="18"/>
        <v>0</v>
      </c>
      <c r="BJ144" s="17" t="s">
        <v>145</v>
      </c>
      <c r="BK144" s="200">
        <f t="shared" si="19"/>
        <v>0</v>
      </c>
      <c r="BL144" s="17" t="s">
        <v>144</v>
      </c>
      <c r="BM144" s="199" t="s">
        <v>773</v>
      </c>
    </row>
    <row r="145" spans="1:65" s="2" customFormat="1" ht="16.5" customHeight="1">
      <c r="A145" s="34"/>
      <c r="B145" s="35"/>
      <c r="C145" s="187" t="s">
        <v>261</v>
      </c>
      <c r="D145" s="187" t="s">
        <v>140</v>
      </c>
      <c r="E145" s="188" t="s">
        <v>774</v>
      </c>
      <c r="F145" s="189" t="s">
        <v>775</v>
      </c>
      <c r="G145" s="190" t="s">
        <v>732</v>
      </c>
      <c r="H145" s="191">
        <v>2</v>
      </c>
      <c r="I145" s="192"/>
      <c r="J145" s="193">
        <f t="shared" si="10"/>
        <v>0</v>
      </c>
      <c r="K145" s="194"/>
      <c r="L145" s="39"/>
      <c r="M145" s="195" t="s">
        <v>1</v>
      </c>
      <c r="N145" s="196" t="s">
        <v>39</v>
      </c>
      <c r="O145" s="71"/>
      <c r="P145" s="197">
        <f t="shared" si="11"/>
        <v>0</v>
      </c>
      <c r="Q145" s="197">
        <v>0</v>
      </c>
      <c r="R145" s="197">
        <f t="shared" si="12"/>
        <v>0</v>
      </c>
      <c r="S145" s="197">
        <v>0</v>
      </c>
      <c r="T145" s="198">
        <f t="shared" si="13"/>
        <v>0</v>
      </c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R145" s="199" t="s">
        <v>144</v>
      </c>
      <c r="AT145" s="199" t="s">
        <v>140</v>
      </c>
      <c r="AU145" s="199" t="s">
        <v>81</v>
      </c>
      <c r="AY145" s="17" t="s">
        <v>137</v>
      </c>
      <c r="BE145" s="200">
        <f t="shared" si="14"/>
        <v>0</v>
      </c>
      <c r="BF145" s="200">
        <f t="shared" si="15"/>
        <v>0</v>
      </c>
      <c r="BG145" s="200">
        <f t="shared" si="16"/>
        <v>0</v>
      </c>
      <c r="BH145" s="200">
        <f t="shared" si="17"/>
        <v>0</v>
      </c>
      <c r="BI145" s="200">
        <f t="shared" si="18"/>
        <v>0</v>
      </c>
      <c r="BJ145" s="17" t="s">
        <v>145</v>
      </c>
      <c r="BK145" s="200">
        <f t="shared" si="19"/>
        <v>0</v>
      </c>
      <c r="BL145" s="17" t="s">
        <v>144</v>
      </c>
      <c r="BM145" s="199" t="s">
        <v>776</v>
      </c>
    </row>
    <row r="146" spans="1:65" s="2" customFormat="1" ht="16.5" customHeight="1">
      <c r="A146" s="34"/>
      <c r="B146" s="35"/>
      <c r="C146" s="187" t="s">
        <v>265</v>
      </c>
      <c r="D146" s="187" t="s">
        <v>140</v>
      </c>
      <c r="E146" s="188" t="s">
        <v>777</v>
      </c>
      <c r="F146" s="189" t="s">
        <v>778</v>
      </c>
      <c r="G146" s="190" t="s">
        <v>732</v>
      </c>
      <c r="H146" s="191">
        <v>24</v>
      </c>
      <c r="I146" s="192"/>
      <c r="J146" s="193">
        <f t="shared" si="10"/>
        <v>0</v>
      </c>
      <c r="K146" s="194"/>
      <c r="L146" s="39"/>
      <c r="M146" s="195" t="s">
        <v>1</v>
      </c>
      <c r="N146" s="196" t="s">
        <v>39</v>
      </c>
      <c r="O146" s="71"/>
      <c r="P146" s="197">
        <f t="shared" si="11"/>
        <v>0</v>
      </c>
      <c r="Q146" s="197">
        <v>0</v>
      </c>
      <c r="R146" s="197">
        <f t="shared" si="12"/>
        <v>0</v>
      </c>
      <c r="S146" s="197">
        <v>0</v>
      </c>
      <c r="T146" s="198">
        <f t="shared" si="13"/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9" t="s">
        <v>144</v>
      </c>
      <c r="AT146" s="199" t="s">
        <v>140</v>
      </c>
      <c r="AU146" s="199" t="s">
        <v>81</v>
      </c>
      <c r="AY146" s="17" t="s">
        <v>137</v>
      </c>
      <c r="BE146" s="200">
        <f t="shared" si="14"/>
        <v>0</v>
      </c>
      <c r="BF146" s="200">
        <f t="shared" si="15"/>
        <v>0</v>
      </c>
      <c r="BG146" s="200">
        <f t="shared" si="16"/>
        <v>0</v>
      </c>
      <c r="BH146" s="200">
        <f t="shared" si="17"/>
        <v>0</v>
      </c>
      <c r="BI146" s="200">
        <f t="shared" si="18"/>
        <v>0</v>
      </c>
      <c r="BJ146" s="17" t="s">
        <v>145</v>
      </c>
      <c r="BK146" s="200">
        <f t="shared" si="19"/>
        <v>0</v>
      </c>
      <c r="BL146" s="17" t="s">
        <v>144</v>
      </c>
      <c r="BM146" s="199" t="s">
        <v>779</v>
      </c>
    </row>
    <row r="147" spans="1:65" s="2" customFormat="1" ht="16.5" customHeight="1">
      <c r="A147" s="34"/>
      <c r="B147" s="35"/>
      <c r="C147" s="187" t="s">
        <v>269</v>
      </c>
      <c r="D147" s="187" t="s">
        <v>140</v>
      </c>
      <c r="E147" s="188" t="s">
        <v>780</v>
      </c>
      <c r="F147" s="189" t="s">
        <v>781</v>
      </c>
      <c r="G147" s="190" t="s">
        <v>258</v>
      </c>
      <c r="H147" s="191">
        <v>13</v>
      </c>
      <c r="I147" s="192"/>
      <c r="J147" s="193">
        <f t="shared" si="10"/>
        <v>0</v>
      </c>
      <c r="K147" s="194"/>
      <c r="L147" s="39"/>
      <c r="M147" s="195" t="s">
        <v>1</v>
      </c>
      <c r="N147" s="196" t="s">
        <v>39</v>
      </c>
      <c r="O147" s="71"/>
      <c r="P147" s="197">
        <f t="shared" si="11"/>
        <v>0</v>
      </c>
      <c r="Q147" s="197">
        <v>0</v>
      </c>
      <c r="R147" s="197">
        <f t="shared" si="12"/>
        <v>0</v>
      </c>
      <c r="S147" s="197">
        <v>0</v>
      </c>
      <c r="T147" s="198">
        <f t="shared" si="13"/>
        <v>0</v>
      </c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R147" s="199" t="s">
        <v>144</v>
      </c>
      <c r="AT147" s="199" t="s">
        <v>140</v>
      </c>
      <c r="AU147" s="199" t="s">
        <v>81</v>
      </c>
      <c r="AY147" s="17" t="s">
        <v>137</v>
      </c>
      <c r="BE147" s="200">
        <f t="shared" si="14"/>
        <v>0</v>
      </c>
      <c r="BF147" s="200">
        <f t="shared" si="15"/>
        <v>0</v>
      </c>
      <c r="BG147" s="200">
        <f t="shared" si="16"/>
        <v>0</v>
      </c>
      <c r="BH147" s="200">
        <f t="shared" si="17"/>
        <v>0</v>
      </c>
      <c r="BI147" s="200">
        <f t="shared" si="18"/>
        <v>0</v>
      </c>
      <c r="BJ147" s="17" t="s">
        <v>145</v>
      </c>
      <c r="BK147" s="200">
        <f t="shared" si="19"/>
        <v>0</v>
      </c>
      <c r="BL147" s="17" t="s">
        <v>144</v>
      </c>
      <c r="BM147" s="199" t="s">
        <v>782</v>
      </c>
    </row>
    <row r="148" spans="1:65" s="2" customFormat="1" ht="16.5" customHeight="1">
      <c r="A148" s="34"/>
      <c r="B148" s="35"/>
      <c r="C148" s="187" t="s">
        <v>273</v>
      </c>
      <c r="D148" s="187" t="s">
        <v>140</v>
      </c>
      <c r="E148" s="188" t="s">
        <v>756</v>
      </c>
      <c r="F148" s="189" t="s">
        <v>757</v>
      </c>
      <c r="G148" s="190" t="s">
        <v>258</v>
      </c>
      <c r="H148" s="191">
        <v>2</v>
      </c>
      <c r="I148" s="192"/>
      <c r="J148" s="193">
        <f t="shared" si="10"/>
        <v>0</v>
      </c>
      <c r="K148" s="194"/>
      <c r="L148" s="39"/>
      <c r="M148" s="195" t="s">
        <v>1</v>
      </c>
      <c r="N148" s="196" t="s">
        <v>39</v>
      </c>
      <c r="O148" s="71"/>
      <c r="P148" s="197">
        <f t="shared" si="11"/>
        <v>0</v>
      </c>
      <c r="Q148" s="197">
        <v>0</v>
      </c>
      <c r="R148" s="197">
        <f t="shared" si="12"/>
        <v>0</v>
      </c>
      <c r="S148" s="197">
        <v>0</v>
      </c>
      <c r="T148" s="198">
        <f t="shared" si="13"/>
        <v>0</v>
      </c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R148" s="199" t="s">
        <v>144</v>
      </c>
      <c r="AT148" s="199" t="s">
        <v>140</v>
      </c>
      <c r="AU148" s="199" t="s">
        <v>81</v>
      </c>
      <c r="AY148" s="17" t="s">
        <v>137</v>
      </c>
      <c r="BE148" s="200">
        <f t="shared" si="14"/>
        <v>0</v>
      </c>
      <c r="BF148" s="200">
        <f t="shared" si="15"/>
        <v>0</v>
      </c>
      <c r="BG148" s="200">
        <f t="shared" si="16"/>
        <v>0</v>
      </c>
      <c r="BH148" s="200">
        <f t="shared" si="17"/>
        <v>0</v>
      </c>
      <c r="BI148" s="200">
        <f t="shared" si="18"/>
        <v>0</v>
      </c>
      <c r="BJ148" s="17" t="s">
        <v>145</v>
      </c>
      <c r="BK148" s="200">
        <f t="shared" si="19"/>
        <v>0</v>
      </c>
      <c r="BL148" s="17" t="s">
        <v>144</v>
      </c>
      <c r="BM148" s="199" t="s">
        <v>464</v>
      </c>
    </row>
    <row r="149" spans="1:65" s="2" customFormat="1" ht="16.5" customHeight="1">
      <c r="A149" s="34"/>
      <c r="B149" s="35"/>
      <c r="C149" s="187" t="s">
        <v>277</v>
      </c>
      <c r="D149" s="187" t="s">
        <v>140</v>
      </c>
      <c r="E149" s="188" t="s">
        <v>758</v>
      </c>
      <c r="F149" s="189" t="s">
        <v>759</v>
      </c>
      <c r="G149" s="190" t="s">
        <v>760</v>
      </c>
      <c r="H149" s="191">
        <v>6</v>
      </c>
      <c r="I149" s="192"/>
      <c r="J149" s="193">
        <f t="shared" si="10"/>
        <v>0</v>
      </c>
      <c r="K149" s="194"/>
      <c r="L149" s="39"/>
      <c r="M149" s="195" t="s">
        <v>1</v>
      </c>
      <c r="N149" s="196" t="s">
        <v>39</v>
      </c>
      <c r="O149" s="71"/>
      <c r="P149" s="197">
        <f t="shared" si="11"/>
        <v>0</v>
      </c>
      <c r="Q149" s="197">
        <v>0</v>
      </c>
      <c r="R149" s="197">
        <f t="shared" si="12"/>
        <v>0</v>
      </c>
      <c r="S149" s="197">
        <v>0</v>
      </c>
      <c r="T149" s="198">
        <f t="shared" si="13"/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9" t="s">
        <v>144</v>
      </c>
      <c r="AT149" s="199" t="s">
        <v>140</v>
      </c>
      <c r="AU149" s="199" t="s">
        <v>81</v>
      </c>
      <c r="AY149" s="17" t="s">
        <v>137</v>
      </c>
      <c r="BE149" s="200">
        <f t="shared" si="14"/>
        <v>0</v>
      </c>
      <c r="BF149" s="200">
        <f t="shared" si="15"/>
        <v>0</v>
      </c>
      <c r="BG149" s="200">
        <f t="shared" si="16"/>
        <v>0</v>
      </c>
      <c r="BH149" s="200">
        <f t="shared" si="17"/>
        <v>0</v>
      </c>
      <c r="BI149" s="200">
        <f t="shared" si="18"/>
        <v>0</v>
      </c>
      <c r="BJ149" s="17" t="s">
        <v>145</v>
      </c>
      <c r="BK149" s="200">
        <f t="shared" si="19"/>
        <v>0</v>
      </c>
      <c r="BL149" s="17" t="s">
        <v>144</v>
      </c>
      <c r="BM149" s="199" t="s">
        <v>474</v>
      </c>
    </row>
    <row r="150" spans="1:65" s="2" customFormat="1" ht="16.5" customHeight="1">
      <c r="A150" s="34"/>
      <c r="B150" s="35"/>
      <c r="C150" s="187" t="s">
        <v>284</v>
      </c>
      <c r="D150" s="187" t="s">
        <v>140</v>
      </c>
      <c r="E150" s="188" t="s">
        <v>761</v>
      </c>
      <c r="F150" s="189" t="s">
        <v>762</v>
      </c>
      <c r="G150" s="190" t="s">
        <v>406</v>
      </c>
      <c r="H150" s="191">
        <v>4</v>
      </c>
      <c r="I150" s="192"/>
      <c r="J150" s="193">
        <f t="shared" si="10"/>
        <v>0</v>
      </c>
      <c r="K150" s="194"/>
      <c r="L150" s="39"/>
      <c r="M150" s="195" t="s">
        <v>1</v>
      </c>
      <c r="N150" s="196" t="s">
        <v>39</v>
      </c>
      <c r="O150" s="71"/>
      <c r="P150" s="197">
        <f t="shared" si="11"/>
        <v>0</v>
      </c>
      <c r="Q150" s="197">
        <v>0</v>
      </c>
      <c r="R150" s="197">
        <f t="shared" si="12"/>
        <v>0</v>
      </c>
      <c r="S150" s="197">
        <v>0</v>
      </c>
      <c r="T150" s="198">
        <f t="shared" si="13"/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9" t="s">
        <v>144</v>
      </c>
      <c r="AT150" s="199" t="s">
        <v>140</v>
      </c>
      <c r="AU150" s="199" t="s">
        <v>81</v>
      </c>
      <c r="AY150" s="17" t="s">
        <v>137</v>
      </c>
      <c r="BE150" s="200">
        <f t="shared" si="14"/>
        <v>0</v>
      </c>
      <c r="BF150" s="200">
        <f t="shared" si="15"/>
        <v>0</v>
      </c>
      <c r="BG150" s="200">
        <f t="shared" si="16"/>
        <v>0</v>
      </c>
      <c r="BH150" s="200">
        <f t="shared" si="17"/>
        <v>0</v>
      </c>
      <c r="BI150" s="200">
        <f t="shared" si="18"/>
        <v>0</v>
      </c>
      <c r="BJ150" s="17" t="s">
        <v>145</v>
      </c>
      <c r="BK150" s="200">
        <f t="shared" si="19"/>
        <v>0</v>
      </c>
      <c r="BL150" s="17" t="s">
        <v>144</v>
      </c>
      <c r="BM150" s="199" t="s">
        <v>483</v>
      </c>
    </row>
    <row r="151" spans="1:65" s="2" customFormat="1" ht="16.5" customHeight="1">
      <c r="A151" s="34"/>
      <c r="B151" s="35"/>
      <c r="C151" s="187" t="s">
        <v>288</v>
      </c>
      <c r="D151" s="187" t="s">
        <v>140</v>
      </c>
      <c r="E151" s="188" t="s">
        <v>763</v>
      </c>
      <c r="F151" s="189" t="s">
        <v>764</v>
      </c>
      <c r="G151" s="190" t="s">
        <v>732</v>
      </c>
      <c r="H151" s="191">
        <v>24</v>
      </c>
      <c r="I151" s="192"/>
      <c r="J151" s="193">
        <f t="shared" si="10"/>
        <v>0</v>
      </c>
      <c r="K151" s="194"/>
      <c r="L151" s="39"/>
      <c r="M151" s="195" t="s">
        <v>1</v>
      </c>
      <c r="N151" s="196" t="s">
        <v>39</v>
      </c>
      <c r="O151" s="71"/>
      <c r="P151" s="197">
        <f t="shared" si="11"/>
        <v>0</v>
      </c>
      <c r="Q151" s="197">
        <v>0</v>
      </c>
      <c r="R151" s="197">
        <f t="shared" si="12"/>
        <v>0</v>
      </c>
      <c r="S151" s="197">
        <v>0</v>
      </c>
      <c r="T151" s="198">
        <f t="shared" si="13"/>
        <v>0</v>
      </c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R151" s="199" t="s">
        <v>144</v>
      </c>
      <c r="AT151" s="199" t="s">
        <v>140</v>
      </c>
      <c r="AU151" s="199" t="s">
        <v>81</v>
      </c>
      <c r="AY151" s="17" t="s">
        <v>137</v>
      </c>
      <c r="BE151" s="200">
        <f t="shared" si="14"/>
        <v>0</v>
      </c>
      <c r="BF151" s="200">
        <f t="shared" si="15"/>
        <v>0</v>
      </c>
      <c r="BG151" s="200">
        <f t="shared" si="16"/>
        <v>0</v>
      </c>
      <c r="BH151" s="200">
        <f t="shared" si="17"/>
        <v>0</v>
      </c>
      <c r="BI151" s="200">
        <f t="shared" si="18"/>
        <v>0</v>
      </c>
      <c r="BJ151" s="17" t="s">
        <v>145</v>
      </c>
      <c r="BK151" s="200">
        <f t="shared" si="19"/>
        <v>0</v>
      </c>
      <c r="BL151" s="17" t="s">
        <v>144</v>
      </c>
      <c r="BM151" s="199" t="s">
        <v>491</v>
      </c>
    </row>
    <row r="152" spans="1:65" s="2" customFormat="1" ht="16.5" customHeight="1">
      <c r="A152" s="34"/>
      <c r="B152" s="35"/>
      <c r="C152" s="187" t="s">
        <v>292</v>
      </c>
      <c r="D152" s="187" t="s">
        <v>140</v>
      </c>
      <c r="E152" s="188" t="s">
        <v>783</v>
      </c>
      <c r="F152" s="189" t="s">
        <v>784</v>
      </c>
      <c r="G152" s="190" t="s">
        <v>732</v>
      </c>
      <c r="H152" s="191">
        <v>52</v>
      </c>
      <c r="I152" s="192"/>
      <c r="J152" s="193">
        <f t="shared" si="10"/>
        <v>0</v>
      </c>
      <c r="K152" s="194"/>
      <c r="L152" s="39"/>
      <c r="M152" s="195" t="s">
        <v>1</v>
      </c>
      <c r="N152" s="196" t="s">
        <v>39</v>
      </c>
      <c r="O152" s="71"/>
      <c r="P152" s="197">
        <f t="shared" si="11"/>
        <v>0</v>
      </c>
      <c r="Q152" s="197">
        <v>0</v>
      </c>
      <c r="R152" s="197">
        <f t="shared" si="12"/>
        <v>0</v>
      </c>
      <c r="S152" s="197">
        <v>0</v>
      </c>
      <c r="T152" s="198">
        <f t="shared" si="13"/>
        <v>0</v>
      </c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R152" s="199" t="s">
        <v>144</v>
      </c>
      <c r="AT152" s="199" t="s">
        <v>140</v>
      </c>
      <c r="AU152" s="199" t="s">
        <v>81</v>
      </c>
      <c r="AY152" s="17" t="s">
        <v>137</v>
      </c>
      <c r="BE152" s="200">
        <f t="shared" si="14"/>
        <v>0</v>
      </c>
      <c r="BF152" s="200">
        <f t="shared" si="15"/>
        <v>0</v>
      </c>
      <c r="BG152" s="200">
        <f t="shared" si="16"/>
        <v>0</v>
      </c>
      <c r="BH152" s="200">
        <f t="shared" si="17"/>
        <v>0</v>
      </c>
      <c r="BI152" s="200">
        <f t="shared" si="18"/>
        <v>0</v>
      </c>
      <c r="BJ152" s="17" t="s">
        <v>145</v>
      </c>
      <c r="BK152" s="200">
        <f t="shared" si="19"/>
        <v>0</v>
      </c>
      <c r="BL152" s="17" t="s">
        <v>144</v>
      </c>
      <c r="BM152" s="199" t="s">
        <v>785</v>
      </c>
    </row>
    <row r="153" spans="1:65" s="14" customFormat="1">
      <c r="B153" s="212"/>
      <c r="C153" s="213"/>
      <c r="D153" s="203" t="s">
        <v>147</v>
      </c>
      <c r="E153" s="214" t="s">
        <v>1</v>
      </c>
      <c r="F153" s="215" t="s">
        <v>160</v>
      </c>
      <c r="G153" s="213"/>
      <c r="H153" s="216">
        <v>52</v>
      </c>
      <c r="I153" s="217"/>
      <c r="J153" s="213"/>
      <c r="K153" s="213"/>
      <c r="L153" s="218"/>
      <c r="M153" s="219"/>
      <c r="N153" s="220"/>
      <c r="O153" s="220"/>
      <c r="P153" s="220"/>
      <c r="Q153" s="220"/>
      <c r="R153" s="220"/>
      <c r="S153" s="220"/>
      <c r="T153" s="221"/>
      <c r="AT153" s="222" t="s">
        <v>147</v>
      </c>
      <c r="AU153" s="222" t="s">
        <v>81</v>
      </c>
      <c r="AV153" s="14" t="s">
        <v>145</v>
      </c>
      <c r="AW153" s="14" t="s">
        <v>30</v>
      </c>
      <c r="AX153" s="14" t="s">
        <v>73</v>
      </c>
      <c r="AY153" s="222" t="s">
        <v>137</v>
      </c>
    </row>
    <row r="154" spans="1:65" s="15" customFormat="1">
      <c r="B154" s="223"/>
      <c r="C154" s="224"/>
      <c r="D154" s="203" t="s">
        <v>147</v>
      </c>
      <c r="E154" s="225" t="s">
        <v>1</v>
      </c>
      <c r="F154" s="226" t="s">
        <v>150</v>
      </c>
      <c r="G154" s="224"/>
      <c r="H154" s="227">
        <v>52</v>
      </c>
      <c r="I154" s="228"/>
      <c r="J154" s="224"/>
      <c r="K154" s="224"/>
      <c r="L154" s="229"/>
      <c r="M154" s="230"/>
      <c r="N154" s="231"/>
      <c r="O154" s="231"/>
      <c r="P154" s="231"/>
      <c r="Q154" s="231"/>
      <c r="R154" s="231"/>
      <c r="S154" s="231"/>
      <c r="T154" s="232"/>
      <c r="AT154" s="233" t="s">
        <v>147</v>
      </c>
      <c r="AU154" s="233" t="s">
        <v>81</v>
      </c>
      <c r="AV154" s="15" t="s">
        <v>144</v>
      </c>
      <c r="AW154" s="15" t="s">
        <v>30</v>
      </c>
      <c r="AX154" s="15" t="s">
        <v>81</v>
      </c>
      <c r="AY154" s="233" t="s">
        <v>137</v>
      </c>
    </row>
    <row r="155" spans="1:65" s="12" customFormat="1" ht="25.9" customHeight="1">
      <c r="B155" s="171"/>
      <c r="C155" s="172"/>
      <c r="D155" s="173" t="s">
        <v>72</v>
      </c>
      <c r="E155" s="174" t="s">
        <v>608</v>
      </c>
      <c r="F155" s="174" t="s">
        <v>786</v>
      </c>
      <c r="G155" s="172"/>
      <c r="H155" s="172"/>
      <c r="I155" s="175"/>
      <c r="J155" s="176">
        <f>BK155</f>
        <v>0</v>
      </c>
      <c r="K155" s="172"/>
      <c r="L155" s="177"/>
      <c r="M155" s="178"/>
      <c r="N155" s="179"/>
      <c r="O155" s="179"/>
      <c r="P155" s="180">
        <f>SUM(P156:P159)</f>
        <v>0</v>
      </c>
      <c r="Q155" s="179"/>
      <c r="R155" s="180">
        <f>SUM(R156:R159)</f>
        <v>0</v>
      </c>
      <c r="S155" s="179"/>
      <c r="T155" s="181">
        <f>SUM(T156:T159)</f>
        <v>2.0608</v>
      </c>
      <c r="AR155" s="182" t="s">
        <v>81</v>
      </c>
      <c r="AT155" s="183" t="s">
        <v>72</v>
      </c>
      <c r="AU155" s="183" t="s">
        <v>73</v>
      </c>
      <c r="AY155" s="182" t="s">
        <v>137</v>
      </c>
      <c r="BK155" s="184">
        <f>SUM(BK156:BK159)</f>
        <v>0</v>
      </c>
    </row>
    <row r="156" spans="1:65" s="2" customFormat="1" ht="21.75" customHeight="1">
      <c r="A156" s="34"/>
      <c r="B156" s="35"/>
      <c r="C156" s="187" t="s">
        <v>297</v>
      </c>
      <c r="D156" s="187" t="s">
        <v>140</v>
      </c>
      <c r="E156" s="188" t="s">
        <v>787</v>
      </c>
      <c r="F156" s="189" t="s">
        <v>788</v>
      </c>
      <c r="G156" s="190" t="s">
        <v>258</v>
      </c>
      <c r="H156" s="191">
        <v>136</v>
      </c>
      <c r="I156" s="192"/>
      <c r="J156" s="193">
        <f>ROUND(I156*H156,2)</f>
        <v>0</v>
      </c>
      <c r="K156" s="194"/>
      <c r="L156" s="39"/>
      <c r="M156" s="195" t="s">
        <v>1</v>
      </c>
      <c r="N156" s="196" t="s">
        <v>39</v>
      </c>
      <c r="O156" s="71"/>
      <c r="P156" s="197">
        <f>O156*H156</f>
        <v>0</v>
      </c>
      <c r="Q156" s="197">
        <v>0</v>
      </c>
      <c r="R156" s="197">
        <f>Q156*H156</f>
        <v>0</v>
      </c>
      <c r="S156" s="197">
        <v>1.12E-2</v>
      </c>
      <c r="T156" s="198">
        <f>S156*H156</f>
        <v>1.5231999999999999</v>
      </c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R156" s="199" t="s">
        <v>144</v>
      </c>
      <c r="AT156" s="199" t="s">
        <v>140</v>
      </c>
      <c r="AU156" s="199" t="s">
        <v>81</v>
      </c>
      <c r="AY156" s="17" t="s">
        <v>137</v>
      </c>
      <c r="BE156" s="200">
        <f>IF(N156="základní",J156,0)</f>
        <v>0</v>
      </c>
      <c r="BF156" s="200">
        <f>IF(N156="snížená",J156,0)</f>
        <v>0</v>
      </c>
      <c r="BG156" s="200">
        <f>IF(N156="zákl. přenesená",J156,0)</f>
        <v>0</v>
      </c>
      <c r="BH156" s="200">
        <f>IF(N156="sníž. přenesená",J156,0)</f>
        <v>0</v>
      </c>
      <c r="BI156" s="200">
        <f>IF(N156="nulová",J156,0)</f>
        <v>0</v>
      </c>
      <c r="BJ156" s="17" t="s">
        <v>145</v>
      </c>
      <c r="BK156" s="200">
        <f>ROUND(I156*H156,2)</f>
        <v>0</v>
      </c>
      <c r="BL156" s="17" t="s">
        <v>144</v>
      </c>
      <c r="BM156" s="199" t="s">
        <v>789</v>
      </c>
    </row>
    <row r="157" spans="1:65" s="2" customFormat="1" ht="21.75" customHeight="1">
      <c r="A157" s="34"/>
      <c r="B157" s="35"/>
      <c r="C157" s="187" t="s">
        <v>302</v>
      </c>
      <c r="D157" s="187" t="s">
        <v>140</v>
      </c>
      <c r="E157" s="188" t="s">
        <v>790</v>
      </c>
      <c r="F157" s="189" t="s">
        <v>791</v>
      </c>
      <c r="G157" s="190" t="s">
        <v>732</v>
      </c>
      <c r="H157" s="191">
        <v>48</v>
      </c>
      <c r="I157" s="192"/>
      <c r="J157" s="193">
        <f>ROUND(I157*H157,2)</f>
        <v>0</v>
      </c>
      <c r="K157" s="194"/>
      <c r="L157" s="39"/>
      <c r="M157" s="195" t="s">
        <v>1</v>
      </c>
      <c r="N157" s="196" t="s">
        <v>39</v>
      </c>
      <c r="O157" s="71"/>
      <c r="P157" s="197">
        <f>O157*H157</f>
        <v>0</v>
      </c>
      <c r="Q157" s="197">
        <v>0</v>
      </c>
      <c r="R157" s="197">
        <f>Q157*H157</f>
        <v>0</v>
      </c>
      <c r="S157" s="197">
        <v>1.12E-2</v>
      </c>
      <c r="T157" s="198">
        <f>S157*H157</f>
        <v>0.53759999999999997</v>
      </c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R157" s="199" t="s">
        <v>144</v>
      </c>
      <c r="AT157" s="199" t="s">
        <v>140</v>
      </c>
      <c r="AU157" s="199" t="s">
        <v>81</v>
      </c>
      <c r="AY157" s="17" t="s">
        <v>137</v>
      </c>
      <c r="BE157" s="200">
        <f>IF(N157="základní",J157,0)</f>
        <v>0</v>
      </c>
      <c r="BF157" s="200">
        <f>IF(N157="snížená",J157,0)</f>
        <v>0</v>
      </c>
      <c r="BG157" s="200">
        <f>IF(N157="zákl. přenesená",J157,0)</f>
        <v>0</v>
      </c>
      <c r="BH157" s="200">
        <f>IF(N157="sníž. přenesená",J157,0)</f>
        <v>0</v>
      </c>
      <c r="BI157" s="200">
        <f>IF(N157="nulová",J157,0)</f>
        <v>0</v>
      </c>
      <c r="BJ157" s="17" t="s">
        <v>145</v>
      </c>
      <c r="BK157" s="200">
        <f>ROUND(I157*H157,2)</f>
        <v>0</v>
      </c>
      <c r="BL157" s="17" t="s">
        <v>144</v>
      </c>
      <c r="BM157" s="199" t="s">
        <v>792</v>
      </c>
    </row>
    <row r="158" spans="1:65" s="2" customFormat="1" ht="16.5" customHeight="1">
      <c r="A158" s="34"/>
      <c r="B158" s="35"/>
      <c r="C158" s="187" t="s">
        <v>307</v>
      </c>
      <c r="D158" s="187" t="s">
        <v>140</v>
      </c>
      <c r="E158" s="188" t="s">
        <v>793</v>
      </c>
      <c r="F158" s="189" t="s">
        <v>313</v>
      </c>
      <c r="G158" s="190" t="s">
        <v>208</v>
      </c>
      <c r="H158" s="191">
        <v>1</v>
      </c>
      <c r="I158" s="192"/>
      <c r="J158" s="193">
        <f>ROUND(I158*H158,2)</f>
        <v>0</v>
      </c>
      <c r="K158" s="194"/>
      <c r="L158" s="39"/>
      <c r="M158" s="195" t="s">
        <v>1</v>
      </c>
      <c r="N158" s="196" t="s">
        <v>39</v>
      </c>
      <c r="O158" s="71"/>
      <c r="P158" s="197">
        <f>O158*H158</f>
        <v>0</v>
      </c>
      <c r="Q158" s="197">
        <v>0</v>
      </c>
      <c r="R158" s="197">
        <f>Q158*H158</f>
        <v>0</v>
      </c>
      <c r="S158" s="197">
        <v>0</v>
      </c>
      <c r="T158" s="198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9" t="s">
        <v>144</v>
      </c>
      <c r="AT158" s="199" t="s">
        <v>140</v>
      </c>
      <c r="AU158" s="199" t="s">
        <v>81</v>
      </c>
      <c r="AY158" s="17" t="s">
        <v>137</v>
      </c>
      <c r="BE158" s="200">
        <f>IF(N158="základní",J158,0)</f>
        <v>0</v>
      </c>
      <c r="BF158" s="200">
        <f>IF(N158="snížená",J158,0)</f>
        <v>0</v>
      </c>
      <c r="BG158" s="200">
        <f>IF(N158="zákl. přenesená",J158,0)</f>
        <v>0</v>
      </c>
      <c r="BH158" s="200">
        <f>IF(N158="sníž. přenesená",J158,0)</f>
        <v>0</v>
      </c>
      <c r="BI158" s="200">
        <f>IF(N158="nulová",J158,0)</f>
        <v>0</v>
      </c>
      <c r="BJ158" s="17" t="s">
        <v>145</v>
      </c>
      <c r="BK158" s="200">
        <f>ROUND(I158*H158,2)</f>
        <v>0</v>
      </c>
      <c r="BL158" s="17" t="s">
        <v>144</v>
      </c>
      <c r="BM158" s="199" t="s">
        <v>503</v>
      </c>
    </row>
    <row r="159" spans="1:65" s="2" customFormat="1" ht="16.5" customHeight="1">
      <c r="A159" s="34"/>
      <c r="B159" s="35"/>
      <c r="C159" s="187" t="s">
        <v>314</v>
      </c>
      <c r="D159" s="187" t="s">
        <v>140</v>
      </c>
      <c r="E159" s="188" t="s">
        <v>794</v>
      </c>
      <c r="F159" s="189" t="s">
        <v>795</v>
      </c>
      <c r="G159" s="190" t="s">
        <v>208</v>
      </c>
      <c r="H159" s="191">
        <v>1</v>
      </c>
      <c r="I159" s="192"/>
      <c r="J159" s="193">
        <f>ROUND(I159*H159,2)</f>
        <v>0</v>
      </c>
      <c r="K159" s="194"/>
      <c r="L159" s="39"/>
      <c r="M159" s="249" t="s">
        <v>1</v>
      </c>
      <c r="N159" s="250" t="s">
        <v>39</v>
      </c>
      <c r="O159" s="251"/>
      <c r="P159" s="252">
        <f>O159*H159</f>
        <v>0</v>
      </c>
      <c r="Q159" s="252">
        <v>0</v>
      </c>
      <c r="R159" s="252">
        <f>Q159*H159</f>
        <v>0</v>
      </c>
      <c r="S159" s="252">
        <v>0</v>
      </c>
      <c r="T159" s="253">
        <f>S159*H159</f>
        <v>0</v>
      </c>
      <c r="U159" s="34"/>
      <c r="V159" s="34"/>
      <c r="W159" s="34"/>
      <c r="X159" s="34"/>
      <c r="Y159" s="34"/>
      <c r="Z159" s="34"/>
      <c r="AA159" s="34"/>
      <c r="AB159" s="34"/>
      <c r="AC159" s="34"/>
      <c r="AD159" s="34"/>
      <c r="AE159" s="34"/>
      <c r="AR159" s="199" t="s">
        <v>144</v>
      </c>
      <c r="AT159" s="199" t="s">
        <v>140</v>
      </c>
      <c r="AU159" s="199" t="s">
        <v>81</v>
      </c>
      <c r="AY159" s="17" t="s">
        <v>137</v>
      </c>
      <c r="BE159" s="200">
        <f>IF(N159="základní",J159,0)</f>
        <v>0</v>
      </c>
      <c r="BF159" s="200">
        <f>IF(N159="snížená",J159,0)</f>
        <v>0</v>
      </c>
      <c r="BG159" s="200">
        <f>IF(N159="zákl. přenesená",J159,0)</f>
        <v>0</v>
      </c>
      <c r="BH159" s="200">
        <f>IF(N159="sníž. přenesená",J159,0)</f>
        <v>0</v>
      </c>
      <c r="BI159" s="200">
        <f>IF(N159="nulová",J159,0)</f>
        <v>0</v>
      </c>
      <c r="BJ159" s="17" t="s">
        <v>145</v>
      </c>
      <c r="BK159" s="200">
        <f>ROUND(I159*H159,2)</f>
        <v>0</v>
      </c>
      <c r="BL159" s="17" t="s">
        <v>144</v>
      </c>
      <c r="BM159" s="199" t="s">
        <v>796</v>
      </c>
    </row>
    <row r="160" spans="1:65" s="2" customFormat="1" ht="6.95" customHeight="1">
      <c r="A160" s="34"/>
      <c r="B160" s="54"/>
      <c r="C160" s="55"/>
      <c r="D160" s="55"/>
      <c r="E160" s="55"/>
      <c r="F160" s="55"/>
      <c r="G160" s="55"/>
      <c r="H160" s="55"/>
      <c r="I160" s="55"/>
      <c r="J160" s="55"/>
      <c r="K160" s="55"/>
      <c r="L160" s="39"/>
      <c r="M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  <c r="AD160" s="34"/>
      <c r="AE160" s="34"/>
    </row>
  </sheetData>
  <sheetProtection algorithmName="SHA-512" hashValue="EbbkKahDUm6HY6bjawsPGv9HXsZkAxgPA11omI3AmH8cgR/7mW0zX8U62p9mocSVeo4UITOEe/uACvJDjfiSzw==" saltValue="NZy+nvtEVqPWDexTWnSDuR5fCa0oNpd083SPmXahgXlgZmX/ar6lwYzjqToTqyfA1a5R64xqOmYCGfEb3ZjqBQ==" spinCount="100000" sheet="1" objects="1" scenarios="1" formatColumns="0" formatRows="0" autoFilter="0"/>
  <autoFilter ref="C118:K159" xr:uid="{00000000-0009-0000-0000-000004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33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7" t="s">
        <v>94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81</v>
      </c>
    </row>
    <row r="4" spans="1:46" s="1" customFormat="1" ht="24.95" customHeight="1">
      <c r="B4" s="20"/>
      <c r="D4" s="110" t="s">
        <v>98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298" t="str">
        <f>'Rekapitulace stavby'!K6</f>
        <v>Bytový dům Mezilesí 2059 - Výměna stoupacího potrubí - II. etapa</v>
      </c>
      <c r="F7" s="299"/>
      <c r="G7" s="299"/>
      <c r="H7" s="299"/>
      <c r="L7" s="20"/>
    </row>
    <row r="8" spans="1:46" s="2" customFormat="1" ht="12" customHeight="1">
      <c r="A8" s="34"/>
      <c r="B8" s="39"/>
      <c r="C8" s="34"/>
      <c r="D8" s="112" t="s">
        <v>99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0" t="s">
        <v>797</v>
      </c>
      <c r="F9" s="301"/>
      <c r="G9" s="301"/>
      <c r="H9" s="301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20. 5. 2021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tr">
        <f>IF('Rekapitulace stavby'!E11="","",'Rekapitulace stavby'!E11)</f>
        <v xml:space="preserve"> </v>
      </c>
      <c r="F15" s="34"/>
      <c r="G15" s="34"/>
      <c r="H15" s="34"/>
      <c r="I15" s="112" t="s">
        <v>26</v>
      </c>
      <c r="J15" s="11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27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2" t="str">
        <f>'Rekapitulace stavby'!E14</f>
        <v>Vyplň údaj</v>
      </c>
      <c r="F18" s="303"/>
      <c r="G18" s="303"/>
      <c r="H18" s="303"/>
      <c r="I18" s="112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29</v>
      </c>
      <c r="E20" s="34"/>
      <c r="F20" s="34"/>
      <c r="G20" s="34"/>
      <c r="H20" s="34"/>
      <c r="I20" s="112" t="s">
        <v>25</v>
      </c>
      <c r="J20" s="11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tr">
        <f>IF('Rekapitulace stavby'!E17="","",'Rekapitulace stavby'!E17)</f>
        <v xml:space="preserve"> </v>
      </c>
      <c r="F21" s="34"/>
      <c r="G21" s="34"/>
      <c r="H21" s="34"/>
      <c r="I21" s="112" t="s">
        <v>26</v>
      </c>
      <c r="J21" s="11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31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26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32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4" t="s">
        <v>1</v>
      </c>
      <c r="F27" s="304"/>
      <c r="G27" s="304"/>
      <c r="H27" s="30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33</v>
      </c>
      <c r="E30" s="34"/>
      <c r="F30" s="34"/>
      <c r="G30" s="34"/>
      <c r="H30" s="34"/>
      <c r="I30" s="34"/>
      <c r="J30" s="120">
        <f>ROUND(J117,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35</v>
      </c>
      <c r="G32" s="34"/>
      <c r="H32" s="34"/>
      <c r="I32" s="121" t="s">
        <v>34</v>
      </c>
      <c r="J32" s="121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37</v>
      </c>
      <c r="E33" s="112" t="s">
        <v>38</v>
      </c>
      <c r="F33" s="123">
        <f>ROUND((SUM(BE117:BE132)),  2)</f>
        <v>0</v>
      </c>
      <c r="G33" s="34"/>
      <c r="H33" s="34"/>
      <c r="I33" s="124">
        <v>0.21</v>
      </c>
      <c r="J33" s="123">
        <f>ROUND(((SUM(BE117:BE132))*I33),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39</v>
      </c>
      <c r="F34" s="123">
        <f>ROUND((SUM(BF117:BF132)),  2)</f>
        <v>0</v>
      </c>
      <c r="G34" s="34"/>
      <c r="H34" s="34"/>
      <c r="I34" s="124">
        <v>0.15</v>
      </c>
      <c r="J34" s="123">
        <f>ROUND(((SUM(BF117:BF132))*I34),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40</v>
      </c>
      <c r="F35" s="123">
        <f>ROUND((SUM(BG117:BG132)),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41</v>
      </c>
      <c r="F36" s="123">
        <f>ROUND((SUM(BH117:BH132)),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42</v>
      </c>
      <c r="F37" s="123">
        <f>ROUND((SUM(BI117:BI132)),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43</v>
      </c>
      <c r="E39" s="127"/>
      <c r="F39" s="127"/>
      <c r="G39" s="128" t="s">
        <v>44</v>
      </c>
      <c r="H39" s="129" t="s">
        <v>45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101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6" t="str">
        <f>E7</f>
        <v>Bytový dům Mezilesí 2059 - Výměna stoupacího potrubí - II. etapa</v>
      </c>
      <c r="F85" s="297"/>
      <c r="G85" s="297"/>
      <c r="H85" s="297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99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4" t="str">
        <f>E9</f>
        <v>01.5 - SO 01.5 Likvidace asbestu - kanalizační potrubí</v>
      </c>
      <c r="F87" s="295"/>
      <c r="G87" s="295"/>
      <c r="H87" s="295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20. 5. 2021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29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102</v>
      </c>
      <c r="D94" s="144"/>
      <c r="E94" s="144"/>
      <c r="F94" s="144"/>
      <c r="G94" s="144"/>
      <c r="H94" s="144"/>
      <c r="I94" s="144"/>
      <c r="J94" s="145" t="s">
        <v>103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104</v>
      </c>
      <c r="D96" s="36"/>
      <c r="E96" s="36"/>
      <c r="F96" s="36"/>
      <c r="G96" s="36"/>
      <c r="H96" s="36"/>
      <c r="I96" s="36"/>
      <c r="J96" s="84">
        <f>J117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105</v>
      </c>
    </row>
    <row r="97" spans="1:31" s="9" customFormat="1" ht="24.95" customHeight="1">
      <c r="B97" s="147"/>
      <c r="C97" s="148"/>
      <c r="D97" s="149" t="s">
        <v>798</v>
      </c>
      <c r="E97" s="150"/>
      <c r="F97" s="150"/>
      <c r="G97" s="150"/>
      <c r="H97" s="150"/>
      <c r="I97" s="150"/>
      <c r="J97" s="151">
        <f>J118</f>
        <v>0</v>
      </c>
      <c r="K97" s="148"/>
      <c r="L97" s="152"/>
    </row>
    <row r="98" spans="1:31" s="2" customFormat="1" ht="21.75" customHeight="1">
      <c r="A98" s="34"/>
      <c r="B98" s="35"/>
      <c r="C98" s="36"/>
      <c r="D98" s="36"/>
      <c r="E98" s="36"/>
      <c r="F98" s="36"/>
      <c r="G98" s="36"/>
      <c r="H98" s="36"/>
      <c r="I98" s="36"/>
      <c r="J98" s="36"/>
      <c r="K98" s="36"/>
      <c r="L98" s="51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</row>
    <row r="99" spans="1:31" s="2" customFormat="1" ht="6.95" customHeight="1">
      <c r="A99" s="34"/>
      <c r="B99" s="54"/>
      <c r="C99" s="55"/>
      <c r="D99" s="55"/>
      <c r="E99" s="55"/>
      <c r="F99" s="55"/>
      <c r="G99" s="55"/>
      <c r="H99" s="55"/>
      <c r="I99" s="55"/>
      <c r="J99" s="55"/>
      <c r="K99" s="55"/>
      <c r="L99" s="51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3" spans="1:31" s="2" customFormat="1" ht="6.95" customHeight="1">
      <c r="A103" s="34"/>
      <c r="B103" s="56"/>
      <c r="C103" s="57"/>
      <c r="D103" s="57"/>
      <c r="E103" s="57"/>
      <c r="F103" s="57"/>
      <c r="G103" s="57"/>
      <c r="H103" s="57"/>
      <c r="I103" s="57"/>
      <c r="J103" s="57"/>
      <c r="K103" s="57"/>
      <c r="L103" s="51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</row>
    <row r="104" spans="1:31" s="2" customFormat="1" ht="24.95" customHeight="1">
      <c r="A104" s="34"/>
      <c r="B104" s="35"/>
      <c r="C104" s="23" t="s">
        <v>122</v>
      </c>
      <c r="D104" s="36"/>
      <c r="E104" s="36"/>
      <c r="F104" s="36"/>
      <c r="G104" s="36"/>
      <c r="H104" s="36"/>
      <c r="I104" s="36"/>
      <c r="J104" s="36"/>
      <c r="K104" s="36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31" s="2" customFormat="1" ht="6.95" customHeight="1">
      <c r="A105" s="34"/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12" customHeight="1">
      <c r="A106" s="34"/>
      <c r="B106" s="35"/>
      <c r="C106" s="29" t="s">
        <v>16</v>
      </c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16.5" customHeight="1">
      <c r="A107" s="34"/>
      <c r="B107" s="35"/>
      <c r="C107" s="36"/>
      <c r="D107" s="36"/>
      <c r="E107" s="296" t="str">
        <f>E7</f>
        <v>Bytový dům Mezilesí 2059 - Výměna stoupacího potrubí - II. etapa</v>
      </c>
      <c r="F107" s="297"/>
      <c r="G107" s="297"/>
      <c r="H107" s="297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12" customHeight="1">
      <c r="A108" s="34"/>
      <c r="B108" s="35"/>
      <c r="C108" s="29" t="s">
        <v>99</v>
      </c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6.5" customHeight="1">
      <c r="A109" s="34"/>
      <c r="B109" s="35"/>
      <c r="C109" s="36"/>
      <c r="D109" s="36"/>
      <c r="E109" s="284" t="str">
        <f>E9</f>
        <v>01.5 - SO 01.5 Likvidace asbestu - kanalizační potrubí</v>
      </c>
      <c r="F109" s="295"/>
      <c r="G109" s="295"/>
      <c r="H109" s="295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6.95" customHeight="1">
      <c r="A110" s="34"/>
      <c r="B110" s="35"/>
      <c r="C110" s="36"/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2" customHeight="1">
      <c r="A111" s="34"/>
      <c r="B111" s="35"/>
      <c r="C111" s="29" t="s">
        <v>20</v>
      </c>
      <c r="D111" s="36"/>
      <c r="E111" s="36"/>
      <c r="F111" s="27" t="str">
        <f>F12</f>
        <v xml:space="preserve"> </v>
      </c>
      <c r="G111" s="36"/>
      <c r="H111" s="36"/>
      <c r="I111" s="29" t="s">
        <v>22</v>
      </c>
      <c r="J111" s="66" t="str">
        <f>IF(J12="","",J12)</f>
        <v>20. 5. 2021</v>
      </c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6.95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5.2" customHeight="1">
      <c r="A113" s="34"/>
      <c r="B113" s="35"/>
      <c r="C113" s="29" t="s">
        <v>24</v>
      </c>
      <c r="D113" s="36"/>
      <c r="E113" s="36"/>
      <c r="F113" s="27" t="str">
        <f>E15</f>
        <v xml:space="preserve"> </v>
      </c>
      <c r="G113" s="36"/>
      <c r="H113" s="36"/>
      <c r="I113" s="29" t="s">
        <v>29</v>
      </c>
      <c r="J113" s="32" t="str">
        <f>E21</f>
        <v xml:space="preserve"> </v>
      </c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5.2" customHeight="1">
      <c r="A114" s="34"/>
      <c r="B114" s="35"/>
      <c r="C114" s="29" t="s">
        <v>27</v>
      </c>
      <c r="D114" s="36"/>
      <c r="E114" s="36"/>
      <c r="F114" s="27" t="str">
        <f>IF(E18="","",E18)</f>
        <v>Vyplň údaj</v>
      </c>
      <c r="G114" s="36"/>
      <c r="H114" s="36"/>
      <c r="I114" s="29" t="s">
        <v>31</v>
      </c>
      <c r="J114" s="32" t="str">
        <f>E24</f>
        <v xml:space="preserve"> </v>
      </c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0.35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11" customFormat="1" ht="29.25" customHeight="1">
      <c r="A116" s="159"/>
      <c r="B116" s="160"/>
      <c r="C116" s="161" t="s">
        <v>123</v>
      </c>
      <c r="D116" s="162" t="s">
        <v>58</v>
      </c>
      <c r="E116" s="162" t="s">
        <v>54</v>
      </c>
      <c r="F116" s="162" t="s">
        <v>55</v>
      </c>
      <c r="G116" s="162" t="s">
        <v>124</v>
      </c>
      <c r="H116" s="162" t="s">
        <v>125</v>
      </c>
      <c r="I116" s="162" t="s">
        <v>126</v>
      </c>
      <c r="J116" s="163" t="s">
        <v>103</v>
      </c>
      <c r="K116" s="164" t="s">
        <v>127</v>
      </c>
      <c r="L116" s="165"/>
      <c r="M116" s="75" t="s">
        <v>1</v>
      </c>
      <c r="N116" s="76" t="s">
        <v>37</v>
      </c>
      <c r="O116" s="76" t="s">
        <v>128</v>
      </c>
      <c r="P116" s="76" t="s">
        <v>129</v>
      </c>
      <c r="Q116" s="76" t="s">
        <v>130</v>
      </c>
      <c r="R116" s="76" t="s">
        <v>131</v>
      </c>
      <c r="S116" s="76" t="s">
        <v>132</v>
      </c>
      <c r="T116" s="77" t="s">
        <v>133</v>
      </c>
      <c r="U116" s="159"/>
      <c r="V116" s="159"/>
      <c r="W116" s="159"/>
      <c r="X116" s="159"/>
      <c r="Y116" s="159"/>
      <c r="Z116" s="159"/>
      <c r="AA116" s="159"/>
      <c r="AB116" s="159"/>
      <c r="AC116" s="159"/>
      <c r="AD116" s="159"/>
      <c r="AE116" s="159"/>
    </row>
    <row r="117" spans="1:65" s="2" customFormat="1" ht="22.9" customHeight="1">
      <c r="A117" s="34"/>
      <c r="B117" s="35"/>
      <c r="C117" s="82" t="s">
        <v>134</v>
      </c>
      <c r="D117" s="36"/>
      <c r="E117" s="36"/>
      <c r="F117" s="36"/>
      <c r="G117" s="36"/>
      <c r="H117" s="36"/>
      <c r="I117" s="36"/>
      <c r="J117" s="166">
        <f>BK117</f>
        <v>0</v>
      </c>
      <c r="K117" s="36"/>
      <c r="L117" s="39"/>
      <c r="M117" s="78"/>
      <c r="N117" s="167"/>
      <c r="O117" s="79"/>
      <c r="P117" s="168">
        <f>P118</f>
        <v>0</v>
      </c>
      <c r="Q117" s="79"/>
      <c r="R117" s="168">
        <f>R118</f>
        <v>0</v>
      </c>
      <c r="S117" s="79"/>
      <c r="T117" s="169">
        <f>T118</f>
        <v>0</v>
      </c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T117" s="17" t="s">
        <v>72</v>
      </c>
      <c r="AU117" s="17" t="s">
        <v>105</v>
      </c>
      <c r="BK117" s="170">
        <f>BK118</f>
        <v>0</v>
      </c>
    </row>
    <row r="118" spans="1:65" s="12" customFormat="1" ht="25.9" customHeight="1">
      <c r="B118" s="171"/>
      <c r="C118" s="172"/>
      <c r="D118" s="173" t="s">
        <v>72</v>
      </c>
      <c r="E118" s="174" t="s">
        <v>799</v>
      </c>
      <c r="F118" s="174" t="s">
        <v>630</v>
      </c>
      <c r="G118" s="172"/>
      <c r="H118" s="172"/>
      <c r="I118" s="175"/>
      <c r="J118" s="176">
        <f>BK118</f>
        <v>0</v>
      </c>
      <c r="K118" s="172"/>
      <c r="L118" s="177"/>
      <c r="M118" s="178"/>
      <c r="N118" s="179"/>
      <c r="O118" s="179"/>
      <c r="P118" s="180">
        <f>SUM(P119:P132)</f>
        <v>0</v>
      </c>
      <c r="Q118" s="179"/>
      <c r="R118" s="180">
        <f>SUM(R119:R132)</f>
        <v>0</v>
      </c>
      <c r="S118" s="179"/>
      <c r="T118" s="181">
        <f>SUM(T119:T132)</f>
        <v>0</v>
      </c>
      <c r="AR118" s="182" t="s">
        <v>144</v>
      </c>
      <c r="AT118" s="183" t="s">
        <v>72</v>
      </c>
      <c r="AU118" s="183" t="s">
        <v>73</v>
      </c>
      <c r="AY118" s="182" t="s">
        <v>137</v>
      </c>
      <c r="BK118" s="184">
        <f>SUM(BK119:BK132)</f>
        <v>0</v>
      </c>
    </row>
    <row r="119" spans="1:65" s="2" customFormat="1" ht="16.5" customHeight="1">
      <c r="A119" s="34"/>
      <c r="B119" s="35"/>
      <c r="C119" s="187" t="s">
        <v>81</v>
      </c>
      <c r="D119" s="187" t="s">
        <v>140</v>
      </c>
      <c r="E119" s="188" t="s">
        <v>800</v>
      </c>
      <c r="F119" s="189" t="s">
        <v>801</v>
      </c>
      <c r="G119" s="190" t="s">
        <v>802</v>
      </c>
      <c r="H119" s="191">
        <v>288</v>
      </c>
      <c r="I119" s="192"/>
      <c r="J119" s="193">
        <f t="shared" ref="J119:J132" si="0">ROUND(I119*H119,2)</f>
        <v>0</v>
      </c>
      <c r="K119" s="194"/>
      <c r="L119" s="39"/>
      <c r="M119" s="195" t="s">
        <v>1</v>
      </c>
      <c r="N119" s="196" t="s">
        <v>39</v>
      </c>
      <c r="O119" s="71"/>
      <c r="P119" s="197">
        <f t="shared" ref="P119:P132" si="1">O119*H119</f>
        <v>0</v>
      </c>
      <c r="Q119" s="197">
        <v>0</v>
      </c>
      <c r="R119" s="197">
        <f t="shared" ref="R119:R132" si="2">Q119*H119</f>
        <v>0</v>
      </c>
      <c r="S119" s="197">
        <v>0</v>
      </c>
      <c r="T119" s="198">
        <f t="shared" ref="T119:T132" si="3">S119*H119</f>
        <v>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R119" s="199" t="s">
        <v>803</v>
      </c>
      <c r="AT119" s="199" t="s">
        <v>140</v>
      </c>
      <c r="AU119" s="199" t="s">
        <v>81</v>
      </c>
      <c r="AY119" s="17" t="s">
        <v>137</v>
      </c>
      <c r="BE119" s="200">
        <f t="shared" ref="BE119:BE132" si="4">IF(N119="základní",J119,0)</f>
        <v>0</v>
      </c>
      <c r="BF119" s="200">
        <f t="shared" ref="BF119:BF132" si="5">IF(N119="snížená",J119,0)</f>
        <v>0</v>
      </c>
      <c r="BG119" s="200">
        <f t="shared" ref="BG119:BG132" si="6">IF(N119="zákl. přenesená",J119,0)</f>
        <v>0</v>
      </c>
      <c r="BH119" s="200">
        <f t="shared" ref="BH119:BH132" si="7">IF(N119="sníž. přenesená",J119,0)</f>
        <v>0</v>
      </c>
      <c r="BI119" s="200">
        <f t="shared" ref="BI119:BI132" si="8">IF(N119="nulová",J119,0)</f>
        <v>0</v>
      </c>
      <c r="BJ119" s="17" t="s">
        <v>145</v>
      </c>
      <c r="BK119" s="200">
        <f t="shared" ref="BK119:BK132" si="9">ROUND(I119*H119,2)</f>
        <v>0</v>
      </c>
      <c r="BL119" s="17" t="s">
        <v>803</v>
      </c>
      <c r="BM119" s="199" t="s">
        <v>145</v>
      </c>
    </row>
    <row r="120" spans="1:65" s="2" customFormat="1" ht="16.5" customHeight="1">
      <c r="A120" s="34"/>
      <c r="B120" s="35"/>
      <c r="C120" s="187" t="s">
        <v>145</v>
      </c>
      <c r="D120" s="187" t="s">
        <v>140</v>
      </c>
      <c r="E120" s="188" t="s">
        <v>804</v>
      </c>
      <c r="F120" s="189" t="s">
        <v>805</v>
      </c>
      <c r="G120" s="190" t="s">
        <v>732</v>
      </c>
      <c r="H120" s="191">
        <v>24</v>
      </c>
      <c r="I120" s="192"/>
      <c r="J120" s="193">
        <f t="shared" si="0"/>
        <v>0</v>
      </c>
      <c r="K120" s="194"/>
      <c r="L120" s="39"/>
      <c r="M120" s="195" t="s">
        <v>1</v>
      </c>
      <c r="N120" s="196" t="s">
        <v>39</v>
      </c>
      <c r="O120" s="71"/>
      <c r="P120" s="197">
        <f t="shared" si="1"/>
        <v>0</v>
      </c>
      <c r="Q120" s="197">
        <v>0</v>
      </c>
      <c r="R120" s="197">
        <f t="shared" si="2"/>
        <v>0</v>
      </c>
      <c r="S120" s="197">
        <v>0</v>
      </c>
      <c r="T120" s="198">
        <f t="shared" si="3"/>
        <v>0</v>
      </c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R120" s="199" t="s">
        <v>803</v>
      </c>
      <c r="AT120" s="199" t="s">
        <v>140</v>
      </c>
      <c r="AU120" s="199" t="s">
        <v>81</v>
      </c>
      <c r="AY120" s="17" t="s">
        <v>137</v>
      </c>
      <c r="BE120" s="200">
        <f t="shared" si="4"/>
        <v>0</v>
      </c>
      <c r="BF120" s="200">
        <f t="shared" si="5"/>
        <v>0</v>
      </c>
      <c r="BG120" s="200">
        <f t="shared" si="6"/>
        <v>0</v>
      </c>
      <c r="BH120" s="200">
        <f t="shared" si="7"/>
        <v>0</v>
      </c>
      <c r="BI120" s="200">
        <f t="shared" si="8"/>
        <v>0</v>
      </c>
      <c r="BJ120" s="17" t="s">
        <v>145</v>
      </c>
      <c r="BK120" s="200">
        <f t="shared" si="9"/>
        <v>0</v>
      </c>
      <c r="BL120" s="17" t="s">
        <v>803</v>
      </c>
      <c r="BM120" s="199" t="s">
        <v>144</v>
      </c>
    </row>
    <row r="121" spans="1:65" s="2" customFormat="1" ht="16.5" customHeight="1">
      <c r="A121" s="34"/>
      <c r="B121" s="35"/>
      <c r="C121" s="187" t="s">
        <v>138</v>
      </c>
      <c r="D121" s="187" t="s">
        <v>140</v>
      </c>
      <c r="E121" s="188" t="s">
        <v>806</v>
      </c>
      <c r="F121" s="189" t="s">
        <v>807</v>
      </c>
      <c r="G121" s="190" t="s">
        <v>808</v>
      </c>
      <c r="H121" s="191">
        <v>1200</v>
      </c>
      <c r="I121" s="192"/>
      <c r="J121" s="193">
        <f t="shared" si="0"/>
        <v>0</v>
      </c>
      <c r="K121" s="194"/>
      <c r="L121" s="39"/>
      <c r="M121" s="195" t="s">
        <v>1</v>
      </c>
      <c r="N121" s="196" t="s">
        <v>39</v>
      </c>
      <c r="O121" s="71"/>
      <c r="P121" s="197">
        <f t="shared" si="1"/>
        <v>0</v>
      </c>
      <c r="Q121" s="197">
        <v>0</v>
      </c>
      <c r="R121" s="197">
        <f t="shared" si="2"/>
        <v>0</v>
      </c>
      <c r="S121" s="197">
        <v>0</v>
      </c>
      <c r="T121" s="198">
        <f t="shared" si="3"/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199" t="s">
        <v>803</v>
      </c>
      <c r="AT121" s="199" t="s">
        <v>140</v>
      </c>
      <c r="AU121" s="199" t="s">
        <v>81</v>
      </c>
      <c r="AY121" s="17" t="s">
        <v>137</v>
      </c>
      <c r="BE121" s="200">
        <f t="shared" si="4"/>
        <v>0</v>
      </c>
      <c r="BF121" s="200">
        <f t="shared" si="5"/>
        <v>0</v>
      </c>
      <c r="BG121" s="200">
        <f t="shared" si="6"/>
        <v>0</v>
      </c>
      <c r="BH121" s="200">
        <f t="shared" si="7"/>
        <v>0</v>
      </c>
      <c r="BI121" s="200">
        <f t="shared" si="8"/>
        <v>0</v>
      </c>
      <c r="BJ121" s="17" t="s">
        <v>145</v>
      </c>
      <c r="BK121" s="200">
        <f t="shared" si="9"/>
        <v>0</v>
      </c>
      <c r="BL121" s="17" t="s">
        <v>803</v>
      </c>
      <c r="BM121" s="199" t="s">
        <v>161</v>
      </c>
    </row>
    <row r="122" spans="1:65" s="2" customFormat="1" ht="16.5" customHeight="1">
      <c r="A122" s="34"/>
      <c r="B122" s="35"/>
      <c r="C122" s="187" t="s">
        <v>144</v>
      </c>
      <c r="D122" s="187" t="s">
        <v>140</v>
      </c>
      <c r="E122" s="188" t="s">
        <v>809</v>
      </c>
      <c r="F122" s="189" t="s">
        <v>810</v>
      </c>
      <c r="G122" s="190" t="s">
        <v>808</v>
      </c>
      <c r="H122" s="191">
        <v>300</v>
      </c>
      <c r="I122" s="192"/>
      <c r="J122" s="193">
        <f t="shared" si="0"/>
        <v>0</v>
      </c>
      <c r="K122" s="194"/>
      <c r="L122" s="39"/>
      <c r="M122" s="195" t="s">
        <v>1</v>
      </c>
      <c r="N122" s="196" t="s">
        <v>39</v>
      </c>
      <c r="O122" s="71"/>
      <c r="P122" s="197">
        <f t="shared" si="1"/>
        <v>0</v>
      </c>
      <c r="Q122" s="197">
        <v>0</v>
      </c>
      <c r="R122" s="197">
        <f t="shared" si="2"/>
        <v>0</v>
      </c>
      <c r="S122" s="197">
        <v>0</v>
      </c>
      <c r="T122" s="198">
        <f t="shared" si="3"/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199" t="s">
        <v>803</v>
      </c>
      <c r="AT122" s="199" t="s">
        <v>140</v>
      </c>
      <c r="AU122" s="199" t="s">
        <v>81</v>
      </c>
      <c r="AY122" s="17" t="s">
        <v>137</v>
      </c>
      <c r="BE122" s="200">
        <f t="shared" si="4"/>
        <v>0</v>
      </c>
      <c r="BF122" s="200">
        <f t="shared" si="5"/>
        <v>0</v>
      </c>
      <c r="BG122" s="200">
        <f t="shared" si="6"/>
        <v>0</v>
      </c>
      <c r="BH122" s="200">
        <f t="shared" si="7"/>
        <v>0</v>
      </c>
      <c r="BI122" s="200">
        <f t="shared" si="8"/>
        <v>0</v>
      </c>
      <c r="BJ122" s="17" t="s">
        <v>145</v>
      </c>
      <c r="BK122" s="200">
        <f t="shared" si="9"/>
        <v>0</v>
      </c>
      <c r="BL122" s="17" t="s">
        <v>803</v>
      </c>
      <c r="BM122" s="199" t="s">
        <v>182</v>
      </c>
    </row>
    <row r="123" spans="1:65" s="2" customFormat="1" ht="16.5" customHeight="1">
      <c r="A123" s="34"/>
      <c r="B123" s="35"/>
      <c r="C123" s="187" t="s">
        <v>167</v>
      </c>
      <c r="D123" s="187" t="s">
        <v>140</v>
      </c>
      <c r="E123" s="188" t="s">
        <v>811</v>
      </c>
      <c r="F123" s="189" t="s">
        <v>812</v>
      </c>
      <c r="G123" s="190" t="s">
        <v>189</v>
      </c>
      <c r="H123" s="191">
        <v>2</v>
      </c>
      <c r="I123" s="192"/>
      <c r="J123" s="193">
        <f t="shared" si="0"/>
        <v>0</v>
      </c>
      <c r="K123" s="194"/>
      <c r="L123" s="39"/>
      <c r="M123" s="195" t="s">
        <v>1</v>
      </c>
      <c r="N123" s="196" t="s">
        <v>39</v>
      </c>
      <c r="O123" s="71"/>
      <c r="P123" s="197">
        <f t="shared" si="1"/>
        <v>0</v>
      </c>
      <c r="Q123" s="197">
        <v>0</v>
      </c>
      <c r="R123" s="197">
        <f t="shared" si="2"/>
        <v>0</v>
      </c>
      <c r="S123" s="197">
        <v>0</v>
      </c>
      <c r="T123" s="198">
        <f t="shared" si="3"/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199" t="s">
        <v>803</v>
      </c>
      <c r="AT123" s="199" t="s">
        <v>140</v>
      </c>
      <c r="AU123" s="199" t="s">
        <v>81</v>
      </c>
      <c r="AY123" s="17" t="s">
        <v>137</v>
      </c>
      <c r="BE123" s="200">
        <f t="shared" si="4"/>
        <v>0</v>
      </c>
      <c r="BF123" s="200">
        <f t="shared" si="5"/>
        <v>0</v>
      </c>
      <c r="BG123" s="200">
        <f t="shared" si="6"/>
        <v>0</v>
      </c>
      <c r="BH123" s="200">
        <f t="shared" si="7"/>
        <v>0</v>
      </c>
      <c r="BI123" s="200">
        <f t="shared" si="8"/>
        <v>0</v>
      </c>
      <c r="BJ123" s="17" t="s">
        <v>145</v>
      </c>
      <c r="BK123" s="200">
        <f t="shared" si="9"/>
        <v>0</v>
      </c>
      <c r="BL123" s="17" t="s">
        <v>803</v>
      </c>
      <c r="BM123" s="199" t="s">
        <v>193</v>
      </c>
    </row>
    <row r="124" spans="1:65" s="2" customFormat="1" ht="16.5" customHeight="1">
      <c r="A124" s="34"/>
      <c r="B124" s="35"/>
      <c r="C124" s="187" t="s">
        <v>161</v>
      </c>
      <c r="D124" s="187" t="s">
        <v>140</v>
      </c>
      <c r="E124" s="188" t="s">
        <v>813</v>
      </c>
      <c r="F124" s="189" t="s">
        <v>814</v>
      </c>
      <c r="G124" s="190" t="s">
        <v>732</v>
      </c>
      <c r="H124" s="191">
        <v>2</v>
      </c>
      <c r="I124" s="192"/>
      <c r="J124" s="193">
        <f t="shared" si="0"/>
        <v>0</v>
      </c>
      <c r="K124" s="194"/>
      <c r="L124" s="39"/>
      <c r="M124" s="195" t="s">
        <v>1</v>
      </c>
      <c r="N124" s="196" t="s">
        <v>39</v>
      </c>
      <c r="O124" s="71"/>
      <c r="P124" s="197">
        <f t="shared" si="1"/>
        <v>0</v>
      </c>
      <c r="Q124" s="197">
        <v>0</v>
      </c>
      <c r="R124" s="197">
        <f t="shared" si="2"/>
        <v>0</v>
      </c>
      <c r="S124" s="197">
        <v>0</v>
      </c>
      <c r="T124" s="198">
        <f t="shared" si="3"/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99" t="s">
        <v>803</v>
      </c>
      <c r="AT124" s="199" t="s">
        <v>140</v>
      </c>
      <c r="AU124" s="199" t="s">
        <v>81</v>
      </c>
      <c r="AY124" s="17" t="s">
        <v>137</v>
      </c>
      <c r="BE124" s="200">
        <f t="shared" si="4"/>
        <v>0</v>
      </c>
      <c r="BF124" s="200">
        <f t="shared" si="5"/>
        <v>0</v>
      </c>
      <c r="BG124" s="200">
        <f t="shared" si="6"/>
        <v>0</v>
      </c>
      <c r="BH124" s="200">
        <f t="shared" si="7"/>
        <v>0</v>
      </c>
      <c r="BI124" s="200">
        <f t="shared" si="8"/>
        <v>0</v>
      </c>
      <c r="BJ124" s="17" t="s">
        <v>145</v>
      </c>
      <c r="BK124" s="200">
        <f t="shared" si="9"/>
        <v>0</v>
      </c>
      <c r="BL124" s="17" t="s">
        <v>803</v>
      </c>
      <c r="BM124" s="199" t="s">
        <v>205</v>
      </c>
    </row>
    <row r="125" spans="1:65" s="2" customFormat="1" ht="16.5" customHeight="1">
      <c r="A125" s="34"/>
      <c r="B125" s="35"/>
      <c r="C125" s="187" t="s">
        <v>177</v>
      </c>
      <c r="D125" s="187" t="s">
        <v>140</v>
      </c>
      <c r="E125" s="188" t="s">
        <v>815</v>
      </c>
      <c r="F125" s="189" t="s">
        <v>816</v>
      </c>
      <c r="G125" s="190" t="s">
        <v>802</v>
      </c>
      <c r="H125" s="191">
        <v>48</v>
      </c>
      <c r="I125" s="192"/>
      <c r="J125" s="193">
        <f t="shared" si="0"/>
        <v>0</v>
      </c>
      <c r="K125" s="194"/>
      <c r="L125" s="39"/>
      <c r="M125" s="195" t="s">
        <v>1</v>
      </c>
      <c r="N125" s="196" t="s">
        <v>39</v>
      </c>
      <c r="O125" s="71"/>
      <c r="P125" s="197">
        <f t="shared" si="1"/>
        <v>0</v>
      </c>
      <c r="Q125" s="197">
        <v>0</v>
      </c>
      <c r="R125" s="197">
        <f t="shared" si="2"/>
        <v>0</v>
      </c>
      <c r="S125" s="197">
        <v>0</v>
      </c>
      <c r="T125" s="198">
        <f t="shared" si="3"/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99" t="s">
        <v>803</v>
      </c>
      <c r="AT125" s="199" t="s">
        <v>140</v>
      </c>
      <c r="AU125" s="199" t="s">
        <v>81</v>
      </c>
      <c r="AY125" s="17" t="s">
        <v>137</v>
      </c>
      <c r="BE125" s="200">
        <f t="shared" si="4"/>
        <v>0</v>
      </c>
      <c r="BF125" s="200">
        <f t="shared" si="5"/>
        <v>0</v>
      </c>
      <c r="BG125" s="200">
        <f t="shared" si="6"/>
        <v>0</v>
      </c>
      <c r="BH125" s="200">
        <f t="shared" si="7"/>
        <v>0</v>
      </c>
      <c r="BI125" s="200">
        <f t="shared" si="8"/>
        <v>0</v>
      </c>
      <c r="BJ125" s="17" t="s">
        <v>145</v>
      </c>
      <c r="BK125" s="200">
        <f t="shared" si="9"/>
        <v>0</v>
      </c>
      <c r="BL125" s="17" t="s">
        <v>803</v>
      </c>
      <c r="BM125" s="199" t="s">
        <v>215</v>
      </c>
    </row>
    <row r="126" spans="1:65" s="2" customFormat="1" ht="16.5" customHeight="1">
      <c r="A126" s="34"/>
      <c r="B126" s="35"/>
      <c r="C126" s="187" t="s">
        <v>182</v>
      </c>
      <c r="D126" s="187" t="s">
        <v>140</v>
      </c>
      <c r="E126" s="188" t="s">
        <v>817</v>
      </c>
      <c r="F126" s="189" t="s">
        <v>818</v>
      </c>
      <c r="G126" s="190" t="s">
        <v>802</v>
      </c>
      <c r="H126" s="191">
        <v>24</v>
      </c>
      <c r="I126" s="192"/>
      <c r="J126" s="193">
        <f t="shared" si="0"/>
        <v>0</v>
      </c>
      <c r="K126" s="194"/>
      <c r="L126" s="39"/>
      <c r="M126" s="195" t="s">
        <v>1</v>
      </c>
      <c r="N126" s="196" t="s">
        <v>39</v>
      </c>
      <c r="O126" s="71"/>
      <c r="P126" s="197">
        <f t="shared" si="1"/>
        <v>0</v>
      </c>
      <c r="Q126" s="197">
        <v>0</v>
      </c>
      <c r="R126" s="197">
        <f t="shared" si="2"/>
        <v>0</v>
      </c>
      <c r="S126" s="197">
        <v>0</v>
      </c>
      <c r="T126" s="198">
        <f t="shared" si="3"/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9" t="s">
        <v>803</v>
      </c>
      <c r="AT126" s="199" t="s">
        <v>140</v>
      </c>
      <c r="AU126" s="199" t="s">
        <v>81</v>
      </c>
      <c r="AY126" s="17" t="s">
        <v>137</v>
      </c>
      <c r="BE126" s="200">
        <f t="shared" si="4"/>
        <v>0</v>
      </c>
      <c r="BF126" s="200">
        <f t="shared" si="5"/>
        <v>0</v>
      </c>
      <c r="BG126" s="200">
        <f t="shared" si="6"/>
        <v>0</v>
      </c>
      <c r="BH126" s="200">
        <f t="shared" si="7"/>
        <v>0</v>
      </c>
      <c r="BI126" s="200">
        <f t="shared" si="8"/>
        <v>0</v>
      </c>
      <c r="BJ126" s="17" t="s">
        <v>145</v>
      </c>
      <c r="BK126" s="200">
        <f t="shared" si="9"/>
        <v>0</v>
      </c>
      <c r="BL126" s="17" t="s">
        <v>803</v>
      </c>
      <c r="BM126" s="199" t="s">
        <v>223</v>
      </c>
    </row>
    <row r="127" spans="1:65" s="2" customFormat="1" ht="16.5" customHeight="1">
      <c r="A127" s="34"/>
      <c r="B127" s="35"/>
      <c r="C127" s="187" t="s">
        <v>186</v>
      </c>
      <c r="D127" s="187" t="s">
        <v>140</v>
      </c>
      <c r="E127" s="188" t="s">
        <v>819</v>
      </c>
      <c r="F127" s="189" t="s">
        <v>820</v>
      </c>
      <c r="G127" s="190" t="s">
        <v>821</v>
      </c>
      <c r="H127" s="191">
        <v>48</v>
      </c>
      <c r="I127" s="192"/>
      <c r="J127" s="193">
        <f t="shared" si="0"/>
        <v>0</v>
      </c>
      <c r="K127" s="194"/>
      <c r="L127" s="39"/>
      <c r="M127" s="195" t="s">
        <v>1</v>
      </c>
      <c r="N127" s="196" t="s">
        <v>39</v>
      </c>
      <c r="O127" s="71"/>
      <c r="P127" s="197">
        <f t="shared" si="1"/>
        <v>0</v>
      </c>
      <c r="Q127" s="197">
        <v>0</v>
      </c>
      <c r="R127" s="197">
        <f t="shared" si="2"/>
        <v>0</v>
      </c>
      <c r="S127" s="197">
        <v>0</v>
      </c>
      <c r="T127" s="198">
        <f t="shared" si="3"/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9" t="s">
        <v>803</v>
      </c>
      <c r="AT127" s="199" t="s">
        <v>140</v>
      </c>
      <c r="AU127" s="199" t="s">
        <v>81</v>
      </c>
      <c r="AY127" s="17" t="s">
        <v>137</v>
      </c>
      <c r="BE127" s="200">
        <f t="shared" si="4"/>
        <v>0</v>
      </c>
      <c r="BF127" s="200">
        <f t="shared" si="5"/>
        <v>0</v>
      </c>
      <c r="BG127" s="200">
        <f t="shared" si="6"/>
        <v>0</v>
      </c>
      <c r="BH127" s="200">
        <f t="shared" si="7"/>
        <v>0</v>
      </c>
      <c r="BI127" s="200">
        <f t="shared" si="8"/>
        <v>0</v>
      </c>
      <c r="BJ127" s="17" t="s">
        <v>145</v>
      </c>
      <c r="BK127" s="200">
        <f t="shared" si="9"/>
        <v>0</v>
      </c>
      <c r="BL127" s="17" t="s">
        <v>803</v>
      </c>
      <c r="BM127" s="199" t="s">
        <v>231</v>
      </c>
    </row>
    <row r="128" spans="1:65" s="2" customFormat="1" ht="16.5" customHeight="1">
      <c r="A128" s="34"/>
      <c r="B128" s="35"/>
      <c r="C128" s="187" t="s">
        <v>193</v>
      </c>
      <c r="D128" s="187" t="s">
        <v>140</v>
      </c>
      <c r="E128" s="188" t="s">
        <v>822</v>
      </c>
      <c r="F128" s="189" t="s">
        <v>823</v>
      </c>
      <c r="G128" s="190" t="s">
        <v>821</v>
      </c>
      <c r="H128" s="191">
        <v>48</v>
      </c>
      <c r="I128" s="192"/>
      <c r="J128" s="193">
        <f t="shared" si="0"/>
        <v>0</v>
      </c>
      <c r="K128" s="194"/>
      <c r="L128" s="39"/>
      <c r="M128" s="195" t="s">
        <v>1</v>
      </c>
      <c r="N128" s="196" t="s">
        <v>39</v>
      </c>
      <c r="O128" s="71"/>
      <c r="P128" s="197">
        <f t="shared" si="1"/>
        <v>0</v>
      </c>
      <c r="Q128" s="197">
        <v>0</v>
      </c>
      <c r="R128" s="197">
        <f t="shared" si="2"/>
        <v>0</v>
      </c>
      <c r="S128" s="197">
        <v>0</v>
      </c>
      <c r="T128" s="198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9" t="s">
        <v>803</v>
      </c>
      <c r="AT128" s="199" t="s">
        <v>140</v>
      </c>
      <c r="AU128" s="199" t="s">
        <v>81</v>
      </c>
      <c r="AY128" s="17" t="s">
        <v>137</v>
      </c>
      <c r="BE128" s="200">
        <f t="shared" si="4"/>
        <v>0</v>
      </c>
      <c r="BF128" s="200">
        <f t="shared" si="5"/>
        <v>0</v>
      </c>
      <c r="BG128" s="200">
        <f t="shared" si="6"/>
        <v>0</v>
      </c>
      <c r="BH128" s="200">
        <f t="shared" si="7"/>
        <v>0</v>
      </c>
      <c r="BI128" s="200">
        <f t="shared" si="8"/>
        <v>0</v>
      </c>
      <c r="BJ128" s="17" t="s">
        <v>145</v>
      </c>
      <c r="BK128" s="200">
        <f t="shared" si="9"/>
        <v>0</v>
      </c>
      <c r="BL128" s="17" t="s">
        <v>803</v>
      </c>
      <c r="BM128" s="199" t="s">
        <v>240</v>
      </c>
    </row>
    <row r="129" spans="1:65" s="2" customFormat="1" ht="16.5" customHeight="1">
      <c r="A129" s="34"/>
      <c r="B129" s="35"/>
      <c r="C129" s="187" t="s">
        <v>199</v>
      </c>
      <c r="D129" s="187" t="s">
        <v>140</v>
      </c>
      <c r="E129" s="188" t="s">
        <v>824</v>
      </c>
      <c r="F129" s="189" t="s">
        <v>825</v>
      </c>
      <c r="G129" s="190" t="s">
        <v>821</v>
      </c>
      <c r="H129" s="191">
        <v>48</v>
      </c>
      <c r="I129" s="192"/>
      <c r="J129" s="193">
        <f t="shared" si="0"/>
        <v>0</v>
      </c>
      <c r="K129" s="194"/>
      <c r="L129" s="39"/>
      <c r="M129" s="195" t="s">
        <v>1</v>
      </c>
      <c r="N129" s="196" t="s">
        <v>39</v>
      </c>
      <c r="O129" s="71"/>
      <c r="P129" s="197">
        <f t="shared" si="1"/>
        <v>0</v>
      </c>
      <c r="Q129" s="197">
        <v>0</v>
      </c>
      <c r="R129" s="197">
        <f t="shared" si="2"/>
        <v>0</v>
      </c>
      <c r="S129" s="197">
        <v>0</v>
      </c>
      <c r="T129" s="198">
        <f t="shared" si="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9" t="s">
        <v>803</v>
      </c>
      <c r="AT129" s="199" t="s">
        <v>140</v>
      </c>
      <c r="AU129" s="199" t="s">
        <v>81</v>
      </c>
      <c r="AY129" s="17" t="s">
        <v>137</v>
      </c>
      <c r="BE129" s="200">
        <f t="shared" si="4"/>
        <v>0</v>
      </c>
      <c r="BF129" s="200">
        <f t="shared" si="5"/>
        <v>0</v>
      </c>
      <c r="BG129" s="200">
        <f t="shared" si="6"/>
        <v>0</v>
      </c>
      <c r="BH129" s="200">
        <f t="shared" si="7"/>
        <v>0</v>
      </c>
      <c r="BI129" s="200">
        <f t="shared" si="8"/>
        <v>0</v>
      </c>
      <c r="BJ129" s="17" t="s">
        <v>145</v>
      </c>
      <c r="BK129" s="200">
        <f t="shared" si="9"/>
        <v>0</v>
      </c>
      <c r="BL129" s="17" t="s">
        <v>803</v>
      </c>
      <c r="BM129" s="199" t="s">
        <v>250</v>
      </c>
    </row>
    <row r="130" spans="1:65" s="2" customFormat="1" ht="16.5" customHeight="1">
      <c r="A130" s="34"/>
      <c r="B130" s="35"/>
      <c r="C130" s="187" t="s">
        <v>205</v>
      </c>
      <c r="D130" s="187" t="s">
        <v>140</v>
      </c>
      <c r="E130" s="188" t="s">
        <v>826</v>
      </c>
      <c r="F130" s="189" t="s">
        <v>827</v>
      </c>
      <c r="G130" s="190" t="s">
        <v>821</v>
      </c>
      <c r="H130" s="191">
        <v>2</v>
      </c>
      <c r="I130" s="192"/>
      <c r="J130" s="193">
        <f t="shared" si="0"/>
        <v>0</v>
      </c>
      <c r="K130" s="194"/>
      <c r="L130" s="39"/>
      <c r="M130" s="195" t="s">
        <v>1</v>
      </c>
      <c r="N130" s="196" t="s">
        <v>39</v>
      </c>
      <c r="O130" s="71"/>
      <c r="P130" s="197">
        <f t="shared" si="1"/>
        <v>0</v>
      </c>
      <c r="Q130" s="197">
        <v>0</v>
      </c>
      <c r="R130" s="197">
        <f t="shared" si="2"/>
        <v>0</v>
      </c>
      <c r="S130" s="197">
        <v>0</v>
      </c>
      <c r="T130" s="198">
        <f t="shared" si="3"/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9" t="s">
        <v>803</v>
      </c>
      <c r="AT130" s="199" t="s">
        <v>140</v>
      </c>
      <c r="AU130" s="199" t="s">
        <v>81</v>
      </c>
      <c r="AY130" s="17" t="s">
        <v>137</v>
      </c>
      <c r="BE130" s="200">
        <f t="shared" si="4"/>
        <v>0</v>
      </c>
      <c r="BF130" s="200">
        <f t="shared" si="5"/>
        <v>0</v>
      </c>
      <c r="BG130" s="200">
        <f t="shared" si="6"/>
        <v>0</v>
      </c>
      <c r="BH130" s="200">
        <f t="shared" si="7"/>
        <v>0</v>
      </c>
      <c r="BI130" s="200">
        <f t="shared" si="8"/>
        <v>0</v>
      </c>
      <c r="BJ130" s="17" t="s">
        <v>145</v>
      </c>
      <c r="BK130" s="200">
        <f t="shared" si="9"/>
        <v>0</v>
      </c>
      <c r="BL130" s="17" t="s">
        <v>803</v>
      </c>
      <c r="BM130" s="199" t="s">
        <v>261</v>
      </c>
    </row>
    <row r="131" spans="1:65" s="2" customFormat="1" ht="16.5" customHeight="1">
      <c r="A131" s="34"/>
      <c r="B131" s="35"/>
      <c r="C131" s="187" t="s">
        <v>211</v>
      </c>
      <c r="D131" s="187" t="s">
        <v>140</v>
      </c>
      <c r="E131" s="188" t="s">
        <v>828</v>
      </c>
      <c r="F131" s="189" t="s">
        <v>829</v>
      </c>
      <c r="G131" s="190" t="s">
        <v>821</v>
      </c>
      <c r="H131" s="191">
        <v>20</v>
      </c>
      <c r="I131" s="192"/>
      <c r="J131" s="193">
        <f t="shared" si="0"/>
        <v>0</v>
      </c>
      <c r="K131" s="194"/>
      <c r="L131" s="39"/>
      <c r="M131" s="195" t="s">
        <v>1</v>
      </c>
      <c r="N131" s="196" t="s">
        <v>39</v>
      </c>
      <c r="O131" s="71"/>
      <c r="P131" s="197">
        <f t="shared" si="1"/>
        <v>0</v>
      </c>
      <c r="Q131" s="197">
        <v>0</v>
      </c>
      <c r="R131" s="197">
        <f t="shared" si="2"/>
        <v>0</v>
      </c>
      <c r="S131" s="197">
        <v>0</v>
      </c>
      <c r="T131" s="198">
        <f t="shared" si="3"/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9" t="s">
        <v>803</v>
      </c>
      <c r="AT131" s="199" t="s">
        <v>140</v>
      </c>
      <c r="AU131" s="199" t="s">
        <v>81</v>
      </c>
      <c r="AY131" s="17" t="s">
        <v>137</v>
      </c>
      <c r="BE131" s="200">
        <f t="shared" si="4"/>
        <v>0</v>
      </c>
      <c r="BF131" s="200">
        <f t="shared" si="5"/>
        <v>0</v>
      </c>
      <c r="BG131" s="200">
        <f t="shared" si="6"/>
        <v>0</v>
      </c>
      <c r="BH131" s="200">
        <f t="shared" si="7"/>
        <v>0</v>
      </c>
      <c r="BI131" s="200">
        <f t="shared" si="8"/>
        <v>0</v>
      </c>
      <c r="BJ131" s="17" t="s">
        <v>145</v>
      </c>
      <c r="BK131" s="200">
        <f t="shared" si="9"/>
        <v>0</v>
      </c>
      <c r="BL131" s="17" t="s">
        <v>803</v>
      </c>
      <c r="BM131" s="199" t="s">
        <v>269</v>
      </c>
    </row>
    <row r="132" spans="1:65" s="2" customFormat="1" ht="16.5" customHeight="1">
      <c r="A132" s="34"/>
      <c r="B132" s="35"/>
      <c r="C132" s="187" t="s">
        <v>215</v>
      </c>
      <c r="D132" s="187" t="s">
        <v>140</v>
      </c>
      <c r="E132" s="188" t="s">
        <v>830</v>
      </c>
      <c r="F132" s="189" t="s">
        <v>831</v>
      </c>
      <c r="G132" s="190" t="s">
        <v>821</v>
      </c>
      <c r="H132" s="191">
        <v>48</v>
      </c>
      <c r="I132" s="192"/>
      <c r="J132" s="193">
        <f t="shared" si="0"/>
        <v>0</v>
      </c>
      <c r="K132" s="194"/>
      <c r="L132" s="39"/>
      <c r="M132" s="249" t="s">
        <v>1</v>
      </c>
      <c r="N132" s="250" t="s">
        <v>39</v>
      </c>
      <c r="O132" s="251"/>
      <c r="P132" s="252">
        <f t="shared" si="1"/>
        <v>0</v>
      </c>
      <c r="Q132" s="252">
        <v>0</v>
      </c>
      <c r="R132" s="252">
        <f t="shared" si="2"/>
        <v>0</v>
      </c>
      <c r="S132" s="252">
        <v>0</v>
      </c>
      <c r="T132" s="253">
        <f t="shared" si="3"/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9" t="s">
        <v>803</v>
      </c>
      <c r="AT132" s="199" t="s">
        <v>140</v>
      </c>
      <c r="AU132" s="199" t="s">
        <v>81</v>
      </c>
      <c r="AY132" s="17" t="s">
        <v>137</v>
      </c>
      <c r="BE132" s="200">
        <f t="shared" si="4"/>
        <v>0</v>
      </c>
      <c r="BF132" s="200">
        <f t="shared" si="5"/>
        <v>0</v>
      </c>
      <c r="BG132" s="200">
        <f t="shared" si="6"/>
        <v>0</v>
      </c>
      <c r="BH132" s="200">
        <f t="shared" si="7"/>
        <v>0</v>
      </c>
      <c r="BI132" s="200">
        <f t="shared" si="8"/>
        <v>0</v>
      </c>
      <c r="BJ132" s="17" t="s">
        <v>145</v>
      </c>
      <c r="BK132" s="200">
        <f t="shared" si="9"/>
        <v>0</v>
      </c>
      <c r="BL132" s="17" t="s">
        <v>803</v>
      </c>
      <c r="BM132" s="199" t="s">
        <v>277</v>
      </c>
    </row>
    <row r="133" spans="1:65" s="2" customFormat="1" ht="6.95" customHeight="1">
      <c r="A133" s="34"/>
      <c r="B133" s="54"/>
      <c r="C133" s="55"/>
      <c r="D133" s="55"/>
      <c r="E133" s="55"/>
      <c r="F133" s="55"/>
      <c r="G133" s="55"/>
      <c r="H133" s="55"/>
      <c r="I133" s="55"/>
      <c r="J133" s="55"/>
      <c r="K133" s="55"/>
      <c r="L133" s="39"/>
      <c r="M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</sheetData>
  <sheetProtection algorithmName="SHA-512" hashValue="CU7OkmKoZZY7TtCgOwa3m8XtxViu60OrlvQEpeYbiHR3XrlT4BEHzur6Fj6epKNlI3iqtECmsrrUdjKH3haV8g==" saltValue="eqPjh/IozKd3iBPzZ36rdEnO2S/hhVoHF36KDLN1x+zmv56UOCs8oLd3+1Hs5dz53ZTgqxcaJZgpGWA8xBnPTQ==" spinCount="100000" sheet="1" objects="1" scenarios="1" formatColumns="0" formatRows="0" autoFilter="0"/>
  <autoFilter ref="C116:K132" xr:uid="{00000000-0009-0000-0000-000005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33"/>
  <sheetViews>
    <sheetView showGridLines="0" topLeftCell="A103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AT2" s="17" t="s">
        <v>97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81</v>
      </c>
    </row>
    <row r="4" spans="1:46" s="1" customFormat="1" ht="24.95" customHeight="1">
      <c r="B4" s="20"/>
      <c r="D4" s="110" t="s">
        <v>98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6.5" customHeight="1">
      <c r="B7" s="20"/>
      <c r="E7" s="298" t="str">
        <f>'Rekapitulace stavby'!K6</f>
        <v>Bytový dům Mezilesí 2059 - Výměna stoupacího potrubí - II. etapa</v>
      </c>
      <c r="F7" s="299"/>
      <c r="G7" s="299"/>
      <c r="H7" s="299"/>
      <c r="L7" s="20"/>
    </row>
    <row r="8" spans="1:46" s="2" customFormat="1" ht="12" customHeight="1">
      <c r="A8" s="34"/>
      <c r="B8" s="39"/>
      <c r="C8" s="34"/>
      <c r="D8" s="112" t="s">
        <v>99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6.5" customHeight="1">
      <c r="A9" s="34"/>
      <c r="B9" s="39"/>
      <c r="C9" s="34"/>
      <c r="D9" s="34"/>
      <c r="E9" s="300" t="s">
        <v>832</v>
      </c>
      <c r="F9" s="301"/>
      <c r="G9" s="301"/>
      <c r="H9" s="301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20. 5. 2021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tr">
        <f>IF('Rekapitulace stavby'!AN10="","",'Rekapitulace stavby'!AN10)</f>
        <v/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tr">
        <f>IF('Rekapitulace stavby'!E11="","",'Rekapitulace stavby'!E11)</f>
        <v xml:space="preserve"> </v>
      </c>
      <c r="F15" s="34"/>
      <c r="G15" s="34"/>
      <c r="H15" s="34"/>
      <c r="I15" s="112" t="s">
        <v>26</v>
      </c>
      <c r="J15" s="113" t="str">
        <f>IF('Rekapitulace stavby'!AN11="","",'Rekapitulace stavby'!AN11)</f>
        <v/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27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302" t="str">
        <f>'Rekapitulace stavby'!E14</f>
        <v>Vyplň údaj</v>
      </c>
      <c r="F18" s="303"/>
      <c r="G18" s="303"/>
      <c r="H18" s="303"/>
      <c r="I18" s="112" t="s">
        <v>26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29</v>
      </c>
      <c r="E20" s="34"/>
      <c r="F20" s="34"/>
      <c r="G20" s="34"/>
      <c r="H20" s="34"/>
      <c r="I20" s="112" t="s">
        <v>25</v>
      </c>
      <c r="J20" s="113" t="str">
        <f>IF('Rekapitulace stavby'!AN16="","",'Rekapitulace stavby'!AN16)</f>
        <v/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tr">
        <f>IF('Rekapitulace stavby'!E17="","",'Rekapitulace stavby'!E17)</f>
        <v xml:space="preserve"> </v>
      </c>
      <c r="F21" s="34"/>
      <c r="G21" s="34"/>
      <c r="H21" s="34"/>
      <c r="I21" s="112" t="s">
        <v>26</v>
      </c>
      <c r="J21" s="113" t="str">
        <f>IF('Rekapitulace stavby'!AN17="","",'Rekapitulace stavby'!AN17)</f>
        <v/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31</v>
      </c>
      <c r="E23" s="34"/>
      <c r="F23" s="34"/>
      <c r="G23" s="34"/>
      <c r="H23" s="34"/>
      <c r="I23" s="112" t="s">
        <v>25</v>
      </c>
      <c r="J23" s="113" t="str">
        <f>IF('Rekapitulace stavby'!AN19="","",'Rekapitulace stavby'!AN19)</f>
        <v/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tr">
        <f>IF('Rekapitulace stavby'!E20="","",'Rekapitulace stavby'!E20)</f>
        <v xml:space="preserve"> </v>
      </c>
      <c r="F24" s="34"/>
      <c r="G24" s="34"/>
      <c r="H24" s="34"/>
      <c r="I24" s="112" t="s">
        <v>26</v>
      </c>
      <c r="J24" s="113" t="str">
        <f>IF('Rekapitulace stavby'!AN20="","",'Rekapitulace stavby'!AN20)</f>
        <v/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32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6.5" customHeight="1">
      <c r="A27" s="115"/>
      <c r="B27" s="116"/>
      <c r="C27" s="115"/>
      <c r="D27" s="115"/>
      <c r="E27" s="304" t="s">
        <v>1</v>
      </c>
      <c r="F27" s="304"/>
      <c r="G27" s="304"/>
      <c r="H27" s="304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33</v>
      </c>
      <c r="E30" s="34"/>
      <c r="F30" s="34"/>
      <c r="G30" s="34"/>
      <c r="H30" s="34"/>
      <c r="I30" s="34"/>
      <c r="J30" s="120">
        <f>ROUND(J118,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35</v>
      </c>
      <c r="G32" s="34"/>
      <c r="H32" s="34"/>
      <c r="I32" s="121" t="s">
        <v>34</v>
      </c>
      <c r="J32" s="121" t="s">
        <v>36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37</v>
      </c>
      <c r="E33" s="112" t="s">
        <v>38</v>
      </c>
      <c r="F33" s="123">
        <f>ROUND((SUM(BE118:BE132)),  2)</f>
        <v>0</v>
      </c>
      <c r="G33" s="34"/>
      <c r="H33" s="34"/>
      <c r="I33" s="124">
        <v>0.21</v>
      </c>
      <c r="J33" s="123">
        <f>ROUND(((SUM(BE118:BE132))*I33),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39</v>
      </c>
      <c r="F34" s="123">
        <f>ROUND((SUM(BF118:BF132)),  2)</f>
        <v>0</v>
      </c>
      <c r="G34" s="34"/>
      <c r="H34" s="34"/>
      <c r="I34" s="124">
        <v>0.15</v>
      </c>
      <c r="J34" s="123">
        <f>ROUND(((SUM(BF118:BF132))*I34),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40</v>
      </c>
      <c r="F35" s="123">
        <f>ROUND((SUM(BG118:BG132)),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41</v>
      </c>
      <c r="F36" s="123">
        <f>ROUND((SUM(BH118:BH132)),  2)</f>
        <v>0</v>
      </c>
      <c r="G36" s="34"/>
      <c r="H36" s="34"/>
      <c r="I36" s="124">
        <v>0.15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42</v>
      </c>
      <c r="F37" s="123">
        <f>ROUND((SUM(BI118:BI132)),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43</v>
      </c>
      <c r="E39" s="127"/>
      <c r="F39" s="127"/>
      <c r="G39" s="128" t="s">
        <v>44</v>
      </c>
      <c r="H39" s="129" t="s">
        <v>45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46</v>
      </c>
      <c r="E50" s="133"/>
      <c r="F50" s="133"/>
      <c r="G50" s="132" t="s">
        <v>47</v>
      </c>
      <c r="H50" s="133"/>
      <c r="I50" s="133"/>
      <c r="J50" s="133"/>
      <c r="K50" s="133"/>
      <c r="L50" s="51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4"/>
      <c r="B61" s="39"/>
      <c r="C61" s="34"/>
      <c r="D61" s="134" t="s">
        <v>48</v>
      </c>
      <c r="E61" s="135"/>
      <c r="F61" s="136" t="s">
        <v>49</v>
      </c>
      <c r="G61" s="134" t="s">
        <v>48</v>
      </c>
      <c r="H61" s="135"/>
      <c r="I61" s="135"/>
      <c r="J61" s="137" t="s">
        <v>49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4"/>
      <c r="B65" s="39"/>
      <c r="C65" s="34"/>
      <c r="D65" s="132" t="s">
        <v>50</v>
      </c>
      <c r="E65" s="138"/>
      <c r="F65" s="138"/>
      <c r="G65" s="132" t="s">
        <v>51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4"/>
      <c r="B76" s="39"/>
      <c r="C76" s="34"/>
      <c r="D76" s="134" t="s">
        <v>48</v>
      </c>
      <c r="E76" s="135"/>
      <c r="F76" s="136" t="s">
        <v>49</v>
      </c>
      <c r="G76" s="134" t="s">
        <v>48</v>
      </c>
      <c r="H76" s="135"/>
      <c r="I76" s="135"/>
      <c r="J76" s="137" t="s">
        <v>49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101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6.5" customHeight="1">
      <c r="A85" s="34"/>
      <c r="B85" s="35"/>
      <c r="C85" s="36"/>
      <c r="D85" s="36"/>
      <c r="E85" s="296" t="str">
        <f>E7</f>
        <v>Bytový dům Mezilesí 2059 - Výměna stoupacího potrubí - II. etapa</v>
      </c>
      <c r="F85" s="297"/>
      <c r="G85" s="297"/>
      <c r="H85" s="297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99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6.5" customHeight="1">
      <c r="A87" s="34"/>
      <c r="B87" s="35"/>
      <c r="C87" s="36"/>
      <c r="D87" s="36"/>
      <c r="E87" s="284" t="str">
        <f>E9</f>
        <v>901 - VON</v>
      </c>
      <c r="F87" s="295"/>
      <c r="G87" s="295"/>
      <c r="H87" s="295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 xml:space="preserve"> </v>
      </c>
      <c r="G89" s="36"/>
      <c r="H89" s="36"/>
      <c r="I89" s="29" t="s">
        <v>22</v>
      </c>
      <c r="J89" s="66" t="str">
        <f>IF(J12="","",J12)</f>
        <v>20. 5. 2021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2" customHeight="1">
      <c r="A91" s="34"/>
      <c r="B91" s="35"/>
      <c r="C91" s="29" t="s">
        <v>24</v>
      </c>
      <c r="D91" s="36"/>
      <c r="E91" s="36"/>
      <c r="F91" s="27" t="str">
        <f>E15</f>
        <v xml:space="preserve"> </v>
      </c>
      <c r="G91" s="36"/>
      <c r="H91" s="36"/>
      <c r="I91" s="29" t="s">
        <v>29</v>
      </c>
      <c r="J91" s="32" t="str">
        <f>E21</f>
        <v xml:space="preserve"> 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2" customHeight="1">
      <c r="A92" s="34"/>
      <c r="B92" s="35"/>
      <c r="C92" s="29" t="s">
        <v>27</v>
      </c>
      <c r="D92" s="36"/>
      <c r="E92" s="36"/>
      <c r="F92" s="27" t="str">
        <f>IF(E18="","",E18)</f>
        <v>Vyplň údaj</v>
      </c>
      <c r="G92" s="36"/>
      <c r="H92" s="36"/>
      <c r="I92" s="29" t="s">
        <v>31</v>
      </c>
      <c r="J92" s="32" t="str">
        <f>E24</f>
        <v xml:space="preserve"> 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102</v>
      </c>
      <c r="D94" s="144"/>
      <c r="E94" s="144"/>
      <c r="F94" s="144"/>
      <c r="G94" s="144"/>
      <c r="H94" s="144"/>
      <c r="I94" s="144"/>
      <c r="J94" s="145" t="s">
        <v>103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104</v>
      </c>
      <c r="D96" s="36"/>
      <c r="E96" s="36"/>
      <c r="F96" s="36"/>
      <c r="G96" s="36"/>
      <c r="H96" s="36"/>
      <c r="I96" s="36"/>
      <c r="J96" s="84">
        <f>J118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105</v>
      </c>
    </row>
    <row r="97" spans="1:31" s="9" customFormat="1" ht="24.95" customHeight="1">
      <c r="B97" s="147"/>
      <c r="C97" s="148"/>
      <c r="D97" s="149" t="s">
        <v>833</v>
      </c>
      <c r="E97" s="150"/>
      <c r="F97" s="150"/>
      <c r="G97" s="150"/>
      <c r="H97" s="150"/>
      <c r="I97" s="150"/>
      <c r="J97" s="151">
        <f>J119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834</v>
      </c>
      <c r="E98" s="156"/>
      <c r="F98" s="156"/>
      <c r="G98" s="156"/>
      <c r="H98" s="156"/>
      <c r="I98" s="156"/>
      <c r="J98" s="157">
        <f>J120</f>
        <v>0</v>
      </c>
      <c r="K98" s="154"/>
      <c r="L98" s="158"/>
    </row>
    <row r="99" spans="1:31" s="2" customFormat="1" ht="21.75" customHeight="1">
      <c r="A99" s="34"/>
      <c r="B99" s="35"/>
      <c r="C99" s="36"/>
      <c r="D99" s="36"/>
      <c r="E99" s="36"/>
      <c r="F99" s="36"/>
      <c r="G99" s="36"/>
      <c r="H99" s="36"/>
      <c r="I99" s="36"/>
      <c r="J99" s="36"/>
      <c r="K99" s="36"/>
      <c r="L99" s="51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</row>
    <row r="100" spans="1:31" s="2" customFormat="1" ht="6.95" customHeight="1">
      <c r="A100" s="34"/>
      <c r="B100" s="54"/>
      <c r="C100" s="55"/>
      <c r="D100" s="55"/>
      <c r="E100" s="55"/>
      <c r="F100" s="55"/>
      <c r="G100" s="55"/>
      <c r="H100" s="55"/>
      <c r="I100" s="55"/>
      <c r="J100" s="55"/>
      <c r="K100" s="55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4" spans="1:31" s="2" customFormat="1" ht="6.95" customHeight="1">
      <c r="A104" s="34"/>
      <c r="B104" s="56"/>
      <c r="C104" s="57"/>
      <c r="D104" s="57"/>
      <c r="E104" s="57"/>
      <c r="F104" s="57"/>
      <c r="G104" s="57"/>
      <c r="H104" s="57"/>
      <c r="I104" s="57"/>
      <c r="J104" s="57"/>
      <c r="K104" s="57"/>
      <c r="L104" s="51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</row>
    <row r="105" spans="1:31" s="2" customFormat="1" ht="24.95" customHeight="1">
      <c r="A105" s="34"/>
      <c r="B105" s="35"/>
      <c r="C105" s="23" t="s">
        <v>122</v>
      </c>
      <c r="D105" s="36"/>
      <c r="E105" s="36"/>
      <c r="F105" s="36"/>
      <c r="G105" s="36"/>
      <c r="H105" s="36"/>
      <c r="I105" s="36"/>
      <c r="J105" s="36"/>
      <c r="K105" s="36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6.95" customHeight="1">
      <c r="A106" s="34"/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12" customHeight="1">
      <c r="A107" s="34"/>
      <c r="B107" s="35"/>
      <c r="C107" s="29" t="s">
        <v>16</v>
      </c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16.5" customHeight="1">
      <c r="A108" s="34"/>
      <c r="B108" s="35"/>
      <c r="C108" s="36"/>
      <c r="D108" s="36"/>
      <c r="E108" s="296" t="str">
        <f>E7</f>
        <v>Bytový dům Mezilesí 2059 - Výměna stoupacího potrubí - II. etapa</v>
      </c>
      <c r="F108" s="297"/>
      <c r="G108" s="297"/>
      <c r="H108" s="297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2" customHeight="1">
      <c r="A109" s="34"/>
      <c r="B109" s="35"/>
      <c r="C109" s="29" t="s">
        <v>99</v>
      </c>
      <c r="D109" s="36"/>
      <c r="E109" s="36"/>
      <c r="F109" s="36"/>
      <c r="G109" s="36"/>
      <c r="H109" s="36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6.5" customHeight="1">
      <c r="A110" s="34"/>
      <c r="B110" s="35"/>
      <c r="C110" s="36"/>
      <c r="D110" s="36"/>
      <c r="E110" s="284" t="str">
        <f>E9</f>
        <v>901 - VON</v>
      </c>
      <c r="F110" s="295"/>
      <c r="G110" s="295"/>
      <c r="H110" s="295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6.95" customHeight="1">
      <c r="A111" s="34"/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12" customHeight="1">
      <c r="A112" s="34"/>
      <c r="B112" s="35"/>
      <c r="C112" s="29" t="s">
        <v>20</v>
      </c>
      <c r="D112" s="36"/>
      <c r="E112" s="36"/>
      <c r="F112" s="27" t="str">
        <f>F12</f>
        <v xml:space="preserve"> </v>
      </c>
      <c r="G112" s="36"/>
      <c r="H112" s="36"/>
      <c r="I112" s="29" t="s">
        <v>22</v>
      </c>
      <c r="J112" s="66" t="str">
        <f>IF(J12="","",J12)</f>
        <v>20. 5. 2021</v>
      </c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6.95" customHeight="1">
      <c r="A113" s="34"/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15.2" customHeight="1">
      <c r="A114" s="34"/>
      <c r="B114" s="35"/>
      <c r="C114" s="29" t="s">
        <v>24</v>
      </c>
      <c r="D114" s="36"/>
      <c r="E114" s="36"/>
      <c r="F114" s="27" t="str">
        <f>E15</f>
        <v xml:space="preserve"> </v>
      </c>
      <c r="G114" s="36"/>
      <c r="H114" s="36"/>
      <c r="I114" s="29" t="s">
        <v>29</v>
      </c>
      <c r="J114" s="32" t="str">
        <f>E21</f>
        <v xml:space="preserve"> </v>
      </c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5.2" customHeight="1">
      <c r="A115" s="34"/>
      <c r="B115" s="35"/>
      <c r="C115" s="29" t="s">
        <v>27</v>
      </c>
      <c r="D115" s="36"/>
      <c r="E115" s="36"/>
      <c r="F115" s="27" t="str">
        <f>IF(E18="","",E18)</f>
        <v>Vyplň údaj</v>
      </c>
      <c r="G115" s="36"/>
      <c r="H115" s="36"/>
      <c r="I115" s="29" t="s">
        <v>31</v>
      </c>
      <c r="J115" s="32" t="str">
        <f>E24</f>
        <v xml:space="preserve"> 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0.35" customHeight="1">
      <c r="A116" s="34"/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11" customFormat="1" ht="29.25" customHeight="1">
      <c r="A117" s="159"/>
      <c r="B117" s="160"/>
      <c r="C117" s="161" t="s">
        <v>123</v>
      </c>
      <c r="D117" s="162" t="s">
        <v>58</v>
      </c>
      <c r="E117" s="162" t="s">
        <v>54</v>
      </c>
      <c r="F117" s="162" t="s">
        <v>55</v>
      </c>
      <c r="G117" s="162" t="s">
        <v>124</v>
      </c>
      <c r="H117" s="162" t="s">
        <v>125</v>
      </c>
      <c r="I117" s="162" t="s">
        <v>126</v>
      </c>
      <c r="J117" s="163" t="s">
        <v>103</v>
      </c>
      <c r="K117" s="164" t="s">
        <v>127</v>
      </c>
      <c r="L117" s="165"/>
      <c r="M117" s="75" t="s">
        <v>1</v>
      </c>
      <c r="N117" s="76" t="s">
        <v>37</v>
      </c>
      <c r="O117" s="76" t="s">
        <v>128</v>
      </c>
      <c r="P117" s="76" t="s">
        <v>129</v>
      </c>
      <c r="Q117" s="76" t="s">
        <v>130</v>
      </c>
      <c r="R117" s="76" t="s">
        <v>131</v>
      </c>
      <c r="S117" s="76" t="s">
        <v>132</v>
      </c>
      <c r="T117" s="77" t="s">
        <v>133</v>
      </c>
      <c r="U117" s="159"/>
      <c r="V117" s="159"/>
      <c r="W117" s="159"/>
      <c r="X117" s="159"/>
      <c r="Y117" s="159"/>
      <c r="Z117" s="159"/>
      <c r="AA117" s="159"/>
      <c r="AB117" s="159"/>
      <c r="AC117" s="159"/>
      <c r="AD117" s="159"/>
      <c r="AE117" s="159"/>
    </row>
    <row r="118" spans="1:65" s="2" customFormat="1" ht="22.9" customHeight="1">
      <c r="A118" s="34"/>
      <c r="B118" s="35"/>
      <c r="C118" s="82" t="s">
        <v>134</v>
      </c>
      <c r="D118" s="36"/>
      <c r="E118" s="36"/>
      <c r="F118" s="36"/>
      <c r="G118" s="36"/>
      <c r="H118" s="36"/>
      <c r="I118" s="36"/>
      <c r="J118" s="166">
        <f>BK118</f>
        <v>0</v>
      </c>
      <c r="K118" s="36"/>
      <c r="L118" s="39"/>
      <c r="M118" s="78"/>
      <c r="N118" s="167"/>
      <c r="O118" s="79"/>
      <c r="P118" s="168">
        <f>P119</f>
        <v>0</v>
      </c>
      <c r="Q118" s="79"/>
      <c r="R118" s="168">
        <f>R119</f>
        <v>0</v>
      </c>
      <c r="S118" s="79"/>
      <c r="T118" s="169">
        <f>T119</f>
        <v>0</v>
      </c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T118" s="17" t="s">
        <v>72</v>
      </c>
      <c r="AU118" s="17" t="s">
        <v>105</v>
      </c>
      <c r="BK118" s="170">
        <f>BK119</f>
        <v>0</v>
      </c>
    </row>
    <row r="119" spans="1:65" s="12" customFormat="1" ht="25.9" customHeight="1">
      <c r="B119" s="171"/>
      <c r="C119" s="172"/>
      <c r="D119" s="173" t="s">
        <v>72</v>
      </c>
      <c r="E119" s="174" t="s">
        <v>630</v>
      </c>
      <c r="F119" s="174" t="s">
        <v>630</v>
      </c>
      <c r="G119" s="172"/>
      <c r="H119" s="172"/>
      <c r="I119" s="175"/>
      <c r="J119" s="176">
        <f>BK119</f>
        <v>0</v>
      </c>
      <c r="K119" s="172"/>
      <c r="L119" s="177"/>
      <c r="M119" s="178"/>
      <c r="N119" s="179"/>
      <c r="O119" s="179"/>
      <c r="P119" s="180">
        <f>P120</f>
        <v>0</v>
      </c>
      <c r="Q119" s="179"/>
      <c r="R119" s="180">
        <f>R120</f>
        <v>0</v>
      </c>
      <c r="S119" s="179"/>
      <c r="T119" s="181">
        <f>T120</f>
        <v>0</v>
      </c>
      <c r="AR119" s="182" t="s">
        <v>144</v>
      </c>
      <c r="AT119" s="183" t="s">
        <v>72</v>
      </c>
      <c r="AU119" s="183" t="s">
        <v>73</v>
      </c>
      <c r="AY119" s="182" t="s">
        <v>137</v>
      </c>
      <c r="BK119" s="184">
        <f>BK120</f>
        <v>0</v>
      </c>
    </row>
    <row r="120" spans="1:65" s="12" customFormat="1" ht="22.9" customHeight="1">
      <c r="B120" s="171"/>
      <c r="C120" s="172"/>
      <c r="D120" s="173" t="s">
        <v>72</v>
      </c>
      <c r="E120" s="185" t="s">
        <v>835</v>
      </c>
      <c r="F120" s="185" t="s">
        <v>836</v>
      </c>
      <c r="G120" s="172"/>
      <c r="H120" s="172"/>
      <c r="I120" s="175"/>
      <c r="J120" s="186">
        <f>BK120</f>
        <v>0</v>
      </c>
      <c r="K120" s="172"/>
      <c r="L120" s="177"/>
      <c r="M120" s="178"/>
      <c r="N120" s="179"/>
      <c r="O120" s="179"/>
      <c r="P120" s="180">
        <f>SUM(P121:P132)</f>
        <v>0</v>
      </c>
      <c r="Q120" s="179"/>
      <c r="R120" s="180">
        <f>SUM(R121:R132)</f>
        <v>0</v>
      </c>
      <c r="S120" s="179"/>
      <c r="T120" s="181">
        <f>SUM(T121:T132)</f>
        <v>0</v>
      </c>
      <c r="AR120" s="182" t="s">
        <v>144</v>
      </c>
      <c r="AT120" s="183" t="s">
        <v>72</v>
      </c>
      <c r="AU120" s="183" t="s">
        <v>81</v>
      </c>
      <c r="AY120" s="182" t="s">
        <v>137</v>
      </c>
      <c r="BK120" s="184">
        <f>SUM(BK121:BK132)</f>
        <v>0</v>
      </c>
    </row>
    <row r="121" spans="1:65" s="2" customFormat="1" ht="16.5" customHeight="1">
      <c r="A121" s="34"/>
      <c r="B121" s="35"/>
      <c r="C121" s="187" t="s">
        <v>81</v>
      </c>
      <c r="D121" s="187" t="s">
        <v>140</v>
      </c>
      <c r="E121" s="188" t="s">
        <v>837</v>
      </c>
      <c r="F121" s="189" t="s">
        <v>838</v>
      </c>
      <c r="G121" s="190" t="s">
        <v>208</v>
      </c>
      <c r="H121" s="191">
        <v>1</v>
      </c>
      <c r="I121" s="192"/>
      <c r="J121" s="193">
        <f t="shared" ref="J121:J132" si="0">ROUND(I121*H121,2)</f>
        <v>0</v>
      </c>
      <c r="K121" s="194"/>
      <c r="L121" s="39"/>
      <c r="M121" s="195" t="s">
        <v>1</v>
      </c>
      <c r="N121" s="196" t="s">
        <v>39</v>
      </c>
      <c r="O121" s="71"/>
      <c r="P121" s="197">
        <f t="shared" ref="P121:P132" si="1">O121*H121</f>
        <v>0</v>
      </c>
      <c r="Q121" s="197">
        <v>0</v>
      </c>
      <c r="R121" s="197">
        <f t="shared" ref="R121:R132" si="2">Q121*H121</f>
        <v>0</v>
      </c>
      <c r="S121" s="197">
        <v>0</v>
      </c>
      <c r="T121" s="198">
        <f t="shared" ref="T121:T132" si="3">S121*H121</f>
        <v>0</v>
      </c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R121" s="199" t="s">
        <v>839</v>
      </c>
      <c r="AT121" s="199" t="s">
        <v>140</v>
      </c>
      <c r="AU121" s="199" t="s">
        <v>145</v>
      </c>
      <c r="AY121" s="17" t="s">
        <v>137</v>
      </c>
      <c r="BE121" s="200">
        <f t="shared" ref="BE121:BE132" si="4">IF(N121="základní",J121,0)</f>
        <v>0</v>
      </c>
      <c r="BF121" s="200">
        <f t="shared" ref="BF121:BF132" si="5">IF(N121="snížená",J121,0)</f>
        <v>0</v>
      </c>
      <c r="BG121" s="200">
        <f t="shared" ref="BG121:BG132" si="6">IF(N121="zákl. přenesená",J121,0)</f>
        <v>0</v>
      </c>
      <c r="BH121" s="200">
        <f t="shared" ref="BH121:BH132" si="7">IF(N121="sníž. přenesená",J121,0)</f>
        <v>0</v>
      </c>
      <c r="BI121" s="200">
        <f t="shared" ref="BI121:BI132" si="8">IF(N121="nulová",J121,0)</f>
        <v>0</v>
      </c>
      <c r="BJ121" s="17" t="s">
        <v>145</v>
      </c>
      <c r="BK121" s="200">
        <f t="shared" ref="BK121:BK132" si="9">ROUND(I121*H121,2)</f>
        <v>0</v>
      </c>
      <c r="BL121" s="17" t="s">
        <v>839</v>
      </c>
      <c r="BM121" s="199" t="s">
        <v>840</v>
      </c>
    </row>
    <row r="122" spans="1:65" s="2" customFormat="1" ht="16.5" customHeight="1">
      <c r="A122" s="34"/>
      <c r="B122" s="35"/>
      <c r="C122" s="187" t="s">
        <v>145</v>
      </c>
      <c r="D122" s="187" t="s">
        <v>140</v>
      </c>
      <c r="E122" s="188" t="s">
        <v>841</v>
      </c>
      <c r="F122" s="189" t="s">
        <v>842</v>
      </c>
      <c r="G122" s="190" t="s">
        <v>208</v>
      </c>
      <c r="H122" s="191">
        <v>1</v>
      </c>
      <c r="I122" s="192"/>
      <c r="J122" s="193">
        <f t="shared" si="0"/>
        <v>0</v>
      </c>
      <c r="K122" s="194"/>
      <c r="L122" s="39"/>
      <c r="M122" s="195" t="s">
        <v>1</v>
      </c>
      <c r="N122" s="196" t="s">
        <v>39</v>
      </c>
      <c r="O122" s="71"/>
      <c r="P122" s="197">
        <f t="shared" si="1"/>
        <v>0</v>
      </c>
      <c r="Q122" s="197">
        <v>0</v>
      </c>
      <c r="R122" s="197">
        <f t="shared" si="2"/>
        <v>0</v>
      </c>
      <c r="S122" s="197">
        <v>0</v>
      </c>
      <c r="T122" s="198">
        <f t="shared" si="3"/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199" t="s">
        <v>839</v>
      </c>
      <c r="AT122" s="199" t="s">
        <v>140</v>
      </c>
      <c r="AU122" s="199" t="s">
        <v>145</v>
      </c>
      <c r="AY122" s="17" t="s">
        <v>137</v>
      </c>
      <c r="BE122" s="200">
        <f t="shared" si="4"/>
        <v>0</v>
      </c>
      <c r="BF122" s="200">
        <f t="shared" si="5"/>
        <v>0</v>
      </c>
      <c r="BG122" s="200">
        <f t="shared" si="6"/>
        <v>0</v>
      </c>
      <c r="BH122" s="200">
        <f t="shared" si="7"/>
        <v>0</v>
      </c>
      <c r="BI122" s="200">
        <f t="shared" si="8"/>
        <v>0</v>
      </c>
      <c r="BJ122" s="17" t="s">
        <v>145</v>
      </c>
      <c r="BK122" s="200">
        <f t="shared" si="9"/>
        <v>0</v>
      </c>
      <c r="BL122" s="17" t="s">
        <v>839</v>
      </c>
      <c r="BM122" s="199" t="s">
        <v>843</v>
      </c>
    </row>
    <row r="123" spans="1:65" s="2" customFormat="1" ht="16.5" customHeight="1">
      <c r="A123" s="34"/>
      <c r="B123" s="35"/>
      <c r="C123" s="187" t="s">
        <v>138</v>
      </c>
      <c r="D123" s="187" t="s">
        <v>140</v>
      </c>
      <c r="E123" s="188" t="s">
        <v>844</v>
      </c>
      <c r="F123" s="189" t="s">
        <v>845</v>
      </c>
      <c r="G123" s="190" t="s">
        <v>208</v>
      </c>
      <c r="H123" s="191">
        <v>1</v>
      </c>
      <c r="I123" s="192"/>
      <c r="J123" s="193">
        <f t="shared" si="0"/>
        <v>0</v>
      </c>
      <c r="K123" s="194"/>
      <c r="L123" s="39"/>
      <c r="M123" s="195" t="s">
        <v>1</v>
      </c>
      <c r="N123" s="196" t="s">
        <v>39</v>
      </c>
      <c r="O123" s="71"/>
      <c r="P123" s="197">
        <f t="shared" si="1"/>
        <v>0</v>
      </c>
      <c r="Q123" s="197">
        <v>0</v>
      </c>
      <c r="R123" s="197">
        <f t="shared" si="2"/>
        <v>0</v>
      </c>
      <c r="S123" s="197">
        <v>0</v>
      </c>
      <c r="T123" s="198">
        <f t="shared" si="3"/>
        <v>0</v>
      </c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R123" s="199" t="s">
        <v>839</v>
      </c>
      <c r="AT123" s="199" t="s">
        <v>140</v>
      </c>
      <c r="AU123" s="199" t="s">
        <v>145</v>
      </c>
      <c r="AY123" s="17" t="s">
        <v>137</v>
      </c>
      <c r="BE123" s="200">
        <f t="shared" si="4"/>
        <v>0</v>
      </c>
      <c r="BF123" s="200">
        <f t="shared" si="5"/>
        <v>0</v>
      </c>
      <c r="BG123" s="200">
        <f t="shared" si="6"/>
        <v>0</v>
      </c>
      <c r="BH123" s="200">
        <f t="shared" si="7"/>
        <v>0</v>
      </c>
      <c r="BI123" s="200">
        <f t="shared" si="8"/>
        <v>0</v>
      </c>
      <c r="BJ123" s="17" t="s">
        <v>145</v>
      </c>
      <c r="BK123" s="200">
        <f t="shared" si="9"/>
        <v>0</v>
      </c>
      <c r="BL123" s="17" t="s">
        <v>839</v>
      </c>
      <c r="BM123" s="199" t="s">
        <v>846</v>
      </c>
    </row>
    <row r="124" spans="1:65" s="2" customFormat="1" ht="16.5" customHeight="1">
      <c r="A124" s="34"/>
      <c r="B124" s="35"/>
      <c r="C124" s="187" t="s">
        <v>144</v>
      </c>
      <c r="D124" s="187" t="s">
        <v>140</v>
      </c>
      <c r="E124" s="188" t="s">
        <v>847</v>
      </c>
      <c r="F124" s="189" t="s">
        <v>848</v>
      </c>
      <c r="G124" s="190" t="s">
        <v>208</v>
      </c>
      <c r="H124" s="191">
        <v>1</v>
      </c>
      <c r="I124" s="192"/>
      <c r="J124" s="193">
        <f t="shared" si="0"/>
        <v>0</v>
      </c>
      <c r="K124" s="194"/>
      <c r="L124" s="39"/>
      <c r="M124" s="195" t="s">
        <v>1</v>
      </c>
      <c r="N124" s="196" t="s">
        <v>39</v>
      </c>
      <c r="O124" s="71"/>
      <c r="P124" s="197">
        <f t="shared" si="1"/>
        <v>0</v>
      </c>
      <c r="Q124" s="197">
        <v>0</v>
      </c>
      <c r="R124" s="197">
        <f t="shared" si="2"/>
        <v>0</v>
      </c>
      <c r="S124" s="197">
        <v>0</v>
      </c>
      <c r="T124" s="198">
        <f t="shared" si="3"/>
        <v>0</v>
      </c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R124" s="199" t="s">
        <v>839</v>
      </c>
      <c r="AT124" s="199" t="s">
        <v>140</v>
      </c>
      <c r="AU124" s="199" t="s">
        <v>145</v>
      </c>
      <c r="AY124" s="17" t="s">
        <v>137</v>
      </c>
      <c r="BE124" s="200">
        <f t="shared" si="4"/>
        <v>0</v>
      </c>
      <c r="BF124" s="200">
        <f t="shared" si="5"/>
        <v>0</v>
      </c>
      <c r="BG124" s="200">
        <f t="shared" si="6"/>
        <v>0</v>
      </c>
      <c r="BH124" s="200">
        <f t="shared" si="7"/>
        <v>0</v>
      </c>
      <c r="BI124" s="200">
        <f t="shared" si="8"/>
        <v>0</v>
      </c>
      <c r="BJ124" s="17" t="s">
        <v>145</v>
      </c>
      <c r="BK124" s="200">
        <f t="shared" si="9"/>
        <v>0</v>
      </c>
      <c r="BL124" s="17" t="s">
        <v>839</v>
      </c>
      <c r="BM124" s="199" t="s">
        <v>849</v>
      </c>
    </row>
    <row r="125" spans="1:65" s="2" customFormat="1" ht="16.5" customHeight="1">
      <c r="A125" s="34"/>
      <c r="B125" s="35"/>
      <c r="C125" s="187" t="s">
        <v>167</v>
      </c>
      <c r="D125" s="187" t="s">
        <v>140</v>
      </c>
      <c r="E125" s="188" t="s">
        <v>850</v>
      </c>
      <c r="F125" s="189" t="s">
        <v>851</v>
      </c>
      <c r="G125" s="190" t="s">
        <v>208</v>
      </c>
      <c r="H125" s="191">
        <v>1</v>
      </c>
      <c r="I125" s="192"/>
      <c r="J125" s="193">
        <f t="shared" si="0"/>
        <v>0</v>
      </c>
      <c r="K125" s="194"/>
      <c r="L125" s="39"/>
      <c r="M125" s="195" t="s">
        <v>1</v>
      </c>
      <c r="N125" s="196" t="s">
        <v>39</v>
      </c>
      <c r="O125" s="71"/>
      <c r="P125" s="197">
        <f t="shared" si="1"/>
        <v>0</v>
      </c>
      <c r="Q125" s="197">
        <v>0</v>
      </c>
      <c r="R125" s="197">
        <f t="shared" si="2"/>
        <v>0</v>
      </c>
      <c r="S125" s="197">
        <v>0</v>
      </c>
      <c r="T125" s="198">
        <f t="shared" si="3"/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99" t="s">
        <v>839</v>
      </c>
      <c r="AT125" s="199" t="s">
        <v>140</v>
      </c>
      <c r="AU125" s="199" t="s">
        <v>145</v>
      </c>
      <c r="AY125" s="17" t="s">
        <v>137</v>
      </c>
      <c r="BE125" s="200">
        <f t="shared" si="4"/>
        <v>0</v>
      </c>
      <c r="BF125" s="200">
        <f t="shared" si="5"/>
        <v>0</v>
      </c>
      <c r="BG125" s="200">
        <f t="shared" si="6"/>
        <v>0</v>
      </c>
      <c r="BH125" s="200">
        <f t="shared" si="7"/>
        <v>0</v>
      </c>
      <c r="BI125" s="200">
        <f t="shared" si="8"/>
        <v>0</v>
      </c>
      <c r="BJ125" s="17" t="s">
        <v>145</v>
      </c>
      <c r="BK125" s="200">
        <f t="shared" si="9"/>
        <v>0</v>
      </c>
      <c r="BL125" s="17" t="s">
        <v>839</v>
      </c>
      <c r="BM125" s="199" t="s">
        <v>852</v>
      </c>
    </row>
    <row r="126" spans="1:65" s="2" customFormat="1" ht="16.5" customHeight="1">
      <c r="A126" s="34"/>
      <c r="B126" s="35"/>
      <c r="C126" s="187" t="s">
        <v>161</v>
      </c>
      <c r="D126" s="187" t="s">
        <v>140</v>
      </c>
      <c r="E126" s="188" t="s">
        <v>853</v>
      </c>
      <c r="F126" s="189" t="s">
        <v>854</v>
      </c>
      <c r="G126" s="190" t="s">
        <v>208</v>
      </c>
      <c r="H126" s="191">
        <v>1</v>
      </c>
      <c r="I126" s="192"/>
      <c r="J126" s="193">
        <f t="shared" si="0"/>
        <v>0</v>
      </c>
      <c r="K126" s="194"/>
      <c r="L126" s="39"/>
      <c r="M126" s="195" t="s">
        <v>1</v>
      </c>
      <c r="N126" s="196" t="s">
        <v>39</v>
      </c>
      <c r="O126" s="71"/>
      <c r="P126" s="197">
        <f t="shared" si="1"/>
        <v>0</v>
      </c>
      <c r="Q126" s="197">
        <v>0</v>
      </c>
      <c r="R126" s="197">
        <f t="shared" si="2"/>
        <v>0</v>
      </c>
      <c r="S126" s="197">
        <v>0</v>
      </c>
      <c r="T126" s="198">
        <f t="shared" si="3"/>
        <v>0</v>
      </c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R126" s="199" t="s">
        <v>839</v>
      </c>
      <c r="AT126" s="199" t="s">
        <v>140</v>
      </c>
      <c r="AU126" s="199" t="s">
        <v>145</v>
      </c>
      <c r="AY126" s="17" t="s">
        <v>137</v>
      </c>
      <c r="BE126" s="200">
        <f t="shared" si="4"/>
        <v>0</v>
      </c>
      <c r="BF126" s="200">
        <f t="shared" si="5"/>
        <v>0</v>
      </c>
      <c r="BG126" s="200">
        <f t="shared" si="6"/>
        <v>0</v>
      </c>
      <c r="BH126" s="200">
        <f t="shared" si="7"/>
        <v>0</v>
      </c>
      <c r="BI126" s="200">
        <f t="shared" si="8"/>
        <v>0</v>
      </c>
      <c r="BJ126" s="17" t="s">
        <v>145</v>
      </c>
      <c r="BK126" s="200">
        <f t="shared" si="9"/>
        <v>0</v>
      </c>
      <c r="BL126" s="17" t="s">
        <v>839</v>
      </c>
      <c r="BM126" s="199" t="s">
        <v>855</v>
      </c>
    </row>
    <row r="127" spans="1:65" s="2" customFormat="1" ht="16.5" customHeight="1">
      <c r="A127" s="34"/>
      <c r="B127" s="35"/>
      <c r="C127" s="187" t="s">
        <v>177</v>
      </c>
      <c r="D127" s="187" t="s">
        <v>140</v>
      </c>
      <c r="E127" s="188" t="s">
        <v>856</v>
      </c>
      <c r="F127" s="189" t="s">
        <v>857</v>
      </c>
      <c r="G127" s="190" t="s">
        <v>208</v>
      </c>
      <c r="H127" s="191">
        <v>1</v>
      </c>
      <c r="I127" s="192"/>
      <c r="J127" s="193">
        <f t="shared" si="0"/>
        <v>0</v>
      </c>
      <c r="K127" s="194"/>
      <c r="L127" s="39"/>
      <c r="M127" s="195" t="s">
        <v>1</v>
      </c>
      <c r="N127" s="196" t="s">
        <v>39</v>
      </c>
      <c r="O127" s="71"/>
      <c r="P127" s="197">
        <f t="shared" si="1"/>
        <v>0</v>
      </c>
      <c r="Q127" s="197">
        <v>0</v>
      </c>
      <c r="R127" s="197">
        <f t="shared" si="2"/>
        <v>0</v>
      </c>
      <c r="S127" s="197">
        <v>0</v>
      </c>
      <c r="T127" s="198">
        <f t="shared" si="3"/>
        <v>0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R127" s="199" t="s">
        <v>839</v>
      </c>
      <c r="AT127" s="199" t="s">
        <v>140</v>
      </c>
      <c r="AU127" s="199" t="s">
        <v>145</v>
      </c>
      <c r="AY127" s="17" t="s">
        <v>137</v>
      </c>
      <c r="BE127" s="200">
        <f t="shared" si="4"/>
        <v>0</v>
      </c>
      <c r="BF127" s="200">
        <f t="shared" si="5"/>
        <v>0</v>
      </c>
      <c r="BG127" s="200">
        <f t="shared" si="6"/>
        <v>0</v>
      </c>
      <c r="BH127" s="200">
        <f t="shared" si="7"/>
        <v>0</v>
      </c>
      <c r="BI127" s="200">
        <f t="shared" si="8"/>
        <v>0</v>
      </c>
      <c r="BJ127" s="17" t="s">
        <v>145</v>
      </c>
      <c r="BK127" s="200">
        <f t="shared" si="9"/>
        <v>0</v>
      </c>
      <c r="BL127" s="17" t="s">
        <v>839</v>
      </c>
      <c r="BM127" s="199" t="s">
        <v>858</v>
      </c>
    </row>
    <row r="128" spans="1:65" s="2" customFormat="1" ht="16.5" customHeight="1">
      <c r="A128" s="34"/>
      <c r="B128" s="35"/>
      <c r="C128" s="187" t="s">
        <v>182</v>
      </c>
      <c r="D128" s="187" t="s">
        <v>140</v>
      </c>
      <c r="E128" s="188" t="s">
        <v>859</v>
      </c>
      <c r="F128" s="189" t="s">
        <v>860</v>
      </c>
      <c r="G128" s="190" t="s">
        <v>208</v>
      </c>
      <c r="H128" s="191">
        <v>1</v>
      </c>
      <c r="I128" s="192"/>
      <c r="J128" s="193">
        <f t="shared" si="0"/>
        <v>0</v>
      </c>
      <c r="K128" s="194"/>
      <c r="L128" s="39"/>
      <c r="M128" s="195" t="s">
        <v>1</v>
      </c>
      <c r="N128" s="196" t="s">
        <v>39</v>
      </c>
      <c r="O128" s="71"/>
      <c r="P128" s="197">
        <f t="shared" si="1"/>
        <v>0</v>
      </c>
      <c r="Q128" s="197">
        <v>0</v>
      </c>
      <c r="R128" s="197">
        <f t="shared" si="2"/>
        <v>0</v>
      </c>
      <c r="S128" s="197">
        <v>0</v>
      </c>
      <c r="T128" s="198">
        <f t="shared" si="3"/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9" t="s">
        <v>839</v>
      </c>
      <c r="AT128" s="199" t="s">
        <v>140</v>
      </c>
      <c r="AU128" s="199" t="s">
        <v>145</v>
      </c>
      <c r="AY128" s="17" t="s">
        <v>137</v>
      </c>
      <c r="BE128" s="200">
        <f t="shared" si="4"/>
        <v>0</v>
      </c>
      <c r="BF128" s="200">
        <f t="shared" si="5"/>
        <v>0</v>
      </c>
      <c r="BG128" s="200">
        <f t="shared" si="6"/>
        <v>0</v>
      </c>
      <c r="BH128" s="200">
        <f t="shared" si="7"/>
        <v>0</v>
      </c>
      <c r="BI128" s="200">
        <f t="shared" si="8"/>
        <v>0</v>
      </c>
      <c r="BJ128" s="17" t="s">
        <v>145</v>
      </c>
      <c r="BK128" s="200">
        <f t="shared" si="9"/>
        <v>0</v>
      </c>
      <c r="BL128" s="17" t="s">
        <v>839</v>
      </c>
      <c r="BM128" s="199" t="s">
        <v>861</v>
      </c>
    </row>
    <row r="129" spans="1:65" s="2" customFormat="1" ht="16.5" customHeight="1">
      <c r="A129" s="34"/>
      <c r="B129" s="35"/>
      <c r="C129" s="187" t="s">
        <v>186</v>
      </c>
      <c r="D129" s="187" t="s">
        <v>140</v>
      </c>
      <c r="E129" s="188" t="s">
        <v>862</v>
      </c>
      <c r="F129" s="189" t="s">
        <v>863</v>
      </c>
      <c r="G129" s="190" t="s">
        <v>208</v>
      </c>
      <c r="H129" s="191">
        <v>1</v>
      </c>
      <c r="I129" s="192"/>
      <c r="J129" s="193">
        <f t="shared" si="0"/>
        <v>0</v>
      </c>
      <c r="K129" s="194"/>
      <c r="L129" s="39"/>
      <c r="M129" s="195" t="s">
        <v>1</v>
      </c>
      <c r="N129" s="196" t="s">
        <v>39</v>
      </c>
      <c r="O129" s="71"/>
      <c r="P129" s="197">
        <f t="shared" si="1"/>
        <v>0</v>
      </c>
      <c r="Q129" s="197">
        <v>0</v>
      </c>
      <c r="R129" s="197">
        <f t="shared" si="2"/>
        <v>0</v>
      </c>
      <c r="S129" s="197">
        <v>0</v>
      </c>
      <c r="T129" s="198">
        <f t="shared" si="3"/>
        <v>0</v>
      </c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R129" s="199" t="s">
        <v>839</v>
      </c>
      <c r="AT129" s="199" t="s">
        <v>140</v>
      </c>
      <c r="AU129" s="199" t="s">
        <v>145</v>
      </c>
      <c r="AY129" s="17" t="s">
        <v>137</v>
      </c>
      <c r="BE129" s="200">
        <f t="shared" si="4"/>
        <v>0</v>
      </c>
      <c r="BF129" s="200">
        <f t="shared" si="5"/>
        <v>0</v>
      </c>
      <c r="BG129" s="200">
        <f t="shared" si="6"/>
        <v>0</v>
      </c>
      <c r="BH129" s="200">
        <f t="shared" si="7"/>
        <v>0</v>
      </c>
      <c r="BI129" s="200">
        <f t="shared" si="8"/>
        <v>0</v>
      </c>
      <c r="BJ129" s="17" t="s">
        <v>145</v>
      </c>
      <c r="BK129" s="200">
        <f t="shared" si="9"/>
        <v>0</v>
      </c>
      <c r="BL129" s="17" t="s">
        <v>839</v>
      </c>
      <c r="BM129" s="199" t="s">
        <v>864</v>
      </c>
    </row>
    <row r="130" spans="1:65" s="2" customFormat="1" ht="16.5" customHeight="1">
      <c r="A130" s="34"/>
      <c r="B130" s="35"/>
      <c r="C130" s="187" t="s">
        <v>193</v>
      </c>
      <c r="D130" s="187" t="s">
        <v>140</v>
      </c>
      <c r="E130" s="188" t="s">
        <v>865</v>
      </c>
      <c r="F130" s="189" t="s">
        <v>866</v>
      </c>
      <c r="G130" s="190" t="s">
        <v>208</v>
      </c>
      <c r="H130" s="191">
        <v>1</v>
      </c>
      <c r="I130" s="192"/>
      <c r="J130" s="193">
        <f t="shared" si="0"/>
        <v>0</v>
      </c>
      <c r="K130" s="194"/>
      <c r="L130" s="39"/>
      <c r="M130" s="195" t="s">
        <v>1</v>
      </c>
      <c r="N130" s="196" t="s">
        <v>39</v>
      </c>
      <c r="O130" s="71"/>
      <c r="P130" s="197">
        <f t="shared" si="1"/>
        <v>0</v>
      </c>
      <c r="Q130" s="197">
        <v>0</v>
      </c>
      <c r="R130" s="197">
        <f t="shared" si="2"/>
        <v>0</v>
      </c>
      <c r="S130" s="197">
        <v>0</v>
      </c>
      <c r="T130" s="198">
        <f t="shared" si="3"/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9" t="s">
        <v>839</v>
      </c>
      <c r="AT130" s="199" t="s">
        <v>140</v>
      </c>
      <c r="AU130" s="199" t="s">
        <v>145</v>
      </c>
      <c r="AY130" s="17" t="s">
        <v>137</v>
      </c>
      <c r="BE130" s="200">
        <f t="shared" si="4"/>
        <v>0</v>
      </c>
      <c r="BF130" s="200">
        <f t="shared" si="5"/>
        <v>0</v>
      </c>
      <c r="BG130" s="200">
        <f t="shared" si="6"/>
        <v>0</v>
      </c>
      <c r="BH130" s="200">
        <f t="shared" si="7"/>
        <v>0</v>
      </c>
      <c r="BI130" s="200">
        <f t="shared" si="8"/>
        <v>0</v>
      </c>
      <c r="BJ130" s="17" t="s">
        <v>145</v>
      </c>
      <c r="BK130" s="200">
        <f t="shared" si="9"/>
        <v>0</v>
      </c>
      <c r="BL130" s="17" t="s">
        <v>839</v>
      </c>
      <c r="BM130" s="199" t="s">
        <v>867</v>
      </c>
    </row>
    <row r="131" spans="1:65" s="2" customFormat="1" ht="16.5" customHeight="1">
      <c r="A131" s="34"/>
      <c r="B131" s="35"/>
      <c r="C131" s="187" t="s">
        <v>199</v>
      </c>
      <c r="D131" s="187" t="s">
        <v>140</v>
      </c>
      <c r="E131" s="188" t="s">
        <v>868</v>
      </c>
      <c r="F131" s="189" t="s">
        <v>869</v>
      </c>
      <c r="G131" s="190" t="s">
        <v>208</v>
      </c>
      <c r="H131" s="191">
        <v>1</v>
      </c>
      <c r="I131" s="192"/>
      <c r="J131" s="193">
        <f t="shared" si="0"/>
        <v>0</v>
      </c>
      <c r="K131" s="194"/>
      <c r="L131" s="39"/>
      <c r="M131" s="195" t="s">
        <v>1</v>
      </c>
      <c r="N131" s="196" t="s">
        <v>39</v>
      </c>
      <c r="O131" s="71"/>
      <c r="P131" s="197">
        <f t="shared" si="1"/>
        <v>0</v>
      </c>
      <c r="Q131" s="197">
        <v>0</v>
      </c>
      <c r="R131" s="197">
        <f t="shared" si="2"/>
        <v>0</v>
      </c>
      <c r="S131" s="197">
        <v>0</v>
      </c>
      <c r="T131" s="198">
        <f t="shared" si="3"/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9" t="s">
        <v>839</v>
      </c>
      <c r="AT131" s="199" t="s">
        <v>140</v>
      </c>
      <c r="AU131" s="199" t="s">
        <v>145</v>
      </c>
      <c r="AY131" s="17" t="s">
        <v>137</v>
      </c>
      <c r="BE131" s="200">
        <f t="shared" si="4"/>
        <v>0</v>
      </c>
      <c r="BF131" s="200">
        <f t="shared" si="5"/>
        <v>0</v>
      </c>
      <c r="BG131" s="200">
        <f t="shared" si="6"/>
        <v>0</v>
      </c>
      <c r="BH131" s="200">
        <f t="shared" si="7"/>
        <v>0</v>
      </c>
      <c r="BI131" s="200">
        <f t="shared" si="8"/>
        <v>0</v>
      </c>
      <c r="BJ131" s="17" t="s">
        <v>145</v>
      </c>
      <c r="BK131" s="200">
        <f t="shared" si="9"/>
        <v>0</v>
      </c>
      <c r="BL131" s="17" t="s">
        <v>839</v>
      </c>
      <c r="BM131" s="199" t="s">
        <v>870</v>
      </c>
    </row>
    <row r="132" spans="1:65" s="2" customFormat="1" ht="21.75" customHeight="1">
      <c r="A132" s="34"/>
      <c r="B132" s="35"/>
      <c r="C132" s="187" t="s">
        <v>205</v>
      </c>
      <c r="D132" s="187" t="s">
        <v>140</v>
      </c>
      <c r="E132" s="188" t="s">
        <v>871</v>
      </c>
      <c r="F132" s="189" t="s">
        <v>872</v>
      </c>
      <c r="G132" s="190" t="s">
        <v>208</v>
      </c>
      <c r="H132" s="191">
        <v>1</v>
      </c>
      <c r="I132" s="192"/>
      <c r="J132" s="193">
        <f t="shared" si="0"/>
        <v>0</v>
      </c>
      <c r="K132" s="194"/>
      <c r="L132" s="39"/>
      <c r="M132" s="249" t="s">
        <v>1</v>
      </c>
      <c r="N132" s="250" t="s">
        <v>39</v>
      </c>
      <c r="O132" s="251"/>
      <c r="P132" s="252">
        <f t="shared" si="1"/>
        <v>0</v>
      </c>
      <c r="Q132" s="252">
        <v>0</v>
      </c>
      <c r="R132" s="252">
        <f t="shared" si="2"/>
        <v>0</v>
      </c>
      <c r="S132" s="252">
        <v>0</v>
      </c>
      <c r="T132" s="253">
        <f t="shared" si="3"/>
        <v>0</v>
      </c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R132" s="199" t="s">
        <v>839</v>
      </c>
      <c r="AT132" s="199" t="s">
        <v>140</v>
      </c>
      <c r="AU132" s="199" t="s">
        <v>145</v>
      </c>
      <c r="AY132" s="17" t="s">
        <v>137</v>
      </c>
      <c r="BE132" s="200">
        <f t="shared" si="4"/>
        <v>0</v>
      </c>
      <c r="BF132" s="200">
        <f t="shared" si="5"/>
        <v>0</v>
      </c>
      <c r="BG132" s="200">
        <f t="shared" si="6"/>
        <v>0</v>
      </c>
      <c r="BH132" s="200">
        <f t="shared" si="7"/>
        <v>0</v>
      </c>
      <c r="BI132" s="200">
        <f t="shared" si="8"/>
        <v>0</v>
      </c>
      <c r="BJ132" s="17" t="s">
        <v>145</v>
      </c>
      <c r="BK132" s="200">
        <f t="shared" si="9"/>
        <v>0</v>
      </c>
      <c r="BL132" s="17" t="s">
        <v>839</v>
      </c>
      <c r="BM132" s="199" t="s">
        <v>873</v>
      </c>
    </row>
    <row r="133" spans="1:65" s="2" customFormat="1" ht="6.95" customHeight="1">
      <c r="A133" s="34"/>
      <c r="B133" s="54"/>
      <c r="C133" s="55"/>
      <c r="D133" s="55"/>
      <c r="E133" s="55"/>
      <c r="F133" s="55"/>
      <c r="G133" s="55"/>
      <c r="H133" s="55"/>
      <c r="I133" s="55"/>
      <c r="J133" s="55"/>
      <c r="K133" s="55"/>
      <c r="L133" s="39"/>
      <c r="M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</row>
  </sheetData>
  <sheetProtection algorithmName="SHA-512" hashValue="wjagF7aJWpkfUbbh3XtQReMwPTc4W5hZalrYqa9n3S+WZVj1RbusjlRO8y82hXFSTybwkSrubecbObex/ec5GQ==" saltValue="MXncVwWv1mi/MHXOl59GizN1XNTzWByO4+Ksncmr+OMIcUav3Py96ShUwsH8bXKKHKgCiOV5Ql2rp65UfEazUw==" spinCount="100000" sheet="1" objects="1" scenarios="1" formatColumns="0" formatRows="0" autoFilter="0"/>
  <autoFilter ref="C117:K132" xr:uid="{00000000-0009-0000-0000-000006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14</vt:i4>
      </vt:variant>
    </vt:vector>
  </HeadingPairs>
  <TitlesOfParts>
    <vt:vector size="21" baseType="lpstr">
      <vt:lpstr>Rekapitulace stavby</vt:lpstr>
      <vt:lpstr>01.1 - SO 01.1 Stavební část</vt:lpstr>
      <vt:lpstr>01.2 - SO 01.2 ZTI</vt:lpstr>
      <vt:lpstr>01.3 - SO 01.3 Elektroins...</vt:lpstr>
      <vt:lpstr>01.4 - SO 01.4 VZT</vt:lpstr>
      <vt:lpstr>01.5 - SO 01.5 Likvidace ...</vt:lpstr>
      <vt:lpstr>901 - VON</vt:lpstr>
      <vt:lpstr>'01.1 - SO 01.1 Stavební část'!Názvy_tisku</vt:lpstr>
      <vt:lpstr>'01.2 - SO 01.2 ZTI'!Názvy_tisku</vt:lpstr>
      <vt:lpstr>'01.3 - SO 01.3 Elektroins...'!Názvy_tisku</vt:lpstr>
      <vt:lpstr>'01.4 - SO 01.4 VZT'!Názvy_tisku</vt:lpstr>
      <vt:lpstr>'01.5 - SO 01.5 Likvidace ...'!Názvy_tisku</vt:lpstr>
      <vt:lpstr>'901 - VON'!Názvy_tisku</vt:lpstr>
      <vt:lpstr>'Rekapitulace stavby'!Názvy_tisku</vt:lpstr>
      <vt:lpstr>'01.1 - SO 01.1 Stavební část'!Oblast_tisku</vt:lpstr>
      <vt:lpstr>'01.2 - SO 01.2 ZTI'!Oblast_tisku</vt:lpstr>
      <vt:lpstr>'01.3 - SO 01.3 Elektroins...'!Oblast_tisku</vt:lpstr>
      <vt:lpstr>'01.4 - SO 01.4 VZT'!Oblast_tisku</vt:lpstr>
      <vt:lpstr>'01.5 - SO 01.5 Likvidace ...'!Oblast_tisku</vt:lpstr>
      <vt:lpstr>'901 - VON'!Oblast_tisku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DESKTOP-4NS5FKT\uzivatel</dc:creator>
  <cp:lastModifiedBy>uzivatel</cp:lastModifiedBy>
  <dcterms:created xsi:type="dcterms:W3CDTF">2021-05-20T05:15:48Z</dcterms:created>
  <dcterms:modified xsi:type="dcterms:W3CDTF">2021-05-20T06:46:04Z</dcterms:modified>
</cp:coreProperties>
</file>