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Včelda\Documents\PRÁCE\01 UDĚLAT\"/>
    </mc:Choice>
  </mc:AlternateContent>
  <bookViews>
    <workbookView xWindow="0" yWindow="0" windowWidth="0" windowHeight="0"/>
  </bookViews>
  <sheets>
    <sheet name="Rekapitulace stavby" sheetId="1" r:id="rId1"/>
    <sheet name="SO-01 - Rozšíření parkour..." sheetId="2" r:id="rId2"/>
    <sheet name="VON-01 - Vedlejší a ostat..." sheetId="3" r:id="rId3"/>
    <sheet name="Pokyny pro vyplnění" sheetId="4" r:id="rId4"/>
  </sheets>
  <definedNames>
    <definedName name="_xlnm.Print_Area" localSheetId="0">'Rekapitulace stavby'!$D$4:$AO$36,'Rekapitulace stavby'!$C$42:$AQ$59</definedName>
    <definedName name="_xlnm.Print_Titles" localSheetId="0">'Rekapitulace stavby'!$52:$52</definedName>
    <definedName name="_xlnm._FilterDatabase" localSheetId="1" hidden="1">'SO-01 - Rozšíření parkour...'!$C$96:$K$203</definedName>
    <definedName name="_xlnm.Print_Area" localSheetId="1">'SO-01 - Rozšíření parkour...'!$C$4:$J$41,'SO-01 - Rozšíření parkour...'!$C$47:$J$76,'SO-01 - Rozšíření parkour...'!$C$82:$K$203</definedName>
    <definedName name="_xlnm.Print_Titles" localSheetId="1">'SO-01 - Rozšíření parkour...'!$96:$96</definedName>
    <definedName name="_xlnm._FilterDatabase" localSheetId="2" hidden="1">'VON-01 - Vedlejší a ostat...'!$C$89:$K$113</definedName>
    <definedName name="_xlnm.Print_Area" localSheetId="2">'VON-01 - Vedlejší a ostat...'!$C$4:$J$41,'VON-01 - Vedlejší a ostat...'!$C$47:$J$69,'VON-01 - Vedlejší a ostat...'!$C$75:$K$113</definedName>
    <definedName name="_xlnm.Print_Titles" localSheetId="2">'VON-01 - Vedlejší a ostat...'!$89:$89</definedName>
    <definedName name="_xlnm.Print_Area" localSheetId="3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3" l="1" r="J39"/>
  <c r="J38"/>
  <c i="1" r="AY58"/>
  <c i="3" r="J37"/>
  <c i="1" r="AX58"/>
  <c i="3" r="BI111"/>
  <c r="BH111"/>
  <c r="BG111"/>
  <c r="BF111"/>
  <c r="T111"/>
  <c r="T110"/>
  <c r="R111"/>
  <c r="R110"/>
  <c r="P111"/>
  <c r="P110"/>
  <c r="BI105"/>
  <c r="BH105"/>
  <c r="BG105"/>
  <c r="BF105"/>
  <c r="T105"/>
  <c r="T104"/>
  <c r="R105"/>
  <c r="R104"/>
  <c r="P105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3"/>
  <c r="BH93"/>
  <c r="BG93"/>
  <c r="BF93"/>
  <c r="T93"/>
  <c r="T92"/>
  <c r="R93"/>
  <c r="R92"/>
  <c r="P93"/>
  <c r="P92"/>
  <c r="J87"/>
  <c r="F86"/>
  <c r="F84"/>
  <c r="E82"/>
  <c r="J59"/>
  <c r="F58"/>
  <c r="F56"/>
  <c r="E54"/>
  <c r="J23"/>
  <c r="E23"/>
  <c r="J86"/>
  <c r="J22"/>
  <c r="J20"/>
  <c r="E20"/>
  <c r="F87"/>
  <c r="J19"/>
  <c r="J14"/>
  <c r="J84"/>
  <c r="E7"/>
  <c r="E50"/>
  <c i="2" r="J39"/>
  <c r="J38"/>
  <c i="1" r="AY56"/>
  <c i="2" r="J37"/>
  <c i="1" r="AX56"/>
  <c i="2"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1"/>
  <c r="BH191"/>
  <c r="BG191"/>
  <c r="BF191"/>
  <c r="T191"/>
  <c r="T190"/>
  <c r="R191"/>
  <c r="R190"/>
  <c r="P191"/>
  <c r="P190"/>
  <c r="BI187"/>
  <c r="BH187"/>
  <c r="BG187"/>
  <c r="BF187"/>
  <c r="T187"/>
  <c r="R187"/>
  <c r="P187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4"/>
  <c r="BH154"/>
  <c r="BG154"/>
  <c r="BF154"/>
  <c r="T154"/>
  <c r="R154"/>
  <c r="P154"/>
  <c r="BI152"/>
  <c r="BH152"/>
  <c r="BG152"/>
  <c r="BF152"/>
  <c r="T152"/>
  <c r="R152"/>
  <c r="P152"/>
  <c r="BI148"/>
  <c r="BH148"/>
  <c r="BG148"/>
  <c r="BF148"/>
  <c r="T148"/>
  <c r="R148"/>
  <c r="P148"/>
  <c r="BI146"/>
  <c r="BH146"/>
  <c r="BG146"/>
  <c r="BF146"/>
  <c r="T146"/>
  <c r="R146"/>
  <c r="P146"/>
  <c r="BI143"/>
  <c r="BH143"/>
  <c r="BG143"/>
  <c r="BF143"/>
  <c r="T143"/>
  <c r="R143"/>
  <c r="P143"/>
  <c r="BI138"/>
  <c r="BH138"/>
  <c r="BG138"/>
  <c r="BF138"/>
  <c r="T138"/>
  <c r="R138"/>
  <c r="P138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2"/>
  <c r="BH122"/>
  <c r="BG122"/>
  <c r="BF122"/>
  <c r="T122"/>
  <c r="R122"/>
  <c r="P122"/>
  <c r="BI116"/>
  <c r="BH116"/>
  <c r="BG116"/>
  <c r="BF116"/>
  <c r="T116"/>
  <c r="R116"/>
  <c r="P116"/>
  <c r="BI111"/>
  <c r="BH111"/>
  <c r="BG111"/>
  <c r="BF111"/>
  <c r="T111"/>
  <c r="R111"/>
  <c r="P111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J94"/>
  <c r="F93"/>
  <c r="F91"/>
  <c r="E89"/>
  <c r="J59"/>
  <c r="F58"/>
  <c r="F56"/>
  <c r="E54"/>
  <c r="J23"/>
  <c r="E23"/>
  <c r="J93"/>
  <c r="J22"/>
  <c r="J20"/>
  <c r="E20"/>
  <c r="F94"/>
  <c r="J19"/>
  <c r="J14"/>
  <c r="J91"/>
  <c r="E7"/>
  <c r="E85"/>
  <c i="1" r="L50"/>
  <c r="AM50"/>
  <c r="AM49"/>
  <c r="L49"/>
  <c r="AM47"/>
  <c r="L47"/>
  <c r="L45"/>
  <c r="L44"/>
  <c r="AS55"/>
  <c i="2" r="J106"/>
  <c r="BK182"/>
  <c r="J171"/>
  <c r="J154"/>
  <c r="J127"/>
  <c r="BK106"/>
  <c r="J184"/>
  <c r="BK165"/>
  <c r="BK148"/>
  <c r="J130"/>
  <c i="3" r="BK100"/>
  <c i="2" r="BK199"/>
  <c r="J178"/>
  <c r="BK169"/>
  <c r="BK152"/>
  <c i="3" r="BK105"/>
  <c i="2" r="BK196"/>
  <c r="J179"/>
  <c r="J162"/>
  <c r="J143"/>
  <c i="3" r="J102"/>
  <c i="2" r="J116"/>
  <c r="BK184"/>
  <c r="J160"/>
  <c r="J133"/>
  <c i="3" r="J98"/>
  <c i="2" r="BK191"/>
  <c r="BK178"/>
  <c r="BK154"/>
  <c r="J138"/>
  <c i="3" r="J93"/>
  <c i="2" r="J187"/>
  <c r="J111"/>
  <c r="BK180"/>
  <c r="BK158"/>
  <c r="BK130"/>
  <c i="3" r="J96"/>
  <c i="2" r="BK111"/>
  <c r="J202"/>
  <c r="J152"/>
  <c r="BK124"/>
  <c i="3" r="BK93"/>
  <c i="2" r="BK187"/>
  <c r="J100"/>
  <c r="BK143"/>
  <c i="3" r="BK96"/>
  <c i="2" r="J122"/>
  <c r="BK100"/>
  <c r="J180"/>
  <c r="BK160"/>
  <c i="3" r="J100"/>
  <c i="2" r="BK116"/>
  <c r="J103"/>
  <c r="BK171"/>
  <c r="BK162"/>
  <c r="BK146"/>
  <c i="3" r="BK111"/>
  <c i="2" r="J196"/>
  <c r="BK173"/>
  <c r="J158"/>
  <c r="BK133"/>
  <c i="3" r="J105"/>
  <c i="2" r="J124"/>
  <c r="J199"/>
  <c r="BK179"/>
  <c r="J165"/>
  <c r="J148"/>
  <c i="3" r="BK98"/>
  <c i="1" r="AS57"/>
  <c i="2" r="J173"/>
  <c r="J146"/>
  <c i="3" r="J111"/>
  <c i="2" r="BK127"/>
  <c r="J191"/>
  <c r="BK138"/>
  <c r="BK202"/>
  <c r="BK122"/>
  <c r="BK103"/>
  <c r="J182"/>
  <c r="J169"/>
  <c i="3" r="BK102"/>
  <c i="2" l="1" r="T99"/>
  <c r="R132"/>
  <c r="R145"/>
  <c r="R157"/>
  <c r="R168"/>
  <c r="P177"/>
  <c r="P176"/>
  <c r="T177"/>
  <c r="T176"/>
  <c r="R181"/>
  <c r="P195"/>
  <c r="P194"/>
  <c r="BK99"/>
  <c r="J99"/>
  <c r="J65"/>
  <c r="P132"/>
  <c r="T145"/>
  <c r="T157"/>
  <c r="T168"/>
  <c r="BK177"/>
  <c r="J177"/>
  <c r="J71"/>
  <c r="R177"/>
  <c r="R176"/>
  <c r="P181"/>
  <c r="BK195"/>
  <c r="J195"/>
  <c r="J75"/>
  <c r="R195"/>
  <c r="R194"/>
  <c r="T195"/>
  <c r="T194"/>
  <c r="P99"/>
  <c r="BK132"/>
  <c r="J132"/>
  <c r="J66"/>
  <c r="BK145"/>
  <c r="J145"/>
  <c r="J67"/>
  <c r="BK157"/>
  <c r="J157"/>
  <c r="J68"/>
  <c r="BK168"/>
  <c r="J168"/>
  <c r="J69"/>
  <c r="T181"/>
  <c r="R99"/>
  <c r="R98"/>
  <c r="T132"/>
  <c r="P145"/>
  <c r="P157"/>
  <c r="P168"/>
  <c r="BK181"/>
  <c r="J181"/>
  <c r="J72"/>
  <c i="3" r="BK95"/>
  <c r="J95"/>
  <c r="J66"/>
  <c r="P95"/>
  <c r="P91"/>
  <c r="P90"/>
  <c i="1" r="AU58"/>
  <c i="3" r="R95"/>
  <c r="R91"/>
  <c r="R90"/>
  <c r="T95"/>
  <c r="T91"/>
  <c r="T90"/>
  <c i="2" r="BK190"/>
  <c r="J190"/>
  <c r="J73"/>
  <c i="3" r="BK92"/>
  <c r="J92"/>
  <c r="J65"/>
  <c r="BK104"/>
  <c r="J104"/>
  <c r="J67"/>
  <c r="BK110"/>
  <c r="J110"/>
  <c r="J68"/>
  <c r="J58"/>
  <c r="E78"/>
  <c r="BE93"/>
  <c r="BE98"/>
  <c r="BE102"/>
  <c r="BE105"/>
  <c r="J56"/>
  <c r="BE100"/>
  <c r="BE111"/>
  <c r="F59"/>
  <c r="BE96"/>
  <c i="2" r="J58"/>
  <c r="BE122"/>
  <c r="BE124"/>
  <c r="BE127"/>
  <c r="BE130"/>
  <c r="BE133"/>
  <c r="BE138"/>
  <c r="BE143"/>
  <c r="BE146"/>
  <c r="BE148"/>
  <c r="BE152"/>
  <c r="BE154"/>
  <c r="BE158"/>
  <c r="BE160"/>
  <c r="BE162"/>
  <c r="BE165"/>
  <c r="BE169"/>
  <c r="BE171"/>
  <c r="BE184"/>
  <c r="BE202"/>
  <c r="BE173"/>
  <c r="BE178"/>
  <c r="BE179"/>
  <c r="BE180"/>
  <c r="BE182"/>
  <c r="BE199"/>
  <c r="E50"/>
  <c r="J56"/>
  <c r="F59"/>
  <c r="BE100"/>
  <c r="BE103"/>
  <c r="BE106"/>
  <c r="BE111"/>
  <c r="BE116"/>
  <c r="BE187"/>
  <c r="BE191"/>
  <c r="BE196"/>
  <c i="3" r="F36"/>
  <c i="1" r="BA58"/>
  <c r="BA57"/>
  <c r="AW57"/>
  <c i="3" r="F37"/>
  <c i="1" r="BB58"/>
  <c r="BB57"/>
  <c r="AX57"/>
  <c r="AS54"/>
  <c i="2" r="F39"/>
  <c i="1" r="BD56"/>
  <c r="BD55"/>
  <c i="2" r="F37"/>
  <c i="1" r="BB56"/>
  <c r="BB55"/>
  <c r="AX55"/>
  <c i="3" r="J36"/>
  <c i="1" r="AW58"/>
  <c r="AU57"/>
  <c i="2" r="F38"/>
  <c i="1" r="BC56"/>
  <c r="BC55"/>
  <c r="AY55"/>
  <c i="3" r="F39"/>
  <c i="1" r="BD58"/>
  <c r="BD57"/>
  <c i="2" r="J36"/>
  <c i="1" r="AW56"/>
  <c i="2" r="F36"/>
  <c i="1" r="BA56"/>
  <c r="BA55"/>
  <c r="AW55"/>
  <c i="3" r="F38"/>
  <c i="1" r="BC58"/>
  <c r="BC57"/>
  <c r="AY57"/>
  <c i="2" l="1" r="R97"/>
  <c r="T98"/>
  <c r="T97"/>
  <c r="P98"/>
  <c r="P97"/>
  <c i="1" r="AU56"/>
  <c i="2" r="BK98"/>
  <c r="J98"/>
  <c r="J64"/>
  <c r="BK194"/>
  <c r="J194"/>
  <c r="J74"/>
  <c r="BK176"/>
  <c r="J176"/>
  <c r="J70"/>
  <c i="3" r="BK91"/>
  <c r="J91"/>
  <c r="J64"/>
  <c i="1" r="BA54"/>
  <c r="W30"/>
  <c i="3" r="F35"/>
  <c i="1" r="AZ58"/>
  <c r="AZ57"/>
  <c r="AV57"/>
  <c r="AT57"/>
  <c r="AU55"/>
  <c r="AU54"/>
  <c i="2" r="F35"/>
  <c i="1" r="AZ56"/>
  <c r="AZ55"/>
  <c r="AV55"/>
  <c r="AT55"/>
  <c i="2" r="J35"/>
  <c i="1" r="AV56"/>
  <c r="AT56"/>
  <c r="BD54"/>
  <c r="W33"/>
  <c r="BB54"/>
  <c r="W31"/>
  <c r="BC54"/>
  <c r="W32"/>
  <c i="3" r="J35"/>
  <c i="1" r="AV58"/>
  <c r="AT58"/>
  <c i="3" l="1" r="BK90"/>
  <c r="J90"/>
  <c r="J63"/>
  <c i="2" r="BK97"/>
  <c r="J97"/>
  <c i="1" r="AY54"/>
  <c r="AW54"/>
  <c r="AK30"/>
  <c r="AZ54"/>
  <c r="W29"/>
  <c r="AX54"/>
  <c i="2" r="J32"/>
  <c i="1" r="AG56"/>
  <c r="AG55"/>
  <c i="2" l="1" r="J41"/>
  <c r="J63"/>
  <c i="1" r="AN56"/>
  <c r="AN55"/>
  <c i="3" r="J32"/>
  <c i="1" r="AG58"/>
  <c r="AG57"/>
  <c r="AV54"/>
  <c r="AK29"/>
  <c i="3" l="1" r="J41"/>
  <c i="1" r="AN57"/>
  <c r="AN58"/>
  <c r="AG54"/>
  <c r="AK26"/>
  <c r="AK3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<sst xmlns="http://schemas.openxmlformats.org/spreadsheetml/2006/main">
  <si>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</si>
  <si>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</si>
  <si>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</si>
  <si>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</si>
  <si>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</si>
  <si>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{df7a28fa-7fcf-48ad-85ad-8f930658264b}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</si>
  <si>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</si>
  <si>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</si>
  <si>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</si>
  <si>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</si>
  <si>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</si>
  <si>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</si>
  <si>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</si>
  <si>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</si>
  <si>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2022_056_VZ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</si>
  <si>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</si>
  <si>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</si>
  <si>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Parkour Horní Počernice</t>
  </si>
  <si>
    <t>KSO:</t>
  </si>
  <si>
    <t/>
  </si>
  <si>
    <t>CC-CZ:</t>
  </si>
  <si>
    <t>Místo:</t>
  </si>
  <si>
    <t xml:space="preserve"> </t>
  </si>
  <si>
    <t>Datum:</t>
  </si>
  <si>
    <t>8. 8. 2022</t>
  </si>
  <si>
    <t>Zadavatel:</t>
  </si>
  <si>
    <t>IČ:</t>
  </si>
  <si>
    <t>Odysseus.cz</t>
  </si>
  <si>
    <t>DIČ:</t>
  </si>
  <si>
    <t>Uchazeč:</t>
  </si>
  <si>
    <t>Vyplň údaj</t>
  </si>
  <si>
    <t>Projektant:</t>
  </si>
  <si>
    <t>True</t>
  </si>
  <si>
    <t>Zpracovatel:</t>
  </si>
  <si>
    <t>Vít Včeliš, 724538658, vitvcelis@seznam.cz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</si>
  <si>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</si>
  <si>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https://podminky.urs.cz.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</si>
  <si>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</si>
  <si>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</si>
  <si>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</si>
  <si>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</si>
  <si>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</si>
  <si>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</si>
  <si>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</si>
  <si>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</si>
  <si>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</si>
  <si>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</si>
  <si>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</si>
  <si>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</si>
  <si>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</si>
  <si>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</si>
  <si>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</si>
  <si>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</si>
  <si>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</si>
  <si>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</si>
  <si>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</si>
  <si>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</si>
  <si>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</si>
  <si>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</si>
  <si>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</si>
  <si>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</si>
  <si>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</si>
  <si>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</si>
  <si>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</si>
  <si>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</si>
  <si>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</si>
  <si>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</si>
  <si>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</si>
  <si>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</si>
  <si>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</si>
  <si>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</si>
  <si>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</si>
  <si>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</si>
  <si>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</si>
  <si>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</si>
  <si>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</t>
  </si>
  <si>
    <t>Stavební objekty</t>
  </si>
  <si>
    <t>STA</t>
  </si>
  <si>
    <t>1</t>
  </si>
  <si>
    <t>{75acac0e-cf88-4662-8d96-800c5c820a76}</t>
  </si>
  <si>
    <t>2</t>
  </si>
  <si>
    <t>/</t>
  </si>
  <si>
    <t>SO-01</t>
  </si>
  <si>
    <t>Rozšíření parkourového hřiště o další hřiště</t>
  </si>
  <si>
    <t>Soupis</t>
  </si>
  <si>
    <t>{47c33913-b6a4-4802-a495-03ea7870a835}</t>
  </si>
  <si>
    <t>VRN</t>
  </si>
  <si>
    <t>Vedlejší rozpočtové náklady</t>
  </si>
  <si>
    <t>{e883c460-a847-4f13-a4d7-bdb6bef368e9}</t>
  </si>
  <si>
    <t>VON-01</t>
  </si>
  <si>
    <t>Vedlejší a ostatní náklady</t>
  </si>
  <si>
    <t>{745b5bd3-fc7c-406e-93d7-6e551a6edee0}</t>
  </si>
  <si>
    <t>KRYCÍ LIST SOUPISU PRACÍ</t>
  </si>
  <si>
    <t>Objekt:</t>
  </si>
  <si>
    <t>SO - Stavební objekty</t>
  </si>
  <si>
    <t>Soupis:</t>
  </si>
  <si>
    <t>SO-01 - Rozšíření parkourového hřiště o další hřiště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</si>
  <si>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</si>
  <si>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</si>
  <si>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</si>
  <si>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</si>
  <si>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</si>
  <si>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</si>
  <si>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</si>
  <si>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</si>
  <si>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</si>
  <si>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</t>
  </si>
  <si>
    <t xml:space="preserve">    998 - Přesun hmot</t>
  </si>
  <si>
    <t>PSV - Práce a dodávky PSV</t>
  </si>
  <si>
    <t xml:space="preserve">    767 - Konstrukce zámečnické</t>
  </si>
  <si>
    <t>HZS - Hodinové zúčtovací sazby</t>
  </si>
  <si>
    <t>OST - Ostatní</t>
  </si>
  <si>
    <t>VRN - Vedlejší rozpočtové náklady</t>
  </si>
  <si>
    <t xml:space="preserve">    VRN1 - Průzkumné, geodetické a projektové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</si>
  <si>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</si>
  <si>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</si>
  <si>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</si>
  <si>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</si>
  <si>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</si>
  <si>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</si>
  <si>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</si>
  <si>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</si>
  <si>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</si>
  <si>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</si>
  <si>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</si>
  <si>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</si>
  <si>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</si>
  <si>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</si>
  <si>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</si>
  <si>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</si>
  <si>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</si>
  <si>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</si>
  <si>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121151113</t>
  </si>
  <si>
    <t>Sejmutí ornice strojně při souvislé ploše přes 100 do 500 m2, tl. vrstvy do 200 mm</t>
  </si>
  <si>
    <t>m2</t>
  </si>
  <si>
    <t>CS ÚRS 2021 02</t>
  </si>
  <si>
    <t>4</t>
  </si>
  <si>
    <t>-1064482692</t>
  </si>
  <si>
    <t>Online PSC</t>
  </si>
  <si>
    <t>https://podminky.urs.cz/item/CS_URS_2021_02/121151113</t>
  </si>
  <si>
    <t>VV</t>
  </si>
  <si>
    <t>330,00</t>
  </si>
  <si>
    <t>122251102</t>
  </si>
  <si>
    <t>Odkopávky a prokopávky nezapažené strojně v hornině třídy těžitelnosti I skupiny 3 přes 20 do 50 m3</t>
  </si>
  <si>
    <t>m3</t>
  </si>
  <si>
    <t>-438913248</t>
  </si>
  <si>
    <t>https://podminky.urs.cz/item/CS_URS_2021_02/122251102</t>
  </si>
  <si>
    <t>330,00*0,10</t>
  </si>
  <si>
    <t>3</t>
  </si>
  <si>
    <t>131251100</t>
  </si>
  <si>
    <t>Hloubení nezapažených jam a zářezů strojně s urovnáním dna do předepsaného profilu a spádu v hornině třídy těžitelnosti I skupiny 3 do 20 m3</t>
  </si>
  <si>
    <t>-1145014129</t>
  </si>
  <si>
    <t>https://podminky.urs.cz/item/CS_URS_2021_02/131251100</t>
  </si>
  <si>
    <t>"patky" (0,20*0,20)*(0,80-0,20)*12</t>
  </si>
  <si>
    <t>"patky" (0,30*0,30)*(1,20-0,20)*4</t>
  </si>
  <si>
    <t>Součet</t>
  </si>
  <si>
    <t>132251101</t>
  </si>
  <si>
    <t>Hloubení nezapažených rýh šířky do 800 mm strojně s urovnáním dna do předepsaného profilu a spádu v hornině třídy těžitelnosti I skupiny 3 do 20 m3</t>
  </si>
  <si>
    <t>-61718592</t>
  </si>
  <si>
    <t>https://podminky.urs.cz/item/CS_URS_2021_02/132251101</t>
  </si>
  <si>
    <t>"hloubení rýh obrubníky" 0,30*0,30*74,00</t>
  </si>
  <si>
    <t>"hloubení rýh pro betonové prvky" 6,000</t>
  </si>
  <si>
    <t>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</si>
  <si>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</si>
  <si>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</si>
  <si>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-1704762482</t>
  </si>
  <si>
    <t>https://podminky.urs.cz/item/CS_URS_2021_02/162751117</t>
  </si>
  <si>
    <t>"ornice" 330,00*0,20</t>
  </si>
  <si>
    <t>"výkopy" 33,000+0,648+12,660</t>
  </si>
  <si>
    <t>"odpočet zásypu" -8,000</t>
  </si>
  <si>
    <t>6</t>
  </si>
  <si>
    <t>171201201</t>
  </si>
  <si>
    <t>Uložení sypaniny na skládky nebo meziskládky bez hutnění s upravením uložené sypaniny do předepsaného tvaru</t>
  </si>
  <si>
    <t>227361575</t>
  </si>
  <si>
    <t>https://podminky.urs.cz/item/CS_URS_2021_02/171201201</t>
  </si>
  <si>
    <t>7</t>
  </si>
  <si>
    <t>171201231</t>
  </si>
  <si>
    <t>Poplatek za uložení stavebního odpadu na recyklační skládce (skládkovné) zeminy a kamení zatříděného do Katalogu odpadů pod kódem 17 05 04</t>
  </si>
  <si>
    <t>t</t>
  </si>
  <si>
    <t>-1683088776</t>
  </si>
  <si>
    <t>https://podminky.urs.cz/item/CS_URS_2021_02/171201231</t>
  </si>
  <si>
    <t>104,308*1,7 'Přepočtené koeficientem množství</t>
  </si>
  <si>
    <t>8</t>
  </si>
  <si>
    <t>174101101</t>
  </si>
  <si>
    <t>Zásyp sypaninou z jakékoliv horniny strojně s uložením výkopku ve vrstvách se zhutněním jam, šachet, rýh nebo kolem objektů v těchto vykopávkách</t>
  </si>
  <si>
    <t>1975699954</t>
  </si>
  <si>
    <t>https://podminky.urs.cz/item/CS_URS_2021_02/174101101</t>
  </si>
  <si>
    <t>"drobné zásypy" 8,00</t>
  </si>
  <si>
    <t>9</t>
  </si>
  <si>
    <t>181951112</t>
  </si>
  <si>
    <t>Úprava pláně vyrovnáním výškových rozdílů strojně v hornině třídy těžitelnosti I, skupiny 1 až 3 se zhutněním</t>
  </si>
  <si>
    <t>1440047585</t>
  </si>
  <si>
    <t>https://podminky.urs.cz/item/CS_URS_2021_02/181951112</t>
  </si>
  <si>
    <t>Zakládání</t>
  </si>
  <si>
    <t>10</t>
  </si>
  <si>
    <t>275313711</t>
  </si>
  <si>
    <t>Základy z betonu prostého patky a bloky z betonu kamenem neprokládaného tř. C 20/25</t>
  </si>
  <si>
    <t>-391927017</t>
  </si>
  <si>
    <t>https://podminky.urs.cz/item/CS_URS_2021_02/275313711</t>
  </si>
  <si>
    <t>"patky" (0,20*0,20)*0,80*12</t>
  </si>
  <si>
    <t>"patky" (0,30*0,30)*1,20*4</t>
  </si>
  <si>
    <t>11</t>
  </si>
  <si>
    <t>275351121</t>
  </si>
  <si>
    <t>Bednění základů patek zřízení</t>
  </si>
  <si>
    <t>167774386</t>
  </si>
  <si>
    <t>https://podminky.urs.cz/item/CS_URS_2021_02/275351121</t>
  </si>
  <si>
    <t>"patky" (4*0,20)*0,40*12</t>
  </si>
  <si>
    <t>"patky" (4*0,30)*0,40*4</t>
  </si>
  <si>
    <t>12</t>
  </si>
  <si>
    <t>275351122</t>
  </si>
  <si>
    <t>Bednění základů patek odstranění</t>
  </si>
  <si>
    <t>1327554872</t>
  </si>
  <si>
    <t>https://podminky.urs.cz/item/CS_URS_2021_02/275351122</t>
  </si>
  <si>
    <t>Vodorovné konstrukce</t>
  </si>
  <si>
    <t>13</t>
  </si>
  <si>
    <t>184911421R</t>
  </si>
  <si>
    <t>Dopadová plocha mulčovácí kůrou tl do 0,1 m v rovině a svahu do 1:5</t>
  </si>
  <si>
    <t>1330350382</t>
  </si>
  <si>
    <t>300,00</t>
  </si>
  <si>
    <t>14</t>
  </si>
  <si>
    <t>M</t>
  </si>
  <si>
    <t>10391100</t>
  </si>
  <si>
    <t>kůra mulčovací VL</t>
  </si>
  <si>
    <t>-817705283</t>
  </si>
  <si>
    <t>https://podminky.urs.cz/item/CS_URS_2021_02/10391100</t>
  </si>
  <si>
    <t>33*0,103 'Přepočtené koeficientem množství</t>
  </si>
  <si>
    <t>184911422R</t>
  </si>
  <si>
    <t>Dopadová plocha štěpkou tl do 0,1 m v rovině a svahu do 1:5</t>
  </si>
  <si>
    <t>384435739</t>
  </si>
  <si>
    <t>16</t>
  </si>
  <si>
    <t>1039110R</t>
  </si>
  <si>
    <t>dřevěná štěpka sušená</t>
  </si>
  <si>
    <t>946116425</t>
  </si>
  <si>
    <t>Komunikace</t>
  </si>
  <si>
    <t>17</t>
  </si>
  <si>
    <t>564710011R</t>
  </si>
  <si>
    <t>Podklad nebo kryt z kameniva hrubého drceného vel. 0-8 mm s rozprostřením a zhutněním, po zhutnění tl. 50 mm</t>
  </si>
  <si>
    <t>-565857518</t>
  </si>
  <si>
    <t>https://podminky.urs.cz/item/CS_URS_2021_02/564710011R</t>
  </si>
  <si>
    <t>18</t>
  </si>
  <si>
    <t>564750111</t>
  </si>
  <si>
    <t>Podklad nebo kryt z kameniva hrubého drceného vel. 16-32 mm s rozprostřením a zhutněním, po zhutnění tl. 150 mm</t>
  </si>
  <si>
    <t>-702162255</t>
  </si>
  <si>
    <t>https://podminky.urs.cz/item/CS_URS_2021_02/564750111</t>
  </si>
  <si>
    <t>19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</si>
  <si>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</si>
  <si>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</si>
  <si>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m</t>
  </si>
  <si>
    <t>1391057058</t>
  </si>
  <si>
    <t>https://podminky.urs.cz/item/CS_URS_2021_02/916131213</t>
  </si>
  <si>
    <t>"ohraničení hřiště, beton B30" 74,00</t>
  </si>
  <si>
    <t>20</t>
  </si>
  <si>
    <t>59217031</t>
  </si>
  <si>
    <t>obrubník betonový silniční 1000x150x250mm</t>
  </si>
  <si>
    <t>-669867724</t>
  </si>
  <si>
    <t>https://podminky.urs.cz/item/CS_URS_2021_02/59217031</t>
  </si>
  <si>
    <t>"ohraničení hřiště" 74,00</t>
  </si>
  <si>
    <t>998</t>
  </si>
  <si>
    <t>Přesun hmot</t>
  </si>
  <si>
    <t>998222012</t>
  </si>
  <si>
    <t>Přesun hmot pro tělovýchovné plochy dopravní vzdálenost do 200 m</t>
  </si>
  <si>
    <t>2041678132</t>
  </si>
  <si>
    <t>https://podminky.urs.cz/item/CS_URS_2021_02/998222012</t>
  </si>
  <si>
    <t>22</t>
  </si>
  <si>
    <t>998222198</t>
  </si>
  <si>
    <t>Přesun hmot pro tělovýchovné plochy Příplatek k ceně za zvětšený přesun přes vymezenou největší dopravní vzdálenost do 1000 m</t>
  </si>
  <si>
    <t>570720956</t>
  </si>
  <si>
    <t>https://podminky.urs.cz/item/CS_URS_2021_02/998222198</t>
  </si>
  <si>
    <t>23</t>
  </si>
  <si>
    <t>998222199</t>
  </si>
  <si>
    <t>Přesun hmot pro tělovýchovné plochy Příplatek k ceně za zvětšený přesun přes vymezenou největší dopravní vzdálenost za každých dalších i započatých 1000 m</t>
  </si>
  <si>
    <t>-195740203</t>
  </si>
  <si>
    <t>https://podminky.urs.cz/item/CS_URS_2021_02/998222199</t>
  </si>
  <si>
    <t>37,722*5 'Přepočtené koeficientem množství</t>
  </si>
  <si>
    <t>PSV</t>
  </si>
  <si>
    <t>Práce a dodávky PSV</t>
  </si>
  <si>
    <t>767</t>
  </si>
  <si>
    <t>Konstrukce zámečnické</t>
  </si>
  <si>
    <t>24</t>
  </si>
  <si>
    <t>767161R01</t>
  </si>
  <si>
    <t xml:space="preserve">Parkourové překážky Raily vysoké hrazdy </t>
  </si>
  <si>
    <t>kpl</t>
  </si>
  <si>
    <t>119403566</t>
  </si>
  <si>
    <t>25</t>
  </si>
  <si>
    <t>767161R02</t>
  </si>
  <si>
    <t>Parkourové překážky Raily nízké do 150 cm</t>
  </si>
  <si>
    <t>-1952100335</t>
  </si>
  <si>
    <t>26</t>
  </si>
  <si>
    <t>767161R03</t>
  </si>
  <si>
    <t>Parkourové překážky Raily nadzemní + propojovací hrazdy</t>
  </si>
  <si>
    <t>36555934</t>
  </si>
  <si>
    <t>HZS</t>
  </si>
  <si>
    <t>Hodinové zúčtovací sazby</t>
  </si>
  <si>
    <t>27</t>
  </si>
  <si>
    <t>HZS1301</t>
  </si>
  <si>
    <t>Hodinové zúčtovací sazby profesí HSV provádění konstrukcí zedník</t>
  </si>
  <si>
    <t>hod</t>
  </si>
  <si>
    <t>512</t>
  </si>
  <si>
    <t>1429070047</t>
  </si>
  <si>
    <t>https://podminky.urs.cz/item/CS_URS_2021_02/HZS1301</t>
  </si>
  <si>
    <t>28</t>
  </si>
  <si>
    <t>HZS4121</t>
  </si>
  <si>
    <t>Hodinové zúčtovací sazby ostatních profesí obsluha stavebních strojů a zařízení obsluha strojů</t>
  </si>
  <si>
    <t>-853321240</t>
  </si>
  <si>
    <t>https://podminky.urs.cz/item/CS_URS_2021_02/HZS4121</t>
  </si>
  <si>
    <t>"bagr" 12</t>
  </si>
  <si>
    <t>29</t>
  </si>
  <si>
    <t>HZS4131</t>
  </si>
  <si>
    <t>Hodinové zúčtovací sazby ostatních profesí obsluha stavebních strojů a zařízení jeřábník</t>
  </si>
  <si>
    <t>-512547246</t>
  </si>
  <si>
    <t>https://podminky.urs.cz/item/CS_URS_2021_02/HZS4131</t>
  </si>
  <si>
    <t>"Jeřáb k usazení betonových bloku" 20,0</t>
  </si>
  <si>
    <t>OST</t>
  </si>
  <si>
    <t>Ostatní</t>
  </si>
  <si>
    <t>30</t>
  </si>
  <si>
    <t>OS.01</t>
  </si>
  <si>
    <t>Betonové překážky a stěny, včetně dopravy</t>
  </si>
  <si>
    <t>262144</t>
  </si>
  <si>
    <t>425196103</t>
  </si>
  <si>
    <t>Betonové překážky a stěny - 49 ks, včetně dopravy</t>
  </si>
  <si>
    <t>VRN1</t>
  </si>
  <si>
    <t>Průzkumné, geodetické a projektové práce</t>
  </si>
  <si>
    <t>31</t>
  </si>
  <si>
    <t>013114000</t>
  </si>
  <si>
    <t>Architektonické studie, varianty</t>
  </si>
  <si>
    <t>Kč</t>
  </si>
  <si>
    <t>1024</t>
  </si>
  <si>
    <t>1629309005</t>
  </si>
  <si>
    <t>https://podminky.urs.cz/item/CS_URS_2021_02/013114000</t>
  </si>
  <si>
    <t>"Příprava projektu" 1</t>
  </si>
  <si>
    <t>32</t>
  </si>
  <si>
    <t>013203000</t>
  </si>
  <si>
    <t>Dokumentace stavby bez rozlišení</t>
  </si>
  <si>
    <t>-452829064</t>
  </si>
  <si>
    <t>https://podminky.urs.cz/item/CS_URS_2021_02/013203000</t>
  </si>
  <si>
    <t>"Projektová dokumentace 3 paré" 1</t>
  </si>
  <si>
    <t>33</t>
  </si>
  <si>
    <t>013203R01</t>
  </si>
  <si>
    <t>Spotřební materiál</t>
  </si>
  <si>
    <t>-597528782</t>
  </si>
  <si>
    <t>"Spotřební materiál" 1</t>
  </si>
  <si>
    <t>VON-01 - Vedlejší a ostatní náklady</t>
  </si>
  <si>
    <t xml:space="preserve">    VRN3 - Zařízení staveniště</t>
  </si>
  <si>
    <t xml:space="preserve">    VRN4 - Inženýrská činnost</t>
  </si>
  <si>
    <t xml:space="preserve">    VRN5 - Finanční náklady</t>
  </si>
  <si>
    <t>013254000</t>
  </si>
  <si>
    <t>Dokumentace skutečného provedení stavby</t>
  </si>
  <si>
    <t>CS ÚRS 2019 02</t>
  </si>
  <si>
    <t>415147689</t>
  </si>
  <si>
    <t>P</t>
  </si>
  <si>
    <t xml:space="preserve">Poznámka k položce:_x000d_
Odkaz na dokumentaci viz poznámka "Rekapitulace stavby"_x000d_
</t>
  </si>
  <si>
    <t>VRN3</t>
  </si>
  <si>
    <t>Zařízení staveniště</t>
  </si>
  <si>
    <t>032803000</t>
  </si>
  <si>
    <t>Ostatní vybavení staveniště</t>
  </si>
  <si>
    <t>474212613</t>
  </si>
  <si>
    <t>Poznámka k položce:_x000d_
Odkaz na dokumentaci viz poznámka "Rekapitulace stavby"</t>
  </si>
  <si>
    <t>032903000</t>
  </si>
  <si>
    <t>Náklady na provoz a údržbu vybavení staveniště</t>
  </si>
  <si>
    <t>1076576563</t>
  </si>
  <si>
    <t>033103000</t>
  </si>
  <si>
    <t>Připojení energií</t>
  </si>
  <si>
    <t>1813863835</t>
  </si>
  <si>
    <t>039103000</t>
  </si>
  <si>
    <t>Rozebrání, bourání a odvoz zařízení staveniště</t>
  </si>
  <si>
    <t>2029712972</t>
  </si>
  <si>
    <t>VRN4</t>
  </si>
  <si>
    <t>Inženýrská činnost</t>
  </si>
  <si>
    <t>044003000</t>
  </si>
  <si>
    <t>Revize dočasných objektů nebo zařízení staveniště</t>
  </si>
  <si>
    <t>1326375729</t>
  </si>
  <si>
    <t>"EL" 1</t>
  </si>
  <si>
    <t>"zdvihací zařízení" 1</t>
  </si>
  <si>
    <t>VRN5</t>
  </si>
  <si>
    <t>Finanční náklady</t>
  </si>
  <si>
    <t>052203000</t>
  </si>
  <si>
    <t>Rezerva dodavatele</t>
  </si>
  <si>
    <t>-1745138009</t>
  </si>
  <si>
    <t>"Ostatní práce neuvedené v PD nebo VV" 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</si>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</sst>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40" fillId="0" borderId="0" xfId="0" applyFont="1" applyAlignment="1" applyProtection="1">
      <alignment vertical="center" wrapText="1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1_02/121151113" TargetMode="External" /><Relationship Id="rId2" Type="http://schemas.openxmlformats.org/officeDocument/2006/relationships/hyperlink" Target="https://podminky.urs.cz/item/CS_URS_2021_02/122251102" TargetMode="External" /><Relationship Id="rId3" Type="http://schemas.openxmlformats.org/officeDocument/2006/relationships/hyperlink" Target="https://podminky.urs.cz/item/CS_URS_2021_02/131251100" TargetMode="External" /><Relationship Id="rId4" Type="http://schemas.openxmlformats.org/officeDocument/2006/relationships/hyperlink" Target="https://podminky.urs.cz/item/CS_URS_2021_02/132251101" TargetMode="External" /><Relationship Id="rId5" Type="http://schemas.openxmlformats.org/officeDocument/2006/relationships/hyperlink" Target="https://podminky.urs.cz/item/CS_URS_2021_02/162751117" TargetMode="External" /><Relationship Id="rId6" Type="http://schemas.openxmlformats.org/officeDocument/2006/relationships/hyperlink" Target="https://podminky.urs.cz/item/CS_URS_2021_02/171201201" TargetMode="External" /><Relationship Id="rId7" Type="http://schemas.openxmlformats.org/officeDocument/2006/relationships/hyperlink" Target="https://podminky.urs.cz/item/CS_URS_2021_02/171201231" TargetMode="External" /><Relationship Id="rId8" Type="http://schemas.openxmlformats.org/officeDocument/2006/relationships/hyperlink" Target="https://podminky.urs.cz/item/CS_URS_2021_02/174101101" TargetMode="External" /><Relationship Id="rId9" Type="http://schemas.openxmlformats.org/officeDocument/2006/relationships/hyperlink" Target="https://podminky.urs.cz/item/CS_URS_2021_02/181951112" TargetMode="External" /><Relationship Id="rId10" Type="http://schemas.openxmlformats.org/officeDocument/2006/relationships/hyperlink" Target="https://podminky.urs.cz/item/CS_URS_2021_02/275313711" TargetMode="External" /><Relationship Id="rId11" Type="http://schemas.openxmlformats.org/officeDocument/2006/relationships/hyperlink" Target="https://podminky.urs.cz/item/CS_URS_2021_02/275351121" TargetMode="External" /><Relationship Id="rId12" Type="http://schemas.openxmlformats.org/officeDocument/2006/relationships/hyperlink" Target="https://podminky.urs.cz/item/CS_URS_2021_02/275351122" TargetMode="External" /><Relationship Id="rId13" Type="http://schemas.openxmlformats.org/officeDocument/2006/relationships/hyperlink" Target="https://podminky.urs.cz/item/CS_URS_2021_02/10391100" TargetMode="External" /><Relationship Id="rId14" Type="http://schemas.openxmlformats.org/officeDocument/2006/relationships/hyperlink" Target="https://podminky.urs.cz/item/CS_URS_2021_02/564710011R" TargetMode="External" /><Relationship Id="rId15" Type="http://schemas.openxmlformats.org/officeDocument/2006/relationships/hyperlink" Target="https://podminky.urs.cz/item/CS_URS_2021_02/564750111" TargetMode="External" /><Relationship Id="rId16" Type="http://schemas.openxmlformats.org/officeDocument/2006/relationships/hyperlink" Target="https://podminky.urs.cz/item/CS_URS_2021_02/916131213" TargetMode="External" /><Relationship Id="rId17" Type="http://schemas.openxmlformats.org/officeDocument/2006/relationships/hyperlink" Target="https://podminky.urs.cz/item/CS_URS_2021_02/59217031" TargetMode="External" /><Relationship Id="rId18" Type="http://schemas.openxmlformats.org/officeDocument/2006/relationships/hyperlink" Target="https://podminky.urs.cz/item/CS_URS_2021_02/998222012" TargetMode="External" /><Relationship Id="rId19" Type="http://schemas.openxmlformats.org/officeDocument/2006/relationships/hyperlink" Target="https://podminky.urs.cz/item/CS_URS_2021_02/998222198" TargetMode="External" /><Relationship Id="rId20" Type="http://schemas.openxmlformats.org/officeDocument/2006/relationships/hyperlink" Target="https://podminky.urs.cz/item/CS_URS_2021_02/998222199" TargetMode="External" /><Relationship Id="rId21" Type="http://schemas.openxmlformats.org/officeDocument/2006/relationships/hyperlink" Target="https://podminky.urs.cz/item/CS_URS_2021_02/HZS1301" TargetMode="External" /><Relationship Id="rId22" Type="http://schemas.openxmlformats.org/officeDocument/2006/relationships/hyperlink" Target="https://podminky.urs.cz/item/CS_URS_2021_02/HZS4121" TargetMode="External" /><Relationship Id="rId23" Type="http://schemas.openxmlformats.org/officeDocument/2006/relationships/hyperlink" Target="https://podminky.urs.cz/item/CS_URS_2021_02/HZS4131" TargetMode="External" /><Relationship Id="rId24" Type="http://schemas.openxmlformats.org/officeDocument/2006/relationships/hyperlink" Target="https://podminky.urs.cz/item/CS_URS_2021_02/013114000" TargetMode="External" /><Relationship Id="rId25" Type="http://schemas.openxmlformats.org/officeDocument/2006/relationships/hyperlink" Target="https://podminky.urs.cz/item/CS_URS_2021_02/013203000" TargetMode="External" /><Relationship Id="rId26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36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37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38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39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40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41</v>
      </c>
      <c r="E29" s="48"/>
      <c r="F29" s="33" t="s">
        <v>42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43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44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45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46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47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48</v>
      </c>
      <c r="U35" s="55"/>
      <c r="V35" s="55"/>
      <c r="W35" s="55"/>
      <c r="X35" s="57" t="s">
        <v>49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50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2022_056_VZ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Parkour Horní Počernice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8. 8. 2022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Odysseus.cz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51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25.6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33</v>
      </c>
      <c r="AJ50" s="41"/>
      <c r="AK50" s="41"/>
      <c r="AL50" s="41"/>
      <c r="AM50" s="74" t="str">
        <f>IF(E20="","",E20)</f>
        <v>Vít Včeliš, 724538658, vitvcelis@seznam.cz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52</v>
      </c>
      <c r="D52" s="88"/>
      <c r="E52" s="88"/>
      <c r="F52" s="88"/>
      <c r="G52" s="88"/>
      <c r="H52" s="89"/>
      <c r="I52" s="90" t="s">
        <v>53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54</v>
      </c>
      <c r="AH52" s="88"/>
      <c r="AI52" s="88"/>
      <c r="AJ52" s="88"/>
      <c r="AK52" s="88"/>
      <c r="AL52" s="88"/>
      <c r="AM52" s="88"/>
      <c r="AN52" s="90" t="s">
        <v>55</v>
      </c>
      <c r="AO52" s="88"/>
      <c r="AP52" s="88"/>
      <c r="AQ52" s="92" t="s">
        <v>56</v>
      </c>
      <c r="AR52" s="45"/>
      <c r="AS52" s="93" t="s">
        <v>57</v>
      </c>
      <c r="AT52" s="94" t="s">
        <v>58</v>
      </c>
      <c r="AU52" s="94" t="s">
        <v>59</v>
      </c>
      <c r="AV52" s="94" t="s">
        <v>60</v>
      </c>
      <c r="AW52" s="94" t="s">
        <v>61</v>
      </c>
      <c r="AX52" s="94" t="s">
        <v>62</v>
      </c>
      <c r="AY52" s="94" t="s">
        <v>63</v>
      </c>
      <c r="AZ52" s="94" t="s">
        <v>64</v>
      </c>
      <c r="BA52" s="94" t="s">
        <v>65</v>
      </c>
      <c r="BB52" s="94" t="s">
        <v>66</v>
      </c>
      <c r="BC52" s="94" t="s">
        <v>67</v>
      </c>
      <c r="BD52" s="95" t="s">
        <v>68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69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ROUND(AG55+AG57,2)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ROUND(AS55+AS57,2)</f>
        <v>0</v>
      </c>
      <c r="AT54" s="107">
        <f>ROUND(SUM(AV54:AW54),2)</f>
        <v>0</v>
      </c>
      <c r="AU54" s="108">
        <f>ROUND(AU55+AU57,5)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ROUND(AZ55+AZ57,2)</f>
        <v>0</v>
      </c>
      <c r="BA54" s="107">
        <f>ROUND(BA55+BA57,2)</f>
        <v>0</v>
      </c>
      <c r="BB54" s="107">
        <f>ROUND(BB55+BB57,2)</f>
        <v>0</v>
      </c>
      <c r="BC54" s="107">
        <f>ROUND(BC55+BC57,2)</f>
        <v>0</v>
      </c>
      <c r="BD54" s="109">
        <f>ROUND(BD55+BD57,2)</f>
        <v>0</v>
      </c>
      <c r="BE54" s="6"/>
      <c r="BS54" s="110" t="s">
        <v>70</v>
      </c>
      <c r="BT54" s="110" t="s">
        <v>71</v>
      </c>
      <c r="BU54" s="111" t="s">
        <v>72</v>
      </c>
      <c r="BV54" s="110" t="s">
        <v>73</v>
      </c>
      <c r="BW54" s="110" t="s">
        <v>5</v>
      </c>
      <c r="BX54" s="110" t="s">
        <v>74</v>
      </c>
      <c r="CL54" s="110" t="s">
        <v>19</v>
      </c>
    </row>
    <row r="55" s="7" customFormat="1" ht="16.5" customHeight="1">
      <c r="A55" s="7"/>
      <c r="B55" s="112"/>
      <c r="C55" s="113"/>
      <c r="D55" s="114" t="s">
        <v>75</v>
      </c>
      <c r="E55" s="114"/>
      <c r="F55" s="114"/>
      <c r="G55" s="114"/>
      <c r="H55" s="114"/>
      <c r="I55" s="115"/>
      <c r="J55" s="114" t="s">
        <v>76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ROUND(AG56,2)</f>
        <v>0</v>
      </c>
      <c r="AH55" s="115"/>
      <c r="AI55" s="115"/>
      <c r="AJ55" s="115"/>
      <c r="AK55" s="115"/>
      <c r="AL55" s="115"/>
      <c r="AM55" s="115"/>
      <c r="AN55" s="117">
        <f>SUM(AG55,AT55)</f>
        <v>0</v>
      </c>
      <c r="AO55" s="115"/>
      <c r="AP55" s="115"/>
      <c r="AQ55" s="118" t="s">
        <v>77</v>
      </c>
      <c r="AR55" s="119"/>
      <c r="AS55" s="120">
        <f>ROUND(AS56,2)</f>
        <v>0</v>
      </c>
      <c r="AT55" s="121">
        <f>ROUND(SUM(AV55:AW55),2)</f>
        <v>0</v>
      </c>
      <c r="AU55" s="122">
        <f>ROUND(AU56,5)</f>
        <v>0</v>
      </c>
      <c r="AV55" s="121">
        <f>ROUND(AZ55*L29,2)</f>
        <v>0</v>
      </c>
      <c r="AW55" s="121">
        <f>ROUND(BA55*L30,2)</f>
        <v>0</v>
      </c>
      <c r="AX55" s="121">
        <f>ROUND(BB55*L29,2)</f>
        <v>0</v>
      </c>
      <c r="AY55" s="121">
        <f>ROUND(BC55*L30,2)</f>
        <v>0</v>
      </c>
      <c r="AZ55" s="121">
        <f>ROUND(AZ56,2)</f>
        <v>0</v>
      </c>
      <c r="BA55" s="121">
        <f>ROUND(BA56,2)</f>
        <v>0</v>
      </c>
      <c r="BB55" s="121">
        <f>ROUND(BB56,2)</f>
        <v>0</v>
      </c>
      <c r="BC55" s="121">
        <f>ROUND(BC56,2)</f>
        <v>0</v>
      </c>
      <c r="BD55" s="123">
        <f>ROUND(BD56,2)</f>
        <v>0</v>
      </c>
      <c r="BE55" s="7"/>
      <c r="BS55" s="124" t="s">
        <v>70</v>
      </c>
      <c r="BT55" s="124" t="s">
        <v>78</v>
      </c>
      <c r="BU55" s="124" t="s">
        <v>72</v>
      </c>
      <c r="BV55" s="124" t="s">
        <v>73</v>
      </c>
      <c r="BW55" s="124" t="s">
        <v>79</v>
      </c>
      <c r="BX55" s="124" t="s">
        <v>5</v>
      </c>
      <c r="CL55" s="124" t="s">
        <v>19</v>
      </c>
      <c r="CM55" s="124" t="s">
        <v>80</v>
      </c>
    </row>
    <row r="56" s="4" customFormat="1" ht="23.25" customHeight="1">
      <c r="A56" s="125" t="s">
        <v>81</v>
      </c>
      <c r="B56" s="64"/>
      <c r="C56" s="126"/>
      <c r="D56" s="126"/>
      <c r="E56" s="127" t="s">
        <v>82</v>
      </c>
      <c r="F56" s="127"/>
      <c r="G56" s="127"/>
      <c r="H56" s="127"/>
      <c r="I56" s="127"/>
      <c r="J56" s="126"/>
      <c r="K56" s="127" t="s">
        <v>83</v>
      </c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8">
        <f>'SO-01 - Rozšíření parkour...'!J32</f>
        <v>0</v>
      </c>
      <c r="AH56" s="126"/>
      <c r="AI56" s="126"/>
      <c r="AJ56" s="126"/>
      <c r="AK56" s="126"/>
      <c r="AL56" s="126"/>
      <c r="AM56" s="126"/>
      <c r="AN56" s="128">
        <f>SUM(AG56,AT56)</f>
        <v>0</v>
      </c>
      <c r="AO56" s="126"/>
      <c r="AP56" s="126"/>
      <c r="AQ56" s="129" t="s">
        <v>84</v>
      </c>
      <c r="AR56" s="66"/>
      <c r="AS56" s="130">
        <v>0</v>
      </c>
      <c r="AT56" s="131">
        <f>ROUND(SUM(AV56:AW56),2)</f>
        <v>0</v>
      </c>
      <c r="AU56" s="132">
        <f>'SO-01 - Rozšíření parkour...'!P97</f>
        <v>0</v>
      </c>
      <c r="AV56" s="131">
        <f>'SO-01 - Rozšíření parkour...'!J35</f>
        <v>0</v>
      </c>
      <c r="AW56" s="131">
        <f>'SO-01 - Rozšíření parkour...'!J36</f>
        <v>0</v>
      </c>
      <c r="AX56" s="131">
        <f>'SO-01 - Rozšíření parkour...'!J37</f>
        <v>0</v>
      </c>
      <c r="AY56" s="131">
        <f>'SO-01 - Rozšíření parkour...'!J38</f>
        <v>0</v>
      </c>
      <c r="AZ56" s="131">
        <f>'SO-01 - Rozšíření parkour...'!F35</f>
        <v>0</v>
      </c>
      <c r="BA56" s="131">
        <f>'SO-01 - Rozšíření parkour...'!F36</f>
        <v>0</v>
      </c>
      <c r="BB56" s="131">
        <f>'SO-01 - Rozšíření parkour...'!F37</f>
        <v>0</v>
      </c>
      <c r="BC56" s="131">
        <f>'SO-01 - Rozšíření parkour...'!F38</f>
        <v>0</v>
      </c>
      <c r="BD56" s="133">
        <f>'SO-01 - Rozšíření parkour...'!F39</f>
        <v>0</v>
      </c>
      <c r="BE56" s="4"/>
      <c r="BT56" s="134" t="s">
        <v>80</v>
      </c>
      <c r="BV56" s="134" t="s">
        <v>73</v>
      </c>
      <c r="BW56" s="134" t="s">
        <v>85</v>
      </c>
      <c r="BX56" s="134" t="s">
        <v>79</v>
      </c>
      <c r="CL56" s="134" t="s">
        <v>19</v>
      </c>
    </row>
    <row r="57" s="7" customFormat="1" ht="16.5" customHeight="1">
      <c r="A57" s="7"/>
      <c r="B57" s="112"/>
      <c r="C57" s="113"/>
      <c r="D57" s="114" t="s">
        <v>86</v>
      </c>
      <c r="E57" s="114"/>
      <c r="F57" s="114"/>
      <c r="G57" s="114"/>
      <c r="H57" s="114"/>
      <c r="I57" s="115"/>
      <c r="J57" s="114" t="s">
        <v>87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6">
        <f>ROUND(AG58,2)</f>
        <v>0</v>
      </c>
      <c r="AH57" s="115"/>
      <c r="AI57" s="115"/>
      <c r="AJ57" s="115"/>
      <c r="AK57" s="115"/>
      <c r="AL57" s="115"/>
      <c r="AM57" s="115"/>
      <c r="AN57" s="117">
        <f>SUM(AG57,AT57)</f>
        <v>0</v>
      </c>
      <c r="AO57" s="115"/>
      <c r="AP57" s="115"/>
      <c r="AQ57" s="118" t="s">
        <v>77</v>
      </c>
      <c r="AR57" s="119"/>
      <c r="AS57" s="120">
        <f>ROUND(AS58,2)</f>
        <v>0</v>
      </c>
      <c r="AT57" s="121">
        <f>ROUND(SUM(AV57:AW57),2)</f>
        <v>0</v>
      </c>
      <c r="AU57" s="122">
        <f>ROUND(AU58,5)</f>
        <v>0</v>
      </c>
      <c r="AV57" s="121">
        <f>ROUND(AZ57*L29,2)</f>
        <v>0</v>
      </c>
      <c r="AW57" s="121">
        <f>ROUND(BA57*L30,2)</f>
        <v>0</v>
      </c>
      <c r="AX57" s="121">
        <f>ROUND(BB57*L29,2)</f>
        <v>0</v>
      </c>
      <c r="AY57" s="121">
        <f>ROUND(BC57*L30,2)</f>
        <v>0</v>
      </c>
      <c r="AZ57" s="121">
        <f>ROUND(AZ58,2)</f>
        <v>0</v>
      </c>
      <c r="BA57" s="121">
        <f>ROUND(BA58,2)</f>
        <v>0</v>
      </c>
      <c r="BB57" s="121">
        <f>ROUND(BB58,2)</f>
        <v>0</v>
      </c>
      <c r="BC57" s="121">
        <f>ROUND(BC58,2)</f>
        <v>0</v>
      </c>
      <c r="BD57" s="123">
        <f>ROUND(BD58,2)</f>
        <v>0</v>
      </c>
      <c r="BE57" s="7"/>
      <c r="BS57" s="124" t="s">
        <v>70</v>
      </c>
      <c r="BT57" s="124" t="s">
        <v>78</v>
      </c>
      <c r="BU57" s="124" t="s">
        <v>72</v>
      </c>
      <c r="BV57" s="124" t="s">
        <v>73</v>
      </c>
      <c r="BW57" s="124" t="s">
        <v>88</v>
      </c>
      <c r="BX57" s="124" t="s">
        <v>5</v>
      </c>
      <c r="CL57" s="124" t="s">
        <v>19</v>
      </c>
      <c r="CM57" s="124" t="s">
        <v>80</v>
      </c>
    </row>
    <row r="58" s="4" customFormat="1" ht="16.5" customHeight="1">
      <c r="A58" s="125" t="s">
        <v>81</v>
      </c>
      <c r="B58" s="64"/>
      <c r="C58" s="126"/>
      <c r="D58" s="126"/>
      <c r="E58" s="127" t="s">
        <v>89</v>
      </c>
      <c r="F58" s="127"/>
      <c r="G58" s="127"/>
      <c r="H58" s="127"/>
      <c r="I58" s="127"/>
      <c r="J58" s="126"/>
      <c r="K58" s="127" t="s">
        <v>90</v>
      </c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8">
        <f>'VON-01 - Vedlejší a ostat...'!J32</f>
        <v>0</v>
      </c>
      <c r="AH58" s="126"/>
      <c r="AI58" s="126"/>
      <c r="AJ58" s="126"/>
      <c r="AK58" s="126"/>
      <c r="AL58" s="126"/>
      <c r="AM58" s="126"/>
      <c r="AN58" s="128">
        <f>SUM(AG58,AT58)</f>
        <v>0</v>
      </c>
      <c r="AO58" s="126"/>
      <c r="AP58" s="126"/>
      <c r="AQ58" s="129" t="s">
        <v>84</v>
      </c>
      <c r="AR58" s="66"/>
      <c r="AS58" s="135">
        <v>0</v>
      </c>
      <c r="AT58" s="136">
        <f>ROUND(SUM(AV58:AW58),2)</f>
        <v>0</v>
      </c>
      <c r="AU58" s="137">
        <f>'VON-01 - Vedlejší a ostat...'!P90</f>
        <v>0</v>
      </c>
      <c r="AV58" s="136">
        <f>'VON-01 - Vedlejší a ostat...'!J35</f>
        <v>0</v>
      </c>
      <c r="AW58" s="136">
        <f>'VON-01 - Vedlejší a ostat...'!J36</f>
        <v>0</v>
      </c>
      <c r="AX58" s="136">
        <f>'VON-01 - Vedlejší a ostat...'!J37</f>
        <v>0</v>
      </c>
      <c r="AY58" s="136">
        <f>'VON-01 - Vedlejší a ostat...'!J38</f>
        <v>0</v>
      </c>
      <c r="AZ58" s="136">
        <f>'VON-01 - Vedlejší a ostat...'!F35</f>
        <v>0</v>
      </c>
      <c r="BA58" s="136">
        <f>'VON-01 - Vedlejší a ostat...'!F36</f>
        <v>0</v>
      </c>
      <c r="BB58" s="136">
        <f>'VON-01 - Vedlejší a ostat...'!F37</f>
        <v>0</v>
      </c>
      <c r="BC58" s="136">
        <f>'VON-01 - Vedlejší a ostat...'!F38</f>
        <v>0</v>
      </c>
      <c r="BD58" s="138">
        <f>'VON-01 - Vedlejší a ostat...'!F39</f>
        <v>0</v>
      </c>
      <c r="BE58" s="4"/>
      <c r="BT58" s="134" t="s">
        <v>80</v>
      </c>
      <c r="BV58" s="134" t="s">
        <v>73</v>
      </c>
      <c r="BW58" s="134" t="s">
        <v>91</v>
      </c>
      <c r="BX58" s="134" t="s">
        <v>88</v>
      </c>
      <c r="CL58" s="134" t="s">
        <v>19</v>
      </c>
    </row>
    <row r="59" s="2" customFormat="1" ht="30" customHeight="1">
      <c r="A59" s="39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5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</row>
    <row r="60" s="2" customFormat="1" ht="6.96" customHeight="1">
      <c r="A60" s="39"/>
      <c r="B60" s="60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</sheetData>
  <sheetProtection sheet="1" formatColumns="0" formatRows="0" objects="1" scenarios="1" spinCount="100000" saltValue="GxYMjg516yZOm8AaNUMZJLMN9KjaJfZKLm54ccZRRYCiYVsdSOyTLvFCFEry9QwxvLmKvuVkFObryZniJadMuQ==" hashValue="OO18blaE29yD2X78YKn+KWErn46aAMcI8CfaXF+jirFKseV9LxDga2jUy4D4otVP+HIBmpE2VF2XbKvD2E3Jmw==" algorithmName="SHA-512" password="CC35"/>
  <mergeCells count="54">
    <mergeCell ref="L45:AO45"/>
    <mergeCell ref="AM47:AN47"/>
    <mergeCell ref="AM49:AP49"/>
    <mergeCell ref="AS49:AT51"/>
    <mergeCell ref="AM50:AP50"/>
    <mergeCell ref="C52:G52"/>
    <mergeCell ref="AG52:AM52"/>
    <mergeCell ref="AN52:AP52"/>
    <mergeCell ref="I52:AF52"/>
    <mergeCell ref="AN55:AP55"/>
    <mergeCell ref="D55:H55"/>
    <mergeCell ref="J55:AF55"/>
    <mergeCell ref="AG55:AM55"/>
    <mergeCell ref="K56:AF56"/>
    <mergeCell ref="AN56:AP56"/>
    <mergeCell ref="AG56:AM56"/>
    <mergeCell ref="E56:I56"/>
    <mergeCell ref="D57:H57"/>
    <mergeCell ref="J57:AF57"/>
    <mergeCell ref="AN57:AP57"/>
    <mergeCell ref="AG57:AM57"/>
    <mergeCell ref="AG58:AM58"/>
    <mergeCell ref="AN58:AP58"/>
    <mergeCell ref="E58:I58"/>
    <mergeCell ref="K58:AF58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AK30:AO30"/>
    <mergeCell ref="W30:AE30"/>
    <mergeCell ref="L30:P30"/>
    <mergeCell ref="W31:AE31"/>
    <mergeCell ref="L31:P31"/>
    <mergeCell ref="AK31:AO31"/>
    <mergeCell ref="L32:P32"/>
    <mergeCell ref="W32:AE32"/>
    <mergeCell ref="AK32:AO32"/>
    <mergeCell ref="L33:P33"/>
    <mergeCell ref="W33:AE33"/>
    <mergeCell ref="AK33:AO33"/>
    <mergeCell ref="AK35:AO35"/>
    <mergeCell ref="X35:AB35"/>
    <mergeCell ref="AR2:BE2"/>
  </mergeCells>
  <hyperlinks>
    <hyperlink ref="A56" location="'SO-01 - Rozšíření parkour...'!C2" display="/"/>
    <hyperlink ref="A58" location="'VON-01 - Vedlejší a osta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80</v>
      </c>
    </row>
    <row r="4" s="1" customFormat="1" ht="24.96" customHeight="1">
      <c r="B4" s="21"/>
      <c r="D4" s="141" t="s">
        <v>92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Parkour Horní Počernice</v>
      </c>
      <c r="F7" s="143"/>
      <c r="G7" s="143"/>
      <c r="H7" s="143"/>
      <c r="L7" s="21"/>
    </row>
    <row r="8" s="1" customFormat="1" ht="12" customHeight="1">
      <c r="B8" s="21"/>
      <c r="D8" s="143" t="s">
        <v>93</v>
      </c>
      <c r="L8" s="21"/>
    </row>
    <row r="9" s="2" customFormat="1" ht="16.5" customHeight="1">
      <c r="A9" s="39"/>
      <c r="B9" s="45"/>
      <c r="C9" s="39"/>
      <c r="D9" s="39"/>
      <c r="E9" s="144" t="s">
        <v>94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95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96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8. 8. 2022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19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3" t="s">
        <v>28</v>
      </c>
      <c r="J17" s="134" t="s">
        <v>19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29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28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31</v>
      </c>
      <c r="E22" s="39"/>
      <c r="F22" s="39"/>
      <c r="G22" s="39"/>
      <c r="H22" s="39"/>
      <c r="I22" s="143" t="s">
        <v>26</v>
      </c>
      <c r="J22" s="134" t="str">
        <f>IF('Rekapitulace stavby'!AN16="","",'Rekapitulace stavby'!AN16)</f>
        <v/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tr">
        <f>IF('Rekapitulace stavby'!E17="","",'Rekapitulace stavby'!E17)</f>
        <v xml:space="preserve"> </v>
      </c>
      <c r="F23" s="39"/>
      <c r="G23" s="39"/>
      <c r="H23" s="39"/>
      <c r="I23" s="143" t="s">
        <v>28</v>
      </c>
      <c r="J23" s="134" t="str">
        <f>IF('Rekapitulace stavby'!AN17="","",'Rekapitulace stavby'!AN17)</f>
        <v/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33</v>
      </c>
      <c r="E25" s="39"/>
      <c r="F25" s="39"/>
      <c r="G25" s="39"/>
      <c r="H25" s="39"/>
      <c r="I25" s="143" t="s">
        <v>26</v>
      </c>
      <c r="J25" s="134" t="s">
        <v>19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34</v>
      </c>
      <c r="F26" s="39"/>
      <c r="G26" s="39"/>
      <c r="H26" s="39"/>
      <c r="I26" s="143" t="s">
        <v>28</v>
      </c>
      <c r="J26" s="134" t="s">
        <v>19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35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71.25" customHeight="1">
      <c r="A29" s="148"/>
      <c r="B29" s="149"/>
      <c r="C29" s="148"/>
      <c r="D29" s="148"/>
      <c r="E29" s="150" t="s">
        <v>97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37</v>
      </c>
      <c r="E32" s="39"/>
      <c r="F32" s="39"/>
      <c r="G32" s="39"/>
      <c r="H32" s="39"/>
      <c r="I32" s="39"/>
      <c r="J32" s="154">
        <f>ROUND(J97,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39</v>
      </c>
      <c r="G34" s="39"/>
      <c r="H34" s="39"/>
      <c r="I34" s="155" t="s">
        <v>38</v>
      </c>
      <c r="J34" s="155" t="s">
        <v>40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41</v>
      </c>
      <c r="E35" s="143" t="s">
        <v>42</v>
      </c>
      <c r="F35" s="157">
        <f>ROUND((SUM(BE97:BE203)),  2)</f>
        <v>0</v>
      </c>
      <c r="G35" s="39"/>
      <c r="H35" s="39"/>
      <c r="I35" s="158">
        <v>0.20999999999999999</v>
      </c>
      <c r="J35" s="157">
        <f>ROUND(((SUM(BE97:BE203))*I35),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43</v>
      </c>
      <c r="F36" s="157">
        <f>ROUND((SUM(BF97:BF203)),  2)</f>
        <v>0</v>
      </c>
      <c r="G36" s="39"/>
      <c r="H36" s="39"/>
      <c r="I36" s="158">
        <v>0.14999999999999999</v>
      </c>
      <c r="J36" s="157">
        <f>ROUND(((SUM(BF97:BF203))*I36),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44</v>
      </c>
      <c r="F37" s="157">
        <f>ROUND((SUM(BG97:BG203)),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45</v>
      </c>
      <c r="F38" s="157">
        <f>ROUND((SUM(BH97:BH203)),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46</v>
      </c>
      <c r="F39" s="157">
        <f>ROUND((SUM(BI97:BI203)),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47</v>
      </c>
      <c r="E41" s="161"/>
      <c r="F41" s="161"/>
      <c r="G41" s="162" t="s">
        <v>48</v>
      </c>
      <c r="H41" s="163" t="s">
        <v>49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98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Parkour Horní Počernice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93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94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95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SO-01 - Rozšíření parkourového hřiště o další hřiště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 xml:space="preserve"> </v>
      </c>
      <c r="G56" s="41"/>
      <c r="H56" s="41"/>
      <c r="I56" s="33" t="s">
        <v>23</v>
      </c>
      <c r="J56" s="73" t="str">
        <f>IF(J14="","",J14)</f>
        <v>8. 8. 2022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Odysseus.cz</v>
      </c>
      <c r="G58" s="41"/>
      <c r="H58" s="41"/>
      <c r="I58" s="33" t="s">
        <v>31</v>
      </c>
      <c r="J58" s="37" t="str">
        <f>E23</f>
        <v xml:space="preserve"> 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40.0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33</v>
      </c>
      <c r="J59" s="37" t="str">
        <f>E26</f>
        <v>Vít Včeliš, 724538658, vitvcelis@seznam.cz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99</v>
      </c>
      <c r="D61" s="172"/>
      <c r="E61" s="172"/>
      <c r="F61" s="172"/>
      <c r="G61" s="172"/>
      <c r="H61" s="172"/>
      <c r="I61" s="172"/>
      <c r="J61" s="173" t="s">
        <v>100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69</v>
      </c>
      <c r="D63" s="41"/>
      <c r="E63" s="41"/>
      <c r="F63" s="41"/>
      <c r="G63" s="41"/>
      <c r="H63" s="41"/>
      <c r="I63" s="41"/>
      <c r="J63" s="103">
        <f>J97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101</v>
      </c>
    </row>
    <row r="64" s="9" customFormat="1" ht="24.96" customHeight="1">
      <c r="A64" s="9"/>
      <c r="B64" s="175"/>
      <c r="C64" s="176"/>
      <c r="D64" s="177" t="s">
        <v>102</v>
      </c>
      <c r="E64" s="178"/>
      <c r="F64" s="178"/>
      <c r="G64" s="178"/>
      <c r="H64" s="178"/>
      <c r="I64" s="178"/>
      <c r="J64" s="179">
        <f>J98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103</v>
      </c>
      <c r="E65" s="183"/>
      <c r="F65" s="183"/>
      <c r="G65" s="183"/>
      <c r="H65" s="183"/>
      <c r="I65" s="183"/>
      <c r="J65" s="184">
        <f>J99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104</v>
      </c>
      <c r="E66" s="183"/>
      <c r="F66" s="183"/>
      <c r="G66" s="183"/>
      <c r="H66" s="183"/>
      <c r="I66" s="183"/>
      <c r="J66" s="184">
        <f>J132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105</v>
      </c>
      <c r="E67" s="183"/>
      <c r="F67" s="183"/>
      <c r="G67" s="183"/>
      <c r="H67" s="183"/>
      <c r="I67" s="183"/>
      <c r="J67" s="184">
        <f>J145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106</v>
      </c>
      <c r="E68" s="183"/>
      <c r="F68" s="183"/>
      <c r="G68" s="183"/>
      <c r="H68" s="183"/>
      <c r="I68" s="183"/>
      <c r="J68" s="184">
        <f>J157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107</v>
      </c>
      <c r="E69" s="183"/>
      <c r="F69" s="183"/>
      <c r="G69" s="183"/>
      <c r="H69" s="183"/>
      <c r="I69" s="183"/>
      <c r="J69" s="184">
        <f>J168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5"/>
      <c r="C70" s="176"/>
      <c r="D70" s="177" t="s">
        <v>108</v>
      </c>
      <c r="E70" s="178"/>
      <c r="F70" s="178"/>
      <c r="G70" s="178"/>
      <c r="H70" s="178"/>
      <c r="I70" s="178"/>
      <c r="J70" s="179">
        <f>J176</f>
        <v>0</v>
      </c>
      <c r="K70" s="176"/>
      <c r="L70" s="18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81"/>
      <c r="C71" s="126"/>
      <c r="D71" s="182" t="s">
        <v>109</v>
      </c>
      <c r="E71" s="183"/>
      <c r="F71" s="183"/>
      <c r="G71" s="183"/>
      <c r="H71" s="183"/>
      <c r="I71" s="183"/>
      <c r="J71" s="184">
        <f>J177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5"/>
      <c r="C72" s="176"/>
      <c r="D72" s="177" t="s">
        <v>110</v>
      </c>
      <c r="E72" s="178"/>
      <c r="F72" s="178"/>
      <c r="G72" s="178"/>
      <c r="H72" s="178"/>
      <c r="I72" s="178"/>
      <c r="J72" s="179">
        <f>J181</f>
        <v>0</v>
      </c>
      <c r="K72" s="176"/>
      <c r="L72" s="18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9" customFormat="1" ht="24.96" customHeight="1">
      <c r="A73" s="9"/>
      <c r="B73" s="175"/>
      <c r="C73" s="176"/>
      <c r="D73" s="177" t="s">
        <v>111</v>
      </c>
      <c r="E73" s="178"/>
      <c r="F73" s="178"/>
      <c r="G73" s="178"/>
      <c r="H73" s="178"/>
      <c r="I73" s="178"/>
      <c r="J73" s="179">
        <f>J190</f>
        <v>0</v>
      </c>
      <c r="K73" s="176"/>
      <c r="L73" s="180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75"/>
      <c r="C74" s="176"/>
      <c r="D74" s="177" t="s">
        <v>112</v>
      </c>
      <c r="E74" s="178"/>
      <c r="F74" s="178"/>
      <c r="G74" s="178"/>
      <c r="H74" s="178"/>
      <c r="I74" s="178"/>
      <c r="J74" s="179">
        <f>J194</f>
        <v>0</v>
      </c>
      <c r="K74" s="176"/>
      <c r="L74" s="18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81"/>
      <c r="C75" s="126"/>
      <c r="D75" s="182" t="s">
        <v>113</v>
      </c>
      <c r="E75" s="183"/>
      <c r="F75" s="183"/>
      <c r="G75" s="183"/>
      <c r="H75" s="183"/>
      <c r="I75" s="183"/>
      <c r="J75" s="184">
        <f>J195</f>
        <v>0</v>
      </c>
      <c r="K75" s="126"/>
      <c r="L75" s="18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4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114</v>
      </c>
      <c r="D82" s="41"/>
      <c r="E82" s="41"/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0" t="str">
        <f>E7</f>
        <v>Parkour Horní Počernice</v>
      </c>
      <c r="F85" s="33"/>
      <c r="G85" s="33"/>
      <c r="H85" s="33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93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70" t="s">
        <v>94</v>
      </c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95</v>
      </c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0" t="str">
        <f>E11</f>
        <v>SO-01 - Rozšíření parkourového hřiště o další hřiště</v>
      </c>
      <c r="F89" s="41"/>
      <c r="G89" s="41"/>
      <c r="H89" s="41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 xml:space="preserve"> </v>
      </c>
      <c r="G91" s="41"/>
      <c r="H91" s="41"/>
      <c r="I91" s="33" t="s">
        <v>23</v>
      </c>
      <c r="J91" s="73" t="str">
        <f>IF(J14="","",J14)</f>
        <v>8. 8. 2022</v>
      </c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41"/>
      <c r="E93" s="41"/>
      <c r="F93" s="28" t="str">
        <f>E17</f>
        <v>Odysseus.cz</v>
      </c>
      <c r="G93" s="41"/>
      <c r="H93" s="41"/>
      <c r="I93" s="33" t="s">
        <v>31</v>
      </c>
      <c r="J93" s="37" t="str">
        <f>E23</f>
        <v xml:space="preserve"> </v>
      </c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40.0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33</v>
      </c>
      <c r="J94" s="37" t="str">
        <f>E26</f>
        <v>Vít Včeliš, 724538658, vitvcelis@seznam.cz</v>
      </c>
      <c r="K94" s="41"/>
      <c r="L94" s="14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14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11" customFormat="1" ht="29.28" customHeight="1">
      <c r="A96" s="186"/>
      <c r="B96" s="187"/>
      <c r="C96" s="188" t="s">
        <v>115</v>
      </c>
      <c r="D96" s="189" t="s">
        <v>56</v>
      </c>
      <c r="E96" s="189" t="s">
        <v>52</v>
      </c>
      <c r="F96" s="189" t="s">
        <v>53</v>
      </c>
      <c r="G96" s="189" t="s">
        <v>116</v>
      </c>
      <c r="H96" s="189" t="s">
        <v>117</v>
      </c>
      <c r="I96" s="189" t="s">
        <v>118</v>
      </c>
      <c r="J96" s="189" t="s">
        <v>100</v>
      </c>
      <c r="K96" s="190" t="s">
        <v>119</v>
      </c>
      <c r="L96" s="191"/>
      <c r="M96" s="93" t="s">
        <v>19</v>
      </c>
      <c r="N96" s="94" t="s">
        <v>41</v>
      </c>
      <c r="O96" s="94" t="s">
        <v>120</v>
      </c>
      <c r="P96" s="94" t="s">
        <v>121</v>
      </c>
      <c r="Q96" s="94" t="s">
        <v>122</v>
      </c>
      <c r="R96" s="94" t="s">
        <v>123</v>
      </c>
      <c r="S96" s="94" t="s">
        <v>124</v>
      </c>
      <c r="T96" s="95" t="s">
        <v>125</v>
      </c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</row>
    <row r="97" s="2" customFormat="1" ht="22.8" customHeight="1">
      <c r="A97" s="39"/>
      <c r="B97" s="40"/>
      <c r="C97" s="100" t="s">
        <v>126</v>
      </c>
      <c r="D97" s="41"/>
      <c r="E97" s="41"/>
      <c r="F97" s="41"/>
      <c r="G97" s="41"/>
      <c r="H97" s="41"/>
      <c r="I97" s="41"/>
      <c r="J97" s="192">
        <f>BK97</f>
        <v>0</v>
      </c>
      <c r="K97" s="41"/>
      <c r="L97" s="45"/>
      <c r="M97" s="96"/>
      <c r="N97" s="193"/>
      <c r="O97" s="97"/>
      <c r="P97" s="194">
        <f>P98+P176+P181+P190+P194</f>
        <v>0</v>
      </c>
      <c r="Q97" s="97"/>
      <c r="R97" s="194">
        <f>R98+R176+R181+R190+R194</f>
        <v>37.723671039999999</v>
      </c>
      <c r="S97" s="97"/>
      <c r="T97" s="195">
        <f>T98+T176+T181+T190+T194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70</v>
      </c>
      <c r="AU97" s="18" t="s">
        <v>101</v>
      </c>
      <c r="BK97" s="196">
        <f>BK98+BK176+BK181+BK190+BK194</f>
        <v>0</v>
      </c>
    </row>
    <row r="98" s="12" customFormat="1" ht="25.92" customHeight="1">
      <c r="A98" s="12"/>
      <c r="B98" s="197"/>
      <c r="C98" s="198"/>
      <c r="D98" s="199" t="s">
        <v>70</v>
      </c>
      <c r="E98" s="200" t="s">
        <v>127</v>
      </c>
      <c r="F98" s="200" t="s">
        <v>128</v>
      </c>
      <c r="G98" s="198"/>
      <c r="H98" s="198"/>
      <c r="I98" s="201"/>
      <c r="J98" s="202">
        <f>BK98</f>
        <v>0</v>
      </c>
      <c r="K98" s="198"/>
      <c r="L98" s="203"/>
      <c r="M98" s="204"/>
      <c r="N98" s="205"/>
      <c r="O98" s="205"/>
      <c r="P98" s="206">
        <f>P99+P132+P145+P157+P168</f>
        <v>0</v>
      </c>
      <c r="Q98" s="205"/>
      <c r="R98" s="206">
        <f>R99+R132+R145+R157+R168</f>
        <v>37.722291040000002</v>
      </c>
      <c r="S98" s="205"/>
      <c r="T98" s="207">
        <f>T99+T132+T145+T157+T168</f>
        <v>0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8" t="s">
        <v>78</v>
      </c>
      <c r="AT98" s="209" t="s">
        <v>70</v>
      </c>
      <c r="AU98" s="209" t="s">
        <v>71</v>
      </c>
      <c r="AY98" s="208" t="s">
        <v>129</v>
      </c>
      <c r="BK98" s="210">
        <f>BK99+BK132+BK145+BK157+BK168</f>
        <v>0</v>
      </c>
    </row>
    <row r="99" s="12" customFormat="1" ht="22.8" customHeight="1">
      <c r="A99" s="12"/>
      <c r="B99" s="197"/>
      <c r="C99" s="198"/>
      <c r="D99" s="199" t="s">
        <v>70</v>
      </c>
      <c r="E99" s="211" t="s">
        <v>78</v>
      </c>
      <c r="F99" s="211" t="s">
        <v>130</v>
      </c>
      <c r="G99" s="198"/>
      <c r="H99" s="198"/>
      <c r="I99" s="201"/>
      <c r="J99" s="212">
        <f>BK99</f>
        <v>0</v>
      </c>
      <c r="K99" s="198"/>
      <c r="L99" s="203"/>
      <c r="M99" s="204"/>
      <c r="N99" s="205"/>
      <c r="O99" s="205"/>
      <c r="P99" s="206">
        <f>SUM(P100:P131)</f>
        <v>0</v>
      </c>
      <c r="Q99" s="205"/>
      <c r="R99" s="206">
        <f>SUM(R100:R131)</f>
        <v>0</v>
      </c>
      <c r="S99" s="205"/>
      <c r="T99" s="207">
        <f>SUM(T100:T131)</f>
        <v>0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8" t="s">
        <v>78</v>
      </c>
      <c r="AT99" s="209" t="s">
        <v>70</v>
      </c>
      <c r="AU99" s="209" t="s">
        <v>78</v>
      </c>
      <c r="AY99" s="208" t="s">
        <v>129</v>
      </c>
      <c r="BK99" s="210">
        <f>SUM(BK100:BK131)</f>
        <v>0</v>
      </c>
    </row>
    <row r="100" s="2" customFormat="1" ht="24.15" customHeight="1">
      <c r="A100" s="39"/>
      <c r="B100" s="40"/>
      <c r="C100" s="213" t="s">
        <v>78</v>
      </c>
      <c r="D100" s="213" t="s">
        <v>131</v>
      </c>
      <c r="E100" s="214" t="s">
        <v>132</v>
      </c>
      <c r="F100" s="215" t="s">
        <v>133</v>
      </c>
      <c r="G100" s="216" t="s">
        <v>134</v>
      </c>
      <c r="H100" s="217">
        <v>330</v>
      </c>
      <c r="I100" s="218"/>
      <c r="J100" s="219">
        <f>ROUND(I100*H100,2)</f>
        <v>0</v>
      </c>
      <c r="K100" s="215" t="s">
        <v>135</v>
      </c>
      <c r="L100" s="45"/>
      <c r="M100" s="220" t="s">
        <v>19</v>
      </c>
      <c r="N100" s="221" t="s">
        <v>42</v>
      </c>
      <c r="O100" s="85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4" t="s">
        <v>136</v>
      </c>
      <c r="AT100" s="224" t="s">
        <v>131</v>
      </c>
      <c r="AU100" s="224" t="s">
        <v>80</v>
      </c>
      <c r="AY100" s="18" t="s">
        <v>129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8" t="s">
        <v>78</v>
      </c>
      <c r="BK100" s="225">
        <f>ROUND(I100*H100,2)</f>
        <v>0</v>
      </c>
      <c r="BL100" s="18" t="s">
        <v>136</v>
      </c>
      <c r="BM100" s="224" t="s">
        <v>137</v>
      </c>
    </row>
    <row r="101" s="2" customFormat="1">
      <c r="A101" s="39"/>
      <c r="B101" s="40"/>
      <c r="C101" s="41"/>
      <c r="D101" s="226" t="s">
        <v>138</v>
      </c>
      <c r="E101" s="41"/>
      <c r="F101" s="227" t="s">
        <v>139</v>
      </c>
      <c r="G101" s="41"/>
      <c r="H101" s="41"/>
      <c r="I101" s="228"/>
      <c r="J101" s="41"/>
      <c r="K101" s="41"/>
      <c r="L101" s="45"/>
      <c r="M101" s="229"/>
      <c r="N101" s="23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138</v>
      </c>
      <c r="AU101" s="18" t="s">
        <v>80</v>
      </c>
    </row>
    <row r="102" s="13" customFormat="1">
      <c r="A102" s="13"/>
      <c r="B102" s="231"/>
      <c r="C102" s="232"/>
      <c r="D102" s="233" t="s">
        <v>140</v>
      </c>
      <c r="E102" s="234" t="s">
        <v>19</v>
      </c>
      <c r="F102" s="235" t="s">
        <v>141</v>
      </c>
      <c r="G102" s="232"/>
      <c r="H102" s="236">
        <v>330</v>
      </c>
      <c r="I102" s="237"/>
      <c r="J102" s="232"/>
      <c r="K102" s="232"/>
      <c r="L102" s="238"/>
      <c r="M102" s="239"/>
      <c r="N102" s="240"/>
      <c r="O102" s="240"/>
      <c r="P102" s="240"/>
      <c r="Q102" s="240"/>
      <c r="R102" s="240"/>
      <c r="S102" s="240"/>
      <c r="T102" s="241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42" t="s">
        <v>140</v>
      </c>
      <c r="AU102" s="242" t="s">
        <v>80</v>
      </c>
      <c r="AV102" s="13" t="s">
        <v>80</v>
      </c>
      <c r="AW102" s="13" t="s">
        <v>32</v>
      </c>
      <c r="AX102" s="13" t="s">
        <v>78</v>
      </c>
      <c r="AY102" s="242" t="s">
        <v>129</v>
      </c>
    </row>
    <row r="103" s="2" customFormat="1" ht="33" customHeight="1">
      <c r="A103" s="39"/>
      <c r="B103" s="40"/>
      <c r="C103" s="213" t="s">
        <v>80</v>
      </c>
      <c r="D103" s="213" t="s">
        <v>131</v>
      </c>
      <c r="E103" s="214" t="s">
        <v>142</v>
      </c>
      <c r="F103" s="215" t="s">
        <v>143</v>
      </c>
      <c r="G103" s="216" t="s">
        <v>144</v>
      </c>
      <c r="H103" s="217">
        <v>33</v>
      </c>
      <c r="I103" s="218"/>
      <c r="J103" s="219">
        <f>ROUND(I103*H103,2)</f>
        <v>0</v>
      </c>
      <c r="K103" s="215" t="s">
        <v>135</v>
      </c>
      <c r="L103" s="45"/>
      <c r="M103" s="220" t="s">
        <v>19</v>
      </c>
      <c r="N103" s="221" t="s">
        <v>42</v>
      </c>
      <c r="O103" s="85"/>
      <c r="P103" s="222">
        <f>O103*H103</f>
        <v>0</v>
      </c>
      <c r="Q103" s="222">
        <v>0</v>
      </c>
      <c r="R103" s="222">
        <f>Q103*H103</f>
        <v>0</v>
      </c>
      <c r="S103" s="222">
        <v>0</v>
      </c>
      <c r="T103" s="223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24" t="s">
        <v>136</v>
      </c>
      <c r="AT103" s="224" t="s">
        <v>131</v>
      </c>
      <c r="AU103" s="224" t="s">
        <v>80</v>
      </c>
      <c r="AY103" s="18" t="s">
        <v>129</v>
      </c>
      <c r="BE103" s="225">
        <f>IF(N103="základní",J103,0)</f>
        <v>0</v>
      </c>
      <c r="BF103" s="225">
        <f>IF(N103="snížená",J103,0)</f>
        <v>0</v>
      </c>
      <c r="BG103" s="225">
        <f>IF(N103="zákl. přenesená",J103,0)</f>
        <v>0</v>
      </c>
      <c r="BH103" s="225">
        <f>IF(N103="sníž. přenesená",J103,0)</f>
        <v>0</v>
      </c>
      <c r="BI103" s="225">
        <f>IF(N103="nulová",J103,0)</f>
        <v>0</v>
      </c>
      <c r="BJ103" s="18" t="s">
        <v>78</v>
      </c>
      <c r="BK103" s="225">
        <f>ROUND(I103*H103,2)</f>
        <v>0</v>
      </c>
      <c r="BL103" s="18" t="s">
        <v>136</v>
      </c>
      <c r="BM103" s="224" t="s">
        <v>145</v>
      </c>
    </row>
    <row r="104" s="2" customFormat="1">
      <c r="A104" s="39"/>
      <c r="B104" s="40"/>
      <c r="C104" s="41"/>
      <c r="D104" s="226" t="s">
        <v>138</v>
      </c>
      <c r="E104" s="41"/>
      <c r="F104" s="227" t="s">
        <v>146</v>
      </c>
      <c r="G104" s="41"/>
      <c r="H104" s="41"/>
      <c r="I104" s="228"/>
      <c r="J104" s="41"/>
      <c r="K104" s="41"/>
      <c r="L104" s="45"/>
      <c r="M104" s="229"/>
      <c r="N104" s="230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138</v>
      </c>
      <c r="AU104" s="18" t="s">
        <v>80</v>
      </c>
    </row>
    <row r="105" s="13" customFormat="1">
      <c r="A105" s="13"/>
      <c r="B105" s="231"/>
      <c r="C105" s="232"/>
      <c r="D105" s="233" t="s">
        <v>140</v>
      </c>
      <c r="E105" s="234" t="s">
        <v>19</v>
      </c>
      <c r="F105" s="235" t="s">
        <v>147</v>
      </c>
      <c r="G105" s="232"/>
      <c r="H105" s="236">
        <v>33</v>
      </c>
      <c r="I105" s="237"/>
      <c r="J105" s="232"/>
      <c r="K105" s="232"/>
      <c r="L105" s="238"/>
      <c r="M105" s="239"/>
      <c r="N105" s="240"/>
      <c r="O105" s="240"/>
      <c r="P105" s="240"/>
      <c r="Q105" s="240"/>
      <c r="R105" s="240"/>
      <c r="S105" s="240"/>
      <c r="T105" s="241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2" t="s">
        <v>140</v>
      </c>
      <c r="AU105" s="242" t="s">
        <v>80</v>
      </c>
      <c r="AV105" s="13" t="s">
        <v>80</v>
      </c>
      <c r="AW105" s="13" t="s">
        <v>32</v>
      </c>
      <c r="AX105" s="13" t="s">
        <v>78</v>
      </c>
      <c r="AY105" s="242" t="s">
        <v>129</v>
      </c>
    </row>
    <row r="106" s="2" customFormat="1" ht="44.25" customHeight="1">
      <c r="A106" s="39"/>
      <c r="B106" s="40"/>
      <c r="C106" s="213" t="s">
        <v>148</v>
      </c>
      <c r="D106" s="213" t="s">
        <v>131</v>
      </c>
      <c r="E106" s="214" t="s">
        <v>149</v>
      </c>
      <c r="F106" s="215" t="s">
        <v>150</v>
      </c>
      <c r="G106" s="216" t="s">
        <v>144</v>
      </c>
      <c r="H106" s="217">
        <v>0.64800000000000002</v>
      </c>
      <c r="I106" s="218"/>
      <c r="J106" s="219">
        <f>ROUND(I106*H106,2)</f>
        <v>0</v>
      </c>
      <c r="K106" s="215" t="s">
        <v>135</v>
      </c>
      <c r="L106" s="45"/>
      <c r="M106" s="220" t="s">
        <v>19</v>
      </c>
      <c r="N106" s="221" t="s">
        <v>42</v>
      </c>
      <c r="O106" s="85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136</v>
      </c>
      <c r="AT106" s="224" t="s">
        <v>131</v>
      </c>
      <c r="AU106" s="224" t="s">
        <v>80</v>
      </c>
      <c r="AY106" s="18" t="s">
        <v>129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78</v>
      </c>
      <c r="BK106" s="225">
        <f>ROUND(I106*H106,2)</f>
        <v>0</v>
      </c>
      <c r="BL106" s="18" t="s">
        <v>136</v>
      </c>
      <c r="BM106" s="224" t="s">
        <v>151</v>
      </c>
    </row>
    <row r="107" s="2" customFormat="1">
      <c r="A107" s="39"/>
      <c r="B107" s="40"/>
      <c r="C107" s="41"/>
      <c r="D107" s="226" t="s">
        <v>138</v>
      </c>
      <c r="E107" s="41"/>
      <c r="F107" s="227" t="s">
        <v>152</v>
      </c>
      <c r="G107" s="41"/>
      <c r="H107" s="41"/>
      <c r="I107" s="228"/>
      <c r="J107" s="41"/>
      <c r="K107" s="41"/>
      <c r="L107" s="45"/>
      <c r="M107" s="229"/>
      <c r="N107" s="23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138</v>
      </c>
      <c r="AU107" s="18" t="s">
        <v>80</v>
      </c>
    </row>
    <row r="108" s="13" customFormat="1">
      <c r="A108" s="13"/>
      <c r="B108" s="231"/>
      <c r="C108" s="232"/>
      <c r="D108" s="233" t="s">
        <v>140</v>
      </c>
      <c r="E108" s="234" t="s">
        <v>19</v>
      </c>
      <c r="F108" s="235" t="s">
        <v>153</v>
      </c>
      <c r="G108" s="232"/>
      <c r="H108" s="236">
        <v>0.28799999999999998</v>
      </c>
      <c r="I108" s="237"/>
      <c r="J108" s="232"/>
      <c r="K108" s="232"/>
      <c r="L108" s="238"/>
      <c r="M108" s="239"/>
      <c r="N108" s="240"/>
      <c r="O108" s="240"/>
      <c r="P108" s="240"/>
      <c r="Q108" s="240"/>
      <c r="R108" s="240"/>
      <c r="S108" s="240"/>
      <c r="T108" s="241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2" t="s">
        <v>140</v>
      </c>
      <c r="AU108" s="242" t="s">
        <v>80</v>
      </c>
      <c r="AV108" s="13" t="s">
        <v>80</v>
      </c>
      <c r="AW108" s="13" t="s">
        <v>32</v>
      </c>
      <c r="AX108" s="13" t="s">
        <v>71</v>
      </c>
      <c r="AY108" s="242" t="s">
        <v>129</v>
      </c>
    </row>
    <row r="109" s="13" customFormat="1">
      <c r="A109" s="13"/>
      <c r="B109" s="231"/>
      <c r="C109" s="232"/>
      <c r="D109" s="233" t="s">
        <v>140</v>
      </c>
      <c r="E109" s="234" t="s">
        <v>19</v>
      </c>
      <c r="F109" s="235" t="s">
        <v>154</v>
      </c>
      <c r="G109" s="232"/>
      <c r="H109" s="236">
        <v>0.35999999999999999</v>
      </c>
      <c r="I109" s="237"/>
      <c r="J109" s="232"/>
      <c r="K109" s="232"/>
      <c r="L109" s="238"/>
      <c r="M109" s="239"/>
      <c r="N109" s="240"/>
      <c r="O109" s="240"/>
      <c r="P109" s="240"/>
      <c r="Q109" s="240"/>
      <c r="R109" s="240"/>
      <c r="S109" s="240"/>
      <c r="T109" s="241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2" t="s">
        <v>140</v>
      </c>
      <c r="AU109" s="242" t="s">
        <v>80</v>
      </c>
      <c r="AV109" s="13" t="s">
        <v>80</v>
      </c>
      <c r="AW109" s="13" t="s">
        <v>32</v>
      </c>
      <c r="AX109" s="13" t="s">
        <v>71</v>
      </c>
      <c r="AY109" s="242" t="s">
        <v>129</v>
      </c>
    </row>
    <row r="110" s="14" customFormat="1">
      <c r="A110" s="14"/>
      <c r="B110" s="243"/>
      <c r="C110" s="244"/>
      <c r="D110" s="233" t="s">
        <v>140</v>
      </c>
      <c r="E110" s="245" t="s">
        <v>19</v>
      </c>
      <c r="F110" s="246" t="s">
        <v>155</v>
      </c>
      <c r="G110" s="244"/>
      <c r="H110" s="247">
        <v>0.64799999999999991</v>
      </c>
      <c r="I110" s="248"/>
      <c r="J110" s="244"/>
      <c r="K110" s="244"/>
      <c r="L110" s="249"/>
      <c r="M110" s="250"/>
      <c r="N110" s="251"/>
      <c r="O110" s="251"/>
      <c r="P110" s="251"/>
      <c r="Q110" s="251"/>
      <c r="R110" s="251"/>
      <c r="S110" s="251"/>
      <c r="T110" s="252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3" t="s">
        <v>140</v>
      </c>
      <c r="AU110" s="253" t="s">
        <v>80</v>
      </c>
      <c r="AV110" s="14" t="s">
        <v>136</v>
      </c>
      <c r="AW110" s="14" t="s">
        <v>32</v>
      </c>
      <c r="AX110" s="14" t="s">
        <v>78</v>
      </c>
      <c r="AY110" s="253" t="s">
        <v>129</v>
      </c>
    </row>
    <row r="111" s="2" customFormat="1" ht="44.25" customHeight="1">
      <c r="A111" s="39"/>
      <c r="B111" s="40"/>
      <c r="C111" s="213" t="s">
        <v>136</v>
      </c>
      <c r="D111" s="213" t="s">
        <v>131</v>
      </c>
      <c r="E111" s="214" t="s">
        <v>156</v>
      </c>
      <c r="F111" s="215" t="s">
        <v>157</v>
      </c>
      <c r="G111" s="216" t="s">
        <v>144</v>
      </c>
      <c r="H111" s="217">
        <v>12.66</v>
      </c>
      <c r="I111" s="218"/>
      <c r="J111" s="219">
        <f>ROUND(I111*H111,2)</f>
        <v>0</v>
      </c>
      <c r="K111" s="215" t="s">
        <v>135</v>
      </c>
      <c r="L111" s="45"/>
      <c r="M111" s="220" t="s">
        <v>19</v>
      </c>
      <c r="N111" s="221" t="s">
        <v>42</v>
      </c>
      <c r="O111" s="85"/>
      <c r="P111" s="222">
        <f>O111*H111</f>
        <v>0</v>
      </c>
      <c r="Q111" s="222">
        <v>0</v>
      </c>
      <c r="R111" s="222">
        <f>Q111*H111</f>
        <v>0</v>
      </c>
      <c r="S111" s="222">
        <v>0</v>
      </c>
      <c r="T111" s="223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4" t="s">
        <v>136</v>
      </c>
      <c r="AT111" s="224" t="s">
        <v>131</v>
      </c>
      <c r="AU111" s="224" t="s">
        <v>80</v>
      </c>
      <c r="AY111" s="18" t="s">
        <v>129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8" t="s">
        <v>78</v>
      </c>
      <c r="BK111" s="225">
        <f>ROUND(I111*H111,2)</f>
        <v>0</v>
      </c>
      <c r="BL111" s="18" t="s">
        <v>136</v>
      </c>
      <c r="BM111" s="224" t="s">
        <v>158</v>
      </c>
    </row>
    <row r="112" s="2" customFormat="1">
      <c r="A112" s="39"/>
      <c r="B112" s="40"/>
      <c r="C112" s="41"/>
      <c r="D112" s="226" t="s">
        <v>138</v>
      </c>
      <c r="E112" s="41"/>
      <c r="F112" s="227" t="s">
        <v>159</v>
      </c>
      <c r="G112" s="41"/>
      <c r="H112" s="41"/>
      <c r="I112" s="228"/>
      <c r="J112" s="41"/>
      <c r="K112" s="41"/>
      <c r="L112" s="45"/>
      <c r="M112" s="229"/>
      <c r="N112" s="230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138</v>
      </c>
      <c r="AU112" s="18" t="s">
        <v>80</v>
      </c>
    </row>
    <row r="113" s="13" customFormat="1">
      <c r="A113" s="13"/>
      <c r="B113" s="231"/>
      <c r="C113" s="232"/>
      <c r="D113" s="233" t="s">
        <v>140</v>
      </c>
      <c r="E113" s="234" t="s">
        <v>19</v>
      </c>
      <c r="F113" s="235" t="s">
        <v>160</v>
      </c>
      <c r="G113" s="232"/>
      <c r="H113" s="236">
        <v>6.6600000000000001</v>
      </c>
      <c r="I113" s="237"/>
      <c r="J113" s="232"/>
      <c r="K113" s="232"/>
      <c r="L113" s="238"/>
      <c r="M113" s="239"/>
      <c r="N113" s="240"/>
      <c r="O113" s="240"/>
      <c r="P113" s="240"/>
      <c r="Q113" s="240"/>
      <c r="R113" s="240"/>
      <c r="S113" s="240"/>
      <c r="T113" s="241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2" t="s">
        <v>140</v>
      </c>
      <c r="AU113" s="242" t="s">
        <v>80</v>
      </c>
      <c r="AV113" s="13" t="s">
        <v>80</v>
      </c>
      <c r="AW113" s="13" t="s">
        <v>32</v>
      </c>
      <c r="AX113" s="13" t="s">
        <v>71</v>
      </c>
      <c r="AY113" s="242" t="s">
        <v>129</v>
      </c>
    </row>
    <row r="114" s="13" customFormat="1">
      <c r="A114" s="13"/>
      <c r="B114" s="231"/>
      <c r="C114" s="232"/>
      <c r="D114" s="233" t="s">
        <v>140</v>
      </c>
      <c r="E114" s="234" t="s">
        <v>19</v>
      </c>
      <c r="F114" s="235" t="s">
        <v>161</v>
      </c>
      <c r="G114" s="232"/>
      <c r="H114" s="236">
        <v>6</v>
      </c>
      <c r="I114" s="237"/>
      <c r="J114" s="232"/>
      <c r="K114" s="232"/>
      <c r="L114" s="238"/>
      <c r="M114" s="239"/>
      <c r="N114" s="240"/>
      <c r="O114" s="240"/>
      <c r="P114" s="240"/>
      <c r="Q114" s="240"/>
      <c r="R114" s="240"/>
      <c r="S114" s="240"/>
      <c r="T114" s="241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42" t="s">
        <v>140</v>
      </c>
      <c r="AU114" s="242" t="s">
        <v>80</v>
      </c>
      <c r="AV114" s="13" t="s">
        <v>80</v>
      </c>
      <c r="AW114" s="13" t="s">
        <v>32</v>
      </c>
      <c r="AX114" s="13" t="s">
        <v>71</v>
      </c>
      <c r="AY114" s="242" t="s">
        <v>129</v>
      </c>
    </row>
    <row r="115" s="14" customFormat="1">
      <c r="A115" s="14"/>
      <c r="B115" s="243"/>
      <c r="C115" s="244"/>
      <c r="D115" s="233" t="s">
        <v>140</v>
      </c>
      <c r="E115" s="245" t="s">
        <v>19</v>
      </c>
      <c r="F115" s="246" t="s">
        <v>155</v>
      </c>
      <c r="G115" s="244"/>
      <c r="H115" s="247">
        <v>12.66</v>
      </c>
      <c r="I115" s="248"/>
      <c r="J115" s="244"/>
      <c r="K115" s="244"/>
      <c r="L115" s="249"/>
      <c r="M115" s="250"/>
      <c r="N115" s="251"/>
      <c r="O115" s="251"/>
      <c r="P115" s="251"/>
      <c r="Q115" s="251"/>
      <c r="R115" s="251"/>
      <c r="S115" s="251"/>
      <c r="T115" s="25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53" t="s">
        <v>140</v>
      </c>
      <c r="AU115" s="253" t="s">
        <v>80</v>
      </c>
      <c r="AV115" s="14" t="s">
        <v>136</v>
      </c>
      <c r="AW115" s="14" t="s">
        <v>32</v>
      </c>
      <c r="AX115" s="14" t="s">
        <v>78</v>
      </c>
      <c r="AY115" s="253" t="s">
        <v>129</v>
      </c>
    </row>
    <row r="116" s="2" customFormat="1" ht="62.7" customHeight="1">
      <c r="A116" s="39"/>
      <c r="B116" s="40"/>
      <c r="C116" s="213" t="s">
        <v>162</v>
      </c>
      <c r="D116" s="213" t="s">
        <v>131</v>
      </c>
      <c r="E116" s="214" t="s">
        <v>163</v>
      </c>
      <c r="F116" s="215" t="s">
        <v>164</v>
      </c>
      <c r="G116" s="216" t="s">
        <v>144</v>
      </c>
      <c r="H116" s="217">
        <v>104.30800000000001</v>
      </c>
      <c r="I116" s="218"/>
      <c r="J116" s="219">
        <f>ROUND(I116*H116,2)</f>
        <v>0</v>
      </c>
      <c r="K116" s="215" t="s">
        <v>135</v>
      </c>
      <c r="L116" s="45"/>
      <c r="M116" s="220" t="s">
        <v>19</v>
      </c>
      <c r="N116" s="221" t="s">
        <v>42</v>
      </c>
      <c r="O116" s="85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4" t="s">
        <v>136</v>
      </c>
      <c r="AT116" s="224" t="s">
        <v>131</v>
      </c>
      <c r="AU116" s="224" t="s">
        <v>80</v>
      </c>
      <c r="AY116" s="18" t="s">
        <v>129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8" t="s">
        <v>78</v>
      </c>
      <c r="BK116" s="225">
        <f>ROUND(I116*H116,2)</f>
        <v>0</v>
      </c>
      <c r="BL116" s="18" t="s">
        <v>136</v>
      </c>
      <c r="BM116" s="224" t="s">
        <v>165</v>
      </c>
    </row>
    <row r="117" s="2" customFormat="1">
      <c r="A117" s="39"/>
      <c r="B117" s="40"/>
      <c r="C117" s="41"/>
      <c r="D117" s="226" t="s">
        <v>138</v>
      </c>
      <c r="E117" s="41"/>
      <c r="F117" s="227" t="s">
        <v>166</v>
      </c>
      <c r="G117" s="41"/>
      <c r="H117" s="41"/>
      <c r="I117" s="228"/>
      <c r="J117" s="41"/>
      <c r="K117" s="41"/>
      <c r="L117" s="45"/>
      <c r="M117" s="229"/>
      <c r="N117" s="230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138</v>
      </c>
      <c r="AU117" s="18" t="s">
        <v>80</v>
      </c>
    </row>
    <row r="118" s="13" customFormat="1">
      <c r="A118" s="13"/>
      <c r="B118" s="231"/>
      <c r="C118" s="232"/>
      <c r="D118" s="233" t="s">
        <v>140</v>
      </c>
      <c r="E118" s="234" t="s">
        <v>19</v>
      </c>
      <c r="F118" s="235" t="s">
        <v>167</v>
      </c>
      <c r="G118" s="232"/>
      <c r="H118" s="236">
        <v>66</v>
      </c>
      <c r="I118" s="237"/>
      <c r="J118" s="232"/>
      <c r="K118" s="232"/>
      <c r="L118" s="238"/>
      <c r="M118" s="239"/>
      <c r="N118" s="240"/>
      <c r="O118" s="240"/>
      <c r="P118" s="240"/>
      <c r="Q118" s="240"/>
      <c r="R118" s="240"/>
      <c r="S118" s="240"/>
      <c r="T118" s="241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42" t="s">
        <v>140</v>
      </c>
      <c r="AU118" s="242" t="s">
        <v>80</v>
      </c>
      <c r="AV118" s="13" t="s">
        <v>80</v>
      </c>
      <c r="AW118" s="13" t="s">
        <v>32</v>
      </c>
      <c r="AX118" s="13" t="s">
        <v>71</v>
      </c>
      <c r="AY118" s="242" t="s">
        <v>129</v>
      </c>
    </row>
    <row r="119" s="13" customFormat="1">
      <c r="A119" s="13"/>
      <c r="B119" s="231"/>
      <c r="C119" s="232"/>
      <c r="D119" s="233" t="s">
        <v>140</v>
      </c>
      <c r="E119" s="234" t="s">
        <v>19</v>
      </c>
      <c r="F119" s="235" t="s">
        <v>168</v>
      </c>
      <c r="G119" s="232"/>
      <c r="H119" s="236">
        <v>46.308</v>
      </c>
      <c r="I119" s="237"/>
      <c r="J119" s="232"/>
      <c r="K119" s="232"/>
      <c r="L119" s="238"/>
      <c r="M119" s="239"/>
      <c r="N119" s="240"/>
      <c r="O119" s="240"/>
      <c r="P119" s="240"/>
      <c r="Q119" s="240"/>
      <c r="R119" s="240"/>
      <c r="S119" s="240"/>
      <c r="T119" s="241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2" t="s">
        <v>140</v>
      </c>
      <c r="AU119" s="242" t="s">
        <v>80</v>
      </c>
      <c r="AV119" s="13" t="s">
        <v>80</v>
      </c>
      <c r="AW119" s="13" t="s">
        <v>32</v>
      </c>
      <c r="AX119" s="13" t="s">
        <v>71</v>
      </c>
      <c r="AY119" s="242" t="s">
        <v>129</v>
      </c>
    </row>
    <row r="120" s="13" customFormat="1">
      <c r="A120" s="13"/>
      <c r="B120" s="231"/>
      <c r="C120" s="232"/>
      <c r="D120" s="233" t="s">
        <v>140</v>
      </c>
      <c r="E120" s="234" t="s">
        <v>19</v>
      </c>
      <c r="F120" s="235" t="s">
        <v>169</v>
      </c>
      <c r="G120" s="232"/>
      <c r="H120" s="236">
        <v>-8</v>
      </c>
      <c r="I120" s="237"/>
      <c r="J120" s="232"/>
      <c r="K120" s="232"/>
      <c r="L120" s="238"/>
      <c r="M120" s="239"/>
      <c r="N120" s="240"/>
      <c r="O120" s="240"/>
      <c r="P120" s="240"/>
      <c r="Q120" s="240"/>
      <c r="R120" s="240"/>
      <c r="S120" s="240"/>
      <c r="T120" s="241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42" t="s">
        <v>140</v>
      </c>
      <c r="AU120" s="242" t="s">
        <v>80</v>
      </c>
      <c r="AV120" s="13" t="s">
        <v>80</v>
      </c>
      <c r="AW120" s="13" t="s">
        <v>32</v>
      </c>
      <c r="AX120" s="13" t="s">
        <v>71</v>
      </c>
      <c r="AY120" s="242" t="s">
        <v>129</v>
      </c>
    </row>
    <row r="121" s="14" customFormat="1">
      <c r="A121" s="14"/>
      <c r="B121" s="243"/>
      <c r="C121" s="244"/>
      <c r="D121" s="233" t="s">
        <v>140</v>
      </c>
      <c r="E121" s="245" t="s">
        <v>19</v>
      </c>
      <c r="F121" s="246" t="s">
        <v>155</v>
      </c>
      <c r="G121" s="244"/>
      <c r="H121" s="247">
        <v>104.30799999999999</v>
      </c>
      <c r="I121" s="248"/>
      <c r="J121" s="244"/>
      <c r="K121" s="244"/>
      <c r="L121" s="249"/>
      <c r="M121" s="250"/>
      <c r="N121" s="251"/>
      <c r="O121" s="251"/>
      <c r="P121" s="251"/>
      <c r="Q121" s="251"/>
      <c r="R121" s="251"/>
      <c r="S121" s="251"/>
      <c r="T121" s="252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3" t="s">
        <v>140</v>
      </c>
      <c r="AU121" s="253" t="s">
        <v>80</v>
      </c>
      <c r="AV121" s="14" t="s">
        <v>136</v>
      </c>
      <c r="AW121" s="14" t="s">
        <v>32</v>
      </c>
      <c r="AX121" s="14" t="s">
        <v>78</v>
      </c>
      <c r="AY121" s="253" t="s">
        <v>129</v>
      </c>
    </row>
    <row r="122" s="2" customFormat="1" ht="37.8" customHeight="1">
      <c r="A122" s="39"/>
      <c r="B122" s="40"/>
      <c r="C122" s="213" t="s">
        <v>170</v>
      </c>
      <c r="D122" s="213" t="s">
        <v>131</v>
      </c>
      <c r="E122" s="214" t="s">
        <v>171</v>
      </c>
      <c r="F122" s="215" t="s">
        <v>172</v>
      </c>
      <c r="G122" s="216" t="s">
        <v>144</v>
      </c>
      <c r="H122" s="217">
        <v>104.30800000000001</v>
      </c>
      <c r="I122" s="218"/>
      <c r="J122" s="219">
        <f>ROUND(I122*H122,2)</f>
        <v>0</v>
      </c>
      <c r="K122" s="215" t="s">
        <v>135</v>
      </c>
      <c r="L122" s="45"/>
      <c r="M122" s="220" t="s">
        <v>19</v>
      </c>
      <c r="N122" s="221" t="s">
        <v>42</v>
      </c>
      <c r="O122" s="85"/>
      <c r="P122" s="222">
        <f>O122*H122</f>
        <v>0</v>
      </c>
      <c r="Q122" s="222">
        <v>0</v>
      </c>
      <c r="R122" s="222">
        <f>Q122*H122</f>
        <v>0</v>
      </c>
      <c r="S122" s="222">
        <v>0</v>
      </c>
      <c r="T122" s="223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4" t="s">
        <v>136</v>
      </c>
      <c r="AT122" s="224" t="s">
        <v>131</v>
      </c>
      <c r="AU122" s="224" t="s">
        <v>80</v>
      </c>
      <c r="AY122" s="18" t="s">
        <v>129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8" t="s">
        <v>78</v>
      </c>
      <c r="BK122" s="225">
        <f>ROUND(I122*H122,2)</f>
        <v>0</v>
      </c>
      <c r="BL122" s="18" t="s">
        <v>136</v>
      </c>
      <c r="BM122" s="224" t="s">
        <v>173</v>
      </c>
    </row>
    <row r="123" s="2" customFormat="1">
      <c r="A123" s="39"/>
      <c r="B123" s="40"/>
      <c r="C123" s="41"/>
      <c r="D123" s="226" t="s">
        <v>138</v>
      </c>
      <c r="E123" s="41"/>
      <c r="F123" s="227" t="s">
        <v>174</v>
      </c>
      <c r="G123" s="41"/>
      <c r="H123" s="41"/>
      <c r="I123" s="228"/>
      <c r="J123" s="41"/>
      <c r="K123" s="41"/>
      <c r="L123" s="45"/>
      <c r="M123" s="229"/>
      <c r="N123" s="230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138</v>
      </c>
      <c r="AU123" s="18" t="s">
        <v>80</v>
      </c>
    </row>
    <row r="124" s="2" customFormat="1" ht="44.25" customHeight="1">
      <c r="A124" s="39"/>
      <c r="B124" s="40"/>
      <c r="C124" s="213" t="s">
        <v>175</v>
      </c>
      <c r="D124" s="213" t="s">
        <v>131</v>
      </c>
      <c r="E124" s="214" t="s">
        <v>176</v>
      </c>
      <c r="F124" s="215" t="s">
        <v>177</v>
      </c>
      <c r="G124" s="216" t="s">
        <v>178</v>
      </c>
      <c r="H124" s="217">
        <v>177.32400000000001</v>
      </c>
      <c r="I124" s="218"/>
      <c r="J124" s="219">
        <f>ROUND(I124*H124,2)</f>
        <v>0</v>
      </c>
      <c r="K124" s="215" t="s">
        <v>135</v>
      </c>
      <c r="L124" s="45"/>
      <c r="M124" s="220" t="s">
        <v>19</v>
      </c>
      <c r="N124" s="221" t="s">
        <v>42</v>
      </c>
      <c r="O124" s="85"/>
      <c r="P124" s="222">
        <f>O124*H124</f>
        <v>0</v>
      </c>
      <c r="Q124" s="222">
        <v>0</v>
      </c>
      <c r="R124" s="222">
        <f>Q124*H124</f>
        <v>0</v>
      </c>
      <c r="S124" s="222">
        <v>0</v>
      </c>
      <c r="T124" s="223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4" t="s">
        <v>136</v>
      </c>
      <c r="AT124" s="224" t="s">
        <v>131</v>
      </c>
      <c r="AU124" s="224" t="s">
        <v>80</v>
      </c>
      <c r="AY124" s="18" t="s">
        <v>129</v>
      </c>
      <c r="BE124" s="225">
        <f>IF(N124="základní",J124,0)</f>
        <v>0</v>
      </c>
      <c r="BF124" s="225">
        <f>IF(N124="snížená",J124,0)</f>
        <v>0</v>
      </c>
      <c r="BG124" s="225">
        <f>IF(N124="zákl. přenesená",J124,0)</f>
        <v>0</v>
      </c>
      <c r="BH124" s="225">
        <f>IF(N124="sníž. přenesená",J124,0)</f>
        <v>0</v>
      </c>
      <c r="BI124" s="225">
        <f>IF(N124="nulová",J124,0)</f>
        <v>0</v>
      </c>
      <c r="BJ124" s="18" t="s">
        <v>78</v>
      </c>
      <c r="BK124" s="225">
        <f>ROUND(I124*H124,2)</f>
        <v>0</v>
      </c>
      <c r="BL124" s="18" t="s">
        <v>136</v>
      </c>
      <c r="BM124" s="224" t="s">
        <v>179</v>
      </c>
    </row>
    <row r="125" s="2" customFormat="1">
      <c r="A125" s="39"/>
      <c r="B125" s="40"/>
      <c r="C125" s="41"/>
      <c r="D125" s="226" t="s">
        <v>138</v>
      </c>
      <c r="E125" s="41"/>
      <c r="F125" s="227" t="s">
        <v>180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138</v>
      </c>
      <c r="AU125" s="18" t="s">
        <v>80</v>
      </c>
    </row>
    <row r="126" s="13" customFormat="1">
      <c r="A126" s="13"/>
      <c r="B126" s="231"/>
      <c r="C126" s="232"/>
      <c r="D126" s="233" t="s">
        <v>140</v>
      </c>
      <c r="E126" s="232"/>
      <c r="F126" s="235" t="s">
        <v>181</v>
      </c>
      <c r="G126" s="232"/>
      <c r="H126" s="236">
        <v>177.32400000000001</v>
      </c>
      <c r="I126" s="237"/>
      <c r="J126" s="232"/>
      <c r="K126" s="232"/>
      <c r="L126" s="238"/>
      <c r="M126" s="239"/>
      <c r="N126" s="240"/>
      <c r="O126" s="240"/>
      <c r="P126" s="240"/>
      <c r="Q126" s="240"/>
      <c r="R126" s="240"/>
      <c r="S126" s="240"/>
      <c r="T126" s="241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2" t="s">
        <v>140</v>
      </c>
      <c r="AU126" s="242" t="s">
        <v>80</v>
      </c>
      <c r="AV126" s="13" t="s">
        <v>80</v>
      </c>
      <c r="AW126" s="13" t="s">
        <v>4</v>
      </c>
      <c r="AX126" s="13" t="s">
        <v>78</v>
      </c>
      <c r="AY126" s="242" t="s">
        <v>129</v>
      </c>
    </row>
    <row r="127" s="2" customFormat="1" ht="44.25" customHeight="1">
      <c r="A127" s="39"/>
      <c r="B127" s="40"/>
      <c r="C127" s="213" t="s">
        <v>182</v>
      </c>
      <c r="D127" s="213" t="s">
        <v>131</v>
      </c>
      <c r="E127" s="214" t="s">
        <v>183</v>
      </c>
      <c r="F127" s="215" t="s">
        <v>184</v>
      </c>
      <c r="G127" s="216" t="s">
        <v>144</v>
      </c>
      <c r="H127" s="217">
        <v>8</v>
      </c>
      <c r="I127" s="218"/>
      <c r="J127" s="219">
        <f>ROUND(I127*H127,2)</f>
        <v>0</v>
      </c>
      <c r="K127" s="215" t="s">
        <v>135</v>
      </c>
      <c r="L127" s="45"/>
      <c r="M127" s="220" t="s">
        <v>19</v>
      </c>
      <c r="N127" s="221" t="s">
        <v>42</v>
      </c>
      <c r="O127" s="85"/>
      <c r="P127" s="222">
        <f>O127*H127</f>
        <v>0</v>
      </c>
      <c r="Q127" s="222">
        <v>0</v>
      </c>
      <c r="R127" s="222">
        <f>Q127*H127</f>
        <v>0</v>
      </c>
      <c r="S127" s="222">
        <v>0</v>
      </c>
      <c r="T127" s="223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4" t="s">
        <v>136</v>
      </c>
      <c r="AT127" s="224" t="s">
        <v>131</v>
      </c>
      <c r="AU127" s="224" t="s">
        <v>80</v>
      </c>
      <c r="AY127" s="18" t="s">
        <v>129</v>
      </c>
      <c r="BE127" s="225">
        <f>IF(N127="základní",J127,0)</f>
        <v>0</v>
      </c>
      <c r="BF127" s="225">
        <f>IF(N127="snížená",J127,0)</f>
        <v>0</v>
      </c>
      <c r="BG127" s="225">
        <f>IF(N127="zákl. přenesená",J127,0)</f>
        <v>0</v>
      </c>
      <c r="BH127" s="225">
        <f>IF(N127="sníž. přenesená",J127,0)</f>
        <v>0</v>
      </c>
      <c r="BI127" s="225">
        <f>IF(N127="nulová",J127,0)</f>
        <v>0</v>
      </c>
      <c r="BJ127" s="18" t="s">
        <v>78</v>
      </c>
      <c r="BK127" s="225">
        <f>ROUND(I127*H127,2)</f>
        <v>0</v>
      </c>
      <c r="BL127" s="18" t="s">
        <v>136</v>
      </c>
      <c r="BM127" s="224" t="s">
        <v>185</v>
      </c>
    </row>
    <row r="128" s="2" customFormat="1">
      <c r="A128" s="39"/>
      <c r="B128" s="40"/>
      <c r="C128" s="41"/>
      <c r="D128" s="226" t="s">
        <v>138</v>
      </c>
      <c r="E128" s="41"/>
      <c r="F128" s="227" t="s">
        <v>186</v>
      </c>
      <c r="G128" s="41"/>
      <c r="H128" s="41"/>
      <c r="I128" s="228"/>
      <c r="J128" s="41"/>
      <c r="K128" s="41"/>
      <c r="L128" s="45"/>
      <c r="M128" s="229"/>
      <c r="N128" s="230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138</v>
      </c>
      <c r="AU128" s="18" t="s">
        <v>80</v>
      </c>
    </row>
    <row r="129" s="13" customFormat="1">
      <c r="A129" s="13"/>
      <c r="B129" s="231"/>
      <c r="C129" s="232"/>
      <c r="D129" s="233" t="s">
        <v>140</v>
      </c>
      <c r="E129" s="234" t="s">
        <v>19</v>
      </c>
      <c r="F129" s="235" t="s">
        <v>187</v>
      </c>
      <c r="G129" s="232"/>
      <c r="H129" s="236">
        <v>8</v>
      </c>
      <c r="I129" s="237"/>
      <c r="J129" s="232"/>
      <c r="K129" s="232"/>
      <c r="L129" s="238"/>
      <c r="M129" s="239"/>
      <c r="N129" s="240"/>
      <c r="O129" s="240"/>
      <c r="P129" s="240"/>
      <c r="Q129" s="240"/>
      <c r="R129" s="240"/>
      <c r="S129" s="240"/>
      <c r="T129" s="241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2" t="s">
        <v>140</v>
      </c>
      <c r="AU129" s="242" t="s">
        <v>80</v>
      </c>
      <c r="AV129" s="13" t="s">
        <v>80</v>
      </c>
      <c r="AW129" s="13" t="s">
        <v>32</v>
      </c>
      <c r="AX129" s="13" t="s">
        <v>78</v>
      </c>
      <c r="AY129" s="242" t="s">
        <v>129</v>
      </c>
    </row>
    <row r="130" s="2" customFormat="1" ht="33" customHeight="1">
      <c r="A130" s="39"/>
      <c r="B130" s="40"/>
      <c r="C130" s="213" t="s">
        <v>188</v>
      </c>
      <c r="D130" s="213" t="s">
        <v>131</v>
      </c>
      <c r="E130" s="214" t="s">
        <v>189</v>
      </c>
      <c r="F130" s="215" t="s">
        <v>190</v>
      </c>
      <c r="G130" s="216" t="s">
        <v>134</v>
      </c>
      <c r="H130" s="217">
        <v>330</v>
      </c>
      <c r="I130" s="218"/>
      <c r="J130" s="219">
        <f>ROUND(I130*H130,2)</f>
        <v>0</v>
      </c>
      <c r="K130" s="215" t="s">
        <v>135</v>
      </c>
      <c r="L130" s="45"/>
      <c r="M130" s="220" t="s">
        <v>19</v>
      </c>
      <c r="N130" s="221" t="s">
        <v>42</v>
      </c>
      <c r="O130" s="85"/>
      <c r="P130" s="222">
        <f>O130*H130</f>
        <v>0</v>
      </c>
      <c r="Q130" s="222">
        <v>0</v>
      </c>
      <c r="R130" s="222">
        <f>Q130*H130</f>
        <v>0</v>
      </c>
      <c r="S130" s="222">
        <v>0</v>
      </c>
      <c r="T130" s="223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4" t="s">
        <v>136</v>
      </c>
      <c r="AT130" s="224" t="s">
        <v>131</v>
      </c>
      <c r="AU130" s="224" t="s">
        <v>80</v>
      </c>
      <c r="AY130" s="18" t="s">
        <v>129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8" t="s">
        <v>78</v>
      </c>
      <c r="BK130" s="225">
        <f>ROUND(I130*H130,2)</f>
        <v>0</v>
      </c>
      <c r="BL130" s="18" t="s">
        <v>136</v>
      </c>
      <c r="BM130" s="224" t="s">
        <v>191</v>
      </c>
    </row>
    <row r="131" s="2" customFormat="1">
      <c r="A131" s="39"/>
      <c r="B131" s="40"/>
      <c r="C131" s="41"/>
      <c r="D131" s="226" t="s">
        <v>138</v>
      </c>
      <c r="E131" s="41"/>
      <c r="F131" s="227" t="s">
        <v>192</v>
      </c>
      <c r="G131" s="41"/>
      <c r="H131" s="41"/>
      <c r="I131" s="228"/>
      <c r="J131" s="41"/>
      <c r="K131" s="41"/>
      <c r="L131" s="45"/>
      <c r="M131" s="229"/>
      <c r="N131" s="230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138</v>
      </c>
      <c r="AU131" s="18" t="s">
        <v>80</v>
      </c>
    </row>
    <row r="132" s="12" customFormat="1" ht="22.8" customHeight="1">
      <c r="A132" s="12"/>
      <c r="B132" s="197"/>
      <c r="C132" s="198"/>
      <c r="D132" s="199" t="s">
        <v>70</v>
      </c>
      <c r="E132" s="211" t="s">
        <v>80</v>
      </c>
      <c r="F132" s="211" t="s">
        <v>193</v>
      </c>
      <c r="G132" s="198"/>
      <c r="H132" s="198"/>
      <c r="I132" s="201"/>
      <c r="J132" s="212">
        <f>BK132</f>
        <v>0</v>
      </c>
      <c r="K132" s="198"/>
      <c r="L132" s="203"/>
      <c r="M132" s="204"/>
      <c r="N132" s="205"/>
      <c r="O132" s="205"/>
      <c r="P132" s="206">
        <f>SUM(P133:P144)</f>
        <v>0</v>
      </c>
      <c r="Q132" s="205"/>
      <c r="R132" s="206">
        <f>SUM(R133:R144)</f>
        <v>2.0170910399999995</v>
      </c>
      <c r="S132" s="205"/>
      <c r="T132" s="207">
        <f>SUM(T133:T144)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08" t="s">
        <v>78</v>
      </c>
      <c r="AT132" s="209" t="s">
        <v>70</v>
      </c>
      <c r="AU132" s="209" t="s">
        <v>78</v>
      </c>
      <c r="AY132" s="208" t="s">
        <v>129</v>
      </c>
      <c r="BK132" s="210">
        <f>SUM(BK133:BK144)</f>
        <v>0</v>
      </c>
    </row>
    <row r="133" s="2" customFormat="1" ht="24.15" customHeight="1">
      <c r="A133" s="39"/>
      <c r="B133" s="40"/>
      <c r="C133" s="213" t="s">
        <v>194</v>
      </c>
      <c r="D133" s="213" t="s">
        <v>131</v>
      </c>
      <c r="E133" s="214" t="s">
        <v>195</v>
      </c>
      <c r="F133" s="215" t="s">
        <v>196</v>
      </c>
      <c r="G133" s="216" t="s">
        <v>144</v>
      </c>
      <c r="H133" s="217">
        <v>0.81599999999999995</v>
      </c>
      <c r="I133" s="218"/>
      <c r="J133" s="219">
        <f>ROUND(I133*H133,2)</f>
        <v>0</v>
      </c>
      <c r="K133" s="215" t="s">
        <v>135</v>
      </c>
      <c r="L133" s="45"/>
      <c r="M133" s="220" t="s">
        <v>19</v>
      </c>
      <c r="N133" s="221" t="s">
        <v>42</v>
      </c>
      <c r="O133" s="85"/>
      <c r="P133" s="222">
        <f>O133*H133</f>
        <v>0</v>
      </c>
      <c r="Q133" s="222">
        <v>2.45329</v>
      </c>
      <c r="R133" s="222">
        <f>Q133*H133</f>
        <v>2.0018846399999997</v>
      </c>
      <c r="S133" s="222">
        <v>0</v>
      </c>
      <c r="T133" s="223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4" t="s">
        <v>136</v>
      </c>
      <c r="AT133" s="224" t="s">
        <v>131</v>
      </c>
      <c r="AU133" s="224" t="s">
        <v>80</v>
      </c>
      <c r="AY133" s="18" t="s">
        <v>129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8" t="s">
        <v>78</v>
      </c>
      <c r="BK133" s="225">
        <f>ROUND(I133*H133,2)</f>
        <v>0</v>
      </c>
      <c r="BL133" s="18" t="s">
        <v>136</v>
      </c>
      <c r="BM133" s="224" t="s">
        <v>197</v>
      </c>
    </row>
    <row r="134" s="2" customFormat="1">
      <c r="A134" s="39"/>
      <c r="B134" s="40"/>
      <c r="C134" s="41"/>
      <c r="D134" s="226" t="s">
        <v>138</v>
      </c>
      <c r="E134" s="41"/>
      <c r="F134" s="227" t="s">
        <v>198</v>
      </c>
      <c r="G134" s="41"/>
      <c r="H134" s="41"/>
      <c r="I134" s="228"/>
      <c r="J134" s="41"/>
      <c r="K134" s="41"/>
      <c r="L134" s="45"/>
      <c r="M134" s="229"/>
      <c r="N134" s="230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138</v>
      </c>
      <c r="AU134" s="18" t="s">
        <v>80</v>
      </c>
    </row>
    <row r="135" s="13" customFormat="1">
      <c r="A135" s="13"/>
      <c r="B135" s="231"/>
      <c r="C135" s="232"/>
      <c r="D135" s="233" t="s">
        <v>140</v>
      </c>
      <c r="E135" s="234" t="s">
        <v>19</v>
      </c>
      <c r="F135" s="235" t="s">
        <v>199</v>
      </c>
      <c r="G135" s="232"/>
      <c r="H135" s="236">
        <v>0.38400000000000001</v>
      </c>
      <c r="I135" s="237"/>
      <c r="J135" s="232"/>
      <c r="K135" s="232"/>
      <c r="L135" s="238"/>
      <c r="M135" s="239"/>
      <c r="N135" s="240"/>
      <c r="O135" s="240"/>
      <c r="P135" s="240"/>
      <c r="Q135" s="240"/>
      <c r="R135" s="240"/>
      <c r="S135" s="240"/>
      <c r="T135" s="241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2" t="s">
        <v>140</v>
      </c>
      <c r="AU135" s="242" t="s">
        <v>80</v>
      </c>
      <c r="AV135" s="13" t="s">
        <v>80</v>
      </c>
      <c r="AW135" s="13" t="s">
        <v>32</v>
      </c>
      <c r="AX135" s="13" t="s">
        <v>71</v>
      </c>
      <c r="AY135" s="242" t="s">
        <v>129</v>
      </c>
    </row>
    <row r="136" s="13" customFormat="1">
      <c r="A136" s="13"/>
      <c r="B136" s="231"/>
      <c r="C136" s="232"/>
      <c r="D136" s="233" t="s">
        <v>140</v>
      </c>
      <c r="E136" s="234" t="s">
        <v>19</v>
      </c>
      <c r="F136" s="235" t="s">
        <v>200</v>
      </c>
      <c r="G136" s="232"/>
      <c r="H136" s="236">
        <v>0.432</v>
      </c>
      <c r="I136" s="237"/>
      <c r="J136" s="232"/>
      <c r="K136" s="232"/>
      <c r="L136" s="238"/>
      <c r="M136" s="239"/>
      <c r="N136" s="240"/>
      <c r="O136" s="240"/>
      <c r="P136" s="240"/>
      <c r="Q136" s="240"/>
      <c r="R136" s="240"/>
      <c r="S136" s="240"/>
      <c r="T136" s="241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2" t="s">
        <v>140</v>
      </c>
      <c r="AU136" s="242" t="s">
        <v>80</v>
      </c>
      <c r="AV136" s="13" t="s">
        <v>80</v>
      </c>
      <c r="AW136" s="13" t="s">
        <v>32</v>
      </c>
      <c r="AX136" s="13" t="s">
        <v>71</v>
      </c>
      <c r="AY136" s="242" t="s">
        <v>129</v>
      </c>
    </row>
    <row r="137" s="14" customFormat="1">
      <c r="A137" s="14"/>
      <c r="B137" s="243"/>
      <c r="C137" s="244"/>
      <c r="D137" s="233" t="s">
        <v>140</v>
      </c>
      <c r="E137" s="245" t="s">
        <v>19</v>
      </c>
      <c r="F137" s="246" t="s">
        <v>155</v>
      </c>
      <c r="G137" s="244"/>
      <c r="H137" s="247">
        <v>0.81600000000000006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3" t="s">
        <v>140</v>
      </c>
      <c r="AU137" s="253" t="s">
        <v>80</v>
      </c>
      <c r="AV137" s="14" t="s">
        <v>136</v>
      </c>
      <c r="AW137" s="14" t="s">
        <v>32</v>
      </c>
      <c r="AX137" s="14" t="s">
        <v>78</v>
      </c>
      <c r="AY137" s="253" t="s">
        <v>129</v>
      </c>
    </row>
    <row r="138" s="2" customFormat="1" ht="16.5" customHeight="1">
      <c r="A138" s="39"/>
      <c r="B138" s="40"/>
      <c r="C138" s="213" t="s">
        <v>201</v>
      </c>
      <c r="D138" s="213" t="s">
        <v>131</v>
      </c>
      <c r="E138" s="214" t="s">
        <v>202</v>
      </c>
      <c r="F138" s="215" t="s">
        <v>203</v>
      </c>
      <c r="G138" s="216" t="s">
        <v>134</v>
      </c>
      <c r="H138" s="217">
        <v>5.7599999999999998</v>
      </c>
      <c r="I138" s="218"/>
      <c r="J138" s="219">
        <f>ROUND(I138*H138,2)</f>
        <v>0</v>
      </c>
      <c r="K138" s="215" t="s">
        <v>135</v>
      </c>
      <c r="L138" s="45"/>
      <c r="M138" s="220" t="s">
        <v>19</v>
      </c>
      <c r="N138" s="221" t="s">
        <v>42</v>
      </c>
      <c r="O138" s="85"/>
      <c r="P138" s="222">
        <f>O138*H138</f>
        <v>0</v>
      </c>
      <c r="Q138" s="222">
        <v>0.00264</v>
      </c>
      <c r="R138" s="222">
        <f>Q138*H138</f>
        <v>0.0152064</v>
      </c>
      <c r="S138" s="222">
        <v>0</v>
      </c>
      <c r="T138" s="223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4" t="s">
        <v>136</v>
      </c>
      <c r="AT138" s="224" t="s">
        <v>131</v>
      </c>
      <c r="AU138" s="224" t="s">
        <v>80</v>
      </c>
      <c r="AY138" s="18" t="s">
        <v>129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8" t="s">
        <v>78</v>
      </c>
      <c r="BK138" s="225">
        <f>ROUND(I138*H138,2)</f>
        <v>0</v>
      </c>
      <c r="BL138" s="18" t="s">
        <v>136</v>
      </c>
      <c r="BM138" s="224" t="s">
        <v>204</v>
      </c>
    </row>
    <row r="139" s="2" customFormat="1">
      <c r="A139" s="39"/>
      <c r="B139" s="40"/>
      <c r="C139" s="41"/>
      <c r="D139" s="226" t="s">
        <v>138</v>
      </c>
      <c r="E139" s="41"/>
      <c r="F139" s="227" t="s">
        <v>205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138</v>
      </c>
      <c r="AU139" s="18" t="s">
        <v>80</v>
      </c>
    </row>
    <row r="140" s="13" customFormat="1">
      <c r="A140" s="13"/>
      <c r="B140" s="231"/>
      <c r="C140" s="232"/>
      <c r="D140" s="233" t="s">
        <v>140</v>
      </c>
      <c r="E140" s="234" t="s">
        <v>19</v>
      </c>
      <c r="F140" s="235" t="s">
        <v>206</v>
      </c>
      <c r="G140" s="232"/>
      <c r="H140" s="236">
        <v>3.8399999999999999</v>
      </c>
      <c r="I140" s="237"/>
      <c r="J140" s="232"/>
      <c r="K140" s="232"/>
      <c r="L140" s="238"/>
      <c r="M140" s="239"/>
      <c r="N140" s="240"/>
      <c r="O140" s="240"/>
      <c r="P140" s="240"/>
      <c r="Q140" s="240"/>
      <c r="R140" s="240"/>
      <c r="S140" s="240"/>
      <c r="T140" s="24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2" t="s">
        <v>140</v>
      </c>
      <c r="AU140" s="242" t="s">
        <v>80</v>
      </c>
      <c r="AV140" s="13" t="s">
        <v>80</v>
      </c>
      <c r="AW140" s="13" t="s">
        <v>32</v>
      </c>
      <c r="AX140" s="13" t="s">
        <v>71</v>
      </c>
      <c r="AY140" s="242" t="s">
        <v>129</v>
      </c>
    </row>
    <row r="141" s="13" customFormat="1">
      <c r="A141" s="13"/>
      <c r="B141" s="231"/>
      <c r="C141" s="232"/>
      <c r="D141" s="233" t="s">
        <v>140</v>
      </c>
      <c r="E141" s="234" t="s">
        <v>19</v>
      </c>
      <c r="F141" s="235" t="s">
        <v>207</v>
      </c>
      <c r="G141" s="232"/>
      <c r="H141" s="236">
        <v>1.9199999999999999</v>
      </c>
      <c r="I141" s="237"/>
      <c r="J141" s="232"/>
      <c r="K141" s="232"/>
      <c r="L141" s="238"/>
      <c r="M141" s="239"/>
      <c r="N141" s="240"/>
      <c r="O141" s="240"/>
      <c r="P141" s="240"/>
      <c r="Q141" s="240"/>
      <c r="R141" s="240"/>
      <c r="S141" s="240"/>
      <c r="T141" s="241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2" t="s">
        <v>140</v>
      </c>
      <c r="AU141" s="242" t="s">
        <v>80</v>
      </c>
      <c r="AV141" s="13" t="s">
        <v>80</v>
      </c>
      <c r="AW141" s="13" t="s">
        <v>32</v>
      </c>
      <c r="AX141" s="13" t="s">
        <v>71</v>
      </c>
      <c r="AY141" s="242" t="s">
        <v>129</v>
      </c>
    </row>
    <row r="142" s="14" customFormat="1">
      <c r="A142" s="14"/>
      <c r="B142" s="243"/>
      <c r="C142" s="244"/>
      <c r="D142" s="233" t="s">
        <v>140</v>
      </c>
      <c r="E142" s="245" t="s">
        <v>19</v>
      </c>
      <c r="F142" s="246" t="s">
        <v>155</v>
      </c>
      <c r="G142" s="244"/>
      <c r="H142" s="247">
        <v>5.7599999999999998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3" t="s">
        <v>140</v>
      </c>
      <c r="AU142" s="253" t="s">
        <v>80</v>
      </c>
      <c r="AV142" s="14" t="s">
        <v>136</v>
      </c>
      <c r="AW142" s="14" t="s">
        <v>32</v>
      </c>
      <c r="AX142" s="14" t="s">
        <v>78</v>
      </c>
      <c r="AY142" s="253" t="s">
        <v>129</v>
      </c>
    </row>
    <row r="143" s="2" customFormat="1" ht="16.5" customHeight="1">
      <c r="A143" s="39"/>
      <c r="B143" s="40"/>
      <c r="C143" s="213" t="s">
        <v>208</v>
      </c>
      <c r="D143" s="213" t="s">
        <v>131</v>
      </c>
      <c r="E143" s="214" t="s">
        <v>209</v>
      </c>
      <c r="F143" s="215" t="s">
        <v>210</v>
      </c>
      <c r="G143" s="216" t="s">
        <v>134</v>
      </c>
      <c r="H143" s="217">
        <v>5.7599999999999998</v>
      </c>
      <c r="I143" s="218"/>
      <c r="J143" s="219">
        <f>ROUND(I143*H143,2)</f>
        <v>0</v>
      </c>
      <c r="K143" s="215" t="s">
        <v>135</v>
      </c>
      <c r="L143" s="45"/>
      <c r="M143" s="220" t="s">
        <v>19</v>
      </c>
      <c r="N143" s="221" t="s">
        <v>42</v>
      </c>
      <c r="O143" s="85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136</v>
      </c>
      <c r="AT143" s="224" t="s">
        <v>131</v>
      </c>
      <c r="AU143" s="224" t="s">
        <v>80</v>
      </c>
      <c r="AY143" s="18" t="s">
        <v>129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78</v>
      </c>
      <c r="BK143" s="225">
        <f>ROUND(I143*H143,2)</f>
        <v>0</v>
      </c>
      <c r="BL143" s="18" t="s">
        <v>136</v>
      </c>
      <c r="BM143" s="224" t="s">
        <v>211</v>
      </c>
    </row>
    <row r="144" s="2" customFormat="1">
      <c r="A144" s="39"/>
      <c r="B144" s="40"/>
      <c r="C144" s="41"/>
      <c r="D144" s="226" t="s">
        <v>138</v>
      </c>
      <c r="E144" s="41"/>
      <c r="F144" s="227" t="s">
        <v>212</v>
      </c>
      <c r="G144" s="41"/>
      <c r="H144" s="41"/>
      <c r="I144" s="228"/>
      <c r="J144" s="41"/>
      <c r="K144" s="41"/>
      <c r="L144" s="45"/>
      <c r="M144" s="229"/>
      <c r="N144" s="230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138</v>
      </c>
      <c r="AU144" s="18" t="s">
        <v>80</v>
      </c>
    </row>
    <row r="145" s="12" customFormat="1" ht="22.8" customHeight="1">
      <c r="A145" s="12"/>
      <c r="B145" s="197"/>
      <c r="C145" s="198"/>
      <c r="D145" s="199" t="s">
        <v>70</v>
      </c>
      <c r="E145" s="211" t="s">
        <v>136</v>
      </c>
      <c r="F145" s="211" t="s">
        <v>213</v>
      </c>
      <c r="G145" s="198"/>
      <c r="H145" s="198"/>
      <c r="I145" s="201"/>
      <c r="J145" s="212">
        <f>BK145</f>
        <v>0</v>
      </c>
      <c r="K145" s="198"/>
      <c r="L145" s="203"/>
      <c r="M145" s="204"/>
      <c r="N145" s="205"/>
      <c r="O145" s="205"/>
      <c r="P145" s="206">
        <f>SUM(P146:P156)</f>
        <v>0</v>
      </c>
      <c r="Q145" s="205"/>
      <c r="R145" s="206">
        <f>SUM(R146:R156)</f>
        <v>1.3596000000000001</v>
      </c>
      <c r="S145" s="205"/>
      <c r="T145" s="207">
        <f>SUM(T146:T156)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08" t="s">
        <v>78</v>
      </c>
      <c r="AT145" s="209" t="s">
        <v>70</v>
      </c>
      <c r="AU145" s="209" t="s">
        <v>78</v>
      </c>
      <c r="AY145" s="208" t="s">
        <v>129</v>
      </c>
      <c r="BK145" s="210">
        <f>SUM(BK146:BK156)</f>
        <v>0</v>
      </c>
    </row>
    <row r="146" s="2" customFormat="1" ht="24.15" customHeight="1">
      <c r="A146" s="39"/>
      <c r="B146" s="40"/>
      <c r="C146" s="213" t="s">
        <v>214</v>
      </c>
      <c r="D146" s="213" t="s">
        <v>131</v>
      </c>
      <c r="E146" s="214" t="s">
        <v>215</v>
      </c>
      <c r="F146" s="215" t="s">
        <v>216</v>
      </c>
      <c r="G146" s="216" t="s">
        <v>134</v>
      </c>
      <c r="H146" s="217">
        <v>300</v>
      </c>
      <c r="I146" s="218"/>
      <c r="J146" s="219">
        <f>ROUND(I146*H146,2)</f>
        <v>0</v>
      </c>
      <c r="K146" s="215" t="s">
        <v>19</v>
      </c>
      <c r="L146" s="45"/>
      <c r="M146" s="220" t="s">
        <v>19</v>
      </c>
      <c r="N146" s="221" t="s">
        <v>42</v>
      </c>
      <c r="O146" s="85"/>
      <c r="P146" s="222">
        <f>O146*H146</f>
        <v>0</v>
      </c>
      <c r="Q146" s="222">
        <v>0</v>
      </c>
      <c r="R146" s="222">
        <f>Q146*H146</f>
        <v>0</v>
      </c>
      <c r="S146" s="222">
        <v>0</v>
      </c>
      <c r="T146" s="223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4" t="s">
        <v>136</v>
      </c>
      <c r="AT146" s="224" t="s">
        <v>131</v>
      </c>
      <c r="AU146" s="224" t="s">
        <v>80</v>
      </c>
      <c r="AY146" s="18" t="s">
        <v>129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8" t="s">
        <v>78</v>
      </c>
      <c r="BK146" s="225">
        <f>ROUND(I146*H146,2)</f>
        <v>0</v>
      </c>
      <c r="BL146" s="18" t="s">
        <v>136</v>
      </c>
      <c r="BM146" s="224" t="s">
        <v>217</v>
      </c>
    </row>
    <row r="147" s="13" customFormat="1">
      <c r="A147" s="13"/>
      <c r="B147" s="231"/>
      <c r="C147" s="232"/>
      <c r="D147" s="233" t="s">
        <v>140</v>
      </c>
      <c r="E147" s="234" t="s">
        <v>19</v>
      </c>
      <c r="F147" s="235" t="s">
        <v>218</v>
      </c>
      <c r="G147" s="232"/>
      <c r="H147" s="236">
        <v>300</v>
      </c>
      <c r="I147" s="237"/>
      <c r="J147" s="232"/>
      <c r="K147" s="232"/>
      <c r="L147" s="238"/>
      <c r="M147" s="239"/>
      <c r="N147" s="240"/>
      <c r="O147" s="240"/>
      <c r="P147" s="240"/>
      <c r="Q147" s="240"/>
      <c r="R147" s="240"/>
      <c r="S147" s="240"/>
      <c r="T147" s="241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2" t="s">
        <v>140</v>
      </c>
      <c r="AU147" s="242" t="s">
        <v>80</v>
      </c>
      <c r="AV147" s="13" t="s">
        <v>80</v>
      </c>
      <c r="AW147" s="13" t="s">
        <v>32</v>
      </c>
      <c r="AX147" s="13" t="s">
        <v>78</v>
      </c>
      <c r="AY147" s="242" t="s">
        <v>129</v>
      </c>
    </row>
    <row r="148" s="2" customFormat="1" ht="16.5" customHeight="1">
      <c r="A148" s="39"/>
      <c r="B148" s="40"/>
      <c r="C148" s="254" t="s">
        <v>219</v>
      </c>
      <c r="D148" s="254" t="s">
        <v>220</v>
      </c>
      <c r="E148" s="255" t="s">
        <v>221</v>
      </c>
      <c r="F148" s="256" t="s">
        <v>222</v>
      </c>
      <c r="G148" s="257" t="s">
        <v>144</v>
      </c>
      <c r="H148" s="258">
        <v>3.399</v>
      </c>
      <c r="I148" s="259"/>
      <c r="J148" s="260">
        <f>ROUND(I148*H148,2)</f>
        <v>0</v>
      </c>
      <c r="K148" s="256" t="s">
        <v>135</v>
      </c>
      <c r="L148" s="261"/>
      <c r="M148" s="262" t="s">
        <v>19</v>
      </c>
      <c r="N148" s="263" t="s">
        <v>42</v>
      </c>
      <c r="O148" s="85"/>
      <c r="P148" s="222">
        <f>O148*H148</f>
        <v>0</v>
      </c>
      <c r="Q148" s="222">
        <v>0.20000000000000001</v>
      </c>
      <c r="R148" s="222">
        <f>Q148*H148</f>
        <v>0.67980000000000007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182</v>
      </c>
      <c r="AT148" s="224" t="s">
        <v>220</v>
      </c>
      <c r="AU148" s="224" t="s">
        <v>80</v>
      </c>
      <c r="AY148" s="18" t="s">
        <v>129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78</v>
      </c>
      <c r="BK148" s="225">
        <f>ROUND(I148*H148,2)</f>
        <v>0</v>
      </c>
      <c r="BL148" s="18" t="s">
        <v>136</v>
      </c>
      <c r="BM148" s="224" t="s">
        <v>223</v>
      </c>
    </row>
    <row r="149" s="2" customFormat="1">
      <c r="A149" s="39"/>
      <c r="B149" s="40"/>
      <c r="C149" s="41"/>
      <c r="D149" s="226" t="s">
        <v>138</v>
      </c>
      <c r="E149" s="41"/>
      <c r="F149" s="227" t="s">
        <v>224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138</v>
      </c>
      <c r="AU149" s="18" t="s">
        <v>80</v>
      </c>
    </row>
    <row r="150" s="13" customFormat="1">
      <c r="A150" s="13"/>
      <c r="B150" s="231"/>
      <c r="C150" s="232"/>
      <c r="D150" s="233" t="s">
        <v>140</v>
      </c>
      <c r="E150" s="234" t="s">
        <v>19</v>
      </c>
      <c r="F150" s="235" t="s">
        <v>147</v>
      </c>
      <c r="G150" s="232"/>
      <c r="H150" s="236">
        <v>33</v>
      </c>
      <c r="I150" s="237"/>
      <c r="J150" s="232"/>
      <c r="K150" s="232"/>
      <c r="L150" s="238"/>
      <c r="M150" s="239"/>
      <c r="N150" s="240"/>
      <c r="O150" s="240"/>
      <c r="P150" s="240"/>
      <c r="Q150" s="240"/>
      <c r="R150" s="240"/>
      <c r="S150" s="240"/>
      <c r="T150" s="241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2" t="s">
        <v>140</v>
      </c>
      <c r="AU150" s="242" t="s">
        <v>80</v>
      </c>
      <c r="AV150" s="13" t="s">
        <v>80</v>
      </c>
      <c r="AW150" s="13" t="s">
        <v>32</v>
      </c>
      <c r="AX150" s="13" t="s">
        <v>78</v>
      </c>
      <c r="AY150" s="242" t="s">
        <v>129</v>
      </c>
    </row>
    <row r="151" s="13" customFormat="1">
      <c r="A151" s="13"/>
      <c r="B151" s="231"/>
      <c r="C151" s="232"/>
      <c r="D151" s="233" t="s">
        <v>140</v>
      </c>
      <c r="E151" s="232"/>
      <c r="F151" s="235" t="s">
        <v>225</v>
      </c>
      <c r="G151" s="232"/>
      <c r="H151" s="236">
        <v>3.399</v>
      </c>
      <c r="I151" s="237"/>
      <c r="J151" s="232"/>
      <c r="K151" s="232"/>
      <c r="L151" s="238"/>
      <c r="M151" s="239"/>
      <c r="N151" s="240"/>
      <c r="O151" s="240"/>
      <c r="P151" s="240"/>
      <c r="Q151" s="240"/>
      <c r="R151" s="240"/>
      <c r="S151" s="240"/>
      <c r="T151" s="241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2" t="s">
        <v>140</v>
      </c>
      <c r="AU151" s="242" t="s">
        <v>80</v>
      </c>
      <c r="AV151" s="13" t="s">
        <v>80</v>
      </c>
      <c r="AW151" s="13" t="s">
        <v>4</v>
      </c>
      <c r="AX151" s="13" t="s">
        <v>78</v>
      </c>
      <c r="AY151" s="242" t="s">
        <v>129</v>
      </c>
    </row>
    <row r="152" s="2" customFormat="1" ht="24.15" customHeight="1">
      <c r="A152" s="39"/>
      <c r="B152" s="40"/>
      <c r="C152" s="213" t="s">
        <v>8</v>
      </c>
      <c r="D152" s="213" t="s">
        <v>131</v>
      </c>
      <c r="E152" s="214" t="s">
        <v>226</v>
      </c>
      <c r="F152" s="215" t="s">
        <v>227</v>
      </c>
      <c r="G152" s="216" t="s">
        <v>134</v>
      </c>
      <c r="H152" s="217">
        <v>300</v>
      </c>
      <c r="I152" s="218"/>
      <c r="J152" s="219">
        <f>ROUND(I152*H152,2)</f>
        <v>0</v>
      </c>
      <c r="K152" s="215" t="s">
        <v>19</v>
      </c>
      <c r="L152" s="45"/>
      <c r="M152" s="220" t="s">
        <v>19</v>
      </c>
      <c r="N152" s="221" t="s">
        <v>42</v>
      </c>
      <c r="O152" s="85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4" t="s">
        <v>136</v>
      </c>
      <c r="AT152" s="224" t="s">
        <v>131</v>
      </c>
      <c r="AU152" s="224" t="s">
        <v>80</v>
      </c>
      <c r="AY152" s="18" t="s">
        <v>129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8" t="s">
        <v>78</v>
      </c>
      <c r="BK152" s="225">
        <f>ROUND(I152*H152,2)</f>
        <v>0</v>
      </c>
      <c r="BL152" s="18" t="s">
        <v>136</v>
      </c>
      <c r="BM152" s="224" t="s">
        <v>228</v>
      </c>
    </row>
    <row r="153" s="13" customFormat="1">
      <c r="A153" s="13"/>
      <c r="B153" s="231"/>
      <c r="C153" s="232"/>
      <c r="D153" s="233" t="s">
        <v>140</v>
      </c>
      <c r="E153" s="234" t="s">
        <v>19</v>
      </c>
      <c r="F153" s="235" t="s">
        <v>218</v>
      </c>
      <c r="G153" s="232"/>
      <c r="H153" s="236">
        <v>300</v>
      </c>
      <c r="I153" s="237"/>
      <c r="J153" s="232"/>
      <c r="K153" s="232"/>
      <c r="L153" s="238"/>
      <c r="M153" s="239"/>
      <c r="N153" s="240"/>
      <c r="O153" s="240"/>
      <c r="P153" s="240"/>
      <c r="Q153" s="240"/>
      <c r="R153" s="240"/>
      <c r="S153" s="240"/>
      <c r="T153" s="241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2" t="s">
        <v>140</v>
      </c>
      <c r="AU153" s="242" t="s">
        <v>80</v>
      </c>
      <c r="AV153" s="13" t="s">
        <v>80</v>
      </c>
      <c r="AW153" s="13" t="s">
        <v>32</v>
      </c>
      <c r="AX153" s="13" t="s">
        <v>78</v>
      </c>
      <c r="AY153" s="242" t="s">
        <v>129</v>
      </c>
    </row>
    <row r="154" s="2" customFormat="1" ht="16.5" customHeight="1">
      <c r="A154" s="39"/>
      <c r="B154" s="40"/>
      <c r="C154" s="254" t="s">
        <v>229</v>
      </c>
      <c r="D154" s="254" t="s">
        <v>220</v>
      </c>
      <c r="E154" s="255" t="s">
        <v>230</v>
      </c>
      <c r="F154" s="256" t="s">
        <v>231</v>
      </c>
      <c r="G154" s="257" t="s">
        <v>144</v>
      </c>
      <c r="H154" s="258">
        <v>3.399</v>
      </c>
      <c r="I154" s="259"/>
      <c r="J154" s="260">
        <f>ROUND(I154*H154,2)</f>
        <v>0</v>
      </c>
      <c r="K154" s="256" t="s">
        <v>19</v>
      </c>
      <c r="L154" s="261"/>
      <c r="M154" s="262" t="s">
        <v>19</v>
      </c>
      <c r="N154" s="263" t="s">
        <v>42</v>
      </c>
      <c r="O154" s="85"/>
      <c r="P154" s="222">
        <f>O154*H154</f>
        <v>0</v>
      </c>
      <c r="Q154" s="222">
        <v>0.20000000000000001</v>
      </c>
      <c r="R154" s="222">
        <f>Q154*H154</f>
        <v>0.67980000000000007</v>
      </c>
      <c r="S154" s="222">
        <v>0</v>
      </c>
      <c r="T154" s="223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4" t="s">
        <v>182</v>
      </c>
      <c r="AT154" s="224" t="s">
        <v>220</v>
      </c>
      <c r="AU154" s="224" t="s">
        <v>80</v>
      </c>
      <c r="AY154" s="18" t="s">
        <v>129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8" t="s">
        <v>78</v>
      </c>
      <c r="BK154" s="225">
        <f>ROUND(I154*H154,2)</f>
        <v>0</v>
      </c>
      <c r="BL154" s="18" t="s">
        <v>136</v>
      </c>
      <c r="BM154" s="224" t="s">
        <v>232</v>
      </c>
    </row>
    <row r="155" s="13" customFormat="1">
      <c r="A155" s="13"/>
      <c r="B155" s="231"/>
      <c r="C155" s="232"/>
      <c r="D155" s="233" t="s">
        <v>140</v>
      </c>
      <c r="E155" s="234" t="s">
        <v>19</v>
      </c>
      <c r="F155" s="235" t="s">
        <v>147</v>
      </c>
      <c r="G155" s="232"/>
      <c r="H155" s="236">
        <v>33</v>
      </c>
      <c r="I155" s="237"/>
      <c r="J155" s="232"/>
      <c r="K155" s="232"/>
      <c r="L155" s="238"/>
      <c r="M155" s="239"/>
      <c r="N155" s="240"/>
      <c r="O155" s="240"/>
      <c r="P155" s="240"/>
      <c r="Q155" s="240"/>
      <c r="R155" s="240"/>
      <c r="S155" s="240"/>
      <c r="T155" s="241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2" t="s">
        <v>140</v>
      </c>
      <c r="AU155" s="242" t="s">
        <v>80</v>
      </c>
      <c r="AV155" s="13" t="s">
        <v>80</v>
      </c>
      <c r="AW155" s="13" t="s">
        <v>32</v>
      </c>
      <c r="AX155" s="13" t="s">
        <v>78</v>
      </c>
      <c r="AY155" s="242" t="s">
        <v>129</v>
      </c>
    </row>
    <row r="156" s="13" customFormat="1">
      <c r="A156" s="13"/>
      <c r="B156" s="231"/>
      <c r="C156" s="232"/>
      <c r="D156" s="233" t="s">
        <v>140</v>
      </c>
      <c r="E156" s="232"/>
      <c r="F156" s="235" t="s">
        <v>225</v>
      </c>
      <c r="G156" s="232"/>
      <c r="H156" s="236">
        <v>3.399</v>
      </c>
      <c r="I156" s="237"/>
      <c r="J156" s="232"/>
      <c r="K156" s="232"/>
      <c r="L156" s="238"/>
      <c r="M156" s="239"/>
      <c r="N156" s="240"/>
      <c r="O156" s="240"/>
      <c r="P156" s="240"/>
      <c r="Q156" s="240"/>
      <c r="R156" s="240"/>
      <c r="S156" s="240"/>
      <c r="T156" s="241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2" t="s">
        <v>140</v>
      </c>
      <c r="AU156" s="242" t="s">
        <v>80</v>
      </c>
      <c r="AV156" s="13" t="s">
        <v>80</v>
      </c>
      <c r="AW156" s="13" t="s">
        <v>4</v>
      </c>
      <c r="AX156" s="13" t="s">
        <v>78</v>
      </c>
      <c r="AY156" s="242" t="s">
        <v>129</v>
      </c>
    </row>
    <row r="157" s="12" customFormat="1" ht="22.8" customHeight="1">
      <c r="A157" s="12"/>
      <c r="B157" s="197"/>
      <c r="C157" s="198"/>
      <c r="D157" s="199" t="s">
        <v>70</v>
      </c>
      <c r="E157" s="211" t="s">
        <v>162</v>
      </c>
      <c r="F157" s="211" t="s">
        <v>233</v>
      </c>
      <c r="G157" s="198"/>
      <c r="H157" s="198"/>
      <c r="I157" s="201"/>
      <c r="J157" s="212">
        <f>BK157</f>
        <v>0</v>
      </c>
      <c r="K157" s="198"/>
      <c r="L157" s="203"/>
      <c r="M157" s="204"/>
      <c r="N157" s="205"/>
      <c r="O157" s="205"/>
      <c r="P157" s="206">
        <f>SUM(P158:P167)</f>
        <v>0</v>
      </c>
      <c r="Q157" s="205"/>
      <c r="R157" s="206">
        <f>SUM(R158:R167)</f>
        <v>34.345600000000005</v>
      </c>
      <c r="S157" s="205"/>
      <c r="T157" s="207">
        <f>SUM(T158:T167)</f>
        <v>0</v>
      </c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R157" s="208" t="s">
        <v>78</v>
      </c>
      <c r="AT157" s="209" t="s">
        <v>70</v>
      </c>
      <c r="AU157" s="209" t="s">
        <v>78</v>
      </c>
      <c r="AY157" s="208" t="s">
        <v>129</v>
      </c>
      <c r="BK157" s="210">
        <f>SUM(BK158:BK167)</f>
        <v>0</v>
      </c>
    </row>
    <row r="158" s="2" customFormat="1" ht="37.8" customHeight="1">
      <c r="A158" s="39"/>
      <c r="B158" s="40"/>
      <c r="C158" s="213" t="s">
        <v>234</v>
      </c>
      <c r="D158" s="213" t="s">
        <v>131</v>
      </c>
      <c r="E158" s="214" t="s">
        <v>235</v>
      </c>
      <c r="F158" s="215" t="s">
        <v>236</v>
      </c>
      <c r="G158" s="216" t="s">
        <v>134</v>
      </c>
      <c r="H158" s="217">
        <v>42</v>
      </c>
      <c r="I158" s="218"/>
      <c r="J158" s="219">
        <f>ROUND(I158*H158,2)</f>
        <v>0</v>
      </c>
      <c r="K158" s="215" t="s">
        <v>135</v>
      </c>
      <c r="L158" s="45"/>
      <c r="M158" s="220" t="s">
        <v>19</v>
      </c>
      <c r="N158" s="221" t="s">
        <v>42</v>
      </c>
      <c r="O158" s="85"/>
      <c r="P158" s="222">
        <f>O158*H158</f>
        <v>0</v>
      </c>
      <c r="Q158" s="222">
        <v>0.106</v>
      </c>
      <c r="R158" s="222">
        <f>Q158*H158</f>
        <v>4.452</v>
      </c>
      <c r="S158" s="222">
        <v>0</v>
      </c>
      <c r="T158" s="223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4" t="s">
        <v>136</v>
      </c>
      <c r="AT158" s="224" t="s">
        <v>131</v>
      </c>
      <c r="AU158" s="224" t="s">
        <v>80</v>
      </c>
      <c r="AY158" s="18" t="s">
        <v>129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8" t="s">
        <v>78</v>
      </c>
      <c r="BK158" s="225">
        <f>ROUND(I158*H158,2)</f>
        <v>0</v>
      </c>
      <c r="BL158" s="18" t="s">
        <v>136</v>
      </c>
      <c r="BM158" s="224" t="s">
        <v>237</v>
      </c>
    </row>
    <row r="159" s="2" customFormat="1">
      <c r="A159" s="39"/>
      <c r="B159" s="40"/>
      <c r="C159" s="41"/>
      <c r="D159" s="226" t="s">
        <v>138</v>
      </c>
      <c r="E159" s="41"/>
      <c r="F159" s="227" t="s">
        <v>238</v>
      </c>
      <c r="G159" s="41"/>
      <c r="H159" s="41"/>
      <c r="I159" s="228"/>
      <c r="J159" s="41"/>
      <c r="K159" s="41"/>
      <c r="L159" s="45"/>
      <c r="M159" s="229"/>
      <c r="N159" s="230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138</v>
      </c>
      <c r="AU159" s="18" t="s">
        <v>80</v>
      </c>
    </row>
    <row r="160" s="2" customFormat="1" ht="37.8" customHeight="1">
      <c r="A160" s="39"/>
      <c r="B160" s="40"/>
      <c r="C160" s="213" t="s">
        <v>239</v>
      </c>
      <c r="D160" s="213" t="s">
        <v>131</v>
      </c>
      <c r="E160" s="214" t="s">
        <v>240</v>
      </c>
      <c r="F160" s="215" t="s">
        <v>241</v>
      </c>
      <c r="G160" s="216" t="s">
        <v>134</v>
      </c>
      <c r="H160" s="217">
        <v>42</v>
      </c>
      <c r="I160" s="218"/>
      <c r="J160" s="219">
        <f>ROUND(I160*H160,2)</f>
        <v>0</v>
      </c>
      <c r="K160" s="215" t="s">
        <v>135</v>
      </c>
      <c r="L160" s="45"/>
      <c r="M160" s="220" t="s">
        <v>19</v>
      </c>
      <c r="N160" s="221" t="s">
        <v>42</v>
      </c>
      <c r="O160" s="85"/>
      <c r="P160" s="222">
        <f>O160*H160</f>
        <v>0</v>
      </c>
      <c r="Q160" s="222">
        <v>0.29699999999999999</v>
      </c>
      <c r="R160" s="222">
        <f>Q160*H160</f>
        <v>12.474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136</v>
      </c>
      <c r="AT160" s="224" t="s">
        <v>131</v>
      </c>
      <c r="AU160" s="224" t="s">
        <v>80</v>
      </c>
      <c r="AY160" s="18" t="s">
        <v>129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78</v>
      </c>
      <c r="BK160" s="225">
        <f>ROUND(I160*H160,2)</f>
        <v>0</v>
      </c>
      <c r="BL160" s="18" t="s">
        <v>136</v>
      </c>
      <c r="BM160" s="224" t="s">
        <v>242</v>
      </c>
    </row>
    <row r="161" s="2" customFormat="1">
      <c r="A161" s="39"/>
      <c r="B161" s="40"/>
      <c r="C161" s="41"/>
      <c r="D161" s="226" t="s">
        <v>138</v>
      </c>
      <c r="E161" s="41"/>
      <c r="F161" s="227" t="s">
        <v>243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138</v>
      </c>
      <c r="AU161" s="18" t="s">
        <v>80</v>
      </c>
    </row>
    <row r="162" s="2" customFormat="1" ht="49.05" customHeight="1">
      <c r="A162" s="39"/>
      <c r="B162" s="40"/>
      <c r="C162" s="213" t="s">
        <v>244</v>
      </c>
      <c r="D162" s="213" t="s">
        <v>131</v>
      </c>
      <c r="E162" s="214" t="s">
        <v>245</v>
      </c>
      <c r="F162" s="215" t="s">
        <v>246</v>
      </c>
      <c r="G162" s="216" t="s">
        <v>247</v>
      </c>
      <c r="H162" s="217">
        <v>74</v>
      </c>
      <c r="I162" s="218"/>
      <c r="J162" s="219">
        <f>ROUND(I162*H162,2)</f>
        <v>0</v>
      </c>
      <c r="K162" s="215" t="s">
        <v>135</v>
      </c>
      <c r="L162" s="45"/>
      <c r="M162" s="220" t="s">
        <v>19</v>
      </c>
      <c r="N162" s="221" t="s">
        <v>42</v>
      </c>
      <c r="O162" s="85"/>
      <c r="P162" s="222">
        <f>O162*H162</f>
        <v>0</v>
      </c>
      <c r="Q162" s="222">
        <v>0.15540000000000001</v>
      </c>
      <c r="R162" s="222">
        <f>Q162*H162</f>
        <v>11.499600000000001</v>
      </c>
      <c r="S162" s="222">
        <v>0</v>
      </c>
      <c r="T162" s="223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136</v>
      </c>
      <c r="AT162" s="224" t="s">
        <v>131</v>
      </c>
      <c r="AU162" s="224" t="s">
        <v>80</v>
      </c>
      <c r="AY162" s="18" t="s">
        <v>129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78</v>
      </c>
      <c r="BK162" s="225">
        <f>ROUND(I162*H162,2)</f>
        <v>0</v>
      </c>
      <c r="BL162" s="18" t="s">
        <v>136</v>
      </c>
      <c r="BM162" s="224" t="s">
        <v>248</v>
      </c>
    </row>
    <row r="163" s="2" customFormat="1">
      <c r="A163" s="39"/>
      <c r="B163" s="40"/>
      <c r="C163" s="41"/>
      <c r="D163" s="226" t="s">
        <v>138</v>
      </c>
      <c r="E163" s="41"/>
      <c r="F163" s="227" t="s">
        <v>249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138</v>
      </c>
      <c r="AU163" s="18" t="s">
        <v>80</v>
      </c>
    </row>
    <row r="164" s="13" customFormat="1">
      <c r="A164" s="13"/>
      <c r="B164" s="231"/>
      <c r="C164" s="232"/>
      <c r="D164" s="233" t="s">
        <v>140</v>
      </c>
      <c r="E164" s="234" t="s">
        <v>19</v>
      </c>
      <c r="F164" s="235" t="s">
        <v>250</v>
      </c>
      <c r="G164" s="232"/>
      <c r="H164" s="236">
        <v>74</v>
      </c>
      <c r="I164" s="237"/>
      <c r="J164" s="232"/>
      <c r="K164" s="232"/>
      <c r="L164" s="238"/>
      <c r="M164" s="239"/>
      <c r="N164" s="240"/>
      <c r="O164" s="240"/>
      <c r="P164" s="240"/>
      <c r="Q164" s="240"/>
      <c r="R164" s="240"/>
      <c r="S164" s="240"/>
      <c r="T164" s="24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2" t="s">
        <v>140</v>
      </c>
      <c r="AU164" s="242" t="s">
        <v>80</v>
      </c>
      <c r="AV164" s="13" t="s">
        <v>80</v>
      </c>
      <c r="AW164" s="13" t="s">
        <v>32</v>
      </c>
      <c r="AX164" s="13" t="s">
        <v>78</v>
      </c>
      <c r="AY164" s="242" t="s">
        <v>129</v>
      </c>
    </row>
    <row r="165" s="2" customFormat="1" ht="16.5" customHeight="1">
      <c r="A165" s="39"/>
      <c r="B165" s="40"/>
      <c r="C165" s="254" t="s">
        <v>251</v>
      </c>
      <c r="D165" s="254" t="s">
        <v>220</v>
      </c>
      <c r="E165" s="255" t="s">
        <v>252</v>
      </c>
      <c r="F165" s="256" t="s">
        <v>253</v>
      </c>
      <c r="G165" s="257" t="s">
        <v>247</v>
      </c>
      <c r="H165" s="258">
        <v>74</v>
      </c>
      <c r="I165" s="259"/>
      <c r="J165" s="260">
        <f>ROUND(I165*H165,2)</f>
        <v>0</v>
      </c>
      <c r="K165" s="256" t="s">
        <v>135</v>
      </c>
      <c r="L165" s="261"/>
      <c r="M165" s="262" t="s">
        <v>19</v>
      </c>
      <c r="N165" s="263" t="s">
        <v>42</v>
      </c>
      <c r="O165" s="85"/>
      <c r="P165" s="222">
        <f>O165*H165</f>
        <v>0</v>
      </c>
      <c r="Q165" s="222">
        <v>0.080000000000000002</v>
      </c>
      <c r="R165" s="222">
        <f>Q165*H165</f>
        <v>5.9199999999999999</v>
      </c>
      <c r="S165" s="222">
        <v>0</v>
      </c>
      <c r="T165" s="223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4" t="s">
        <v>182</v>
      </c>
      <c r="AT165" s="224" t="s">
        <v>220</v>
      </c>
      <c r="AU165" s="224" t="s">
        <v>80</v>
      </c>
      <c r="AY165" s="18" t="s">
        <v>129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8" t="s">
        <v>78</v>
      </c>
      <c r="BK165" s="225">
        <f>ROUND(I165*H165,2)</f>
        <v>0</v>
      </c>
      <c r="BL165" s="18" t="s">
        <v>136</v>
      </c>
      <c r="BM165" s="224" t="s">
        <v>254</v>
      </c>
    </row>
    <row r="166" s="2" customFormat="1">
      <c r="A166" s="39"/>
      <c r="B166" s="40"/>
      <c r="C166" s="41"/>
      <c r="D166" s="226" t="s">
        <v>138</v>
      </c>
      <c r="E166" s="41"/>
      <c r="F166" s="227" t="s">
        <v>255</v>
      </c>
      <c r="G166" s="41"/>
      <c r="H166" s="41"/>
      <c r="I166" s="228"/>
      <c r="J166" s="41"/>
      <c r="K166" s="41"/>
      <c r="L166" s="45"/>
      <c r="M166" s="229"/>
      <c r="N166" s="230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138</v>
      </c>
      <c r="AU166" s="18" t="s">
        <v>80</v>
      </c>
    </row>
    <row r="167" s="13" customFormat="1">
      <c r="A167" s="13"/>
      <c r="B167" s="231"/>
      <c r="C167" s="232"/>
      <c r="D167" s="233" t="s">
        <v>140</v>
      </c>
      <c r="E167" s="234" t="s">
        <v>19</v>
      </c>
      <c r="F167" s="235" t="s">
        <v>256</v>
      </c>
      <c r="G167" s="232"/>
      <c r="H167" s="236">
        <v>74</v>
      </c>
      <c r="I167" s="237"/>
      <c r="J167" s="232"/>
      <c r="K167" s="232"/>
      <c r="L167" s="238"/>
      <c r="M167" s="239"/>
      <c r="N167" s="240"/>
      <c r="O167" s="240"/>
      <c r="P167" s="240"/>
      <c r="Q167" s="240"/>
      <c r="R167" s="240"/>
      <c r="S167" s="240"/>
      <c r="T167" s="24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2" t="s">
        <v>140</v>
      </c>
      <c r="AU167" s="242" t="s">
        <v>80</v>
      </c>
      <c r="AV167" s="13" t="s">
        <v>80</v>
      </c>
      <c r="AW167" s="13" t="s">
        <v>32</v>
      </c>
      <c r="AX167" s="13" t="s">
        <v>78</v>
      </c>
      <c r="AY167" s="242" t="s">
        <v>129</v>
      </c>
    </row>
    <row r="168" s="12" customFormat="1" ht="22.8" customHeight="1">
      <c r="A168" s="12"/>
      <c r="B168" s="197"/>
      <c r="C168" s="198"/>
      <c r="D168" s="199" t="s">
        <v>70</v>
      </c>
      <c r="E168" s="211" t="s">
        <v>257</v>
      </c>
      <c r="F168" s="211" t="s">
        <v>258</v>
      </c>
      <c r="G168" s="198"/>
      <c r="H168" s="198"/>
      <c r="I168" s="201"/>
      <c r="J168" s="212">
        <f>BK168</f>
        <v>0</v>
      </c>
      <c r="K168" s="198"/>
      <c r="L168" s="203"/>
      <c r="M168" s="204"/>
      <c r="N168" s="205"/>
      <c r="O168" s="205"/>
      <c r="P168" s="206">
        <f>SUM(P169:P175)</f>
        <v>0</v>
      </c>
      <c r="Q168" s="205"/>
      <c r="R168" s="206">
        <f>SUM(R169:R175)</f>
        <v>0</v>
      </c>
      <c r="S168" s="205"/>
      <c r="T168" s="207">
        <f>SUM(T169:T175)</f>
        <v>0</v>
      </c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R168" s="208" t="s">
        <v>78</v>
      </c>
      <c r="AT168" s="209" t="s">
        <v>70</v>
      </c>
      <c r="AU168" s="209" t="s">
        <v>78</v>
      </c>
      <c r="AY168" s="208" t="s">
        <v>129</v>
      </c>
      <c r="BK168" s="210">
        <f>SUM(BK169:BK175)</f>
        <v>0</v>
      </c>
    </row>
    <row r="169" s="2" customFormat="1" ht="24.15" customHeight="1">
      <c r="A169" s="39"/>
      <c r="B169" s="40"/>
      <c r="C169" s="213" t="s">
        <v>7</v>
      </c>
      <c r="D169" s="213" t="s">
        <v>131</v>
      </c>
      <c r="E169" s="214" t="s">
        <v>259</v>
      </c>
      <c r="F169" s="215" t="s">
        <v>260</v>
      </c>
      <c r="G169" s="216" t="s">
        <v>178</v>
      </c>
      <c r="H169" s="217">
        <v>37.722000000000001</v>
      </c>
      <c r="I169" s="218"/>
      <c r="J169" s="219">
        <f>ROUND(I169*H169,2)</f>
        <v>0</v>
      </c>
      <c r="K169" s="215" t="s">
        <v>135</v>
      </c>
      <c r="L169" s="45"/>
      <c r="M169" s="220" t="s">
        <v>19</v>
      </c>
      <c r="N169" s="221" t="s">
        <v>42</v>
      </c>
      <c r="O169" s="85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4" t="s">
        <v>136</v>
      </c>
      <c r="AT169" s="224" t="s">
        <v>131</v>
      </c>
      <c r="AU169" s="224" t="s">
        <v>80</v>
      </c>
      <c r="AY169" s="18" t="s">
        <v>129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8" t="s">
        <v>78</v>
      </c>
      <c r="BK169" s="225">
        <f>ROUND(I169*H169,2)</f>
        <v>0</v>
      </c>
      <c r="BL169" s="18" t="s">
        <v>136</v>
      </c>
      <c r="BM169" s="224" t="s">
        <v>261</v>
      </c>
    </row>
    <row r="170" s="2" customFormat="1">
      <c r="A170" s="39"/>
      <c r="B170" s="40"/>
      <c r="C170" s="41"/>
      <c r="D170" s="226" t="s">
        <v>138</v>
      </c>
      <c r="E170" s="41"/>
      <c r="F170" s="227" t="s">
        <v>262</v>
      </c>
      <c r="G170" s="41"/>
      <c r="H170" s="41"/>
      <c r="I170" s="228"/>
      <c r="J170" s="41"/>
      <c r="K170" s="41"/>
      <c r="L170" s="45"/>
      <c r="M170" s="229"/>
      <c r="N170" s="230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138</v>
      </c>
      <c r="AU170" s="18" t="s">
        <v>80</v>
      </c>
    </row>
    <row r="171" s="2" customFormat="1" ht="37.8" customHeight="1">
      <c r="A171" s="39"/>
      <c r="B171" s="40"/>
      <c r="C171" s="213" t="s">
        <v>263</v>
      </c>
      <c r="D171" s="213" t="s">
        <v>131</v>
      </c>
      <c r="E171" s="214" t="s">
        <v>264</v>
      </c>
      <c r="F171" s="215" t="s">
        <v>265</v>
      </c>
      <c r="G171" s="216" t="s">
        <v>178</v>
      </c>
      <c r="H171" s="217">
        <v>37.722000000000001</v>
      </c>
      <c r="I171" s="218"/>
      <c r="J171" s="219">
        <f>ROUND(I171*H171,2)</f>
        <v>0</v>
      </c>
      <c r="K171" s="215" t="s">
        <v>135</v>
      </c>
      <c r="L171" s="45"/>
      <c r="M171" s="220" t="s">
        <v>19</v>
      </c>
      <c r="N171" s="221" t="s">
        <v>42</v>
      </c>
      <c r="O171" s="85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136</v>
      </c>
      <c r="AT171" s="224" t="s">
        <v>131</v>
      </c>
      <c r="AU171" s="224" t="s">
        <v>80</v>
      </c>
      <c r="AY171" s="18" t="s">
        <v>129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78</v>
      </c>
      <c r="BK171" s="225">
        <f>ROUND(I171*H171,2)</f>
        <v>0</v>
      </c>
      <c r="BL171" s="18" t="s">
        <v>136</v>
      </c>
      <c r="BM171" s="224" t="s">
        <v>266</v>
      </c>
    </row>
    <row r="172" s="2" customFormat="1">
      <c r="A172" s="39"/>
      <c r="B172" s="40"/>
      <c r="C172" s="41"/>
      <c r="D172" s="226" t="s">
        <v>138</v>
      </c>
      <c r="E172" s="41"/>
      <c r="F172" s="227" t="s">
        <v>267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138</v>
      </c>
      <c r="AU172" s="18" t="s">
        <v>80</v>
      </c>
    </row>
    <row r="173" s="2" customFormat="1" ht="44.25" customHeight="1">
      <c r="A173" s="39"/>
      <c r="B173" s="40"/>
      <c r="C173" s="213" t="s">
        <v>268</v>
      </c>
      <c r="D173" s="213" t="s">
        <v>131</v>
      </c>
      <c r="E173" s="214" t="s">
        <v>269</v>
      </c>
      <c r="F173" s="215" t="s">
        <v>270</v>
      </c>
      <c r="G173" s="216" t="s">
        <v>178</v>
      </c>
      <c r="H173" s="217">
        <v>188.61000000000001</v>
      </c>
      <c r="I173" s="218"/>
      <c r="J173" s="219">
        <f>ROUND(I173*H173,2)</f>
        <v>0</v>
      </c>
      <c r="K173" s="215" t="s">
        <v>135</v>
      </c>
      <c r="L173" s="45"/>
      <c r="M173" s="220" t="s">
        <v>19</v>
      </c>
      <c r="N173" s="221" t="s">
        <v>42</v>
      </c>
      <c r="O173" s="85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4" t="s">
        <v>136</v>
      </c>
      <c r="AT173" s="224" t="s">
        <v>131</v>
      </c>
      <c r="AU173" s="224" t="s">
        <v>80</v>
      </c>
      <c r="AY173" s="18" t="s">
        <v>129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8" t="s">
        <v>78</v>
      </c>
      <c r="BK173" s="225">
        <f>ROUND(I173*H173,2)</f>
        <v>0</v>
      </c>
      <c r="BL173" s="18" t="s">
        <v>136</v>
      </c>
      <c r="BM173" s="224" t="s">
        <v>271</v>
      </c>
    </row>
    <row r="174" s="2" customFormat="1">
      <c r="A174" s="39"/>
      <c r="B174" s="40"/>
      <c r="C174" s="41"/>
      <c r="D174" s="226" t="s">
        <v>138</v>
      </c>
      <c r="E174" s="41"/>
      <c r="F174" s="227" t="s">
        <v>272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138</v>
      </c>
      <c r="AU174" s="18" t="s">
        <v>80</v>
      </c>
    </row>
    <row r="175" s="13" customFormat="1">
      <c r="A175" s="13"/>
      <c r="B175" s="231"/>
      <c r="C175" s="232"/>
      <c r="D175" s="233" t="s">
        <v>140</v>
      </c>
      <c r="E175" s="232"/>
      <c r="F175" s="235" t="s">
        <v>273</v>
      </c>
      <c r="G175" s="232"/>
      <c r="H175" s="236">
        <v>188.61000000000001</v>
      </c>
      <c r="I175" s="237"/>
      <c r="J175" s="232"/>
      <c r="K175" s="232"/>
      <c r="L175" s="238"/>
      <c r="M175" s="239"/>
      <c r="N175" s="240"/>
      <c r="O175" s="240"/>
      <c r="P175" s="240"/>
      <c r="Q175" s="240"/>
      <c r="R175" s="240"/>
      <c r="S175" s="240"/>
      <c r="T175" s="241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2" t="s">
        <v>140</v>
      </c>
      <c r="AU175" s="242" t="s">
        <v>80</v>
      </c>
      <c r="AV175" s="13" t="s">
        <v>80</v>
      </c>
      <c r="AW175" s="13" t="s">
        <v>4</v>
      </c>
      <c r="AX175" s="13" t="s">
        <v>78</v>
      </c>
      <c r="AY175" s="242" t="s">
        <v>129</v>
      </c>
    </row>
    <row r="176" s="12" customFormat="1" ht="25.92" customHeight="1">
      <c r="A176" s="12"/>
      <c r="B176" s="197"/>
      <c r="C176" s="198"/>
      <c r="D176" s="199" t="s">
        <v>70</v>
      </c>
      <c r="E176" s="200" t="s">
        <v>274</v>
      </c>
      <c r="F176" s="200" t="s">
        <v>275</v>
      </c>
      <c r="G176" s="198"/>
      <c r="H176" s="198"/>
      <c r="I176" s="201"/>
      <c r="J176" s="202">
        <f>BK176</f>
        <v>0</v>
      </c>
      <c r="K176" s="198"/>
      <c r="L176" s="203"/>
      <c r="M176" s="204"/>
      <c r="N176" s="205"/>
      <c r="O176" s="205"/>
      <c r="P176" s="206">
        <f>P177</f>
        <v>0</v>
      </c>
      <c r="Q176" s="205"/>
      <c r="R176" s="206">
        <f>R177</f>
        <v>0.0013800000000000002</v>
      </c>
      <c r="S176" s="205"/>
      <c r="T176" s="207">
        <f>T177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8" t="s">
        <v>80</v>
      </c>
      <c r="AT176" s="209" t="s">
        <v>70</v>
      </c>
      <c r="AU176" s="209" t="s">
        <v>71</v>
      </c>
      <c r="AY176" s="208" t="s">
        <v>129</v>
      </c>
      <c r="BK176" s="210">
        <f>BK177</f>
        <v>0</v>
      </c>
    </row>
    <row r="177" s="12" customFormat="1" ht="22.8" customHeight="1">
      <c r="A177" s="12"/>
      <c r="B177" s="197"/>
      <c r="C177" s="198"/>
      <c r="D177" s="199" t="s">
        <v>70</v>
      </c>
      <c r="E177" s="211" t="s">
        <v>276</v>
      </c>
      <c r="F177" s="211" t="s">
        <v>277</v>
      </c>
      <c r="G177" s="198"/>
      <c r="H177" s="198"/>
      <c r="I177" s="201"/>
      <c r="J177" s="212">
        <f>BK177</f>
        <v>0</v>
      </c>
      <c r="K177" s="198"/>
      <c r="L177" s="203"/>
      <c r="M177" s="204"/>
      <c r="N177" s="205"/>
      <c r="O177" s="205"/>
      <c r="P177" s="206">
        <f>SUM(P178:P180)</f>
        <v>0</v>
      </c>
      <c r="Q177" s="205"/>
      <c r="R177" s="206">
        <f>SUM(R178:R180)</f>
        <v>0.0013800000000000002</v>
      </c>
      <c r="S177" s="205"/>
      <c r="T177" s="207">
        <f>SUM(T178:T180)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8" t="s">
        <v>80</v>
      </c>
      <c r="AT177" s="209" t="s">
        <v>70</v>
      </c>
      <c r="AU177" s="209" t="s">
        <v>78</v>
      </c>
      <c r="AY177" s="208" t="s">
        <v>129</v>
      </c>
      <c r="BK177" s="210">
        <f>SUM(BK178:BK180)</f>
        <v>0</v>
      </c>
    </row>
    <row r="178" s="2" customFormat="1" ht="16.5" customHeight="1">
      <c r="A178" s="39"/>
      <c r="B178" s="40"/>
      <c r="C178" s="213" t="s">
        <v>278</v>
      </c>
      <c r="D178" s="213" t="s">
        <v>131</v>
      </c>
      <c r="E178" s="214" t="s">
        <v>279</v>
      </c>
      <c r="F178" s="215" t="s">
        <v>280</v>
      </c>
      <c r="G178" s="216" t="s">
        <v>281</v>
      </c>
      <c r="H178" s="217">
        <v>4</v>
      </c>
      <c r="I178" s="218"/>
      <c r="J178" s="219">
        <f>ROUND(I178*H178,2)</f>
        <v>0</v>
      </c>
      <c r="K178" s="215" t="s">
        <v>19</v>
      </c>
      <c r="L178" s="45"/>
      <c r="M178" s="220" t="s">
        <v>19</v>
      </c>
      <c r="N178" s="221" t="s">
        <v>42</v>
      </c>
      <c r="O178" s="85"/>
      <c r="P178" s="222">
        <f>O178*H178</f>
        <v>0</v>
      </c>
      <c r="Q178" s="222">
        <v>6.0000000000000002E-05</v>
      </c>
      <c r="R178" s="222">
        <f>Q178*H178</f>
        <v>0.00024000000000000001</v>
      </c>
      <c r="S178" s="222">
        <v>0</v>
      </c>
      <c r="T178" s="223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4" t="s">
        <v>229</v>
      </c>
      <c r="AT178" s="224" t="s">
        <v>131</v>
      </c>
      <c r="AU178" s="224" t="s">
        <v>80</v>
      </c>
      <c r="AY178" s="18" t="s">
        <v>129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8" t="s">
        <v>78</v>
      </c>
      <c r="BK178" s="225">
        <f>ROUND(I178*H178,2)</f>
        <v>0</v>
      </c>
      <c r="BL178" s="18" t="s">
        <v>229</v>
      </c>
      <c r="BM178" s="224" t="s">
        <v>282</v>
      </c>
    </row>
    <row r="179" s="2" customFormat="1" ht="16.5" customHeight="1">
      <c r="A179" s="39"/>
      <c r="B179" s="40"/>
      <c r="C179" s="213" t="s">
        <v>283</v>
      </c>
      <c r="D179" s="213" t="s">
        <v>131</v>
      </c>
      <c r="E179" s="214" t="s">
        <v>284</v>
      </c>
      <c r="F179" s="215" t="s">
        <v>285</v>
      </c>
      <c r="G179" s="216" t="s">
        <v>281</v>
      </c>
      <c r="H179" s="217">
        <v>3</v>
      </c>
      <c r="I179" s="218"/>
      <c r="J179" s="219">
        <f>ROUND(I179*H179,2)</f>
        <v>0</v>
      </c>
      <c r="K179" s="215" t="s">
        <v>19</v>
      </c>
      <c r="L179" s="45"/>
      <c r="M179" s="220" t="s">
        <v>19</v>
      </c>
      <c r="N179" s="221" t="s">
        <v>42</v>
      </c>
      <c r="O179" s="85"/>
      <c r="P179" s="222">
        <f>O179*H179</f>
        <v>0</v>
      </c>
      <c r="Q179" s="222">
        <v>6.0000000000000002E-05</v>
      </c>
      <c r="R179" s="222">
        <f>Q179*H179</f>
        <v>0.00018000000000000001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229</v>
      </c>
      <c r="AT179" s="224" t="s">
        <v>131</v>
      </c>
      <c r="AU179" s="224" t="s">
        <v>80</v>
      </c>
      <c r="AY179" s="18" t="s">
        <v>129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78</v>
      </c>
      <c r="BK179" s="225">
        <f>ROUND(I179*H179,2)</f>
        <v>0</v>
      </c>
      <c r="BL179" s="18" t="s">
        <v>229</v>
      </c>
      <c r="BM179" s="224" t="s">
        <v>286</v>
      </c>
    </row>
    <row r="180" s="2" customFormat="1" ht="24.15" customHeight="1">
      <c r="A180" s="39"/>
      <c r="B180" s="40"/>
      <c r="C180" s="213" t="s">
        <v>287</v>
      </c>
      <c r="D180" s="213" t="s">
        <v>131</v>
      </c>
      <c r="E180" s="214" t="s">
        <v>288</v>
      </c>
      <c r="F180" s="215" t="s">
        <v>289</v>
      </c>
      <c r="G180" s="216" t="s">
        <v>281</v>
      </c>
      <c r="H180" s="217">
        <v>16</v>
      </c>
      <c r="I180" s="218"/>
      <c r="J180" s="219">
        <f>ROUND(I180*H180,2)</f>
        <v>0</v>
      </c>
      <c r="K180" s="215" t="s">
        <v>19</v>
      </c>
      <c r="L180" s="45"/>
      <c r="M180" s="220" t="s">
        <v>19</v>
      </c>
      <c r="N180" s="221" t="s">
        <v>42</v>
      </c>
      <c r="O180" s="85"/>
      <c r="P180" s="222">
        <f>O180*H180</f>
        <v>0</v>
      </c>
      <c r="Q180" s="222">
        <v>6.0000000000000002E-05</v>
      </c>
      <c r="R180" s="222">
        <f>Q180*H180</f>
        <v>0.00096000000000000002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229</v>
      </c>
      <c r="AT180" s="224" t="s">
        <v>131</v>
      </c>
      <c r="AU180" s="224" t="s">
        <v>80</v>
      </c>
      <c r="AY180" s="18" t="s">
        <v>129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78</v>
      </c>
      <c r="BK180" s="225">
        <f>ROUND(I180*H180,2)</f>
        <v>0</v>
      </c>
      <c r="BL180" s="18" t="s">
        <v>229</v>
      </c>
      <c r="BM180" s="224" t="s">
        <v>290</v>
      </c>
    </row>
    <row r="181" s="12" customFormat="1" ht="25.92" customHeight="1">
      <c r="A181" s="12"/>
      <c r="B181" s="197"/>
      <c r="C181" s="198"/>
      <c r="D181" s="199" t="s">
        <v>70</v>
      </c>
      <c r="E181" s="200" t="s">
        <v>291</v>
      </c>
      <c r="F181" s="200" t="s">
        <v>292</v>
      </c>
      <c r="G181" s="198"/>
      <c r="H181" s="198"/>
      <c r="I181" s="201"/>
      <c r="J181" s="202">
        <f>BK181</f>
        <v>0</v>
      </c>
      <c r="K181" s="198"/>
      <c r="L181" s="203"/>
      <c r="M181" s="204"/>
      <c r="N181" s="205"/>
      <c r="O181" s="205"/>
      <c r="P181" s="206">
        <f>SUM(P182:P189)</f>
        <v>0</v>
      </c>
      <c r="Q181" s="205"/>
      <c r="R181" s="206">
        <f>SUM(R182:R189)</f>
        <v>0</v>
      </c>
      <c r="S181" s="205"/>
      <c r="T181" s="207">
        <f>SUM(T182:T189)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08" t="s">
        <v>136</v>
      </c>
      <c r="AT181" s="209" t="s">
        <v>70</v>
      </c>
      <c r="AU181" s="209" t="s">
        <v>71</v>
      </c>
      <c r="AY181" s="208" t="s">
        <v>129</v>
      </c>
      <c r="BK181" s="210">
        <f>SUM(BK182:BK189)</f>
        <v>0</v>
      </c>
    </row>
    <row r="182" s="2" customFormat="1" ht="24.15" customHeight="1">
      <c r="A182" s="39"/>
      <c r="B182" s="40"/>
      <c r="C182" s="213" t="s">
        <v>293</v>
      </c>
      <c r="D182" s="213" t="s">
        <v>131</v>
      </c>
      <c r="E182" s="214" t="s">
        <v>294</v>
      </c>
      <c r="F182" s="215" t="s">
        <v>295</v>
      </c>
      <c r="G182" s="216" t="s">
        <v>296</v>
      </c>
      <c r="H182" s="217">
        <v>32</v>
      </c>
      <c r="I182" s="218"/>
      <c r="J182" s="219">
        <f>ROUND(I182*H182,2)</f>
        <v>0</v>
      </c>
      <c r="K182" s="215" t="s">
        <v>135</v>
      </c>
      <c r="L182" s="45"/>
      <c r="M182" s="220" t="s">
        <v>19</v>
      </c>
      <c r="N182" s="221" t="s">
        <v>42</v>
      </c>
      <c r="O182" s="85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24" t="s">
        <v>297</v>
      </c>
      <c r="AT182" s="224" t="s">
        <v>131</v>
      </c>
      <c r="AU182" s="224" t="s">
        <v>78</v>
      </c>
      <c r="AY182" s="18" t="s">
        <v>129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8" t="s">
        <v>78</v>
      </c>
      <c r="BK182" s="225">
        <f>ROUND(I182*H182,2)</f>
        <v>0</v>
      </c>
      <c r="BL182" s="18" t="s">
        <v>297</v>
      </c>
      <c r="BM182" s="224" t="s">
        <v>298</v>
      </c>
    </row>
    <row r="183" s="2" customFormat="1">
      <c r="A183" s="39"/>
      <c r="B183" s="40"/>
      <c r="C183" s="41"/>
      <c r="D183" s="226" t="s">
        <v>138</v>
      </c>
      <c r="E183" s="41"/>
      <c r="F183" s="227" t="s">
        <v>299</v>
      </c>
      <c r="G183" s="41"/>
      <c r="H183" s="41"/>
      <c r="I183" s="228"/>
      <c r="J183" s="41"/>
      <c r="K183" s="41"/>
      <c r="L183" s="45"/>
      <c r="M183" s="229"/>
      <c r="N183" s="230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138</v>
      </c>
      <c r="AU183" s="18" t="s">
        <v>78</v>
      </c>
    </row>
    <row r="184" s="2" customFormat="1" ht="33" customHeight="1">
      <c r="A184" s="39"/>
      <c r="B184" s="40"/>
      <c r="C184" s="213" t="s">
        <v>300</v>
      </c>
      <c r="D184" s="213" t="s">
        <v>131</v>
      </c>
      <c r="E184" s="214" t="s">
        <v>301</v>
      </c>
      <c r="F184" s="215" t="s">
        <v>302</v>
      </c>
      <c r="G184" s="216" t="s">
        <v>296</v>
      </c>
      <c r="H184" s="217">
        <v>12</v>
      </c>
      <c r="I184" s="218"/>
      <c r="J184" s="219">
        <f>ROUND(I184*H184,2)</f>
        <v>0</v>
      </c>
      <c r="K184" s="215" t="s">
        <v>135</v>
      </c>
      <c r="L184" s="45"/>
      <c r="M184" s="220" t="s">
        <v>19</v>
      </c>
      <c r="N184" s="221" t="s">
        <v>42</v>
      </c>
      <c r="O184" s="85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4" t="s">
        <v>297</v>
      </c>
      <c r="AT184" s="224" t="s">
        <v>131</v>
      </c>
      <c r="AU184" s="224" t="s">
        <v>78</v>
      </c>
      <c r="AY184" s="18" t="s">
        <v>129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8" t="s">
        <v>78</v>
      </c>
      <c r="BK184" s="225">
        <f>ROUND(I184*H184,2)</f>
        <v>0</v>
      </c>
      <c r="BL184" s="18" t="s">
        <v>297</v>
      </c>
      <c r="BM184" s="224" t="s">
        <v>303</v>
      </c>
    </row>
    <row r="185" s="2" customFormat="1">
      <c r="A185" s="39"/>
      <c r="B185" s="40"/>
      <c r="C185" s="41"/>
      <c r="D185" s="226" t="s">
        <v>138</v>
      </c>
      <c r="E185" s="41"/>
      <c r="F185" s="227" t="s">
        <v>304</v>
      </c>
      <c r="G185" s="41"/>
      <c r="H185" s="41"/>
      <c r="I185" s="228"/>
      <c r="J185" s="41"/>
      <c r="K185" s="41"/>
      <c r="L185" s="45"/>
      <c r="M185" s="229"/>
      <c r="N185" s="230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138</v>
      </c>
      <c r="AU185" s="18" t="s">
        <v>78</v>
      </c>
    </row>
    <row r="186" s="13" customFormat="1">
      <c r="A186" s="13"/>
      <c r="B186" s="231"/>
      <c r="C186" s="232"/>
      <c r="D186" s="233" t="s">
        <v>140</v>
      </c>
      <c r="E186" s="234" t="s">
        <v>19</v>
      </c>
      <c r="F186" s="235" t="s">
        <v>305</v>
      </c>
      <c r="G186" s="232"/>
      <c r="H186" s="236">
        <v>12</v>
      </c>
      <c r="I186" s="237"/>
      <c r="J186" s="232"/>
      <c r="K186" s="232"/>
      <c r="L186" s="238"/>
      <c r="M186" s="239"/>
      <c r="N186" s="240"/>
      <c r="O186" s="240"/>
      <c r="P186" s="240"/>
      <c r="Q186" s="240"/>
      <c r="R186" s="240"/>
      <c r="S186" s="240"/>
      <c r="T186" s="241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2" t="s">
        <v>140</v>
      </c>
      <c r="AU186" s="242" t="s">
        <v>78</v>
      </c>
      <c r="AV186" s="13" t="s">
        <v>80</v>
      </c>
      <c r="AW186" s="13" t="s">
        <v>32</v>
      </c>
      <c r="AX186" s="13" t="s">
        <v>78</v>
      </c>
      <c r="AY186" s="242" t="s">
        <v>129</v>
      </c>
    </row>
    <row r="187" s="2" customFormat="1" ht="24.15" customHeight="1">
      <c r="A187" s="39"/>
      <c r="B187" s="40"/>
      <c r="C187" s="213" t="s">
        <v>306</v>
      </c>
      <c r="D187" s="213" t="s">
        <v>131</v>
      </c>
      <c r="E187" s="214" t="s">
        <v>307</v>
      </c>
      <c r="F187" s="215" t="s">
        <v>308</v>
      </c>
      <c r="G187" s="216" t="s">
        <v>296</v>
      </c>
      <c r="H187" s="217">
        <v>20</v>
      </c>
      <c r="I187" s="218"/>
      <c r="J187" s="219">
        <f>ROUND(I187*H187,2)</f>
        <v>0</v>
      </c>
      <c r="K187" s="215" t="s">
        <v>135</v>
      </c>
      <c r="L187" s="45"/>
      <c r="M187" s="220" t="s">
        <v>19</v>
      </c>
      <c r="N187" s="221" t="s">
        <v>42</v>
      </c>
      <c r="O187" s="85"/>
      <c r="P187" s="222">
        <f>O187*H187</f>
        <v>0</v>
      </c>
      <c r="Q187" s="222">
        <v>0</v>
      </c>
      <c r="R187" s="222">
        <f>Q187*H187</f>
        <v>0</v>
      </c>
      <c r="S187" s="222">
        <v>0</v>
      </c>
      <c r="T187" s="223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4" t="s">
        <v>297</v>
      </c>
      <c r="AT187" s="224" t="s">
        <v>131</v>
      </c>
      <c r="AU187" s="224" t="s">
        <v>78</v>
      </c>
      <c r="AY187" s="18" t="s">
        <v>129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8" t="s">
        <v>78</v>
      </c>
      <c r="BK187" s="225">
        <f>ROUND(I187*H187,2)</f>
        <v>0</v>
      </c>
      <c r="BL187" s="18" t="s">
        <v>297</v>
      </c>
      <c r="BM187" s="224" t="s">
        <v>309</v>
      </c>
    </row>
    <row r="188" s="2" customFormat="1">
      <c r="A188" s="39"/>
      <c r="B188" s="40"/>
      <c r="C188" s="41"/>
      <c r="D188" s="226" t="s">
        <v>138</v>
      </c>
      <c r="E188" s="41"/>
      <c r="F188" s="227" t="s">
        <v>310</v>
      </c>
      <c r="G188" s="41"/>
      <c r="H188" s="41"/>
      <c r="I188" s="228"/>
      <c r="J188" s="41"/>
      <c r="K188" s="41"/>
      <c r="L188" s="45"/>
      <c r="M188" s="229"/>
      <c r="N188" s="230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138</v>
      </c>
      <c r="AU188" s="18" t="s">
        <v>78</v>
      </c>
    </row>
    <row r="189" s="13" customFormat="1">
      <c r="A189" s="13"/>
      <c r="B189" s="231"/>
      <c r="C189" s="232"/>
      <c r="D189" s="233" t="s">
        <v>140</v>
      </c>
      <c r="E189" s="234" t="s">
        <v>19</v>
      </c>
      <c r="F189" s="235" t="s">
        <v>311</v>
      </c>
      <c r="G189" s="232"/>
      <c r="H189" s="236">
        <v>20</v>
      </c>
      <c r="I189" s="237"/>
      <c r="J189" s="232"/>
      <c r="K189" s="232"/>
      <c r="L189" s="238"/>
      <c r="M189" s="239"/>
      <c r="N189" s="240"/>
      <c r="O189" s="240"/>
      <c r="P189" s="240"/>
      <c r="Q189" s="240"/>
      <c r="R189" s="240"/>
      <c r="S189" s="240"/>
      <c r="T189" s="241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42" t="s">
        <v>140</v>
      </c>
      <c r="AU189" s="242" t="s">
        <v>78</v>
      </c>
      <c r="AV189" s="13" t="s">
        <v>80</v>
      </c>
      <c r="AW189" s="13" t="s">
        <v>32</v>
      </c>
      <c r="AX189" s="13" t="s">
        <v>78</v>
      </c>
      <c r="AY189" s="242" t="s">
        <v>129</v>
      </c>
    </row>
    <row r="190" s="12" customFormat="1" ht="25.92" customHeight="1">
      <c r="A190" s="12"/>
      <c r="B190" s="197"/>
      <c r="C190" s="198"/>
      <c r="D190" s="199" t="s">
        <v>70</v>
      </c>
      <c r="E190" s="200" t="s">
        <v>312</v>
      </c>
      <c r="F190" s="200" t="s">
        <v>313</v>
      </c>
      <c r="G190" s="198"/>
      <c r="H190" s="198"/>
      <c r="I190" s="201"/>
      <c r="J190" s="202">
        <f>BK190</f>
        <v>0</v>
      </c>
      <c r="K190" s="198"/>
      <c r="L190" s="203"/>
      <c r="M190" s="204"/>
      <c r="N190" s="205"/>
      <c r="O190" s="205"/>
      <c r="P190" s="206">
        <f>SUM(P191:P193)</f>
        <v>0</v>
      </c>
      <c r="Q190" s="205"/>
      <c r="R190" s="206">
        <f>SUM(R191:R193)</f>
        <v>0</v>
      </c>
      <c r="S190" s="205"/>
      <c r="T190" s="207">
        <f>SUM(T191:T193)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08" t="s">
        <v>136</v>
      </c>
      <c r="AT190" s="209" t="s">
        <v>70</v>
      </c>
      <c r="AU190" s="209" t="s">
        <v>71</v>
      </c>
      <c r="AY190" s="208" t="s">
        <v>129</v>
      </c>
      <c r="BK190" s="210">
        <f>SUM(BK191:BK193)</f>
        <v>0</v>
      </c>
    </row>
    <row r="191" s="2" customFormat="1" ht="16.5" customHeight="1">
      <c r="A191" s="39"/>
      <c r="B191" s="40"/>
      <c r="C191" s="213" t="s">
        <v>314</v>
      </c>
      <c r="D191" s="213" t="s">
        <v>131</v>
      </c>
      <c r="E191" s="214" t="s">
        <v>315</v>
      </c>
      <c r="F191" s="215" t="s">
        <v>316</v>
      </c>
      <c r="G191" s="216" t="s">
        <v>281</v>
      </c>
      <c r="H191" s="217">
        <v>1</v>
      </c>
      <c r="I191" s="218"/>
      <c r="J191" s="219">
        <f>ROUND(I191*H191,2)</f>
        <v>0</v>
      </c>
      <c r="K191" s="215" t="s">
        <v>19</v>
      </c>
      <c r="L191" s="45"/>
      <c r="M191" s="220" t="s">
        <v>19</v>
      </c>
      <c r="N191" s="221" t="s">
        <v>42</v>
      </c>
      <c r="O191" s="85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317</v>
      </c>
      <c r="AT191" s="224" t="s">
        <v>131</v>
      </c>
      <c r="AU191" s="224" t="s">
        <v>78</v>
      </c>
      <c r="AY191" s="18" t="s">
        <v>129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78</v>
      </c>
      <c r="BK191" s="225">
        <f>ROUND(I191*H191,2)</f>
        <v>0</v>
      </c>
      <c r="BL191" s="18" t="s">
        <v>317</v>
      </c>
      <c r="BM191" s="224" t="s">
        <v>318</v>
      </c>
    </row>
    <row r="192" s="15" customFormat="1">
      <c r="A192" s="15"/>
      <c r="B192" s="264"/>
      <c r="C192" s="265"/>
      <c r="D192" s="233" t="s">
        <v>140</v>
      </c>
      <c r="E192" s="266" t="s">
        <v>19</v>
      </c>
      <c r="F192" s="267" t="s">
        <v>319</v>
      </c>
      <c r="G192" s="265"/>
      <c r="H192" s="266" t="s">
        <v>19</v>
      </c>
      <c r="I192" s="268"/>
      <c r="J192" s="265"/>
      <c r="K192" s="265"/>
      <c r="L192" s="269"/>
      <c r="M192" s="270"/>
      <c r="N192" s="271"/>
      <c r="O192" s="271"/>
      <c r="P192" s="271"/>
      <c r="Q192" s="271"/>
      <c r="R192" s="271"/>
      <c r="S192" s="271"/>
      <c r="T192" s="272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T192" s="273" t="s">
        <v>140</v>
      </c>
      <c r="AU192" s="273" t="s">
        <v>78</v>
      </c>
      <c r="AV192" s="15" t="s">
        <v>78</v>
      </c>
      <c r="AW192" s="15" t="s">
        <v>32</v>
      </c>
      <c r="AX192" s="15" t="s">
        <v>71</v>
      </c>
      <c r="AY192" s="273" t="s">
        <v>129</v>
      </c>
    </row>
    <row r="193" s="13" customFormat="1">
      <c r="A193" s="13"/>
      <c r="B193" s="231"/>
      <c r="C193" s="232"/>
      <c r="D193" s="233" t="s">
        <v>140</v>
      </c>
      <c r="E193" s="234" t="s">
        <v>19</v>
      </c>
      <c r="F193" s="235" t="s">
        <v>78</v>
      </c>
      <c r="G193" s="232"/>
      <c r="H193" s="236">
        <v>1</v>
      </c>
      <c r="I193" s="237"/>
      <c r="J193" s="232"/>
      <c r="K193" s="232"/>
      <c r="L193" s="238"/>
      <c r="M193" s="239"/>
      <c r="N193" s="240"/>
      <c r="O193" s="240"/>
      <c r="P193" s="240"/>
      <c r="Q193" s="240"/>
      <c r="R193" s="240"/>
      <c r="S193" s="240"/>
      <c r="T193" s="241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42" t="s">
        <v>140</v>
      </c>
      <c r="AU193" s="242" t="s">
        <v>78</v>
      </c>
      <c r="AV193" s="13" t="s">
        <v>80</v>
      </c>
      <c r="AW193" s="13" t="s">
        <v>32</v>
      </c>
      <c r="AX193" s="13" t="s">
        <v>78</v>
      </c>
      <c r="AY193" s="242" t="s">
        <v>129</v>
      </c>
    </row>
    <row r="194" s="12" customFormat="1" ht="25.92" customHeight="1">
      <c r="A194" s="12"/>
      <c r="B194" s="197"/>
      <c r="C194" s="198"/>
      <c r="D194" s="199" t="s">
        <v>70</v>
      </c>
      <c r="E194" s="200" t="s">
        <v>86</v>
      </c>
      <c r="F194" s="200" t="s">
        <v>87</v>
      </c>
      <c r="G194" s="198"/>
      <c r="H194" s="198"/>
      <c r="I194" s="201"/>
      <c r="J194" s="202">
        <f>BK194</f>
        <v>0</v>
      </c>
      <c r="K194" s="198"/>
      <c r="L194" s="203"/>
      <c r="M194" s="204"/>
      <c r="N194" s="205"/>
      <c r="O194" s="205"/>
      <c r="P194" s="206">
        <f>P195</f>
        <v>0</v>
      </c>
      <c r="Q194" s="205"/>
      <c r="R194" s="206">
        <f>R195</f>
        <v>0</v>
      </c>
      <c r="S194" s="205"/>
      <c r="T194" s="207">
        <f>T195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8" t="s">
        <v>162</v>
      </c>
      <c r="AT194" s="209" t="s">
        <v>70</v>
      </c>
      <c r="AU194" s="209" t="s">
        <v>71</v>
      </c>
      <c r="AY194" s="208" t="s">
        <v>129</v>
      </c>
      <c r="BK194" s="210">
        <f>BK195</f>
        <v>0</v>
      </c>
    </row>
    <row r="195" s="12" customFormat="1" ht="22.8" customHeight="1">
      <c r="A195" s="12"/>
      <c r="B195" s="197"/>
      <c r="C195" s="198"/>
      <c r="D195" s="199" t="s">
        <v>70</v>
      </c>
      <c r="E195" s="211" t="s">
        <v>320</v>
      </c>
      <c r="F195" s="211" t="s">
        <v>321</v>
      </c>
      <c r="G195" s="198"/>
      <c r="H195" s="198"/>
      <c r="I195" s="201"/>
      <c r="J195" s="212">
        <f>BK195</f>
        <v>0</v>
      </c>
      <c r="K195" s="198"/>
      <c r="L195" s="203"/>
      <c r="M195" s="204"/>
      <c r="N195" s="205"/>
      <c r="O195" s="205"/>
      <c r="P195" s="206">
        <f>SUM(P196:P203)</f>
        <v>0</v>
      </c>
      <c r="Q195" s="205"/>
      <c r="R195" s="206">
        <f>SUM(R196:R203)</f>
        <v>0</v>
      </c>
      <c r="S195" s="205"/>
      <c r="T195" s="207">
        <f>SUM(T196:T203)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8" t="s">
        <v>162</v>
      </c>
      <c r="AT195" s="209" t="s">
        <v>70</v>
      </c>
      <c r="AU195" s="209" t="s">
        <v>78</v>
      </c>
      <c r="AY195" s="208" t="s">
        <v>129</v>
      </c>
      <c r="BK195" s="210">
        <f>SUM(BK196:BK203)</f>
        <v>0</v>
      </c>
    </row>
    <row r="196" s="2" customFormat="1" ht="16.5" customHeight="1">
      <c r="A196" s="39"/>
      <c r="B196" s="40"/>
      <c r="C196" s="213" t="s">
        <v>322</v>
      </c>
      <c r="D196" s="213" t="s">
        <v>131</v>
      </c>
      <c r="E196" s="214" t="s">
        <v>323</v>
      </c>
      <c r="F196" s="215" t="s">
        <v>324</v>
      </c>
      <c r="G196" s="216" t="s">
        <v>325</v>
      </c>
      <c r="H196" s="217">
        <v>1</v>
      </c>
      <c r="I196" s="218"/>
      <c r="J196" s="219">
        <f>ROUND(I196*H196,2)</f>
        <v>0</v>
      </c>
      <c r="K196" s="215" t="s">
        <v>135</v>
      </c>
      <c r="L196" s="45"/>
      <c r="M196" s="220" t="s">
        <v>19</v>
      </c>
      <c r="N196" s="221" t="s">
        <v>42</v>
      </c>
      <c r="O196" s="85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326</v>
      </c>
      <c r="AT196" s="224" t="s">
        <v>131</v>
      </c>
      <c r="AU196" s="224" t="s">
        <v>80</v>
      </c>
      <c r="AY196" s="18" t="s">
        <v>129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78</v>
      </c>
      <c r="BK196" s="225">
        <f>ROUND(I196*H196,2)</f>
        <v>0</v>
      </c>
      <c r="BL196" s="18" t="s">
        <v>326</v>
      </c>
      <c r="BM196" s="224" t="s">
        <v>327</v>
      </c>
    </row>
    <row r="197" s="2" customFormat="1">
      <c r="A197" s="39"/>
      <c r="B197" s="40"/>
      <c r="C197" s="41"/>
      <c r="D197" s="226" t="s">
        <v>138</v>
      </c>
      <c r="E197" s="41"/>
      <c r="F197" s="227" t="s">
        <v>328</v>
      </c>
      <c r="G197" s="41"/>
      <c r="H197" s="41"/>
      <c r="I197" s="228"/>
      <c r="J197" s="41"/>
      <c r="K197" s="41"/>
      <c r="L197" s="45"/>
      <c r="M197" s="229"/>
      <c r="N197" s="230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138</v>
      </c>
      <c r="AU197" s="18" t="s">
        <v>80</v>
      </c>
    </row>
    <row r="198" s="13" customFormat="1">
      <c r="A198" s="13"/>
      <c r="B198" s="231"/>
      <c r="C198" s="232"/>
      <c r="D198" s="233" t="s">
        <v>140</v>
      </c>
      <c r="E198" s="234" t="s">
        <v>19</v>
      </c>
      <c r="F198" s="235" t="s">
        <v>329</v>
      </c>
      <c r="G198" s="232"/>
      <c r="H198" s="236">
        <v>1</v>
      </c>
      <c r="I198" s="237"/>
      <c r="J198" s="232"/>
      <c r="K198" s="232"/>
      <c r="L198" s="238"/>
      <c r="M198" s="239"/>
      <c r="N198" s="240"/>
      <c r="O198" s="240"/>
      <c r="P198" s="240"/>
      <c r="Q198" s="240"/>
      <c r="R198" s="240"/>
      <c r="S198" s="240"/>
      <c r="T198" s="241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2" t="s">
        <v>140</v>
      </c>
      <c r="AU198" s="242" t="s">
        <v>80</v>
      </c>
      <c r="AV198" s="13" t="s">
        <v>80</v>
      </c>
      <c r="AW198" s="13" t="s">
        <v>32</v>
      </c>
      <c r="AX198" s="13" t="s">
        <v>78</v>
      </c>
      <c r="AY198" s="242" t="s">
        <v>129</v>
      </c>
    </row>
    <row r="199" s="2" customFormat="1" ht="16.5" customHeight="1">
      <c r="A199" s="39"/>
      <c r="B199" s="40"/>
      <c r="C199" s="213" t="s">
        <v>330</v>
      </c>
      <c r="D199" s="213" t="s">
        <v>131</v>
      </c>
      <c r="E199" s="214" t="s">
        <v>331</v>
      </c>
      <c r="F199" s="215" t="s">
        <v>332</v>
      </c>
      <c r="G199" s="216" t="s">
        <v>325</v>
      </c>
      <c r="H199" s="217">
        <v>1</v>
      </c>
      <c r="I199" s="218"/>
      <c r="J199" s="219">
        <f>ROUND(I199*H199,2)</f>
        <v>0</v>
      </c>
      <c r="K199" s="215" t="s">
        <v>135</v>
      </c>
      <c r="L199" s="45"/>
      <c r="M199" s="220" t="s">
        <v>19</v>
      </c>
      <c r="N199" s="221" t="s">
        <v>42</v>
      </c>
      <c r="O199" s="85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24" t="s">
        <v>326</v>
      </c>
      <c r="AT199" s="224" t="s">
        <v>131</v>
      </c>
      <c r="AU199" s="224" t="s">
        <v>80</v>
      </c>
      <c r="AY199" s="18" t="s">
        <v>129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8" t="s">
        <v>78</v>
      </c>
      <c r="BK199" s="225">
        <f>ROUND(I199*H199,2)</f>
        <v>0</v>
      </c>
      <c r="BL199" s="18" t="s">
        <v>326</v>
      </c>
      <c r="BM199" s="224" t="s">
        <v>333</v>
      </c>
    </row>
    <row r="200" s="2" customFormat="1">
      <c r="A200" s="39"/>
      <c r="B200" s="40"/>
      <c r="C200" s="41"/>
      <c r="D200" s="226" t="s">
        <v>138</v>
      </c>
      <c r="E200" s="41"/>
      <c r="F200" s="227" t="s">
        <v>334</v>
      </c>
      <c r="G200" s="41"/>
      <c r="H200" s="41"/>
      <c r="I200" s="228"/>
      <c r="J200" s="41"/>
      <c r="K200" s="41"/>
      <c r="L200" s="45"/>
      <c r="M200" s="229"/>
      <c r="N200" s="230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138</v>
      </c>
      <c r="AU200" s="18" t="s">
        <v>80</v>
      </c>
    </row>
    <row r="201" s="13" customFormat="1">
      <c r="A201" s="13"/>
      <c r="B201" s="231"/>
      <c r="C201" s="232"/>
      <c r="D201" s="233" t="s">
        <v>140</v>
      </c>
      <c r="E201" s="234" t="s">
        <v>19</v>
      </c>
      <c r="F201" s="235" t="s">
        <v>335</v>
      </c>
      <c r="G201" s="232"/>
      <c r="H201" s="236">
        <v>1</v>
      </c>
      <c r="I201" s="237"/>
      <c r="J201" s="232"/>
      <c r="K201" s="232"/>
      <c r="L201" s="238"/>
      <c r="M201" s="239"/>
      <c r="N201" s="240"/>
      <c r="O201" s="240"/>
      <c r="P201" s="240"/>
      <c r="Q201" s="240"/>
      <c r="R201" s="240"/>
      <c r="S201" s="240"/>
      <c r="T201" s="241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42" t="s">
        <v>140</v>
      </c>
      <c r="AU201" s="242" t="s">
        <v>80</v>
      </c>
      <c r="AV201" s="13" t="s">
        <v>80</v>
      </c>
      <c r="AW201" s="13" t="s">
        <v>32</v>
      </c>
      <c r="AX201" s="13" t="s">
        <v>78</v>
      </c>
      <c r="AY201" s="242" t="s">
        <v>129</v>
      </c>
    </row>
    <row r="202" s="2" customFormat="1" ht="16.5" customHeight="1">
      <c r="A202" s="39"/>
      <c r="B202" s="40"/>
      <c r="C202" s="213" t="s">
        <v>336</v>
      </c>
      <c r="D202" s="213" t="s">
        <v>131</v>
      </c>
      <c r="E202" s="214" t="s">
        <v>337</v>
      </c>
      <c r="F202" s="215" t="s">
        <v>338</v>
      </c>
      <c r="G202" s="216" t="s">
        <v>325</v>
      </c>
      <c r="H202" s="217">
        <v>1</v>
      </c>
      <c r="I202" s="218"/>
      <c r="J202" s="219">
        <f>ROUND(I202*H202,2)</f>
        <v>0</v>
      </c>
      <c r="K202" s="215" t="s">
        <v>19</v>
      </c>
      <c r="L202" s="45"/>
      <c r="M202" s="220" t="s">
        <v>19</v>
      </c>
      <c r="N202" s="221" t="s">
        <v>42</v>
      </c>
      <c r="O202" s="85"/>
      <c r="P202" s="222">
        <f>O202*H202</f>
        <v>0</v>
      </c>
      <c r="Q202" s="222">
        <v>0</v>
      </c>
      <c r="R202" s="222">
        <f>Q202*H202</f>
        <v>0</v>
      </c>
      <c r="S202" s="222">
        <v>0</v>
      </c>
      <c r="T202" s="223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4" t="s">
        <v>326</v>
      </c>
      <c r="AT202" s="224" t="s">
        <v>131</v>
      </c>
      <c r="AU202" s="224" t="s">
        <v>80</v>
      </c>
      <c r="AY202" s="18" t="s">
        <v>129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8" t="s">
        <v>78</v>
      </c>
      <c r="BK202" s="225">
        <f>ROUND(I202*H202,2)</f>
        <v>0</v>
      </c>
      <c r="BL202" s="18" t="s">
        <v>326</v>
      </c>
      <c r="BM202" s="224" t="s">
        <v>339</v>
      </c>
    </row>
    <row r="203" s="13" customFormat="1">
      <c r="A203" s="13"/>
      <c r="B203" s="231"/>
      <c r="C203" s="232"/>
      <c r="D203" s="233" t="s">
        <v>140</v>
      </c>
      <c r="E203" s="234" t="s">
        <v>19</v>
      </c>
      <c r="F203" s="235" t="s">
        <v>340</v>
      </c>
      <c r="G203" s="232"/>
      <c r="H203" s="236">
        <v>1</v>
      </c>
      <c r="I203" s="237"/>
      <c r="J203" s="232"/>
      <c r="K203" s="232"/>
      <c r="L203" s="238"/>
      <c r="M203" s="274"/>
      <c r="N203" s="275"/>
      <c r="O203" s="275"/>
      <c r="P203" s="275"/>
      <c r="Q203" s="275"/>
      <c r="R203" s="275"/>
      <c r="S203" s="275"/>
      <c r="T203" s="276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2" t="s">
        <v>140</v>
      </c>
      <c r="AU203" s="242" t="s">
        <v>80</v>
      </c>
      <c r="AV203" s="13" t="s">
        <v>80</v>
      </c>
      <c r="AW203" s="13" t="s">
        <v>32</v>
      </c>
      <c r="AX203" s="13" t="s">
        <v>78</v>
      </c>
      <c r="AY203" s="242" t="s">
        <v>129</v>
      </c>
    </row>
    <row r="204" s="2" customFormat="1" ht="6.96" customHeight="1">
      <c r="A204" s="39"/>
      <c r="B204" s="60"/>
      <c r="C204" s="61"/>
      <c r="D204" s="61"/>
      <c r="E204" s="61"/>
      <c r="F204" s="61"/>
      <c r="G204" s="61"/>
      <c r="H204" s="61"/>
      <c r="I204" s="61"/>
      <c r="J204" s="61"/>
      <c r="K204" s="61"/>
      <c r="L204" s="45"/>
      <c r="M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</row>
  </sheetData>
  <sheetProtection sheet="1" autoFilter="0" formatColumns="0" formatRows="0" objects="1" scenarios="1" spinCount="100000" saltValue="Za/6RCE4wQFRItXWHNjiX/TwN07/rV2aF3PtxyWtsyF9UFv3vI8C8HrYilLOhajoW7ySYuGPsRy6X34T5u5wLg==" hashValue="qGHVSZeVQ+Q59qrRUBr2GOw4x03AgETZOsvZsRrnHNNGBDxRIQnjQYyrWStQ3Vxu2VekoaUUQ80aqAqO5591FA==" algorithmName="SHA-512" password="CC35"/>
  <autoFilter ref="C96:K20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5:H85"/>
    <mergeCell ref="E87:H87"/>
    <mergeCell ref="E89:H89"/>
    <mergeCell ref="L2:V2"/>
  </mergeCells>
  <hyperlinks>
    <hyperlink ref="F101" r:id="rId1" display="https://podminky.urs.cz/item/CS_URS_2021_02/121151113"/>
    <hyperlink ref="F104" r:id="rId2" display="https://podminky.urs.cz/item/CS_URS_2021_02/122251102"/>
    <hyperlink ref="F107" r:id="rId3" display="https://podminky.urs.cz/item/CS_URS_2021_02/131251100"/>
    <hyperlink ref="F112" r:id="rId4" display="https://podminky.urs.cz/item/CS_URS_2021_02/132251101"/>
    <hyperlink ref="F117" r:id="rId5" display="https://podminky.urs.cz/item/CS_URS_2021_02/162751117"/>
    <hyperlink ref="F123" r:id="rId6" display="https://podminky.urs.cz/item/CS_URS_2021_02/171201201"/>
    <hyperlink ref="F125" r:id="rId7" display="https://podminky.urs.cz/item/CS_URS_2021_02/171201231"/>
    <hyperlink ref="F128" r:id="rId8" display="https://podminky.urs.cz/item/CS_URS_2021_02/174101101"/>
    <hyperlink ref="F131" r:id="rId9" display="https://podminky.urs.cz/item/CS_URS_2021_02/181951112"/>
    <hyperlink ref="F134" r:id="rId10" display="https://podminky.urs.cz/item/CS_URS_2021_02/275313711"/>
    <hyperlink ref="F139" r:id="rId11" display="https://podminky.urs.cz/item/CS_URS_2021_02/275351121"/>
    <hyperlink ref="F144" r:id="rId12" display="https://podminky.urs.cz/item/CS_URS_2021_02/275351122"/>
    <hyperlink ref="F149" r:id="rId13" display="https://podminky.urs.cz/item/CS_URS_2021_02/10391100"/>
    <hyperlink ref="F159" r:id="rId14" display="https://podminky.urs.cz/item/CS_URS_2021_02/564710011R"/>
    <hyperlink ref="F161" r:id="rId15" display="https://podminky.urs.cz/item/CS_URS_2021_02/564750111"/>
    <hyperlink ref="F163" r:id="rId16" display="https://podminky.urs.cz/item/CS_URS_2021_02/916131213"/>
    <hyperlink ref="F166" r:id="rId17" display="https://podminky.urs.cz/item/CS_URS_2021_02/59217031"/>
    <hyperlink ref="F170" r:id="rId18" display="https://podminky.urs.cz/item/CS_URS_2021_02/998222012"/>
    <hyperlink ref="F172" r:id="rId19" display="https://podminky.urs.cz/item/CS_URS_2021_02/998222198"/>
    <hyperlink ref="F174" r:id="rId20" display="https://podminky.urs.cz/item/CS_URS_2021_02/998222199"/>
    <hyperlink ref="F183" r:id="rId21" display="https://podminky.urs.cz/item/CS_URS_2021_02/HZS1301"/>
    <hyperlink ref="F185" r:id="rId22" display="https://podminky.urs.cz/item/CS_URS_2021_02/HZS4121"/>
    <hyperlink ref="F188" r:id="rId23" display="https://podminky.urs.cz/item/CS_URS_2021_02/HZS4131"/>
    <hyperlink ref="F197" r:id="rId24" display="https://podminky.urs.cz/item/CS_URS_2021_02/013114000"/>
    <hyperlink ref="F200" r:id="rId25" display="https://podminky.urs.cz/item/CS_URS_2021_02/0132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6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80</v>
      </c>
    </row>
    <row r="4" s="1" customFormat="1" ht="24.96" customHeight="1">
      <c r="B4" s="21"/>
      <c r="D4" s="141" t="s">
        <v>92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Parkour Horní Počernice</v>
      </c>
      <c r="F7" s="143"/>
      <c r="G7" s="143"/>
      <c r="H7" s="143"/>
      <c r="L7" s="21"/>
    </row>
    <row r="8" s="1" customFormat="1" ht="12" customHeight="1">
      <c r="B8" s="21"/>
      <c r="D8" s="143" t="s">
        <v>93</v>
      </c>
      <c r="L8" s="21"/>
    </row>
    <row r="9" s="2" customFormat="1" ht="16.5" customHeight="1">
      <c r="A9" s="39"/>
      <c r="B9" s="45"/>
      <c r="C9" s="39"/>
      <c r="D9" s="39"/>
      <c r="E9" s="144" t="s">
        <v>112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95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341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8. 8. 2022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">
        <v>19</v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">
        <v>27</v>
      </c>
      <c r="F17" s="39"/>
      <c r="G17" s="39"/>
      <c r="H17" s="39"/>
      <c r="I17" s="143" t="s">
        <v>28</v>
      </c>
      <c r="J17" s="134" t="s">
        <v>19</v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29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28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31</v>
      </c>
      <c r="E22" s="39"/>
      <c r="F22" s="39"/>
      <c r="G22" s="39"/>
      <c r="H22" s="39"/>
      <c r="I22" s="143" t="s">
        <v>26</v>
      </c>
      <c r="J22" s="134" t="str">
        <f>IF('Rekapitulace stavby'!AN16="","",'Rekapitulace stavby'!AN16)</f>
        <v/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tr">
        <f>IF('Rekapitulace stavby'!E17="","",'Rekapitulace stavby'!E17)</f>
        <v xml:space="preserve"> </v>
      </c>
      <c r="F23" s="39"/>
      <c r="G23" s="39"/>
      <c r="H23" s="39"/>
      <c r="I23" s="143" t="s">
        <v>28</v>
      </c>
      <c r="J23" s="134" t="str">
        <f>IF('Rekapitulace stavby'!AN17="","",'Rekapitulace stavby'!AN17)</f>
        <v/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33</v>
      </c>
      <c r="E25" s="39"/>
      <c r="F25" s="39"/>
      <c r="G25" s="39"/>
      <c r="H25" s="39"/>
      <c r="I25" s="143" t="s">
        <v>26</v>
      </c>
      <c r="J25" s="134" t="s">
        <v>19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34</v>
      </c>
      <c r="F26" s="39"/>
      <c r="G26" s="39"/>
      <c r="H26" s="39"/>
      <c r="I26" s="143" t="s">
        <v>28</v>
      </c>
      <c r="J26" s="134" t="s">
        <v>19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35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71.25" customHeight="1">
      <c r="A29" s="148"/>
      <c r="B29" s="149"/>
      <c r="C29" s="148"/>
      <c r="D29" s="148"/>
      <c r="E29" s="150" t="s">
        <v>97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37</v>
      </c>
      <c r="E32" s="39"/>
      <c r="F32" s="39"/>
      <c r="G32" s="39"/>
      <c r="H32" s="39"/>
      <c r="I32" s="39"/>
      <c r="J32" s="154">
        <f>ROUND(J90,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39</v>
      </c>
      <c r="G34" s="39"/>
      <c r="H34" s="39"/>
      <c r="I34" s="155" t="s">
        <v>38</v>
      </c>
      <c r="J34" s="155" t="s">
        <v>40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41</v>
      </c>
      <c r="E35" s="143" t="s">
        <v>42</v>
      </c>
      <c r="F35" s="157">
        <f>ROUND((SUM(BE90:BE113)),  2)</f>
        <v>0</v>
      </c>
      <c r="G35" s="39"/>
      <c r="H35" s="39"/>
      <c r="I35" s="158">
        <v>0.20999999999999999</v>
      </c>
      <c r="J35" s="157">
        <f>ROUND(((SUM(BE90:BE113))*I35),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43</v>
      </c>
      <c r="F36" s="157">
        <f>ROUND((SUM(BF90:BF113)),  2)</f>
        <v>0</v>
      </c>
      <c r="G36" s="39"/>
      <c r="H36" s="39"/>
      <c r="I36" s="158">
        <v>0.14999999999999999</v>
      </c>
      <c r="J36" s="157">
        <f>ROUND(((SUM(BF90:BF113))*I36),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44</v>
      </c>
      <c r="F37" s="157">
        <f>ROUND((SUM(BG90:BG113)),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45</v>
      </c>
      <c r="F38" s="157">
        <f>ROUND((SUM(BH90:BH113)),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46</v>
      </c>
      <c r="F39" s="157">
        <f>ROUND((SUM(BI90:BI113)),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47</v>
      </c>
      <c r="E41" s="161"/>
      <c r="F41" s="161"/>
      <c r="G41" s="162" t="s">
        <v>48</v>
      </c>
      <c r="H41" s="163" t="s">
        <v>49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98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Parkour Horní Počernice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93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112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95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VON-01 - Vedlejší a ostatní náklady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 xml:space="preserve"> </v>
      </c>
      <c r="G56" s="41"/>
      <c r="H56" s="41"/>
      <c r="I56" s="33" t="s">
        <v>23</v>
      </c>
      <c r="J56" s="73" t="str">
        <f>IF(J14="","",J14)</f>
        <v>8. 8. 2022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>Odysseus.cz</v>
      </c>
      <c r="G58" s="41"/>
      <c r="H58" s="41"/>
      <c r="I58" s="33" t="s">
        <v>31</v>
      </c>
      <c r="J58" s="37" t="str">
        <f>E23</f>
        <v xml:space="preserve"> 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40.0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33</v>
      </c>
      <c r="J59" s="37" t="str">
        <f>E26</f>
        <v>Vít Včeliš, 724538658, vitvcelis@seznam.cz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99</v>
      </c>
      <c r="D61" s="172"/>
      <c r="E61" s="172"/>
      <c r="F61" s="172"/>
      <c r="G61" s="172"/>
      <c r="H61" s="172"/>
      <c r="I61" s="172"/>
      <c r="J61" s="173" t="s">
        <v>100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69</v>
      </c>
      <c r="D63" s="41"/>
      <c r="E63" s="41"/>
      <c r="F63" s="41"/>
      <c r="G63" s="41"/>
      <c r="H63" s="41"/>
      <c r="I63" s="41"/>
      <c r="J63" s="103">
        <f>J90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101</v>
      </c>
    </row>
    <row r="64" s="9" customFormat="1" ht="24.96" customHeight="1">
      <c r="A64" s="9"/>
      <c r="B64" s="175"/>
      <c r="C64" s="176"/>
      <c r="D64" s="177" t="s">
        <v>112</v>
      </c>
      <c r="E64" s="178"/>
      <c r="F64" s="178"/>
      <c r="G64" s="178"/>
      <c r="H64" s="178"/>
      <c r="I64" s="178"/>
      <c r="J64" s="179">
        <f>J91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113</v>
      </c>
      <c r="E65" s="183"/>
      <c r="F65" s="183"/>
      <c r="G65" s="183"/>
      <c r="H65" s="183"/>
      <c r="I65" s="183"/>
      <c r="J65" s="184">
        <f>J92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342</v>
      </c>
      <c r="E66" s="183"/>
      <c r="F66" s="183"/>
      <c r="G66" s="183"/>
      <c r="H66" s="183"/>
      <c r="I66" s="183"/>
      <c r="J66" s="184">
        <f>J95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343</v>
      </c>
      <c r="E67" s="183"/>
      <c r="F67" s="183"/>
      <c r="G67" s="183"/>
      <c r="H67" s="183"/>
      <c r="I67" s="183"/>
      <c r="J67" s="184">
        <f>J104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344</v>
      </c>
      <c r="E68" s="183"/>
      <c r="F68" s="183"/>
      <c r="G68" s="183"/>
      <c r="H68" s="183"/>
      <c r="I68" s="183"/>
      <c r="J68" s="184">
        <f>J110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4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6.96" customHeight="1">
      <c r="A70" s="39"/>
      <c r="B70" s="60"/>
      <c r="C70" s="61"/>
      <c r="D70" s="61"/>
      <c r="E70" s="61"/>
      <c r="F70" s="61"/>
      <c r="G70" s="61"/>
      <c r="H70" s="61"/>
      <c r="I70" s="61"/>
      <c r="J70" s="61"/>
      <c r="K70" s="61"/>
      <c r="L70" s="14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4" s="2" customFormat="1" ht="6.96" customHeight="1">
      <c r="A74" s="39"/>
      <c r="B74" s="62"/>
      <c r="C74" s="63"/>
      <c r="D74" s="63"/>
      <c r="E74" s="63"/>
      <c r="F74" s="63"/>
      <c r="G74" s="63"/>
      <c r="H74" s="63"/>
      <c r="I74" s="63"/>
      <c r="J74" s="63"/>
      <c r="K74" s="63"/>
      <c r="L74" s="14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24.96" customHeight="1">
      <c r="A75" s="39"/>
      <c r="B75" s="40"/>
      <c r="C75" s="24" t="s">
        <v>114</v>
      </c>
      <c r="D75" s="41"/>
      <c r="E75" s="41"/>
      <c r="F75" s="41"/>
      <c r="G75" s="41"/>
      <c r="H75" s="41"/>
      <c r="I75" s="41"/>
      <c r="J75" s="41"/>
      <c r="K75" s="41"/>
      <c r="L75" s="14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4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2" customHeight="1">
      <c r="A77" s="39"/>
      <c r="B77" s="40"/>
      <c r="C77" s="33" t="s">
        <v>16</v>
      </c>
      <c r="D77" s="41"/>
      <c r="E77" s="41"/>
      <c r="F77" s="41"/>
      <c r="G77" s="41"/>
      <c r="H77" s="41"/>
      <c r="I77" s="41"/>
      <c r="J77" s="41"/>
      <c r="K77" s="41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6.5" customHeight="1">
      <c r="A78" s="39"/>
      <c r="B78" s="40"/>
      <c r="C78" s="41"/>
      <c r="D78" s="41"/>
      <c r="E78" s="170" t="str">
        <f>E7</f>
        <v>Parkour Horní Počernice</v>
      </c>
      <c r="F78" s="33"/>
      <c r="G78" s="33"/>
      <c r="H78" s="33"/>
      <c r="I78" s="41"/>
      <c r="J78" s="41"/>
      <c r="K78" s="41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1" customFormat="1" ht="12" customHeight="1">
      <c r="B79" s="22"/>
      <c r="C79" s="33" t="s">
        <v>93</v>
      </c>
      <c r="D79" s="23"/>
      <c r="E79" s="23"/>
      <c r="F79" s="23"/>
      <c r="G79" s="23"/>
      <c r="H79" s="23"/>
      <c r="I79" s="23"/>
      <c r="J79" s="23"/>
      <c r="K79" s="23"/>
      <c r="L79" s="21"/>
    </row>
    <row r="80" s="2" customFormat="1" ht="16.5" customHeight="1">
      <c r="A80" s="39"/>
      <c r="B80" s="40"/>
      <c r="C80" s="41"/>
      <c r="D80" s="41"/>
      <c r="E80" s="170" t="s">
        <v>112</v>
      </c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95</v>
      </c>
      <c r="D81" s="41"/>
      <c r="E81" s="41"/>
      <c r="F81" s="41"/>
      <c r="G81" s="41"/>
      <c r="H81" s="41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70" t="str">
        <f>E11</f>
        <v>VON-01 - Vedlejší a ostatní náklady</v>
      </c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21</v>
      </c>
      <c r="D84" s="41"/>
      <c r="E84" s="41"/>
      <c r="F84" s="28" t="str">
        <f>F14</f>
        <v xml:space="preserve"> </v>
      </c>
      <c r="G84" s="41"/>
      <c r="H84" s="41"/>
      <c r="I84" s="33" t="s">
        <v>23</v>
      </c>
      <c r="J84" s="73" t="str">
        <f>IF(J14="","",J14)</f>
        <v>8. 8. 2022</v>
      </c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5.15" customHeight="1">
      <c r="A86" s="39"/>
      <c r="B86" s="40"/>
      <c r="C86" s="33" t="s">
        <v>25</v>
      </c>
      <c r="D86" s="41"/>
      <c r="E86" s="41"/>
      <c r="F86" s="28" t="str">
        <f>E17</f>
        <v>Odysseus.cz</v>
      </c>
      <c r="G86" s="41"/>
      <c r="H86" s="41"/>
      <c r="I86" s="33" t="s">
        <v>31</v>
      </c>
      <c r="J86" s="37" t="str">
        <f>E23</f>
        <v xml:space="preserve"> </v>
      </c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40.05" customHeight="1">
      <c r="A87" s="39"/>
      <c r="B87" s="40"/>
      <c r="C87" s="33" t="s">
        <v>29</v>
      </c>
      <c r="D87" s="41"/>
      <c r="E87" s="41"/>
      <c r="F87" s="28" t="str">
        <f>IF(E20="","",E20)</f>
        <v>Vyplň údaj</v>
      </c>
      <c r="G87" s="41"/>
      <c r="H87" s="41"/>
      <c r="I87" s="33" t="s">
        <v>33</v>
      </c>
      <c r="J87" s="37" t="str">
        <f>E26</f>
        <v>Vít Včeliš, 724538658, vitvcelis@seznam.cz</v>
      </c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0.32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11" customFormat="1" ht="29.28" customHeight="1">
      <c r="A89" s="186"/>
      <c r="B89" s="187"/>
      <c r="C89" s="188" t="s">
        <v>115</v>
      </c>
      <c r="D89" s="189" t="s">
        <v>56</v>
      </c>
      <c r="E89" s="189" t="s">
        <v>52</v>
      </c>
      <c r="F89" s="189" t="s">
        <v>53</v>
      </c>
      <c r="G89" s="189" t="s">
        <v>116</v>
      </c>
      <c r="H89" s="189" t="s">
        <v>117</v>
      </c>
      <c r="I89" s="189" t="s">
        <v>118</v>
      </c>
      <c r="J89" s="189" t="s">
        <v>100</v>
      </c>
      <c r="K89" s="190" t="s">
        <v>119</v>
      </c>
      <c r="L89" s="191"/>
      <c r="M89" s="93" t="s">
        <v>19</v>
      </c>
      <c r="N89" s="94" t="s">
        <v>41</v>
      </c>
      <c r="O89" s="94" t="s">
        <v>120</v>
      </c>
      <c r="P89" s="94" t="s">
        <v>121</v>
      </c>
      <c r="Q89" s="94" t="s">
        <v>122</v>
      </c>
      <c r="R89" s="94" t="s">
        <v>123</v>
      </c>
      <c r="S89" s="94" t="s">
        <v>124</v>
      </c>
      <c r="T89" s="95" t="s">
        <v>125</v>
      </c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</row>
    <row r="90" s="2" customFormat="1" ht="22.8" customHeight="1">
      <c r="A90" s="39"/>
      <c r="B90" s="40"/>
      <c r="C90" s="100" t="s">
        <v>126</v>
      </c>
      <c r="D90" s="41"/>
      <c r="E90" s="41"/>
      <c r="F90" s="41"/>
      <c r="G90" s="41"/>
      <c r="H90" s="41"/>
      <c r="I90" s="41"/>
      <c r="J90" s="192">
        <f>BK90</f>
        <v>0</v>
      </c>
      <c r="K90" s="41"/>
      <c r="L90" s="45"/>
      <c r="M90" s="96"/>
      <c r="N90" s="193"/>
      <c r="O90" s="97"/>
      <c r="P90" s="194">
        <f>P91</f>
        <v>0</v>
      </c>
      <c r="Q90" s="97"/>
      <c r="R90" s="194">
        <f>R91</f>
        <v>0</v>
      </c>
      <c r="S90" s="97"/>
      <c r="T90" s="195">
        <f>T91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T90" s="18" t="s">
        <v>70</v>
      </c>
      <c r="AU90" s="18" t="s">
        <v>101</v>
      </c>
      <c r="BK90" s="196">
        <f>BK91</f>
        <v>0</v>
      </c>
    </row>
    <row r="91" s="12" customFormat="1" ht="25.92" customHeight="1">
      <c r="A91" s="12"/>
      <c r="B91" s="197"/>
      <c r="C91" s="198"/>
      <c r="D91" s="199" t="s">
        <v>70</v>
      </c>
      <c r="E91" s="200" t="s">
        <v>86</v>
      </c>
      <c r="F91" s="200" t="s">
        <v>87</v>
      </c>
      <c r="G91" s="198"/>
      <c r="H91" s="198"/>
      <c r="I91" s="201"/>
      <c r="J91" s="202">
        <f>BK91</f>
        <v>0</v>
      </c>
      <c r="K91" s="198"/>
      <c r="L91" s="203"/>
      <c r="M91" s="204"/>
      <c r="N91" s="205"/>
      <c r="O91" s="205"/>
      <c r="P91" s="206">
        <f>P92+P95+P104+P110</f>
        <v>0</v>
      </c>
      <c r="Q91" s="205"/>
      <c r="R91" s="206">
        <f>R92+R95+R104+R110</f>
        <v>0</v>
      </c>
      <c r="S91" s="205"/>
      <c r="T91" s="207">
        <f>T92+T95+T104+T110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8" t="s">
        <v>162</v>
      </c>
      <c r="AT91" s="209" t="s">
        <v>70</v>
      </c>
      <c r="AU91" s="209" t="s">
        <v>71</v>
      </c>
      <c r="AY91" s="208" t="s">
        <v>129</v>
      </c>
      <c r="BK91" s="210">
        <f>BK92+BK95+BK104+BK110</f>
        <v>0</v>
      </c>
    </row>
    <row r="92" s="12" customFormat="1" ht="22.8" customHeight="1">
      <c r="A92" s="12"/>
      <c r="B92" s="197"/>
      <c r="C92" s="198"/>
      <c r="D92" s="199" t="s">
        <v>70</v>
      </c>
      <c r="E92" s="211" t="s">
        <v>320</v>
      </c>
      <c r="F92" s="211" t="s">
        <v>321</v>
      </c>
      <c r="G92" s="198"/>
      <c r="H92" s="198"/>
      <c r="I92" s="201"/>
      <c r="J92" s="212">
        <f>BK92</f>
        <v>0</v>
      </c>
      <c r="K92" s="198"/>
      <c r="L92" s="203"/>
      <c r="M92" s="204"/>
      <c r="N92" s="205"/>
      <c r="O92" s="205"/>
      <c r="P92" s="206">
        <f>SUM(P93:P94)</f>
        <v>0</v>
      </c>
      <c r="Q92" s="205"/>
      <c r="R92" s="206">
        <f>SUM(R93:R94)</f>
        <v>0</v>
      </c>
      <c r="S92" s="205"/>
      <c r="T92" s="207">
        <f>SUM(T93:T94)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8" t="s">
        <v>162</v>
      </c>
      <c r="AT92" s="209" t="s">
        <v>70</v>
      </c>
      <c r="AU92" s="209" t="s">
        <v>78</v>
      </c>
      <c r="AY92" s="208" t="s">
        <v>129</v>
      </c>
      <c r="BK92" s="210">
        <f>SUM(BK93:BK94)</f>
        <v>0</v>
      </c>
    </row>
    <row r="93" s="2" customFormat="1" ht="16.5" customHeight="1">
      <c r="A93" s="39"/>
      <c r="B93" s="40"/>
      <c r="C93" s="213" t="s">
        <v>136</v>
      </c>
      <c r="D93" s="213" t="s">
        <v>131</v>
      </c>
      <c r="E93" s="214" t="s">
        <v>345</v>
      </c>
      <c r="F93" s="215" t="s">
        <v>346</v>
      </c>
      <c r="G93" s="216" t="s">
        <v>325</v>
      </c>
      <c r="H93" s="217">
        <v>1</v>
      </c>
      <c r="I93" s="218"/>
      <c r="J93" s="219">
        <f>ROUND(I93*H93,2)</f>
        <v>0</v>
      </c>
      <c r="K93" s="215" t="s">
        <v>347</v>
      </c>
      <c r="L93" s="45"/>
      <c r="M93" s="220" t="s">
        <v>19</v>
      </c>
      <c r="N93" s="221" t="s">
        <v>42</v>
      </c>
      <c r="O93" s="85"/>
      <c r="P93" s="222">
        <f>O93*H93</f>
        <v>0</v>
      </c>
      <c r="Q93" s="222">
        <v>0</v>
      </c>
      <c r="R93" s="222">
        <f>Q93*H93</f>
        <v>0</v>
      </c>
      <c r="S93" s="222">
        <v>0</v>
      </c>
      <c r="T93" s="223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24" t="s">
        <v>326</v>
      </c>
      <c r="AT93" s="224" t="s">
        <v>131</v>
      </c>
      <c r="AU93" s="224" t="s">
        <v>80</v>
      </c>
      <c r="AY93" s="18" t="s">
        <v>129</v>
      </c>
      <c r="BE93" s="225">
        <f>IF(N93="základní",J93,0)</f>
        <v>0</v>
      </c>
      <c r="BF93" s="225">
        <f>IF(N93="snížená",J93,0)</f>
        <v>0</v>
      </c>
      <c r="BG93" s="225">
        <f>IF(N93="zákl. přenesená",J93,0)</f>
        <v>0</v>
      </c>
      <c r="BH93" s="225">
        <f>IF(N93="sníž. přenesená",J93,0)</f>
        <v>0</v>
      </c>
      <c r="BI93" s="225">
        <f>IF(N93="nulová",J93,0)</f>
        <v>0</v>
      </c>
      <c r="BJ93" s="18" t="s">
        <v>78</v>
      </c>
      <c r="BK93" s="225">
        <f>ROUND(I93*H93,2)</f>
        <v>0</v>
      </c>
      <c r="BL93" s="18" t="s">
        <v>326</v>
      </c>
      <c r="BM93" s="224" t="s">
        <v>348</v>
      </c>
    </row>
    <row r="94" s="2" customFormat="1">
      <c r="A94" s="39"/>
      <c r="B94" s="40"/>
      <c r="C94" s="41"/>
      <c r="D94" s="233" t="s">
        <v>349</v>
      </c>
      <c r="E94" s="41"/>
      <c r="F94" s="277" t="s">
        <v>350</v>
      </c>
      <c r="G94" s="41"/>
      <c r="H94" s="41"/>
      <c r="I94" s="228"/>
      <c r="J94" s="41"/>
      <c r="K94" s="41"/>
      <c r="L94" s="45"/>
      <c r="M94" s="229"/>
      <c r="N94" s="230"/>
      <c r="O94" s="85"/>
      <c r="P94" s="85"/>
      <c r="Q94" s="85"/>
      <c r="R94" s="85"/>
      <c r="S94" s="85"/>
      <c r="T94" s="86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349</v>
      </c>
      <c r="AU94" s="18" t="s">
        <v>80</v>
      </c>
    </row>
    <row r="95" s="12" customFormat="1" ht="22.8" customHeight="1">
      <c r="A95" s="12"/>
      <c r="B95" s="197"/>
      <c r="C95" s="198"/>
      <c r="D95" s="199" t="s">
        <v>70</v>
      </c>
      <c r="E95" s="211" t="s">
        <v>351</v>
      </c>
      <c r="F95" s="211" t="s">
        <v>352</v>
      </c>
      <c r="G95" s="198"/>
      <c r="H95" s="198"/>
      <c r="I95" s="201"/>
      <c r="J95" s="212">
        <f>BK95</f>
        <v>0</v>
      </c>
      <c r="K95" s="198"/>
      <c r="L95" s="203"/>
      <c r="M95" s="204"/>
      <c r="N95" s="205"/>
      <c r="O95" s="205"/>
      <c r="P95" s="206">
        <f>SUM(P96:P103)</f>
        <v>0</v>
      </c>
      <c r="Q95" s="205"/>
      <c r="R95" s="206">
        <f>SUM(R96:R103)</f>
        <v>0</v>
      </c>
      <c r="S95" s="205"/>
      <c r="T95" s="207">
        <f>SUM(T96:T103)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8" t="s">
        <v>162</v>
      </c>
      <c r="AT95" s="209" t="s">
        <v>70</v>
      </c>
      <c r="AU95" s="209" t="s">
        <v>78</v>
      </c>
      <c r="AY95" s="208" t="s">
        <v>129</v>
      </c>
      <c r="BK95" s="210">
        <f>SUM(BK96:BK103)</f>
        <v>0</v>
      </c>
    </row>
    <row r="96" s="2" customFormat="1" ht="16.5" customHeight="1">
      <c r="A96" s="39"/>
      <c r="B96" s="40"/>
      <c r="C96" s="213" t="s">
        <v>162</v>
      </c>
      <c r="D96" s="213" t="s">
        <v>131</v>
      </c>
      <c r="E96" s="214" t="s">
        <v>353</v>
      </c>
      <c r="F96" s="215" t="s">
        <v>354</v>
      </c>
      <c r="G96" s="216" t="s">
        <v>325</v>
      </c>
      <c r="H96" s="217">
        <v>1</v>
      </c>
      <c r="I96" s="218"/>
      <c r="J96" s="219">
        <f>ROUND(I96*H96,2)</f>
        <v>0</v>
      </c>
      <c r="K96" s="215" t="s">
        <v>347</v>
      </c>
      <c r="L96" s="45"/>
      <c r="M96" s="220" t="s">
        <v>19</v>
      </c>
      <c r="N96" s="221" t="s">
        <v>42</v>
      </c>
      <c r="O96" s="85"/>
      <c r="P96" s="222">
        <f>O96*H96</f>
        <v>0</v>
      </c>
      <c r="Q96" s="222">
        <v>0</v>
      </c>
      <c r="R96" s="222">
        <f>Q96*H96</f>
        <v>0</v>
      </c>
      <c r="S96" s="222">
        <v>0</v>
      </c>
      <c r="T96" s="223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24" t="s">
        <v>326</v>
      </c>
      <c r="AT96" s="224" t="s">
        <v>131</v>
      </c>
      <c r="AU96" s="224" t="s">
        <v>80</v>
      </c>
      <c r="AY96" s="18" t="s">
        <v>129</v>
      </c>
      <c r="BE96" s="225">
        <f>IF(N96="základní",J96,0)</f>
        <v>0</v>
      </c>
      <c r="BF96" s="225">
        <f>IF(N96="snížená",J96,0)</f>
        <v>0</v>
      </c>
      <c r="BG96" s="225">
        <f>IF(N96="zákl. přenesená",J96,0)</f>
        <v>0</v>
      </c>
      <c r="BH96" s="225">
        <f>IF(N96="sníž. přenesená",J96,0)</f>
        <v>0</v>
      </c>
      <c r="BI96" s="225">
        <f>IF(N96="nulová",J96,0)</f>
        <v>0</v>
      </c>
      <c r="BJ96" s="18" t="s">
        <v>78</v>
      </c>
      <c r="BK96" s="225">
        <f>ROUND(I96*H96,2)</f>
        <v>0</v>
      </c>
      <c r="BL96" s="18" t="s">
        <v>326</v>
      </c>
      <c r="BM96" s="224" t="s">
        <v>355</v>
      </c>
    </row>
    <row r="97" s="2" customFormat="1">
      <c r="A97" s="39"/>
      <c r="B97" s="40"/>
      <c r="C97" s="41"/>
      <c r="D97" s="233" t="s">
        <v>349</v>
      </c>
      <c r="E97" s="41"/>
      <c r="F97" s="277" t="s">
        <v>356</v>
      </c>
      <c r="G97" s="41"/>
      <c r="H97" s="41"/>
      <c r="I97" s="228"/>
      <c r="J97" s="41"/>
      <c r="K97" s="41"/>
      <c r="L97" s="45"/>
      <c r="M97" s="229"/>
      <c r="N97" s="230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349</v>
      </c>
      <c r="AU97" s="18" t="s">
        <v>80</v>
      </c>
    </row>
    <row r="98" s="2" customFormat="1" ht="16.5" customHeight="1">
      <c r="A98" s="39"/>
      <c r="B98" s="40"/>
      <c r="C98" s="213" t="s">
        <v>170</v>
      </c>
      <c r="D98" s="213" t="s">
        <v>131</v>
      </c>
      <c r="E98" s="214" t="s">
        <v>357</v>
      </c>
      <c r="F98" s="215" t="s">
        <v>358</v>
      </c>
      <c r="G98" s="216" t="s">
        <v>325</v>
      </c>
      <c r="H98" s="217">
        <v>1</v>
      </c>
      <c r="I98" s="218"/>
      <c r="J98" s="219">
        <f>ROUND(I98*H98,2)</f>
        <v>0</v>
      </c>
      <c r="K98" s="215" t="s">
        <v>347</v>
      </c>
      <c r="L98" s="45"/>
      <c r="M98" s="220" t="s">
        <v>19</v>
      </c>
      <c r="N98" s="221" t="s">
        <v>42</v>
      </c>
      <c r="O98" s="85"/>
      <c r="P98" s="222">
        <f>O98*H98</f>
        <v>0</v>
      </c>
      <c r="Q98" s="222">
        <v>0</v>
      </c>
      <c r="R98" s="222">
        <f>Q98*H98</f>
        <v>0</v>
      </c>
      <c r="S98" s="222">
        <v>0</v>
      </c>
      <c r="T98" s="223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4" t="s">
        <v>326</v>
      </c>
      <c r="AT98" s="224" t="s">
        <v>131</v>
      </c>
      <c r="AU98" s="224" t="s">
        <v>80</v>
      </c>
      <c r="AY98" s="18" t="s">
        <v>129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8" t="s">
        <v>78</v>
      </c>
      <c r="BK98" s="225">
        <f>ROUND(I98*H98,2)</f>
        <v>0</v>
      </c>
      <c r="BL98" s="18" t="s">
        <v>326</v>
      </c>
      <c r="BM98" s="224" t="s">
        <v>359</v>
      </c>
    </row>
    <row r="99" s="2" customFormat="1">
      <c r="A99" s="39"/>
      <c r="B99" s="40"/>
      <c r="C99" s="41"/>
      <c r="D99" s="233" t="s">
        <v>349</v>
      </c>
      <c r="E99" s="41"/>
      <c r="F99" s="277" t="s">
        <v>356</v>
      </c>
      <c r="G99" s="41"/>
      <c r="H99" s="41"/>
      <c r="I99" s="228"/>
      <c r="J99" s="41"/>
      <c r="K99" s="41"/>
      <c r="L99" s="45"/>
      <c r="M99" s="229"/>
      <c r="N99" s="23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349</v>
      </c>
      <c r="AU99" s="18" t="s">
        <v>80</v>
      </c>
    </row>
    <row r="100" s="2" customFormat="1" ht="16.5" customHeight="1">
      <c r="A100" s="39"/>
      <c r="B100" s="40"/>
      <c r="C100" s="213" t="s">
        <v>175</v>
      </c>
      <c r="D100" s="213" t="s">
        <v>131</v>
      </c>
      <c r="E100" s="214" t="s">
        <v>360</v>
      </c>
      <c r="F100" s="215" t="s">
        <v>361</v>
      </c>
      <c r="G100" s="216" t="s">
        <v>325</v>
      </c>
      <c r="H100" s="217">
        <v>1</v>
      </c>
      <c r="I100" s="218"/>
      <c r="J100" s="219">
        <f>ROUND(I100*H100,2)</f>
        <v>0</v>
      </c>
      <c r="K100" s="215" t="s">
        <v>347</v>
      </c>
      <c r="L100" s="45"/>
      <c r="M100" s="220" t="s">
        <v>19</v>
      </c>
      <c r="N100" s="221" t="s">
        <v>42</v>
      </c>
      <c r="O100" s="85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4" t="s">
        <v>326</v>
      </c>
      <c r="AT100" s="224" t="s">
        <v>131</v>
      </c>
      <c r="AU100" s="224" t="s">
        <v>80</v>
      </c>
      <c r="AY100" s="18" t="s">
        <v>129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8" t="s">
        <v>78</v>
      </c>
      <c r="BK100" s="225">
        <f>ROUND(I100*H100,2)</f>
        <v>0</v>
      </c>
      <c r="BL100" s="18" t="s">
        <v>326</v>
      </c>
      <c r="BM100" s="224" t="s">
        <v>362</v>
      </c>
    </row>
    <row r="101" s="2" customFormat="1">
      <c r="A101" s="39"/>
      <c r="B101" s="40"/>
      <c r="C101" s="41"/>
      <c r="D101" s="233" t="s">
        <v>349</v>
      </c>
      <c r="E101" s="41"/>
      <c r="F101" s="277" t="s">
        <v>356</v>
      </c>
      <c r="G101" s="41"/>
      <c r="H101" s="41"/>
      <c r="I101" s="228"/>
      <c r="J101" s="41"/>
      <c r="K101" s="41"/>
      <c r="L101" s="45"/>
      <c r="M101" s="229"/>
      <c r="N101" s="23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349</v>
      </c>
      <c r="AU101" s="18" t="s">
        <v>80</v>
      </c>
    </row>
    <row r="102" s="2" customFormat="1" ht="16.5" customHeight="1">
      <c r="A102" s="39"/>
      <c r="B102" s="40"/>
      <c r="C102" s="213" t="s">
        <v>182</v>
      </c>
      <c r="D102" s="213" t="s">
        <v>131</v>
      </c>
      <c r="E102" s="214" t="s">
        <v>363</v>
      </c>
      <c r="F102" s="215" t="s">
        <v>364</v>
      </c>
      <c r="G102" s="216" t="s">
        <v>325</v>
      </c>
      <c r="H102" s="217">
        <v>1</v>
      </c>
      <c r="I102" s="218"/>
      <c r="J102" s="219">
        <f>ROUND(I102*H102,2)</f>
        <v>0</v>
      </c>
      <c r="K102" s="215" t="s">
        <v>347</v>
      </c>
      <c r="L102" s="45"/>
      <c r="M102" s="220" t="s">
        <v>19</v>
      </c>
      <c r="N102" s="221" t="s">
        <v>42</v>
      </c>
      <c r="O102" s="85"/>
      <c r="P102" s="222">
        <f>O102*H102</f>
        <v>0</v>
      </c>
      <c r="Q102" s="222">
        <v>0</v>
      </c>
      <c r="R102" s="222">
        <f>Q102*H102</f>
        <v>0</v>
      </c>
      <c r="S102" s="222">
        <v>0</v>
      </c>
      <c r="T102" s="22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4" t="s">
        <v>326</v>
      </c>
      <c r="AT102" s="224" t="s">
        <v>131</v>
      </c>
      <c r="AU102" s="224" t="s">
        <v>80</v>
      </c>
      <c r="AY102" s="18" t="s">
        <v>129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8" t="s">
        <v>78</v>
      </c>
      <c r="BK102" s="225">
        <f>ROUND(I102*H102,2)</f>
        <v>0</v>
      </c>
      <c r="BL102" s="18" t="s">
        <v>326</v>
      </c>
      <c r="BM102" s="224" t="s">
        <v>365</v>
      </c>
    </row>
    <row r="103" s="2" customFormat="1">
      <c r="A103" s="39"/>
      <c r="B103" s="40"/>
      <c r="C103" s="41"/>
      <c r="D103" s="233" t="s">
        <v>349</v>
      </c>
      <c r="E103" s="41"/>
      <c r="F103" s="277" t="s">
        <v>356</v>
      </c>
      <c r="G103" s="41"/>
      <c r="H103" s="41"/>
      <c r="I103" s="228"/>
      <c r="J103" s="41"/>
      <c r="K103" s="41"/>
      <c r="L103" s="45"/>
      <c r="M103" s="229"/>
      <c r="N103" s="23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349</v>
      </c>
      <c r="AU103" s="18" t="s">
        <v>80</v>
      </c>
    </row>
    <row r="104" s="12" customFormat="1" ht="22.8" customHeight="1">
      <c r="A104" s="12"/>
      <c r="B104" s="197"/>
      <c r="C104" s="198"/>
      <c r="D104" s="199" t="s">
        <v>70</v>
      </c>
      <c r="E104" s="211" t="s">
        <v>366</v>
      </c>
      <c r="F104" s="211" t="s">
        <v>367</v>
      </c>
      <c r="G104" s="198"/>
      <c r="H104" s="198"/>
      <c r="I104" s="201"/>
      <c r="J104" s="212">
        <f>BK104</f>
        <v>0</v>
      </c>
      <c r="K104" s="198"/>
      <c r="L104" s="203"/>
      <c r="M104" s="204"/>
      <c r="N104" s="205"/>
      <c r="O104" s="205"/>
      <c r="P104" s="206">
        <f>SUM(P105:P109)</f>
        <v>0</v>
      </c>
      <c r="Q104" s="205"/>
      <c r="R104" s="206">
        <f>SUM(R105:R109)</f>
        <v>0</v>
      </c>
      <c r="S104" s="205"/>
      <c r="T104" s="207">
        <f>SUM(T105:T109)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8" t="s">
        <v>162</v>
      </c>
      <c r="AT104" s="209" t="s">
        <v>70</v>
      </c>
      <c r="AU104" s="209" t="s">
        <v>78</v>
      </c>
      <c r="AY104" s="208" t="s">
        <v>129</v>
      </c>
      <c r="BK104" s="210">
        <f>SUM(BK105:BK109)</f>
        <v>0</v>
      </c>
    </row>
    <row r="105" s="2" customFormat="1" ht="21.75" customHeight="1">
      <c r="A105" s="39"/>
      <c r="B105" s="40"/>
      <c r="C105" s="213" t="s">
        <v>188</v>
      </c>
      <c r="D105" s="213" t="s">
        <v>131</v>
      </c>
      <c r="E105" s="214" t="s">
        <v>368</v>
      </c>
      <c r="F105" s="215" t="s">
        <v>369</v>
      </c>
      <c r="G105" s="216" t="s">
        <v>325</v>
      </c>
      <c r="H105" s="217">
        <v>2</v>
      </c>
      <c r="I105" s="218"/>
      <c r="J105" s="219">
        <f>ROUND(I105*H105,2)</f>
        <v>0</v>
      </c>
      <c r="K105" s="215" t="s">
        <v>347</v>
      </c>
      <c r="L105" s="45"/>
      <c r="M105" s="220" t="s">
        <v>19</v>
      </c>
      <c r="N105" s="221" t="s">
        <v>42</v>
      </c>
      <c r="O105" s="85"/>
      <c r="P105" s="222">
        <f>O105*H105</f>
        <v>0</v>
      </c>
      <c r="Q105" s="222">
        <v>0</v>
      </c>
      <c r="R105" s="222">
        <f>Q105*H105</f>
        <v>0</v>
      </c>
      <c r="S105" s="222">
        <v>0</v>
      </c>
      <c r="T105" s="223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24" t="s">
        <v>326</v>
      </c>
      <c r="AT105" s="224" t="s">
        <v>131</v>
      </c>
      <c r="AU105" s="224" t="s">
        <v>80</v>
      </c>
      <c r="AY105" s="18" t="s">
        <v>129</v>
      </c>
      <c r="BE105" s="225">
        <f>IF(N105="základní",J105,0)</f>
        <v>0</v>
      </c>
      <c r="BF105" s="225">
        <f>IF(N105="snížená",J105,0)</f>
        <v>0</v>
      </c>
      <c r="BG105" s="225">
        <f>IF(N105="zákl. přenesená",J105,0)</f>
        <v>0</v>
      </c>
      <c r="BH105" s="225">
        <f>IF(N105="sníž. přenesená",J105,0)</f>
        <v>0</v>
      </c>
      <c r="BI105" s="225">
        <f>IF(N105="nulová",J105,0)</f>
        <v>0</v>
      </c>
      <c r="BJ105" s="18" t="s">
        <v>78</v>
      </c>
      <c r="BK105" s="225">
        <f>ROUND(I105*H105,2)</f>
        <v>0</v>
      </c>
      <c r="BL105" s="18" t="s">
        <v>326</v>
      </c>
      <c r="BM105" s="224" t="s">
        <v>370</v>
      </c>
    </row>
    <row r="106" s="2" customFormat="1">
      <c r="A106" s="39"/>
      <c r="B106" s="40"/>
      <c r="C106" s="41"/>
      <c r="D106" s="233" t="s">
        <v>349</v>
      </c>
      <c r="E106" s="41"/>
      <c r="F106" s="277" t="s">
        <v>356</v>
      </c>
      <c r="G106" s="41"/>
      <c r="H106" s="41"/>
      <c r="I106" s="228"/>
      <c r="J106" s="41"/>
      <c r="K106" s="41"/>
      <c r="L106" s="45"/>
      <c r="M106" s="229"/>
      <c r="N106" s="230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349</v>
      </c>
      <c r="AU106" s="18" t="s">
        <v>80</v>
      </c>
    </row>
    <row r="107" s="13" customFormat="1">
      <c r="A107" s="13"/>
      <c r="B107" s="231"/>
      <c r="C107" s="232"/>
      <c r="D107" s="233" t="s">
        <v>140</v>
      </c>
      <c r="E107" s="234" t="s">
        <v>19</v>
      </c>
      <c r="F107" s="235" t="s">
        <v>371</v>
      </c>
      <c r="G107" s="232"/>
      <c r="H107" s="236">
        <v>1</v>
      </c>
      <c r="I107" s="237"/>
      <c r="J107" s="232"/>
      <c r="K107" s="232"/>
      <c r="L107" s="238"/>
      <c r="M107" s="239"/>
      <c r="N107" s="240"/>
      <c r="O107" s="240"/>
      <c r="P107" s="240"/>
      <c r="Q107" s="240"/>
      <c r="R107" s="240"/>
      <c r="S107" s="240"/>
      <c r="T107" s="241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42" t="s">
        <v>140</v>
      </c>
      <c r="AU107" s="242" t="s">
        <v>80</v>
      </c>
      <c r="AV107" s="13" t="s">
        <v>80</v>
      </c>
      <c r="AW107" s="13" t="s">
        <v>32</v>
      </c>
      <c r="AX107" s="13" t="s">
        <v>71</v>
      </c>
      <c r="AY107" s="242" t="s">
        <v>129</v>
      </c>
    </row>
    <row r="108" s="13" customFormat="1">
      <c r="A108" s="13"/>
      <c r="B108" s="231"/>
      <c r="C108" s="232"/>
      <c r="D108" s="233" t="s">
        <v>140</v>
      </c>
      <c r="E108" s="234" t="s">
        <v>19</v>
      </c>
      <c r="F108" s="235" t="s">
        <v>372</v>
      </c>
      <c r="G108" s="232"/>
      <c r="H108" s="236">
        <v>1</v>
      </c>
      <c r="I108" s="237"/>
      <c r="J108" s="232"/>
      <c r="K108" s="232"/>
      <c r="L108" s="238"/>
      <c r="M108" s="239"/>
      <c r="N108" s="240"/>
      <c r="O108" s="240"/>
      <c r="P108" s="240"/>
      <c r="Q108" s="240"/>
      <c r="R108" s="240"/>
      <c r="S108" s="240"/>
      <c r="T108" s="241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42" t="s">
        <v>140</v>
      </c>
      <c r="AU108" s="242" t="s">
        <v>80</v>
      </c>
      <c r="AV108" s="13" t="s">
        <v>80</v>
      </c>
      <c r="AW108" s="13" t="s">
        <v>32</v>
      </c>
      <c r="AX108" s="13" t="s">
        <v>71</v>
      </c>
      <c r="AY108" s="242" t="s">
        <v>129</v>
      </c>
    </row>
    <row r="109" s="14" customFormat="1">
      <c r="A109" s="14"/>
      <c r="B109" s="243"/>
      <c r="C109" s="244"/>
      <c r="D109" s="233" t="s">
        <v>140</v>
      </c>
      <c r="E109" s="245" t="s">
        <v>19</v>
      </c>
      <c r="F109" s="246" t="s">
        <v>155</v>
      </c>
      <c r="G109" s="244"/>
      <c r="H109" s="247">
        <v>2</v>
      </c>
      <c r="I109" s="248"/>
      <c r="J109" s="244"/>
      <c r="K109" s="244"/>
      <c r="L109" s="249"/>
      <c r="M109" s="250"/>
      <c r="N109" s="251"/>
      <c r="O109" s="251"/>
      <c r="P109" s="251"/>
      <c r="Q109" s="251"/>
      <c r="R109" s="251"/>
      <c r="S109" s="251"/>
      <c r="T109" s="252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53" t="s">
        <v>140</v>
      </c>
      <c r="AU109" s="253" t="s">
        <v>80</v>
      </c>
      <c r="AV109" s="14" t="s">
        <v>136</v>
      </c>
      <c r="AW109" s="14" t="s">
        <v>32</v>
      </c>
      <c r="AX109" s="14" t="s">
        <v>78</v>
      </c>
      <c r="AY109" s="253" t="s">
        <v>129</v>
      </c>
    </row>
    <row r="110" s="12" customFormat="1" ht="22.8" customHeight="1">
      <c r="A110" s="12"/>
      <c r="B110" s="197"/>
      <c r="C110" s="198"/>
      <c r="D110" s="199" t="s">
        <v>70</v>
      </c>
      <c r="E110" s="211" t="s">
        <v>373</v>
      </c>
      <c r="F110" s="211" t="s">
        <v>374</v>
      </c>
      <c r="G110" s="198"/>
      <c r="H110" s="198"/>
      <c r="I110" s="201"/>
      <c r="J110" s="212">
        <f>BK110</f>
        <v>0</v>
      </c>
      <c r="K110" s="198"/>
      <c r="L110" s="203"/>
      <c r="M110" s="204"/>
      <c r="N110" s="205"/>
      <c r="O110" s="205"/>
      <c r="P110" s="206">
        <f>SUM(P111:P113)</f>
        <v>0</v>
      </c>
      <c r="Q110" s="205"/>
      <c r="R110" s="206">
        <f>SUM(R111:R113)</f>
        <v>0</v>
      </c>
      <c r="S110" s="205"/>
      <c r="T110" s="207">
        <f>SUM(T111:T113)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208" t="s">
        <v>162</v>
      </c>
      <c r="AT110" s="209" t="s">
        <v>70</v>
      </c>
      <c r="AU110" s="209" t="s">
        <v>78</v>
      </c>
      <c r="AY110" s="208" t="s">
        <v>129</v>
      </c>
      <c r="BK110" s="210">
        <f>SUM(BK111:BK113)</f>
        <v>0</v>
      </c>
    </row>
    <row r="111" s="2" customFormat="1" ht="16.5" customHeight="1">
      <c r="A111" s="39"/>
      <c r="B111" s="40"/>
      <c r="C111" s="213" t="s">
        <v>194</v>
      </c>
      <c r="D111" s="213" t="s">
        <v>131</v>
      </c>
      <c r="E111" s="214" t="s">
        <v>375</v>
      </c>
      <c r="F111" s="215" t="s">
        <v>376</v>
      </c>
      <c r="G111" s="216" t="s">
        <v>325</v>
      </c>
      <c r="H111" s="217">
        <v>1</v>
      </c>
      <c r="I111" s="218"/>
      <c r="J111" s="219">
        <f>ROUND(I111*H111,2)</f>
        <v>0</v>
      </c>
      <c r="K111" s="215" t="s">
        <v>347</v>
      </c>
      <c r="L111" s="45"/>
      <c r="M111" s="220" t="s">
        <v>19</v>
      </c>
      <c r="N111" s="221" t="s">
        <v>42</v>
      </c>
      <c r="O111" s="85"/>
      <c r="P111" s="222">
        <f>O111*H111</f>
        <v>0</v>
      </c>
      <c r="Q111" s="222">
        <v>0</v>
      </c>
      <c r="R111" s="222">
        <f>Q111*H111</f>
        <v>0</v>
      </c>
      <c r="S111" s="222">
        <v>0</v>
      </c>
      <c r="T111" s="223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24" t="s">
        <v>326</v>
      </c>
      <c r="AT111" s="224" t="s">
        <v>131</v>
      </c>
      <c r="AU111" s="224" t="s">
        <v>80</v>
      </c>
      <c r="AY111" s="18" t="s">
        <v>129</v>
      </c>
      <c r="BE111" s="225">
        <f>IF(N111="základní",J111,0)</f>
        <v>0</v>
      </c>
      <c r="BF111" s="225">
        <f>IF(N111="snížená",J111,0)</f>
        <v>0</v>
      </c>
      <c r="BG111" s="225">
        <f>IF(N111="zákl. přenesená",J111,0)</f>
        <v>0</v>
      </c>
      <c r="BH111" s="225">
        <f>IF(N111="sníž. přenesená",J111,0)</f>
        <v>0</v>
      </c>
      <c r="BI111" s="225">
        <f>IF(N111="nulová",J111,0)</f>
        <v>0</v>
      </c>
      <c r="BJ111" s="18" t="s">
        <v>78</v>
      </c>
      <c r="BK111" s="225">
        <f>ROUND(I111*H111,2)</f>
        <v>0</v>
      </c>
      <c r="BL111" s="18" t="s">
        <v>326</v>
      </c>
      <c r="BM111" s="224" t="s">
        <v>377</v>
      </c>
    </row>
    <row r="112" s="2" customFormat="1">
      <c r="A112" s="39"/>
      <c r="B112" s="40"/>
      <c r="C112" s="41"/>
      <c r="D112" s="233" t="s">
        <v>349</v>
      </c>
      <c r="E112" s="41"/>
      <c r="F112" s="277" t="s">
        <v>356</v>
      </c>
      <c r="G112" s="41"/>
      <c r="H112" s="41"/>
      <c r="I112" s="228"/>
      <c r="J112" s="41"/>
      <c r="K112" s="41"/>
      <c r="L112" s="45"/>
      <c r="M112" s="229"/>
      <c r="N112" s="230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349</v>
      </c>
      <c r="AU112" s="18" t="s">
        <v>80</v>
      </c>
    </row>
    <row r="113" s="13" customFormat="1">
      <c r="A113" s="13"/>
      <c r="B113" s="231"/>
      <c r="C113" s="232"/>
      <c r="D113" s="233" t="s">
        <v>140</v>
      </c>
      <c r="E113" s="234" t="s">
        <v>19</v>
      </c>
      <c r="F113" s="235" t="s">
        <v>378</v>
      </c>
      <c r="G113" s="232"/>
      <c r="H113" s="236">
        <v>1</v>
      </c>
      <c r="I113" s="237"/>
      <c r="J113" s="232"/>
      <c r="K113" s="232"/>
      <c r="L113" s="238"/>
      <c r="M113" s="274"/>
      <c r="N113" s="275"/>
      <c r="O113" s="275"/>
      <c r="P113" s="275"/>
      <c r="Q113" s="275"/>
      <c r="R113" s="275"/>
      <c r="S113" s="275"/>
      <c r="T113" s="276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2" t="s">
        <v>140</v>
      </c>
      <c r="AU113" s="242" t="s">
        <v>80</v>
      </c>
      <c r="AV113" s="13" t="s">
        <v>80</v>
      </c>
      <c r="AW113" s="13" t="s">
        <v>32</v>
      </c>
      <c r="AX113" s="13" t="s">
        <v>78</v>
      </c>
      <c r="AY113" s="242" t="s">
        <v>129</v>
      </c>
    </row>
    <row r="114" s="2" customFormat="1" ht="6.96" customHeight="1">
      <c r="A114" s="39"/>
      <c r="B114" s="60"/>
      <c r="C114" s="61"/>
      <c r="D114" s="61"/>
      <c r="E114" s="61"/>
      <c r="F114" s="61"/>
      <c r="G114" s="61"/>
      <c r="H114" s="61"/>
      <c r="I114" s="61"/>
      <c r="J114" s="61"/>
      <c r="K114" s="61"/>
      <c r="L114" s="45"/>
      <c r="M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</sheetData>
  <sheetProtection sheet="1" autoFilter="0" formatColumns="0" formatRows="0" objects="1" scenarios="1" spinCount="100000" saltValue="4b8qIyPCec1WSL8yus0kWfIMBi5YiI6677BcjbhevUwROUoomDKOcbMg/AwcbOhtFYgViLDwQXxnYmGwHpwdsw==" hashValue="lkUSM/2X2TxgR/uXKTXicnBd6ja0XIyQBoTv97djugJjIw0dAZukYQ0EHALRmt3ervCN84M55Zu2l4yv1ToNcw==" algorithmName="SHA-512" password="CC35"/>
  <autoFilter ref="C89:K11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8:H78"/>
    <mergeCell ref="E80:H80"/>
    <mergeCell ref="E82:H8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8" customWidth="1"/>
    <col min="2" max="2" width="1.667969" style="278" customWidth="1"/>
    <col min="3" max="4" width="5" style="278" customWidth="1"/>
    <col min="5" max="5" width="11.66016" style="278" customWidth="1"/>
    <col min="6" max="6" width="9.160156" style="278" customWidth="1"/>
    <col min="7" max="7" width="5" style="278" customWidth="1"/>
    <col min="8" max="8" width="77.83203" style="278" customWidth="1"/>
    <col min="9" max="10" width="20" style="278" customWidth="1"/>
    <col min="11" max="11" width="1.667969" style="278" customWidth="1"/>
  </cols>
  <sheetData>
    <row r="1" s="1" customFormat="1" ht="37.5" customHeight="1"/>
    <row r="2" s="1" customFormat="1" ht="7.5" customHeight="1">
      <c r="B2" s="279"/>
      <c r="C2" s="280"/>
      <c r="D2" s="280"/>
      <c r="E2" s="280"/>
      <c r="F2" s="280"/>
      <c r="G2" s="280"/>
      <c r="H2" s="280"/>
      <c r="I2" s="280"/>
      <c r="J2" s="280"/>
      <c r="K2" s="281"/>
    </row>
    <row r="3" s="16" customFormat="1" ht="45" customHeight="1">
      <c r="B3" s="282"/>
      <c r="C3" s="283" t="s">
        <v>379</v>
      </c>
      <c r="D3" s="283"/>
      <c r="E3" s="283"/>
      <c r="F3" s="283"/>
      <c r="G3" s="283"/>
      <c r="H3" s="283"/>
      <c r="I3" s="283"/>
      <c r="J3" s="283"/>
      <c r="K3" s="284"/>
    </row>
    <row r="4" s="1" customFormat="1" ht="25.5" customHeight="1">
      <c r="B4" s="285"/>
      <c r="C4" s="286" t="s">
        <v>380</v>
      </c>
      <c r="D4" s="286"/>
      <c r="E4" s="286"/>
      <c r="F4" s="286"/>
      <c r="G4" s="286"/>
      <c r="H4" s="286"/>
      <c r="I4" s="286"/>
      <c r="J4" s="286"/>
      <c r="K4" s="287"/>
    </row>
    <row r="5" s="1" customFormat="1" ht="5.25" customHeight="1">
      <c r="B5" s="285"/>
      <c r="C5" s="288"/>
      <c r="D5" s="288"/>
      <c r="E5" s="288"/>
      <c r="F5" s="288"/>
      <c r="G5" s="288"/>
      <c r="H5" s="288"/>
      <c r="I5" s="288"/>
      <c r="J5" s="288"/>
      <c r="K5" s="287"/>
    </row>
    <row r="6" s="1" customFormat="1" ht="15" customHeight="1">
      <c r="B6" s="285"/>
      <c r="C6" s="289" t="s">
        <v>381</v>
      </c>
      <c r="D6" s="289"/>
      <c r="E6" s="289"/>
      <c r="F6" s="289"/>
      <c r="G6" s="289"/>
      <c r="H6" s="289"/>
      <c r="I6" s="289"/>
      <c r="J6" s="289"/>
      <c r="K6" s="287"/>
    </row>
    <row r="7" s="1" customFormat="1" ht="15" customHeight="1">
      <c r="B7" s="290"/>
      <c r="C7" s="289" t="s">
        <v>382</v>
      </c>
      <c r="D7" s="289"/>
      <c r="E7" s="289"/>
      <c r="F7" s="289"/>
      <c r="G7" s="289"/>
      <c r="H7" s="289"/>
      <c r="I7" s="289"/>
      <c r="J7" s="289"/>
      <c r="K7" s="287"/>
    </row>
    <row r="8" s="1" customFormat="1" ht="12.75" customHeight="1">
      <c r="B8" s="290"/>
      <c r="C8" s="289"/>
      <c r="D8" s="289"/>
      <c r="E8" s="289"/>
      <c r="F8" s="289"/>
      <c r="G8" s="289"/>
      <c r="H8" s="289"/>
      <c r="I8" s="289"/>
      <c r="J8" s="289"/>
      <c r="K8" s="287"/>
    </row>
    <row r="9" s="1" customFormat="1" ht="15" customHeight="1">
      <c r="B9" s="290"/>
      <c r="C9" s="289" t="s">
        <v>383</v>
      </c>
      <c r="D9" s="289"/>
      <c r="E9" s="289"/>
      <c r="F9" s="289"/>
      <c r="G9" s="289"/>
      <c r="H9" s="289"/>
      <c r="I9" s="289"/>
      <c r="J9" s="289"/>
      <c r="K9" s="287"/>
    </row>
    <row r="10" s="1" customFormat="1" ht="15" customHeight="1">
      <c r="B10" s="290"/>
      <c r="C10" s="289"/>
      <c r="D10" s="289" t="s">
        <v>384</v>
      </c>
      <c r="E10" s="289"/>
      <c r="F10" s="289"/>
      <c r="G10" s="289"/>
      <c r="H10" s="289"/>
      <c r="I10" s="289"/>
      <c r="J10" s="289"/>
      <c r="K10" s="287"/>
    </row>
    <row r="11" s="1" customFormat="1" ht="15" customHeight="1">
      <c r="B11" s="290"/>
      <c r="C11" s="291"/>
      <c r="D11" s="289" t="s">
        <v>385</v>
      </c>
      <c r="E11" s="289"/>
      <c r="F11" s="289"/>
      <c r="G11" s="289"/>
      <c r="H11" s="289"/>
      <c r="I11" s="289"/>
      <c r="J11" s="289"/>
      <c r="K11" s="287"/>
    </row>
    <row r="12" s="1" customFormat="1" ht="15" customHeight="1">
      <c r="B12" s="290"/>
      <c r="C12" s="291"/>
      <c r="D12" s="289"/>
      <c r="E12" s="289"/>
      <c r="F12" s="289"/>
      <c r="G12" s="289"/>
      <c r="H12" s="289"/>
      <c r="I12" s="289"/>
      <c r="J12" s="289"/>
      <c r="K12" s="287"/>
    </row>
    <row r="13" s="1" customFormat="1" ht="15" customHeight="1">
      <c r="B13" s="290"/>
      <c r="C13" s="291"/>
      <c r="D13" s="292" t="s">
        <v>386</v>
      </c>
      <c r="E13" s="289"/>
      <c r="F13" s="289"/>
      <c r="G13" s="289"/>
      <c r="H13" s="289"/>
      <c r="I13" s="289"/>
      <c r="J13" s="289"/>
      <c r="K13" s="287"/>
    </row>
    <row r="14" s="1" customFormat="1" ht="12.75" customHeight="1">
      <c r="B14" s="290"/>
      <c r="C14" s="291"/>
      <c r="D14" s="291"/>
      <c r="E14" s="291"/>
      <c r="F14" s="291"/>
      <c r="G14" s="291"/>
      <c r="H14" s="291"/>
      <c r="I14" s="291"/>
      <c r="J14" s="291"/>
      <c r="K14" s="287"/>
    </row>
    <row r="15" s="1" customFormat="1" ht="15" customHeight="1">
      <c r="B15" s="290"/>
      <c r="C15" s="291"/>
      <c r="D15" s="289" t="s">
        <v>387</v>
      </c>
      <c r="E15" s="289"/>
      <c r="F15" s="289"/>
      <c r="G15" s="289"/>
      <c r="H15" s="289"/>
      <c r="I15" s="289"/>
      <c r="J15" s="289"/>
      <c r="K15" s="287"/>
    </row>
    <row r="16" s="1" customFormat="1" ht="15" customHeight="1">
      <c r="B16" s="290"/>
      <c r="C16" s="291"/>
      <c r="D16" s="289" t="s">
        <v>388</v>
      </c>
      <c r="E16" s="289"/>
      <c r="F16" s="289"/>
      <c r="G16" s="289"/>
      <c r="H16" s="289"/>
      <c r="I16" s="289"/>
      <c r="J16" s="289"/>
      <c r="K16" s="287"/>
    </row>
    <row r="17" s="1" customFormat="1" ht="15" customHeight="1">
      <c r="B17" s="290"/>
      <c r="C17" s="291"/>
      <c r="D17" s="289" t="s">
        <v>389</v>
      </c>
      <c r="E17" s="289"/>
      <c r="F17" s="289"/>
      <c r="G17" s="289"/>
      <c r="H17" s="289"/>
      <c r="I17" s="289"/>
      <c r="J17" s="289"/>
      <c r="K17" s="287"/>
    </row>
    <row r="18" s="1" customFormat="1" ht="15" customHeight="1">
      <c r="B18" s="290"/>
      <c r="C18" s="291"/>
      <c r="D18" s="291"/>
      <c r="E18" s="293" t="s">
        <v>77</v>
      </c>
      <c r="F18" s="289" t="s">
        <v>390</v>
      </c>
      <c r="G18" s="289"/>
      <c r="H18" s="289"/>
      <c r="I18" s="289"/>
      <c r="J18" s="289"/>
      <c r="K18" s="287"/>
    </row>
    <row r="19" s="1" customFormat="1" ht="15" customHeight="1">
      <c r="B19" s="290"/>
      <c r="C19" s="291"/>
      <c r="D19" s="291"/>
      <c r="E19" s="293" t="s">
        <v>391</v>
      </c>
      <c r="F19" s="289" t="s">
        <v>392</v>
      </c>
      <c r="G19" s="289"/>
      <c r="H19" s="289"/>
      <c r="I19" s="289"/>
      <c r="J19" s="289"/>
      <c r="K19" s="287"/>
    </row>
    <row r="20" s="1" customFormat="1" ht="15" customHeight="1">
      <c r="B20" s="290"/>
      <c r="C20" s="291"/>
      <c r="D20" s="291"/>
      <c r="E20" s="293" t="s">
        <v>393</v>
      </c>
      <c r="F20" s="289" t="s">
        <v>394</v>
      </c>
      <c r="G20" s="289"/>
      <c r="H20" s="289"/>
      <c r="I20" s="289"/>
      <c r="J20" s="289"/>
      <c r="K20" s="287"/>
    </row>
    <row r="21" s="1" customFormat="1" ht="15" customHeight="1">
      <c r="B21" s="290"/>
      <c r="C21" s="291"/>
      <c r="D21" s="291"/>
      <c r="E21" s="293" t="s">
        <v>395</v>
      </c>
      <c r="F21" s="289" t="s">
        <v>90</v>
      </c>
      <c r="G21" s="289"/>
      <c r="H21" s="289"/>
      <c r="I21" s="289"/>
      <c r="J21" s="289"/>
      <c r="K21" s="287"/>
    </row>
    <row r="22" s="1" customFormat="1" ht="15" customHeight="1">
      <c r="B22" s="290"/>
      <c r="C22" s="291"/>
      <c r="D22" s="291"/>
      <c r="E22" s="293" t="s">
        <v>312</v>
      </c>
      <c r="F22" s="289" t="s">
        <v>313</v>
      </c>
      <c r="G22" s="289"/>
      <c r="H22" s="289"/>
      <c r="I22" s="289"/>
      <c r="J22" s="289"/>
      <c r="K22" s="287"/>
    </row>
    <row r="23" s="1" customFormat="1" ht="15" customHeight="1">
      <c r="B23" s="290"/>
      <c r="C23" s="291"/>
      <c r="D23" s="291"/>
      <c r="E23" s="293" t="s">
        <v>84</v>
      </c>
      <c r="F23" s="289" t="s">
        <v>396</v>
      </c>
      <c r="G23" s="289"/>
      <c r="H23" s="289"/>
      <c r="I23" s="289"/>
      <c r="J23" s="289"/>
      <c r="K23" s="287"/>
    </row>
    <row r="24" s="1" customFormat="1" ht="12.75" customHeight="1">
      <c r="B24" s="290"/>
      <c r="C24" s="291"/>
      <c r="D24" s="291"/>
      <c r="E24" s="291"/>
      <c r="F24" s="291"/>
      <c r="G24" s="291"/>
      <c r="H24" s="291"/>
      <c r="I24" s="291"/>
      <c r="J24" s="291"/>
      <c r="K24" s="287"/>
    </row>
    <row r="25" s="1" customFormat="1" ht="15" customHeight="1">
      <c r="B25" s="290"/>
      <c r="C25" s="289" t="s">
        <v>397</v>
      </c>
      <c r="D25" s="289"/>
      <c r="E25" s="289"/>
      <c r="F25" s="289"/>
      <c r="G25" s="289"/>
      <c r="H25" s="289"/>
      <c r="I25" s="289"/>
      <c r="J25" s="289"/>
      <c r="K25" s="287"/>
    </row>
    <row r="26" s="1" customFormat="1" ht="15" customHeight="1">
      <c r="B26" s="290"/>
      <c r="C26" s="289" t="s">
        <v>398</v>
      </c>
      <c r="D26" s="289"/>
      <c r="E26" s="289"/>
      <c r="F26" s="289"/>
      <c r="G26" s="289"/>
      <c r="H26" s="289"/>
      <c r="I26" s="289"/>
      <c r="J26" s="289"/>
      <c r="K26" s="287"/>
    </row>
    <row r="27" s="1" customFormat="1" ht="15" customHeight="1">
      <c r="B27" s="290"/>
      <c r="C27" s="289"/>
      <c r="D27" s="289" t="s">
        <v>399</v>
      </c>
      <c r="E27" s="289"/>
      <c r="F27" s="289"/>
      <c r="G27" s="289"/>
      <c r="H27" s="289"/>
      <c r="I27" s="289"/>
      <c r="J27" s="289"/>
      <c r="K27" s="287"/>
    </row>
    <row r="28" s="1" customFormat="1" ht="15" customHeight="1">
      <c r="B28" s="290"/>
      <c r="C28" s="291"/>
      <c r="D28" s="289" t="s">
        <v>400</v>
      </c>
      <c r="E28" s="289"/>
      <c r="F28" s="289"/>
      <c r="G28" s="289"/>
      <c r="H28" s="289"/>
      <c r="I28" s="289"/>
      <c r="J28" s="289"/>
      <c r="K28" s="287"/>
    </row>
    <row r="29" s="1" customFormat="1" ht="12.75" customHeight="1">
      <c r="B29" s="290"/>
      <c r="C29" s="291"/>
      <c r="D29" s="291"/>
      <c r="E29" s="291"/>
      <c r="F29" s="291"/>
      <c r="G29" s="291"/>
      <c r="H29" s="291"/>
      <c r="I29" s="291"/>
      <c r="J29" s="291"/>
      <c r="K29" s="287"/>
    </row>
    <row r="30" s="1" customFormat="1" ht="15" customHeight="1">
      <c r="B30" s="290"/>
      <c r="C30" s="291"/>
      <c r="D30" s="289" t="s">
        <v>401</v>
      </c>
      <c r="E30" s="289"/>
      <c r="F30" s="289"/>
      <c r="G30" s="289"/>
      <c r="H30" s="289"/>
      <c r="I30" s="289"/>
      <c r="J30" s="289"/>
      <c r="K30" s="287"/>
    </row>
    <row r="31" s="1" customFormat="1" ht="15" customHeight="1">
      <c r="B31" s="290"/>
      <c r="C31" s="291"/>
      <c r="D31" s="289" t="s">
        <v>402</v>
      </c>
      <c r="E31" s="289"/>
      <c r="F31" s="289"/>
      <c r="G31" s="289"/>
      <c r="H31" s="289"/>
      <c r="I31" s="289"/>
      <c r="J31" s="289"/>
      <c r="K31" s="287"/>
    </row>
    <row r="32" s="1" customFormat="1" ht="12.75" customHeight="1">
      <c r="B32" s="290"/>
      <c r="C32" s="291"/>
      <c r="D32" s="291"/>
      <c r="E32" s="291"/>
      <c r="F32" s="291"/>
      <c r="G32" s="291"/>
      <c r="H32" s="291"/>
      <c r="I32" s="291"/>
      <c r="J32" s="291"/>
      <c r="K32" s="287"/>
    </row>
    <row r="33" s="1" customFormat="1" ht="15" customHeight="1">
      <c r="B33" s="290"/>
      <c r="C33" s="291"/>
      <c r="D33" s="289" t="s">
        <v>403</v>
      </c>
      <c r="E33" s="289"/>
      <c r="F33" s="289"/>
      <c r="G33" s="289"/>
      <c r="H33" s="289"/>
      <c r="I33" s="289"/>
      <c r="J33" s="289"/>
      <c r="K33" s="287"/>
    </row>
    <row r="34" s="1" customFormat="1" ht="15" customHeight="1">
      <c r="B34" s="290"/>
      <c r="C34" s="291"/>
      <c r="D34" s="289" t="s">
        <v>404</v>
      </c>
      <c r="E34" s="289"/>
      <c r="F34" s="289"/>
      <c r="G34" s="289"/>
      <c r="H34" s="289"/>
      <c r="I34" s="289"/>
      <c r="J34" s="289"/>
      <c r="K34" s="287"/>
    </row>
    <row r="35" s="1" customFormat="1" ht="15" customHeight="1">
      <c r="B35" s="290"/>
      <c r="C35" s="291"/>
      <c r="D35" s="289" t="s">
        <v>405</v>
      </c>
      <c r="E35" s="289"/>
      <c r="F35" s="289"/>
      <c r="G35" s="289"/>
      <c r="H35" s="289"/>
      <c r="I35" s="289"/>
      <c r="J35" s="289"/>
      <c r="K35" s="287"/>
    </row>
    <row r="36" s="1" customFormat="1" ht="15" customHeight="1">
      <c r="B36" s="290"/>
      <c r="C36" s="291"/>
      <c r="D36" s="289"/>
      <c r="E36" s="292" t="s">
        <v>115</v>
      </c>
      <c r="F36" s="289"/>
      <c r="G36" s="289" t="s">
        <v>406</v>
      </c>
      <c r="H36" s="289"/>
      <c r="I36" s="289"/>
      <c r="J36" s="289"/>
      <c r="K36" s="287"/>
    </row>
    <row r="37" s="1" customFormat="1" ht="30.75" customHeight="1">
      <c r="B37" s="290"/>
      <c r="C37" s="291"/>
      <c r="D37" s="289"/>
      <c r="E37" s="292" t="s">
        <v>407</v>
      </c>
      <c r="F37" s="289"/>
      <c r="G37" s="289" t="s">
        <v>408</v>
      </c>
      <c r="H37" s="289"/>
      <c r="I37" s="289"/>
      <c r="J37" s="289"/>
      <c r="K37" s="287"/>
    </row>
    <row r="38" s="1" customFormat="1" ht="15" customHeight="1">
      <c r="B38" s="290"/>
      <c r="C38" s="291"/>
      <c r="D38" s="289"/>
      <c r="E38" s="292" t="s">
        <v>52</v>
      </c>
      <c r="F38" s="289"/>
      <c r="G38" s="289" t="s">
        <v>409</v>
      </c>
      <c r="H38" s="289"/>
      <c r="I38" s="289"/>
      <c r="J38" s="289"/>
      <c r="K38" s="287"/>
    </row>
    <row r="39" s="1" customFormat="1" ht="15" customHeight="1">
      <c r="B39" s="290"/>
      <c r="C39" s="291"/>
      <c r="D39" s="289"/>
      <c r="E39" s="292" t="s">
        <v>53</v>
      </c>
      <c r="F39" s="289"/>
      <c r="G39" s="289" t="s">
        <v>410</v>
      </c>
      <c r="H39" s="289"/>
      <c r="I39" s="289"/>
      <c r="J39" s="289"/>
      <c r="K39" s="287"/>
    </row>
    <row r="40" s="1" customFormat="1" ht="15" customHeight="1">
      <c r="B40" s="290"/>
      <c r="C40" s="291"/>
      <c r="D40" s="289"/>
      <c r="E40" s="292" t="s">
        <v>116</v>
      </c>
      <c r="F40" s="289"/>
      <c r="G40" s="289" t="s">
        <v>411</v>
      </c>
      <c r="H40" s="289"/>
      <c r="I40" s="289"/>
      <c r="J40" s="289"/>
      <c r="K40" s="287"/>
    </row>
    <row r="41" s="1" customFormat="1" ht="15" customHeight="1">
      <c r="B41" s="290"/>
      <c r="C41" s="291"/>
      <c r="D41" s="289"/>
      <c r="E41" s="292" t="s">
        <v>117</v>
      </c>
      <c r="F41" s="289"/>
      <c r="G41" s="289" t="s">
        <v>412</v>
      </c>
      <c r="H41" s="289"/>
      <c r="I41" s="289"/>
      <c r="J41" s="289"/>
      <c r="K41" s="287"/>
    </row>
    <row r="42" s="1" customFormat="1" ht="15" customHeight="1">
      <c r="B42" s="290"/>
      <c r="C42" s="291"/>
      <c r="D42" s="289"/>
      <c r="E42" s="292" t="s">
        <v>413</v>
      </c>
      <c r="F42" s="289"/>
      <c r="G42" s="289" t="s">
        <v>414</v>
      </c>
      <c r="H42" s="289"/>
      <c r="I42" s="289"/>
      <c r="J42" s="289"/>
      <c r="K42" s="287"/>
    </row>
    <row r="43" s="1" customFormat="1" ht="15" customHeight="1">
      <c r="B43" s="290"/>
      <c r="C43" s="291"/>
      <c r="D43" s="289"/>
      <c r="E43" s="292"/>
      <c r="F43" s="289"/>
      <c r="G43" s="289" t="s">
        <v>415</v>
      </c>
      <c r="H43" s="289"/>
      <c r="I43" s="289"/>
      <c r="J43" s="289"/>
      <c r="K43" s="287"/>
    </row>
    <row r="44" s="1" customFormat="1" ht="15" customHeight="1">
      <c r="B44" s="290"/>
      <c r="C44" s="291"/>
      <c r="D44" s="289"/>
      <c r="E44" s="292" t="s">
        <v>416</v>
      </c>
      <c r="F44" s="289"/>
      <c r="G44" s="289" t="s">
        <v>417</v>
      </c>
      <c r="H44" s="289"/>
      <c r="I44" s="289"/>
      <c r="J44" s="289"/>
      <c r="K44" s="287"/>
    </row>
    <row r="45" s="1" customFormat="1" ht="15" customHeight="1">
      <c r="B45" s="290"/>
      <c r="C45" s="291"/>
      <c r="D45" s="289"/>
      <c r="E45" s="292" t="s">
        <v>119</v>
      </c>
      <c r="F45" s="289"/>
      <c r="G45" s="289" t="s">
        <v>418</v>
      </c>
      <c r="H45" s="289"/>
      <c r="I45" s="289"/>
      <c r="J45" s="289"/>
      <c r="K45" s="287"/>
    </row>
    <row r="46" s="1" customFormat="1" ht="12.75" customHeight="1">
      <c r="B46" s="290"/>
      <c r="C46" s="291"/>
      <c r="D46" s="289"/>
      <c r="E46" s="289"/>
      <c r="F46" s="289"/>
      <c r="G46" s="289"/>
      <c r="H46" s="289"/>
      <c r="I46" s="289"/>
      <c r="J46" s="289"/>
      <c r="K46" s="287"/>
    </row>
    <row r="47" s="1" customFormat="1" ht="15" customHeight="1">
      <c r="B47" s="290"/>
      <c r="C47" s="291"/>
      <c r="D47" s="289" t="s">
        <v>419</v>
      </c>
      <c r="E47" s="289"/>
      <c r="F47" s="289"/>
      <c r="G47" s="289"/>
      <c r="H47" s="289"/>
      <c r="I47" s="289"/>
      <c r="J47" s="289"/>
      <c r="K47" s="287"/>
    </row>
    <row r="48" s="1" customFormat="1" ht="15" customHeight="1">
      <c r="B48" s="290"/>
      <c r="C48" s="291"/>
      <c r="D48" s="291"/>
      <c r="E48" s="289" t="s">
        <v>420</v>
      </c>
      <c r="F48" s="289"/>
      <c r="G48" s="289"/>
      <c r="H48" s="289"/>
      <c r="I48" s="289"/>
      <c r="J48" s="289"/>
      <c r="K48" s="287"/>
    </row>
    <row r="49" s="1" customFormat="1" ht="15" customHeight="1">
      <c r="B49" s="290"/>
      <c r="C49" s="291"/>
      <c r="D49" s="291"/>
      <c r="E49" s="289" t="s">
        <v>421</v>
      </c>
      <c r="F49" s="289"/>
      <c r="G49" s="289"/>
      <c r="H49" s="289"/>
      <c r="I49" s="289"/>
      <c r="J49" s="289"/>
      <c r="K49" s="287"/>
    </row>
    <row r="50" s="1" customFormat="1" ht="15" customHeight="1">
      <c r="B50" s="290"/>
      <c r="C50" s="291"/>
      <c r="D50" s="291"/>
      <c r="E50" s="289" t="s">
        <v>422</v>
      </c>
      <c r="F50" s="289"/>
      <c r="G50" s="289"/>
      <c r="H50" s="289"/>
      <c r="I50" s="289"/>
      <c r="J50" s="289"/>
      <c r="K50" s="287"/>
    </row>
    <row r="51" s="1" customFormat="1" ht="15" customHeight="1">
      <c r="B51" s="290"/>
      <c r="C51" s="291"/>
      <c r="D51" s="289" t="s">
        <v>423</v>
      </c>
      <c r="E51" s="289"/>
      <c r="F51" s="289"/>
      <c r="G51" s="289"/>
      <c r="H51" s="289"/>
      <c r="I51" s="289"/>
      <c r="J51" s="289"/>
      <c r="K51" s="287"/>
    </row>
    <row r="52" s="1" customFormat="1" ht="25.5" customHeight="1">
      <c r="B52" s="285"/>
      <c r="C52" s="286" t="s">
        <v>424</v>
      </c>
      <c r="D52" s="286"/>
      <c r="E52" s="286"/>
      <c r="F52" s="286"/>
      <c r="G52" s="286"/>
      <c r="H52" s="286"/>
      <c r="I52" s="286"/>
      <c r="J52" s="286"/>
      <c r="K52" s="287"/>
    </row>
    <row r="53" s="1" customFormat="1" ht="5.25" customHeight="1">
      <c r="B53" s="285"/>
      <c r="C53" s="288"/>
      <c r="D53" s="288"/>
      <c r="E53" s="288"/>
      <c r="F53" s="288"/>
      <c r="G53" s="288"/>
      <c r="H53" s="288"/>
      <c r="I53" s="288"/>
      <c r="J53" s="288"/>
      <c r="K53" s="287"/>
    </row>
    <row r="54" s="1" customFormat="1" ht="15" customHeight="1">
      <c r="B54" s="285"/>
      <c r="C54" s="289" t="s">
        <v>425</v>
      </c>
      <c r="D54" s="289"/>
      <c r="E54" s="289"/>
      <c r="F54" s="289"/>
      <c r="G54" s="289"/>
      <c r="H54" s="289"/>
      <c r="I54" s="289"/>
      <c r="J54" s="289"/>
      <c r="K54" s="287"/>
    </row>
    <row r="55" s="1" customFormat="1" ht="15" customHeight="1">
      <c r="B55" s="285"/>
      <c r="C55" s="289" t="s">
        <v>426</v>
      </c>
      <c r="D55" s="289"/>
      <c r="E55" s="289"/>
      <c r="F55" s="289"/>
      <c r="G55" s="289"/>
      <c r="H55" s="289"/>
      <c r="I55" s="289"/>
      <c r="J55" s="289"/>
      <c r="K55" s="287"/>
    </row>
    <row r="56" s="1" customFormat="1" ht="12.75" customHeight="1">
      <c r="B56" s="285"/>
      <c r="C56" s="289"/>
      <c r="D56" s="289"/>
      <c r="E56" s="289"/>
      <c r="F56" s="289"/>
      <c r="G56" s="289"/>
      <c r="H56" s="289"/>
      <c r="I56" s="289"/>
      <c r="J56" s="289"/>
      <c r="K56" s="287"/>
    </row>
    <row r="57" s="1" customFormat="1" ht="15" customHeight="1">
      <c r="B57" s="285"/>
      <c r="C57" s="289" t="s">
        <v>427</v>
      </c>
      <c r="D57" s="289"/>
      <c r="E57" s="289"/>
      <c r="F57" s="289"/>
      <c r="G57" s="289"/>
      <c r="H57" s="289"/>
      <c r="I57" s="289"/>
      <c r="J57" s="289"/>
      <c r="K57" s="287"/>
    </row>
    <row r="58" s="1" customFormat="1" ht="15" customHeight="1">
      <c r="B58" s="285"/>
      <c r="C58" s="291"/>
      <c r="D58" s="289" t="s">
        <v>428</v>
      </c>
      <c r="E58" s="289"/>
      <c r="F58" s="289"/>
      <c r="G58" s="289"/>
      <c r="H58" s="289"/>
      <c r="I58" s="289"/>
      <c r="J58" s="289"/>
      <c r="K58" s="287"/>
    </row>
    <row r="59" s="1" customFormat="1" ht="15" customHeight="1">
      <c r="B59" s="285"/>
      <c r="C59" s="291"/>
      <c r="D59" s="289" t="s">
        <v>429</v>
      </c>
      <c r="E59" s="289"/>
      <c r="F59" s="289"/>
      <c r="G59" s="289"/>
      <c r="H59" s="289"/>
      <c r="I59" s="289"/>
      <c r="J59" s="289"/>
      <c r="K59" s="287"/>
    </row>
    <row r="60" s="1" customFormat="1" ht="15" customHeight="1">
      <c r="B60" s="285"/>
      <c r="C60" s="291"/>
      <c r="D60" s="289" t="s">
        <v>430</v>
      </c>
      <c r="E60" s="289"/>
      <c r="F60" s="289"/>
      <c r="G60" s="289"/>
      <c r="H60" s="289"/>
      <c r="I60" s="289"/>
      <c r="J60" s="289"/>
      <c r="K60" s="287"/>
    </row>
    <row r="61" s="1" customFormat="1" ht="15" customHeight="1">
      <c r="B61" s="285"/>
      <c r="C61" s="291"/>
      <c r="D61" s="289" t="s">
        <v>431</v>
      </c>
      <c r="E61" s="289"/>
      <c r="F61" s="289"/>
      <c r="G61" s="289"/>
      <c r="H61" s="289"/>
      <c r="I61" s="289"/>
      <c r="J61" s="289"/>
      <c r="K61" s="287"/>
    </row>
    <row r="62" s="1" customFormat="1" ht="15" customHeight="1">
      <c r="B62" s="285"/>
      <c r="C62" s="291"/>
      <c r="D62" s="294" t="s">
        <v>432</v>
      </c>
      <c r="E62" s="294"/>
      <c r="F62" s="294"/>
      <c r="G62" s="294"/>
      <c r="H62" s="294"/>
      <c r="I62" s="294"/>
      <c r="J62" s="294"/>
      <c r="K62" s="287"/>
    </row>
    <row r="63" s="1" customFormat="1" ht="15" customHeight="1">
      <c r="B63" s="285"/>
      <c r="C63" s="291"/>
      <c r="D63" s="289" t="s">
        <v>433</v>
      </c>
      <c r="E63" s="289"/>
      <c r="F63" s="289"/>
      <c r="G63" s="289"/>
      <c r="H63" s="289"/>
      <c r="I63" s="289"/>
      <c r="J63" s="289"/>
      <c r="K63" s="287"/>
    </row>
    <row r="64" s="1" customFormat="1" ht="12.75" customHeight="1">
      <c r="B64" s="285"/>
      <c r="C64" s="291"/>
      <c r="D64" s="291"/>
      <c r="E64" s="295"/>
      <c r="F64" s="291"/>
      <c r="G64" s="291"/>
      <c r="H64" s="291"/>
      <c r="I64" s="291"/>
      <c r="J64" s="291"/>
      <c r="K64" s="287"/>
    </row>
    <row r="65" s="1" customFormat="1" ht="15" customHeight="1">
      <c r="B65" s="285"/>
      <c r="C65" s="291"/>
      <c r="D65" s="289" t="s">
        <v>434</v>
      </c>
      <c r="E65" s="289"/>
      <c r="F65" s="289"/>
      <c r="G65" s="289"/>
      <c r="H65" s="289"/>
      <c r="I65" s="289"/>
      <c r="J65" s="289"/>
      <c r="K65" s="287"/>
    </row>
    <row r="66" s="1" customFormat="1" ht="15" customHeight="1">
      <c r="B66" s="285"/>
      <c r="C66" s="291"/>
      <c r="D66" s="294" t="s">
        <v>435</v>
      </c>
      <c r="E66" s="294"/>
      <c r="F66" s="294"/>
      <c r="G66" s="294"/>
      <c r="H66" s="294"/>
      <c r="I66" s="294"/>
      <c r="J66" s="294"/>
      <c r="K66" s="287"/>
    </row>
    <row r="67" s="1" customFormat="1" ht="15" customHeight="1">
      <c r="B67" s="285"/>
      <c r="C67" s="291"/>
      <c r="D67" s="289" t="s">
        <v>436</v>
      </c>
      <c r="E67" s="289"/>
      <c r="F67" s="289"/>
      <c r="G67" s="289"/>
      <c r="H67" s="289"/>
      <c r="I67" s="289"/>
      <c r="J67" s="289"/>
      <c r="K67" s="287"/>
    </row>
    <row r="68" s="1" customFormat="1" ht="15" customHeight="1">
      <c r="B68" s="285"/>
      <c r="C68" s="291"/>
      <c r="D68" s="289" t="s">
        <v>437</v>
      </c>
      <c r="E68" s="289"/>
      <c r="F68" s="289"/>
      <c r="G68" s="289"/>
      <c r="H68" s="289"/>
      <c r="I68" s="289"/>
      <c r="J68" s="289"/>
      <c r="K68" s="287"/>
    </row>
    <row r="69" s="1" customFormat="1" ht="15" customHeight="1">
      <c r="B69" s="285"/>
      <c r="C69" s="291"/>
      <c r="D69" s="289" t="s">
        <v>438</v>
      </c>
      <c r="E69" s="289"/>
      <c r="F69" s="289"/>
      <c r="G69" s="289"/>
      <c r="H69" s="289"/>
      <c r="I69" s="289"/>
      <c r="J69" s="289"/>
      <c r="K69" s="287"/>
    </row>
    <row r="70" s="1" customFormat="1" ht="15" customHeight="1">
      <c r="B70" s="285"/>
      <c r="C70" s="291"/>
      <c r="D70" s="289" t="s">
        <v>439</v>
      </c>
      <c r="E70" s="289"/>
      <c r="F70" s="289"/>
      <c r="G70" s="289"/>
      <c r="H70" s="289"/>
      <c r="I70" s="289"/>
      <c r="J70" s="289"/>
      <c r="K70" s="287"/>
    </row>
    <row r="71" s="1" customFormat="1" ht="12.75" customHeight="1">
      <c r="B71" s="296"/>
      <c r="C71" s="297"/>
      <c r="D71" s="297"/>
      <c r="E71" s="297"/>
      <c r="F71" s="297"/>
      <c r="G71" s="297"/>
      <c r="H71" s="297"/>
      <c r="I71" s="297"/>
      <c r="J71" s="297"/>
      <c r="K71" s="298"/>
    </row>
    <row r="72" s="1" customFormat="1" ht="18.75" customHeight="1">
      <c r="B72" s="299"/>
      <c r="C72" s="299"/>
      <c r="D72" s="299"/>
      <c r="E72" s="299"/>
      <c r="F72" s="299"/>
      <c r="G72" s="299"/>
      <c r="H72" s="299"/>
      <c r="I72" s="299"/>
      <c r="J72" s="299"/>
      <c r="K72" s="300"/>
    </row>
    <row r="73" s="1" customFormat="1" ht="18.75" customHeight="1">
      <c r="B73" s="300"/>
      <c r="C73" s="300"/>
      <c r="D73" s="300"/>
      <c r="E73" s="300"/>
      <c r="F73" s="300"/>
      <c r="G73" s="300"/>
      <c r="H73" s="300"/>
      <c r="I73" s="300"/>
      <c r="J73" s="300"/>
      <c r="K73" s="300"/>
    </row>
    <row r="74" s="1" customFormat="1" ht="7.5" customHeight="1">
      <c r="B74" s="301"/>
      <c r="C74" s="302"/>
      <c r="D74" s="302"/>
      <c r="E74" s="302"/>
      <c r="F74" s="302"/>
      <c r="G74" s="302"/>
      <c r="H74" s="302"/>
      <c r="I74" s="302"/>
      <c r="J74" s="302"/>
      <c r="K74" s="303"/>
    </row>
    <row r="75" s="1" customFormat="1" ht="45" customHeight="1">
      <c r="B75" s="304"/>
      <c r="C75" s="305" t="s">
        <v>440</v>
      </c>
      <c r="D75" s="305"/>
      <c r="E75" s="305"/>
      <c r="F75" s="305"/>
      <c r="G75" s="305"/>
      <c r="H75" s="305"/>
      <c r="I75" s="305"/>
      <c r="J75" s="305"/>
      <c r="K75" s="306"/>
    </row>
    <row r="76" s="1" customFormat="1" ht="17.25" customHeight="1">
      <c r="B76" s="304"/>
      <c r="C76" s="307" t="s">
        <v>441</v>
      </c>
      <c r="D76" s="307"/>
      <c r="E76" s="307"/>
      <c r="F76" s="307" t="s">
        <v>442</v>
      </c>
      <c r="G76" s="308"/>
      <c r="H76" s="307" t="s">
        <v>53</v>
      </c>
      <c r="I76" s="307" t="s">
        <v>56</v>
      </c>
      <c r="J76" s="307" t="s">
        <v>443</v>
      </c>
      <c r="K76" s="306"/>
    </row>
    <row r="77" s="1" customFormat="1" ht="17.25" customHeight="1">
      <c r="B77" s="304"/>
      <c r="C77" s="309" t="s">
        <v>444</v>
      </c>
      <c r="D77" s="309"/>
      <c r="E77" s="309"/>
      <c r="F77" s="310" t="s">
        <v>445</v>
      </c>
      <c r="G77" s="311"/>
      <c r="H77" s="309"/>
      <c r="I77" s="309"/>
      <c r="J77" s="309" t="s">
        <v>446</v>
      </c>
      <c r="K77" s="306"/>
    </row>
    <row r="78" s="1" customFormat="1" ht="5.25" customHeight="1">
      <c r="B78" s="304"/>
      <c r="C78" s="312"/>
      <c r="D78" s="312"/>
      <c r="E78" s="312"/>
      <c r="F78" s="312"/>
      <c r="G78" s="313"/>
      <c r="H78" s="312"/>
      <c r="I78" s="312"/>
      <c r="J78" s="312"/>
      <c r="K78" s="306"/>
    </row>
    <row r="79" s="1" customFormat="1" ht="15" customHeight="1">
      <c r="B79" s="304"/>
      <c r="C79" s="292" t="s">
        <v>52</v>
      </c>
      <c r="D79" s="314"/>
      <c r="E79" s="314"/>
      <c r="F79" s="315" t="s">
        <v>447</v>
      </c>
      <c r="G79" s="316"/>
      <c r="H79" s="292" t="s">
        <v>448</v>
      </c>
      <c r="I79" s="292" t="s">
        <v>449</v>
      </c>
      <c r="J79" s="292">
        <v>20</v>
      </c>
      <c r="K79" s="306"/>
    </row>
    <row r="80" s="1" customFormat="1" ht="15" customHeight="1">
      <c r="B80" s="304"/>
      <c r="C80" s="292" t="s">
        <v>450</v>
      </c>
      <c r="D80" s="292"/>
      <c r="E80" s="292"/>
      <c r="F80" s="315" t="s">
        <v>447</v>
      </c>
      <c r="G80" s="316"/>
      <c r="H80" s="292" t="s">
        <v>451</v>
      </c>
      <c r="I80" s="292" t="s">
        <v>449</v>
      </c>
      <c r="J80" s="292">
        <v>120</v>
      </c>
      <c r="K80" s="306"/>
    </row>
    <row r="81" s="1" customFormat="1" ht="15" customHeight="1">
      <c r="B81" s="317"/>
      <c r="C81" s="292" t="s">
        <v>452</v>
      </c>
      <c r="D81" s="292"/>
      <c r="E81" s="292"/>
      <c r="F81" s="315" t="s">
        <v>453</v>
      </c>
      <c r="G81" s="316"/>
      <c r="H81" s="292" t="s">
        <v>454</v>
      </c>
      <c r="I81" s="292" t="s">
        <v>449</v>
      </c>
      <c r="J81" s="292">
        <v>50</v>
      </c>
      <c r="K81" s="306"/>
    </row>
    <row r="82" s="1" customFormat="1" ht="15" customHeight="1">
      <c r="B82" s="317"/>
      <c r="C82" s="292" t="s">
        <v>455</v>
      </c>
      <c r="D82" s="292"/>
      <c r="E82" s="292"/>
      <c r="F82" s="315" t="s">
        <v>447</v>
      </c>
      <c r="G82" s="316"/>
      <c r="H82" s="292" t="s">
        <v>456</v>
      </c>
      <c r="I82" s="292" t="s">
        <v>457</v>
      </c>
      <c r="J82" s="292"/>
      <c r="K82" s="306"/>
    </row>
    <row r="83" s="1" customFormat="1" ht="15" customHeight="1">
      <c r="B83" s="317"/>
      <c r="C83" s="318" t="s">
        <v>458</v>
      </c>
      <c r="D83" s="318"/>
      <c r="E83" s="318"/>
      <c r="F83" s="319" t="s">
        <v>453</v>
      </c>
      <c r="G83" s="318"/>
      <c r="H83" s="318" t="s">
        <v>459</v>
      </c>
      <c r="I83" s="318" t="s">
        <v>449</v>
      </c>
      <c r="J83" s="318">
        <v>15</v>
      </c>
      <c r="K83" s="306"/>
    </row>
    <row r="84" s="1" customFormat="1" ht="15" customHeight="1">
      <c r="B84" s="317"/>
      <c r="C84" s="318" t="s">
        <v>460</v>
      </c>
      <c r="D84" s="318"/>
      <c r="E84" s="318"/>
      <c r="F84" s="319" t="s">
        <v>453</v>
      </c>
      <c r="G84" s="318"/>
      <c r="H84" s="318" t="s">
        <v>461</v>
      </c>
      <c r="I84" s="318" t="s">
        <v>449</v>
      </c>
      <c r="J84" s="318">
        <v>15</v>
      </c>
      <c r="K84" s="306"/>
    </row>
    <row r="85" s="1" customFormat="1" ht="15" customHeight="1">
      <c r="B85" s="317"/>
      <c r="C85" s="318" t="s">
        <v>462</v>
      </c>
      <c r="D85" s="318"/>
      <c r="E85" s="318"/>
      <c r="F85" s="319" t="s">
        <v>453</v>
      </c>
      <c r="G85" s="318"/>
      <c r="H85" s="318" t="s">
        <v>463</v>
      </c>
      <c r="I85" s="318" t="s">
        <v>449</v>
      </c>
      <c r="J85" s="318">
        <v>20</v>
      </c>
      <c r="K85" s="306"/>
    </row>
    <row r="86" s="1" customFormat="1" ht="15" customHeight="1">
      <c r="B86" s="317"/>
      <c r="C86" s="318" t="s">
        <v>464</v>
      </c>
      <c r="D86" s="318"/>
      <c r="E86" s="318"/>
      <c r="F86" s="319" t="s">
        <v>453</v>
      </c>
      <c r="G86" s="318"/>
      <c r="H86" s="318" t="s">
        <v>465</v>
      </c>
      <c r="I86" s="318" t="s">
        <v>449</v>
      </c>
      <c r="J86" s="318">
        <v>20</v>
      </c>
      <c r="K86" s="306"/>
    </row>
    <row r="87" s="1" customFormat="1" ht="15" customHeight="1">
      <c r="B87" s="317"/>
      <c r="C87" s="292" t="s">
        <v>466</v>
      </c>
      <c r="D87" s="292"/>
      <c r="E87" s="292"/>
      <c r="F87" s="315" t="s">
        <v>453</v>
      </c>
      <c r="G87" s="316"/>
      <c r="H87" s="292" t="s">
        <v>467</v>
      </c>
      <c r="I87" s="292" t="s">
        <v>449</v>
      </c>
      <c r="J87" s="292">
        <v>50</v>
      </c>
      <c r="K87" s="306"/>
    </row>
    <row r="88" s="1" customFormat="1" ht="15" customHeight="1">
      <c r="B88" s="317"/>
      <c r="C88" s="292" t="s">
        <v>468</v>
      </c>
      <c r="D88" s="292"/>
      <c r="E88" s="292"/>
      <c r="F88" s="315" t="s">
        <v>453</v>
      </c>
      <c r="G88" s="316"/>
      <c r="H88" s="292" t="s">
        <v>469</v>
      </c>
      <c r="I88" s="292" t="s">
        <v>449</v>
      </c>
      <c r="J88" s="292">
        <v>20</v>
      </c>
      <c r="K88" s="306"/>
    </row>
    <row r="89" s="1" customFormat="1" ht="15" customHeight="1">
      <c r="B89" s="317"/>
      <c r="C89" s="292" t="s">
        <v>470</v>
      </c>
      <c r="D89" s="292"/>
      <c r="E89" s="292"/>
      <c r="F89" s="315" t="s">
        <v>453</v>
      </c>
      <c r="G89" s="316"/>
      <c r="H89" s="292" t="s">
        <v>471</v>
      </c>
      <c r="I89" s="292" t="s">
        <v>449</v>
      </c>
      <c r="J89" s="292">
        <v>20</v>
      </c>
      <c r="K89" s="306"/>
    </row>
    <row r="90" s="1" customFormat="1" ht="15" customHeight="1">
      <c r="B90" s="317"/>
      <c r="C90" s="292" t="s">
        <v>472</v>
      </c>
      <c r="D90" s="292"/>
      <c r="E90" s="292"/>
      <c r="F90" s="315" t="s">
        <v>453</v>
      </c>
      <c r="G90" s="316"/>
      <c r="H90" s="292" t="s">
        <v>473</v>
      </c>
      <c r="I90" s="292" t="s">
        <v>449</v>
      </c>
      <c r="J90" s="292">
        <v>50</v>
      </c>
      <c r="K90" s="306"/>
    </row>
    <row r="91" s="1" customFormat="1" ht="15" customHeight="1">
      <c r="B91" s="317"/>
      <c r="C91" s="292" t="s">
        <v>474</v>
      </c>
      <c r="D91" s="292"/>
      <c r="E91" s="292"/>
      <c r="F91" s="315" t="s">
        <v>453</v>
      </c>
      <c r="G91" s="316"/>
      <c r="H91" s="292" t="s">
        <v>474</v>
      </c>
      <c r="I91" s="292" t="s">
        <v>449</v>
      </c>
      <c r="J91" s="292">
        <v>50</v>
      </c>
      <c r="K91" s="306"/>
    </row>
    <row r="92" s="1" customFormat="1" ht="15" customHeight="1">
      <c r="B92" s="317"/>
      <c r="C92" s="292" t="s">
        <v>475</v>
      </c>
      <c r="D92" s="292"/>
      <c r="E92" s="292"/>
      <c r="F92" s="315" t="s">
        <v>453</v>
      </c>
      <c r="G92" s="316"/>
      <c r="H92" s="292" t="s">
        <v>476</v>
      </c>
      <c r="I92" s="292" t="s">
        <v>449</v>
      </c>
      <c r="J92" s="292">
        <v>255</v>
      </c>
      <c r="K92" s="306"/>
    </row>
    <row r="93" s="1" customFormat="1" ht="15" customHeight="1">
      <c r="B93" s="317"/>
      <c r="C93" s="292" t="s">
        <v>477</v>
      </c>
      <c r="D93" s="292"/>
      <c r="E93" s="292"/>
      <c r="F93" s="315" t="s">
        <v>447</v>
      </c>
      <c r="G93" s="316"/>
      <c r="H93" s="292" t="s">
        <v>478</v>
      </c>
      <c r="I93" s="292" t="s">
        <v>479</v>
      </c>
      <c r="J93" s="292"/>
      <c r="K93" s="306"/>
    </row>
    <row r="94" s="1" customFormat="1" ht="15" customHeight="1">
      <c r="B94" s="317"/>
      <c r="C94" s="292" t="s">
        <v>480</v>
      </c>
      <c r="D94" s="292"/>
      <c r="E94" s="292"/>
      <c r="F94" s="315" t="s">
        <v>447</v>
      </c>
      <c r="G94" s="316"/>
      <c r="H94" s="292" t="s">
        <v>481</v>
      </c>
      <c r="I94" s="292" t="s">
        <v>482</v>
      </c>
      <c r="J94" s="292"/>
      <c r="K94" s="306"/>
    </row>
    <row r="95" s="1" customFormat="1" ht="15" customHeight="1">
      <c r="B95" s="317"/>
      <c r="C95" s="292" t="s">
        <v>483</v>
      </c>
      <c r="D95" s="292"/>
      <c r="E95" s="292"/>
      <c r="F95" s="315" t="s">
        <v>447</v>
      </c>
      <c r="G95" s="316"/>
      <c r="H95" s="292" t="s">
        <v>483</v>
      </c>
      <c r="I95" s="292" t="s">
        <v>482</v>
      </c>
      <c r="J95" s="292"/>
      <c r="K95" s="306"/>
    </row>
    <row r="96" s="1" customFormat="1" ht="15" customHeight="1">
      <c r="B96" s="317"/>
      <c r="C96" s="292" t="s">
        <v>37</v>
      </c>
      <c r="D96" s="292"/>
      <c r="E96" s="292"/>
      <c r="F96" s="315" t="s">
        <v>447</v>
      </c>
      <c r="G96" s="316"/>
      <c r="H96" s="292" t="s">
        <v>484</v>
      </c>
      <c r="I96" s="292" t="s">
        <v>482</v>
      </c>
      <c r="J96" s="292"/>
      <c r="K96" s="306"/>
    </row>
    <row r="97" s="1" customFormat="1" ht="15" customHeight="1">
      <c r="B97" s="317"/>
      <c r="C97" s="292" t="s">
        <v>47</v>
      </c>
      <c r="D97" s="292"/>
      <c r="E97" s="292"/>
      <c r="F97" s="315" t="s">
        <v>447</v>
      </c>
      <c r="G97" s="316"/>
      <c r="H97" s="292" t="s">
        <v>485</v>
      </c>
      <c r="I97" s="292" t="s">
        <v>482</v>
      </c>
      <c r="J97" s="292"/>
      <c r="K97" s="306"/>
    </row>
    <row r="98" s="1" customFormat="1" ht="15" customHeight="1">
      <c r="B98" s="320"/>
      <c r="C98" s="321"/>
      <c r="D98" s="321"/>
      <c r="E98" s="321"/>
      <c r="F98" s="321"/>
      <c r="G98" s="321"/>
      <c r="H98" s="321"/>
      <c r="I98" s="321"/>
      <c r="J98" s="321"/>
      <c r="K98" s="322"/>
    </row>
    <row r="99" s="1" customFormat="1" ht="18.75" customHeight="1">
      <c r="B99" s="323"/>
      <c r="C99" s="324"/>
      <c r="D99" s="324"/>
      <c r="E99" s="324"/>
      <c r="F99" s="324"/>
      <c r="G99" s="324"/>
      <c r="H99" s="324"/>
      <c r="I99" s="324"/>
      <c r="J99" s="324"/>
      <c r="K99" s="323"/>
    </row>
    <row r="100" s="1" customFormat="1" ht="18.75" customHeight="1"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</row>
    <row r="101" s="1" customFormat="1" ht="7.5" customHeight="1">
      <c r="B101" s="301"/>
      <c r="C101" s="302"/>
      <c r="D101" s="302"/>
      <c r="E101" s="302"/>
      <c r="F101" s="302"/>
      <c r="G101" s="302"/>
      <c r="H101" s="302"/>
      <c r="I101" s="302"/>
      <c r="J101" s="302"/>
      <c r="K101" s="303"/>
    </row>
    <row r="102" s="1" customFormat="1" ht="45" customHeight="1">
      <c r="B102" s="304"/>
      <c r="C102" s="305" t="s">
        <v>486</v>
      </c>
      <c r="D102" s="305"/>
      <c r="E102" s="305"/>
      <c r="F102" s="305"/>
      <c r="G102" s="305"/>
      <c r="H102" s="305"/>
      <c r="I102" s="305"/>
      <c r="J102" s="305"/>
      <c r="K102" s="306"/>
    </row>
    <row r="103" s="1" customFormat="1" ht="17.25" customHeight="1">
      <c r="B103" s="304"/>
      <c r="C103" s="307" t="s">
        <v>441</v>
      </c>
      <c r="D103" s="307"/>
      <c r="E103" s="307"/>
      <c r="F103" s="307" t="s">
        <v>442</v>
      </c>
      <c r="G103" s="308"/>
      <c r="H103" s="307" t="s">
        <v>53</v>
      </c>
      <c r="I103" s="307" t="s">
        <v>56</v>
      </c>
      <c r="J103" s="307" t="s">
        <v>443</v>
      </c>
      <c r="K103" s="306"/>
    </row>
    <row r="104" s="1" customFormat="1" ht="17.25" customHeight="1">
      <c r="B104" s="304"/>
      <c r="C104" s="309" t="s">
        <v>444</v>
      </c>
      <c r="D104" s="309"/>
      <c r="E104" s="309"/>
      <c r="F104" s="310" t="s">
        <v>445</v>
      </c>
      <c r="G104" s="311"/>
      <c r="H104" s="309"/>
      <c r="I104" s="309"/>
      <c r="J104" s="309" t="s">
        <v>446</v>
      </c>
      <c r="K104" s="306"/>
    </row>
    <row r="105" s="1" customFormat="1" ht="5.25" customHeight="1">
      <c r="B105" s="304"/>
      <c r="C105" s="307"/>
      <c r="D105" s="307"/>
      <c r="E105" s="307"/>
      <c r="F105" s="307"/>
      <c r="G105" s="325"/>
      <c r="H105" s="307"/>
      <c r="I105" s="307"/>
      <c r="J105" s="307"/>
      <c r="K105" s="306"/>
    </row>
    <row r="106" s="1" customFormat="1" ht="15" customHeight="1">
      <c r="B106" s="304"/>
      <c r="C106" s="292" t="s">
        <v>52</v>
      </c>
      <c r="D106" s="314"/>
      <c r="E106" s="314"/>
      <c r="F106" s="315" t="s">
        <v>447</v>
      </c>
      <c r="G106" s="292"/>
      <c r="H106" s="292" t="s">
        <v>487</v>
      </c>
      <c r="I106" s="292" t="s">
        <v>449</v>
      </c>
      <c r="J106" s="292">
        <v>20</v>
      </c>
      <c r="K106" s="306"/>
    </row>
    <row r="107" s="1" customFormat="1" ht="15" customHeight="1">
      <c r="B107" s="304"/>
      <c r="C107" s="292" t="s">
        <v>450</v>
      </c>
      <c r="D107" s="292"/>
      <c r="E107" s="292"/>
      <c r="F107" s="315" t="s">
        <v>447</v>
      </c>
      <c r="G107" s="292"/>
      <c r="H107" s="292" t="s">
        <v>487</v>
      </c>
      <c r="I107" s="292" t="s">
        <v>449</v>
      </c>
      <c r="J107" s="292">
        <v>120</v>
      </c>
      <c r="K107" s="306"/>
    </row>
    <row r="108" s="1" customFormat="1" ht="15" customHeight="1">
      <c r="B108" s="317"/>
      <c r="C108" s="292" t="s">
        <v>452</v>
      </c>
      <c r="D108" s="292"/>
      <c r="E108" s="292"/>
      <c r="F108" s="315" t="s">
        <v>453</v>
      </c>
      <c r="G108" s="292"/>
      <c r="H108" s="292" t="s">
        <v>487</v>
      </c>
      <c r="I108" s="292" t="s">
        <v>449</v>
      </c>
      <c r="J108" s="292">
        <v>50</v>
      </c>
      <c r="K108" s="306"/>
    </row>
    <row r="109" s="1" customFormat="1" ht="15" customHeight="1">
      <c r="B109" s="317"/>
      <c r="C109" s="292" t="s">
        <v>455</v>
      </c>
      <c r="D109" s="292"/>
      <c r="E109" s="292"/>
      <c r="F109" s="315" t="s">
        <v>447</v>
      </c>
      <c r="G109" s="292"/>
      <c r="H109" s="292" t="s">
        <v>487</v>
      </c>
      <c r="I109" s="292" t="s">
        <v>457</v>
      </c>
      <c r="J109" s="292"/>
      <c r="K109" s="306"/>
    </row>
    <row r="110" s="1" customFormat="1" ht="15" customHeight="1">
      <c r="B110" s="317"/>
      <c r="C110" s="292" t="s">
        <v>466</v>
      </c>
      <c r="D110" s="292"/>
      <c r="E110" s="292"/>
      <c r="F110" s="315" t="s">
        <v>453</v>
      </c>
      <c r="G110" s="292"/>
      <c r="H110" s="292" t="s">
        <v>487</v>
      </c>
      <c r="I110" s="292" t="s">
        <v>449</v>
      </c>
      <c r="J110" s="292">
        <v>50</v>
      </c>
      <c r="K110" s="306"/>
    </row>
    <row r="111" s="1" customFormat="1" ht="15" customHeight="1">
      <c r="B111" s="317"/>
      <c r="C111" s="292" t="s">
        <v>474</v>
      </c>
      <c r="D111" s="292"/>
      <c r="E111" s="292"/>
      <c r="F111" s="315" t="s">
        <v>453</v>
      </c>
      <c r="G111" s="292"/>
      <c r="H111" s="292" t="s">
        <v>487</v>
      </c>
      <c r="I111" s="292" t="s">
        <v>449</v>
      </c>
      <c r="J111" s="292">
        <v>50</v>
      </c>
      <c r="K111" s="306"/>
    </row>
    <row r="112" s="1" customFormat="1" ht="15" customHeight="1">
      <c r="B112" s="317"/>
      <c r="C112" s="292" t="s">
        <v>472</v>
      </c>
      <c r="D112" s="292"/>
      <c r="E112" s="292"/>
      <c r="F112" s="315" t="s">
        <v>453</v>
      </c>
      <c r="G112" s="292"/>
      <c r="H112" s="292" t="s">
        <v>487</v>
      </c>
      <c r="I112" s="292" t="s">
        <v>449</v>
      </c>
      <c r="J112" s="292">
        <v>50</v>
      </c>
      <c r="K112" s="306"/>
    </row>
    <row r="113" s="1" customFormat="1" ht="15" customHeight="1">
      <c r="B113" s="317"/>
      <c r="C113" s="292" t="s">
        <v>52</v>
      </c>
      <c r="D113" s="292"/>
      <c r="E113" s="292"/>
      <c r="F113" s="315" t="s">
        <v>447</v>
      </c>
      <c r="G113" s="292"/>
      <c r="H113" s="292" t="s">
        <v>488</v>
      </c>
      <c r="I113" s="292" t="s">
        <v>449</v>
      </c>
      <c r="J113" s="292">
        <v>20</v>
      </c>
      <c r="K113" s="306"/>
    </row>
    <row r="114" s="1" customFormat="1" ht="15" customHeight="1">
      <c r="B114" s="317"/>
      <c r="C114" s="292" t="s">
        <v>489</v>
      </c>
      <c r="D114" s="292"/>
      <c r="E114" s="292"/>
      <c r="F114" s="315" t="s">
        <v>447</v>
      </c>
      <c r="G114" s="292"/>
      <c r="H114" s="292" t="s">
        <v>490</v>
      </c>
      <c r="I114" s="292" t="s">
        <v>449</v>
      </c>
      <c r="J114" s="292">
        <v>120</v>
      </c>
      <c r="K114" s="306"/>
    </row>
    <row r="115" s="1" customFormat="1" ht="15" customHeight="1">
      <c r="B115" s="317"/>
      <c r="C115" s="292" t="s">
        <v>37</v>
      </c>
      <c r="D115" s="292"/>
      <c r="E115" s="292"/>
      <c r="F115" s="315" t="s">
        <v>447</v>
      </c>
      <c r="G115" s="292"/>
      <c r="H115" s="292" t="s">
        <v>491</v>
      </c>
      <c r="I115" s="292" t="s">
        <v>482</v>
      </c>
      <c r="J115" s="292"/>
      <c r="K115" s="306"/>
    </row>
    <row r="116" s="1" customFormat="1" ht="15" customHeight="1">
      <c r="B116" s="317"/>
      <c r="C116" s="292" t="s">
        <v>47</v>
      </c>
      <c r="D116" s="292"/>
      <c r="E116" s="292"/>
      <c r="F116" s="315" t="s">
        <v>447</v>
      </c>
      <c r="G116" s="292"/>
      <c r="H116" s="292" t="s">
        <v>492</v>
      </c>
      <c r="I116" s="292" t="s">
        <v>482</v>
      </c>
      <c r="J116" s="292"/>
      <c r="K116" s="306"/>
    </row>
    <row r="117" s="1" customFormat="1" ht="15" customHeight="1">
      <c r="B117" s="317"/>
      <c r="C117" s="292" t="s">
        <v>56</v>
      </c>
      <c r="D117" s="292"/>
      <c r="E117" s="292"/>
      <c r="F117" s="315" t="s">
        <v>447</v>
      </c>
      <c r="G117" s="292"/>
      <c r="H117" s="292" t="s">
        <v>493</v>
      </c>
      <c r="I117" s="292" t="s">
        <v>494</v>
      </c>
      <c r="J117" s="292"/>
      <c r="K117" s="306"/>
    </row>
    <row r="118" s="1" customFormat="1" ht="15" customHeight="1">
      <c r="B118" s="320"/>
      <c r="C118" s="326"/>
      <c r="D118" s="326"/>
      <c r="E118" s="326"/>
      <c r="F118" s="326"/>
      <c r="G118" s="326"/>
      <c r="H118" s="326"/>
      <c r="I118" s="326"/>
      <c r="J118" s="326"/>
      <c r="K118" s="322"/>
    </row>
    <row r="119" s="1" customFormat="1" ht="18.75" customHeight="1">
      <c r="B119" s="327"/>
      <c r="C119" s="328"/>
      <c r="D119" s="328"/>
      <c r="E119" s="328"/>
      <c r="F119" s="329"/>
      <c r="G119" s="328"/>
      <c r="H119" s="328"/>
      <c r="I119" s="328"/>
      <c r="J119" s="328"/>
      <c r="K119" s="327"/>
    </row>
    <row r="120" s="1" customFormat="1" ht="18.75" customHeight="1">
      <c r="B120" s="300"/>
      <c r="C120" s="300"/>
      <c r="D120" s="300"/>
      <c r="E120" s="300"/>
      <c r="F120" s="300"/>
      <c r="G120" s="300"/>
      <c r="H120" s="300"/>
      <c r="I120" s="300"/>
      <c r="J120" s="300"/>
      <c r="K120" s="300"/>
    </row>
    <row r="121" s="1" customFormat="1" ht="7.5" customHeight="1">
      <c r="B121" s="330"/>
      <c r="C121" s="331"/>
      <c r="D121" s="331"/>
      <c r="E121" s="331"/>
      <c r="F121" s="331"/>
      <c r="G121" s="331"/>
      <c r="H121" s="331"/>
      <c r="I121" s="331"/>
      <c r="J121" s="331"/>
      <c r="K121" s="332"/>
    </row>
    <row r="122" s="1" customFormat="1" ht="45" customHeight="1">
      <c r="B122" s="333"/>
      <c r="C122" s="283" t="s">
        <v>495</v>
      </c>
      <c r="D122" s="283"/>
      <c r="E122" s="283"/>
      <c r="F122" s="283"/>
      <c r="G122" s="283"/>
      <c r="H122" s="283"/>
      <c r="I122" s="283"/>
      <c r="J122" s="283"/>
      <c r="K122" s="334"/>
    </row>
    <row r="123" s="1" customFormat="1" ht="17.25" customHeight="1">
      <c r="B123" s="335"/>
      <c r="C123" s="307" t="s">
        <v>441</v>
      </c>
      <c r="D123" s="307"/>
      <c r="E123" s="307"/>
      <c r="F123" s="307" t="s">
        <v>442</v>
      </c>
      <c r="G123" s="308"/>
      <c r="H123" s="307" t="s">
        <v>53</v>
      </c>
      <c r="I123" s="307" t="s">
        <v>56</v>
      </c>
      <c r="J123" s="307" t="s">
        <v>443</v>
      </c>
      <c r="K123" s="336"/>
    </row>
    <row r="124" s="1" customFormat="1" ht="17.25" customHeight="1">
      <c r="B124" s="335"/>
      <c r="C124" s="309" t="s">
        <v>444</v>
      </c>
      <c r="D124" s="309"/>
      <c r="E124" s="309"/>
      <c r="F124" s="310" t="s">
        <v>445</v>
      </c>
      <c r="G124" s="311"/>
      <c r="H124" s="309"/>
      <c r="I124" s="309"/>
      <c r="J124" s="309" t="s">
        <v>446</v>
      </c>
      <c r="K124" s="336"/>
    </row>
    <row r="125" s="1" customFormat="1" ht="5.25" customHeight="1">
      <c r="B125" s="337"/>
      <c r="C125" s="312"/>
      <c r="D125" s="312"/>
      <c r="E125" s="312"/>
      <c r="F125" s="312"/>
      <c r="G125" s="338"/>
      <c r="H125" s="312"/>
      <c r="I125" s="312"/>
      <c r="J125" s="312"/>
      <c r="K125" s="339"/>
    </row>
    <row r="126" s="1" customFormat="1" ht="15" customHeight="1">
      <c r="B126" s="337"/>
      <c r="C126" s="292" t="s">
        <v>450</v>
      </c>
      <c r="D126" s="314"/>
      <c r="E126" s="314"/>
      <c r="F126" s="315" t="s">
        <v>447</v>
      </c>
      <c r="G126" s="292"/>
      <c r="H126" s="292" t="s">
        <v>487</v>
      </c>
      <c r="I126" s="292" t="s">
        <v>449</v>
      </c>
      <c r="J126" s="292">
        <v>120</v>
      </c>
      <c r="K126" s="340"/>
    </row>
    <row r="127" s="1" customFormat="1" ht="15" customHeight="1">
      <c r="B127" s="337"/>
      <c r="C127" s="292" t="s">
        <v>496</v>
      </c>
      <c r="D127" s="292"/>
      <c r="E127" s="292"/>
      <c r="F127" s="315" t="s">
        <v>447</v>
      </c>
      <c r="G127" s="292"/>
      <c r="H127" s="292" t="s">
        <v>497</v>
      </c>
      <c r="I127" s="292" t="s">
        <v>449</v>
      </c>
      <c r="J127" s="292" t="s">
        <v>498</v>
      </c>
      <c r="K127" s="340"/>
    </row>
    <row r="128" s="1" customFormat="1" ht="15" customHeight="1">
      <c r="B128" s="337"/>
      <c r="C128" s="292" t="s">
        <v>84</v>
      </c>
      <c r="D128" s="292"/>
      <c r="E128" s="292"/>
      <c r="F128" s="315" t="s">
        <v>447</v>
      </c>
      <c r="G128" s="292"/>
      <c r="H128" s="292" t="s">
        <v>499</v>
      </c>
      <c r="I128" s="292" t="s">
        <v>449</v>
      </c>
      <c r="J128" s="292" t="s">
        <v>498</v>
      </c>
      <c r="K128" s="340"/>
    </row>
    <row r="129" s="1" customFormat="1" ht="15" customHeight="1">
      <c r="B129" s="337"/>
      <c r="C129" s="292" t="s">
        <v>458</v>
      </c>
      <c r="D129" s="292"/>
      <c r="E129" s="292"/>
      <c r="F129" s="315" t="s">
        <v>453</v>
      </c>
      <c r="G129" s="292"/>
      <c r="H129" s="292" t="s">
        <v>459</v>
      </c>
      <c r="I129" s="292" t="s">
        <v>449</v>
      </c>
      <c r="J129" s="292">
        <v>15</v>
      </c>
      <c r="K129" s="340"/>
    </row>
    <row r="130" s="1" customFormat="1" ht="15" customHeight="1">
      <c r="B130" s="337"/>
      <c r="C130" s="318" t="s">
        <v>460</v>
      </c>
      <c r="D130" s="318"/>
      <c r="E130" s="318"/>
      <c r="F130" s="319" t="s">
        <v>453</v>
      </c>
      <c r="G130" s="318"/>
      <c r="H130" s="318" t="s">
        <v>461</v>
      </c>
      <c r="I130" s="318" t="s">
        <v>449</v>
      </c>
      <c r="J130" s="318">
        <v>15</v>
      </c>
      <c r="K130" s="340"/>
    </row>
    <row r="131" s="1" customFormat="1" ht="15" customHeight="1">
      <c r="B131" s="337"/>
      <c r="C131" s="318" t="s">
        <v>462</v>
      </c>
      <c r="D131" s="318"/>
      <c r="E131" s="318"/>
      <c r="F131" s="319" t="s">
        <v>453</v>
      </c>
      <c r="G131" s="318"/>
      <c r="H131" s="318" t="s">
        <v>463</v>
      </c>
      <c r="I131" s="318" t="s">
        <v>449</v>
      </c>
      <c r="J131" s="318">
        <v>20</v>
      </c>
      <c r="K131" s="340"/>
    </row>
    <row r="132" s="1" customFormat="1" ht="15" customHeight="1">
      <c r="B132" s="337"/>
      <c r="C132" s="318" t="s">
        <v>464</v>
      </c>
      <c r="D132" s="318"/>
      <c r="E132" s="318"/>
      <c r="F132" s="319" t="s">
        <v>453</v>
      </c>
      <c r="G132" s="318"/>
      <c r="H132" s="318" t="s">
        <v>465</v>
      </c>
      <c r="I132" s="318" t="s">
        <v>449</v>
      </c>
      <c r="J132" s="318">
        <v>20</v>
      </c>
      <c r="K132" s="340"/>
    </row>
    <row r="133" s="1" customFormat="1" ht="15" customHeight="1">
      <c r="B133" s="337"/>
      <c r="C133" s="292" t="s">
        <v>452</v>
      </c>
      <c r="D133" s="292"/>
      <c r="E133" s="292"/>
      <c r="F133" s="315" t="s">
        <v>453</v>
      </c>
      <c r="G133" s="292"/>
      <c r="H133" s="292" t="s">
        <v>487</v>
      </c>
      <c r="I133" s="292" t="s">
        <v>449</v>
      </c>
      <c r="J133" s="292">
        <v>50</v>
      </c>
      <c r="K133" s="340"/>
    </row>
    <row r="134" s="1" customFormat="1" ht="15" customHeight="1">
      <c r="B134" s="337"/>
      <c r="C134" s="292" t="s">
        <v>466</v>
      </c>
      <c r="D134" s="292"/>
      <c r="E134" s="292"/>
      <c r="F134" s="315" t="s">
        <v>453</v>
      </c>
      <c r="G134" s="292"/>
      <c r="H134" s="292" t="s">
        <v>487</v>
      </c>
      <c r="I134" s="292" t="s">
        <v>449</v>
      </c>
      <c r="J134" s="292">
        <v>50</v>
      </c>
      <c r="K134" s="340"/>
    </row>
    <row r="135" s="1" customFormat="1" ht="15" customHeight="1">
      <c r="B135" s="337"/>
      <c r="C135" s="292" t="s">
        <v>472</v>
      </c>
      <c r="D135" s="292"/>
      <c r="E135" s="292"/>
      <c r="F135" s="315" t="s">
        <v>453</v>
      </c>
      <c r="G135" s="292"/>
      <c r="H135" s="292" t="s">
        <v>487</v>
      </c>
      <c r="I135" s="292" t="s">
        <v>449</v>
      </c>
      <c r="J135" s="292">
        <v>50</v>
      </c>
      <c r="K135" s="340"/>
    </row>
    <row r="136" s="1" customFormat="1" ht="15" customHeight="1">
      <c r="B136" s="337"/>
      <c r="C136" s="292" t="s">
        <v>474</v>
      </c>
      <c r="D136" s="292"/>
      <c r="E136" s="292"/>
      <c r="F136" s="315" t="s">
        <v>453</v>
      </c>
      <c r="G136" s="292"/>
      <c r="H136" s="292" t="s">
        <v>487</v>
      </c>
      <c r="I136" s="292" t="s">
        <v>449</v>
      </c>
      <c r="J136" s="292">
        <v>50</v>
      </c>
      <c r="K136" s="340"/>
    </row>
    <row r="137" s="1" customFormat="1" ht="15" customHeight="1">
      <c r="B137" s="337"/>
      <c r="C137" s="292" t="s">
        <v>475</v>
      </c>
      <c r="D137" s="292"/>
      <c r="E137" s="292"/>
      <c r="F137" s="315" t="s">
        <v>453</v>
      </c>
      <c r="G137" s="292"/>
      <c r="H137" s="292" t="s">
        <v>500</v>
      </c>
      <c r="I137" s="292" t="s">
        <v>449</v>
      </c>
      <c r="J137" s="292">
        <v>255</v>
      </c>
      <c r="K137" s="340"/>
    </row>
    <row r="138" s="1" customFormat="1" ht="15" customHeight="1">
      <c r="B138" s="337"/>
      <c r="C138" s="292" t="s">
        <v>477</v>
      </c>
      <c r="D138" s="292"/>
      <c r="E138" s="292"/>
      <c r="F138" s="315" t="s">
        <v>447</v>
      </c>
      <c r="G138" s="292"/>
      <c r="H138" s="292" t="s">
        <v>501</v>
      </c>
      <c r="I138" s="292" t="s">
        <v>479</v>
      </c>
      <c r="J138" s="292"/>
      <c r="K138" s="340"/>
    </row>
    <row r="139" s="1" customFormat="1" ht="15" customHeight="1">
      <c r="B139" s="337"/>
      <c r="C139" s="292" t="s">
        <v>480</v>
      </c>
      <c r="D139" s="292"/>
      <c r="E139" s="292"/>
      <c r="F139" s="315" t="s">
        <v>447</v>
      </c>
      <c r="G139" s="292"/>
      <c r="H139" s="292" t="s">
        <v>502</v>
      </c>
      <c r="I139" s="292" t="s">
        <v>482</v>
      </c>
      <c r="J139" s="292"/>
      <c r="K139" s="340"/>
    </row>
    <row r="140" s="1" customFormat="1" ht="15" customHeight="1">
      <c r="B140" s="337"/>
      <c r="C140" s="292" t="s">
        <v>483</v>
      </c>
      <c r="D140" s="292"/>
      <c r="E140" s="292"/>
      <c r="F140" s="315" t="s">
        <v>447</v>
      </c>
      <c r="G140" s="292"/>
      <c r="H140" s="292" t="s">
        <v>483</v>
      </c>
      <c r="I140" s="292" t="s">
        <v>482</v>
      </c>
      <c r="J140" s="292"/>
      <c r="K140" s="340"/>
    </row>
    <row r="141" s="1" customFormat="1" ht="15" customHeight="1">
      <c r="B141" s="337"/>
      <c r="C141" s="292" t="s">
        <v>37</v>
      </c>
      <c r="D141" s="292"/>
      <c r="E141" s="292"/>
      <c r="F141" s="315" t="s">
        <v>447</v>
      </c>
      <c r="G141" s="292"/>
      <c r="H141" s="292" t="s">
        <v>503</v>
      </c>
      <c r="I141" s="292" t="s">
        <v>482</v>
      </c>
      <c r="J141" s="292"/>
      <c r="K141" s="340"/>
    </row>
    <row r="142" s="1" customFormat="1" ht="15" customHeight="1">
      <c r="B142" s="337"/>
      <c r="C142" s="292" t="s">
        <v>504</v>
      </c>
      <c r="D142" s="292"/>
      <c r="E142" s="292"/>
      <c r="F142" s="315" t="s">
        <v>447</v>
      </c>
      <c r="G142" s="292"/>
      <c r="H142" s="292" t="s">
        <v>505</v>
      </c>
      <c r="I142" s="292" t="s">
        <v>482</v>
      </c>
      <c r="J142" s="292"/>
      <c r="K142" s="340"/>
    </row>
    <row r="143" s="1" customFormat="1" ht="15" customHeight="1">
      <c r="B143" s="341"/>
      <c r="C143" s="342"/>
      <c r="D143" s="342"/>
      <c r="E143" s="342"/>
      <c r="F143" s="342"/>
      <c r="G143" s="342"/>
      <c r="H143" s="342"/>
      <c r="I143" s="342"/>
      <c r="J143" s="342"/>
      <c r="K143" s="343"/>
    </row>
    <row r="144" s="1" customFormat="1" ht="18.75" customHeight="1">
      <c r="B144" s="328"/>
      <c r="C144" s="328"/>
      <c r="D144" s="328"/>
      <c r="E144" s="328"/>
      <c r="F144" s="329"/>
      <c r="G144" s="328"/>
      <c r="H144" s="328"/>
      <c r="I144" s="328"/>
      <c r="J144" s="328"/>
      <c r="K144" s="328"/>
    </row>
    <row r="145" s="1" customFormat="1" ht="18.75" customHeight="1"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</row>
    <row r="146" s="1" customFormat="1" ht="7.5" customHeight="1">
      <c r="B146" s="301"/>
      <c r="C146" s="302"/>
      <c r="D146" s="302"/>
      <c r="E146" s="302"/>
      <c r="F146" s="302"/>
      <c r="G146" s="302"/>
      <c r="H146" s="302"/>
      <c r="I146" s="302"/>
      <c r="J146" s="302"/>
      <c r="K146" s="303"/>
    </row>
    <row r="147" s="1" customFormat="1" ht="45" customHeight="1">
      <c r="B147" s="304"/>
      <c r="C147" s="305" t="s">
        <v>506</v>
      </c>
      <c r="D147" s="305"/>
      <c r="E147" s="305"/>
      <c r="F147" s="305"/>
      <c r="G147" s="305"/>
      <c r="H147" s="305"/>
      <c r="I147" s="305"/>
      <c r="J147" s="305"/>
      <c r="K147" s="306"/>
    </row>
    <row r="148" s="1" customFormat="1" ht="17.25" customHeight="1">
      <c r="B148" s="304"/>
      <c r="C148" s="307" t="s">
        <v>441</v>
      </c>
      <c r="D148" s="307"/>
      <c r="E148" s="307"/>
      <c r="F148" s="307" t="s">
        <v>442</v>
      </c>
      <c r="G148" s="308"/>
      <c r="H148" s="307" t="s">
        <v>53</v>
      </c>
      <c r="I148" s="307" t="s">
        <v>56</v>
      </c>
      <c r="J148" s="307" t="s">
        <v>443</v>
      </c>
      <c r="K148" s="306"/>
    </row>
    <row r="149" s="1" customFormat="1" ht="17.25" customHeight="1">
      <c r="B149" s="304"/>
      <c r="C149" s="309" t="s">
        <v>444</v>
      </c>
      <c r="D149" s="309"/>
      <c r="E149" s="309"/>
      <c r="F149" s="310" t="s">
        <v>445</v>
      </c>
      <c r="G149" s="311"/>
      <c r="H149" s="309"/>
      <c r="I149" s="309"/>
      <c r="J149" s="309" t="s">
        <v>446</v>
      </c>
      <c r="K149" s="306"/>
    </row>
    <row r="150" s="1" customFormat="1" ht="5.25" customHeight="1">
      <c r="B150" s="317"/>
      <c r="C150" s="312"/>
      <c r="D150" s="312"/>
      <c r="E150" s="312"/>
      <c r="F150" s="312"/>
      <c r="G150" s="313"/>
      <c r="H150" s="312"/>
      <c r="I150" s="312"/>
      <c r="J150" s="312"/>
      <c r="K150" s="340"/>
    </row>
    <row r="151" s="1" customFormat="1" ht="15" customHeight="1">
      <c r="B151" s="317"/>
      <c r="C151" s="344" t="s">
        <v>450</v>
      </c>
      <c r="D151" s="292"/>
      <c r="E151" s="292"/>
      <c r="F151" s="345" t="s">
        <v>447</v>
      </c>
      <c r="G151" s="292"/>
      <c r="H151" s="344" t="s">
        <v>487</v>
      </c>
      <c r="I151" s="344" t="s">
        <v>449</v>
      </c>
      <c r="J151" s="344">
        <v>120</v>
      </c>
      <c r="K151" s="340"/>
    </row>
    <row r="152" s="1" customFormat="1" ht="15" customHeight="1">
      <c r="B152" s="317"/>
      <c r="C152" s="344" t="s">
        <v>496</v>
      </c>
      <c r="D152" s="292"/>
      <c r="E152" s="292"/>
      <c r="F152" s="345" t="s">
        <v>447</v>
      </c>
      <c r="G152" s="292"/>
      <c r="H152" s="344" t="s">
        <v>507</v>
      </c>
      <c r="I152" s="344" t="s">
        <v>449</v>
      </c>
      <c r="J152" s="344" t="s">
        <v>498</v>
      </c>
      <c r="K152" s="340"/>
    </row>
    <row r="153" s="1" customFormat="1" ht="15" customHeight="1">
      <c r="B153" s="317"/>
      <c r="C153" s="344" t="s">
        <v>84</v>
      </c>
      <c r="D153" s="292"/>
      <c r="E153" s="292"/>
      <c r="F153" s="345" t="s">
        <v>447</v>
      </c>
      <c r="G153" s="292"/>
      <c r="H153" s="344" t="s">
        <v>508</v>
      </c>
      <c r="I153" s="344" t="s">
        <v>449</v>
      </c>
      <c r="J153" s="344" t="s">
        <v>498</v>
      </c>
      <c r="K153" s="340"/>
    </row>
    <row r="154" s="1" customFormat="1" ht="15" customHeight="1">
      <c r="B154" s="317"/>
      <c r="C154" s="344" t="s">
        <v>452</v>
      </c>
      <c r="D154" s="292"/>
      <c r="E154" s="292"/>
      <c r="F154" s="345" t="s">
        <v>453</v>
      </c>
      <c r="G154" s="292"/>
      <c r="H154" s="344" t="s">
        <v>487</v>
      </c>
      <c r="I154" s="344" t="s">
        <v>449</v>
      </c>
      <c r="J154" s="344">
        <v>50</v>
      </c>
      <c r="K154" s="340"/>
    </row>
    <row r="155" s="1" customFormat="1" ht="15" customHeight="1">
      <c r="B155" s="317"/>
      <c r="C155" s="344" t="s">
        <v>455</v>
      </c>
      <c r="D155" s="292"/>
      <c r="E155" s="292"/>
      <c r="F155" s="345" t="s">
        <v>447</v>
      </c>
      <c r="G155" s="292"/>
      <c r="H155" s="344" t="s">
        <v>487</v>
      </c>
      <c r="I155" s="344" t="s">
        <v>457</v>
      </c>
      <c r="J155" s="344"/>
      <c r="K155" s="340"/>
    </row>
    <row r="156" s="1" customFormat="1" ht="15" customHeight="1">
      <c r="B156" s="317"/>
      <c r="C156" s="344" t="s">
        <v>466</v>
      </c>
      <c r="D156" s="292"/>
      <c r="E156" s="292"/>
      <c r="F156" s="345" t="s">
        <v>453</v>
      </c>
      <c r="G156" s="292"/>
      <c r="H156" s="344" t="s">
        <v>487</v>
      </c>
      <c r="I156" s="344" t="s">
        <v>449</v>
      </c>
      <c r="J156" s="344">
        <v>50</v>
      </c>
      <c r="K156" s="340"/>
    </row>
    <row r="157" s="1" customFormat="1" ht="15" customHeight="1">
      <c r="B157" s="317"/>
      <c r="C157" s="344" t="s">
        <v>474</v>
      </c>
      <c r="D157" s="292"/>
      <c r="E157" s="292"/>
      <c r="F157" s="345" t="s">
        <v>453</v>
      </c>
      <c r="G157" s="292"/>
      <c r="H157" s="344" t="s">
        <v>487</v>
      </c>
      <c r="I157" s="344" t="s">
        <v>449</v>
      </c>
      <c r="J157" s="344">
        <v>50</v>
      </c>
      <c r="K157" s="340"/>
    </row>
    <row r="158" s="1" customFormat="1" ht="15" customHeight="1">
      <c r="B158" s="317"/>
      <c r="C158" s="344" t="s">
        <v>472</v>
      </c>
      <c r="D158" s="292"/>
      <c r="E158" s="292"/>
      <c r="F158" s="345" t="s">
        <v>453</v>
      </c>
      <c r="G158" s="292"/>
      <c r="H158" s="344" t="s">
        <v>487</v>
      </c>
      <c r="I158" s="344" t="s">
        <v>449</v>
      </c>
      <c r="J158" s="344">
        <v>50</v>
      </c>
      <c r="K158" s="340"/>
    </row>
    <row r="159" s="1" customFormat="1" ht="15" customHeight="1">
      <c r="B159" s="317"/>
      <c r="C159" s="344" t="s">
        <v>99</v>
      </c>
      <c r="D159" s="292"/>
      <c r="E159" s="292"/>
      <c r="F159" s="345" t="s">
        <v>447</v>
      </c>
      <c r="G159" s="292"/>
      <c r="H159" s="344" t="s">
        <v>509</v>
      </c>
      <c r="I159" s="344" t="s">
        <v>449</v>
      </c>
      <c r="J159" s="344" t="s">
        <v>510</v>
      </c>
      <c r="K159" s="340"/>
    </row>
    <row r="160" s="1" customFormat="1" ht="15" customHeight="1">
      <c r="B160" s="317"/>
      <c r="C160" s="344" t="s">
        <v>511</v>
      </c>
      <c r="D160" s="292"/>
      <c r="E160" s="292"/>
      <c r="F160" s="345" t="s">
        <v>447</v>
      </c>
      <c r="G160" s="292"/>
      <c r="H160" s="344" t="s">
        <v>512</v>
      </c>
      <c r="I160" s="344" t="s">
        <v>482</v>
      </c>
      <c r="J160" s="344"/>
      <c r="K160" s="340"/>
    </row>
    <row r="161" s="1" customFormat="1" ht="15" customHeight="1">
      <c r="B161" s="346"/>
      <c r="C161" s="326"/>
      <c r="D161" s="326"/>
      <c r="E161" s="326"/>
      <c r="F161" s="326"/>
      <c r="G161" s="326"/>
      <c r="H161" s="326"/>
      <c r="I161" s="326"/>
      <c r="J161" s="326"/>
      <c r="K161" s="347"/>
    </row>
    <row r="162" s="1" customFormat="1" ht="18.75" customHeight="1">
      <c r="B162" s="328"/>
      <c r="C162" s="338"/>
      <c r="D162" s="338"/>
      <c r="E162" s="338"/>
      <c r="F162" s="348"/>
      <c r="G162" s="338"/>
      <c r="H162" s="338"/>
      <c r="I162" s="338"/>
      <c r="J162" s="338"/>
      <c r="K162" s="328"/>
    </row>
    <row r="163" s="1" customFormat="1" ht="18.75" customHeight="1">
      <c r="B163" s="300"/>
      <c r="C163" s="300"/>
      <c r="D163" s="300"/>
      <c r="E163" s="300"/>
      <c r="F163" s="300"/>
      <c r="G163" s="300"/>
      <c r="H163" s="300"/>
      <c r="I163" s="300"/>
      <c r="J163" s="300"/>
      <c r="K163" s="300"/>
    </row>
    <row r="164" s="1" customFormat="1" ht="7.5" customHeight="1">
      <c r="B164" s="279"/>
      <c r="C164" s="280"/>
      <c r="D164" s="280"/>
      <c r="E164" s="280"/>
      <c r="F164" s="280"/>
      <c r="G164" s="280"/>
      <c r="H164" s="280"/>
      <c r="I164" s="280"/>
      <c r="J164" s="280"/>
      <c r="K164" s="281"/>
    </row>
    <row r="165" s="1" customFormat="1" ht="45" customHeight="1">
      <c r="B165" s="282"/>
      <c r="C165" s="283" t="s">
        <v>513</v>
      </c>
      <c r="D165" s="283"/>
      <c r="E165" s="283"/>
      <c r="F165" s="283"/>
      <c r="G165" s="283"/>
      <c r="H165" s="283"/>
      <c r="I165" s="283"/>
      <c r="J165" s="283"/>
      <c r="K165" s="284"/>
    </row>
    <row r="166" s="1" customFormat="1" ht="17.25" customHeight="1">
      <c r="B166" s="282"/>
      <c r="C166" s="307" t="s">
        <v>441</v>
      </c>
      <c r="D166" s="307"/>
      <c r="E166" s="307"/>
      <c r="F166" s="307" t="s">
        <v>442</v>
      </c>
      <c r="G166" s="349"/>
      <c r="H166" s="350" t="s">
        <v>53</v>
      </c>
      <c r="I166" s="350" t="s">
        <v>56</v>
      </c>
      <c r="J166" s="307" t="s">
        <v>443</v>
      </c>
      <c r="K166" s="284"/>
    </row>
    <row r="167" s="1" customFormat="1" ht="17.25" customHeight="1">
      <c r="B167" s="285"/>
      <c r="C167" s="309" t="s">
        <v>444</v>
      </c>
      <c r="D167" s="309"/>
      <c r="E167" s="309"/>
      <c r="F167" s="310" t="s">
        <v>445</v>
      </c>
      <c r="G167" s="351"/>
      <c r="H167" s="352"/>
      <c r="I167" s="352"/>
      <c r="J167" s="309" t="s">
        <v>446</v>
      </c>
      <c r="K167" s="287"/>
    </row>
    <row r="168" s="1" customFormat="1" ht="5.25" customHeight="1">
      <c r="B168" s="317"/>
      <c r="C168" s="312"/>
      <c r="D168" s="312"/>
      <c r="E168" s="312"/>
      <c r="F168" s="312"/>
      <c r="G168" s="313"/>
      <c r="H168" s="312"/>
      <c r="I168" s="312"/>
      <c r="J168" s="312"/>
      <c r="K168" s="340"/>
    </row>
    <row r="169" s="1" customFormat="1" ht="15" customHeight="1">
      <c r="B169" s="317"/>
      <c r="C169" s="292" t="s">
        <v>450</v>
      </c>
      <c r="D169" s="292"/>
      <c r="E169" s="292"/>
      <c r="F169" s="315" t="s">
        <v>447</v>
      </c>
      <c r="G169" s="292"/>
      <c r="H169" s="292" t="s">
        <v>487</v>
      </c>
      <c r="I169" s="292" t="s">
        <v>449</v>
      </c>
      <c r="J169" s="292">
        <v>120</v>
      </c>
      <c r="K169" s="340"/>
    </row>
    <row r="170" s="1" customFormat="1" ht="15" customHeight="1">
      <c r="B170" s="317"/>
      <c r="C170" s="292" t="s">
        <v>496</v>
      </c>
      <c r="D170" s="292"/>
      <c r="E170" s="292"/>
      <c r="F170" s="315" t="s">
        <v>447</v>
      </c>
      <c r="G170" s="292"/>
      <c r="H170" s="292" t="s">
        <v>497</v>
      </c>
      <c r="I170" s="292" t="s">
        <v>449</v>
      </c>
      <c r="J170" s="292" t="s">
        <v>498</v>
      </c>
      <c r="K170" s="340"/>
    </row>
    <row r="171" s="1" customFormat="1" ht="15" customHeight="1">
      <c r="B171" s="317"/>
      <c r="C171" s="292" t="s">
        <v>84</v>
      </c>
      <c r="D171" s="292"/>
      <c r="E171" s="292"/>
      <c r="F171" s="315" t="s">
        <v>447</v>
      </c>
      <c r="G171" s="292"/>
      <c r="H171" s="292" t="s">
        <v>514</v>
      </c>
      <c r="I171" s="292" t="s">
        <v>449</v>
      </c>
      <c r="J171" s="292" t="s">
        <v>498</v>
      </c>
      <c r="K171" s="340"/>
    </row>
    <row r="172" s="1" customFormat="1" ht="15" customHeight="1">
      <c r="B172" s="317"/>
      <c r="C172" s="292" t="s">
        <v>452</v>
      </c>
      <c r="D172" s="292"/>
      <c r="E172" s="292"/>
      <c r="F172" s="315" t="s">
        <v>453</v>
      </c>
      <c r="G172" s="292"/>
      <c r="H172" s="292" t="s">
        <v>514</v>
      </c>
      <c r="I172" s="292" t="s">
        <v>449</v>
      </c>
      <c r="J172" s="292">
        <v>50</v>
      </c>
      <c r="K172" s="340"/>
    </row>
    <row r="173" s="1" customFormat="1" ht="15" customHeight="1">
      <c r="B173" s="317"/>
      <c r="C173" s="292" t="s">
        <v>455</v>
      </c>
      <c r="D173" s="292"/>
      <c r="E173" s="292"/>
      <c r="F173" s="315" t="s">
        <v>447</v>
      </c>
      <c r="G173" s="292"/>
      <c r="H173" s="292" t="s">
        <v>514</v>
      </c>
      <c r="I173" s="292" t="s">
        <v>457</v>
      </c>
      <c r="J173" s="292"/>
      <c r="K173" s="340"/>
    </row>
    <row r="174" s="1" customFormat="1" ht="15" customHeight="1">
      <c r="B174" s="317"/>
      <c r="C174" s="292" t="s">
        <v>466</v>
      </c>
      <c r="D174" s="292"/>
      <c r="E174" s="292"/>
      <c r="F174" s="315" t="s">
        <v>453</v>
      </c>
      <c r="G174" s="292"/>
      <c r="H174" s="292" t="s">
        <v>514</v>
      </c>
      <c r="I174" s="292" t="s">
        <v>449</v>
      </c>
      <c r="J174" s="292">
        <v>50</v>
      </c>
      <c r="K174" s="340"/>
    </row>
    <row r="175" s="1" customFormat="1" ht="15" customHeight="1">
      <c r="B175" s="317"/>
      <c r="C175" s="292" t="s">
        <v>474</v>
      </c>
      <c r="D175" s="292"/>
      <c r="E175" s="292"/>
      <c r="F175" s="315" t="s">
        <v>453</v>
      </c>
      <c r="G175" s="292"/>
      <c r="H175" s="292" t="s">
        <v>514</v>
      </c>
      <c r="I175" s="292" t="s">
        <v>449</v>
      </c>
      <c r="J175" s="292">
        <v>50</v>
      </c>
      <c r="K175" s="340"/>
    </row>
    <row r="176" s="1" customFormat="1" ht="15" customHeight="1">
      <c r="B176" s="317"/>
      <c r="C176" s="292" t="s">
        <v>472</v>
      </c>
      <c r="D176" s="292"/>
      <c r="E176" s="292"/>
      <c r="F176" s="315" t="s">
        <v>453</v>
      </c>
      <c r="G176" s="292"/>
      <c r="H176" s="292" t="s">
        <v>514</v>
      </c>
      <c r="I176" s="292" t="s">
        <v>449</v>
      </c>
      <c r="J176" s="292">
        <v>50</v>
      </c>
      <c r="K176" s="340"/>
    </row>
    <row r="177" s="1" customFormat="1" ht="15" customHeight="1">
      <c r="B177" s="317"/>
      <c r="C177" s="292" t="s">
        <v>115</v>
      </c>
      <c r="D177" s="292"/>
      <c r="E177" s="292"/>
      <c r="F177" s="315" t="s">
        <v>447</v>
      </c>
      <c r="G177" s="292"/>
      <c r="H177" s="292" t="s">
        <v>515</v>
      </c>
      <c r="I177" s="292" t="s">
        <v>516</v>
      </c>
      <c r="J177" s="292"/>
      <c r="K177" s="340"/>
    </row>
    <row r="178" s="1" customFormat="1" ht="15" customHeight="1">
      <c r="B178" s="317"/>
      <c r="C178" s="292" t="s">
        <v>56</v>
      </c>
      <c r="D178" s="292"/>
      <c r="E178" s="292"/>
      <c r="F178" s="315" t="s">
        <v>447</v>
      </c>
      <c r="G178" s="292"/>
      <c r="H178" s="292" t="s">
        <v>517</v>
      </c>
      <c r="I178" s="292" t="s">
        <v>518</v>
      </c>
      <c r="J178" s="292">
        <v>1</v>
      </c>
      <c r="K178" s="340"/>
    </row>
    <row r="179" s="1" customFormat="1" ht="15" customHeight="1">
      <c r="B179" s="317"/>
      <c r="C179" s="292" t="s">
        <v>52</v>
      </c>
      <c r="D179" s="292"/>
      <c r="E179" s="292"/>
      <c r="F179" s="315" t="s">
        <v>447</v>
      </c>
      <c r="G179" s="292"/>
      <c r="H179" s="292" t="s">
        <v>519</v>
      </c>
      <c r="I179" s="292" t="s">
        <v>449</v>
      </c>
      <c r="J179" s="292">
        <v>20</v>
      </c>
      <c r="K179" s="340"/>
    </row>
    <row r="180" s="1" customFormat="1" ht="15" customHeight="1">
      <c r="B180" s="317"/>
      <c r="C180" s="292" t="s">
        <v>53</v>
      </c>
      <c r="D180" s="292"/>
      <c r="E180" s="292"/>
      <c r="F180" s="315" t="s">
        <v>447</v>
      </c>
      <c r="G180" s="292"/>
      <c r="H180" s="292" t="s">
        <v>520</v>
      </c>
      <c r="I180" s="292" t="s">
        <v>449</v>
      </c>
      <c r="J180" s="292">
        <v>255</v>
      </c>
      <c r="K180" s="340"/>
    </row>
    <row r="181" s="1" customFormat="1" ht="15" customHeight="1">
      <c r="B181" s="317"/>
      <c r="C181" s="292" t="s">
        <v>116</v>
      </c>
      <c r="D181" s="292"/>
      <c r="E181" s="292"/>
      <c r="F181" s="315" t="s">
        <v>447</v>
      </c>
      <c r="G181" s="292"/>
      <c r="H181" s="292" t="s">
        <v>411</v>
      </c>
      <c r="I181" s="292" t="s">
        <v>449</v>
      </c>
      <c r="J181" s="292">
        <v>10</v>
      </c>
      <c r="K181" s="340"/>
    </row>
    <row r="182" s="1" customFormat="1" ht="15" customHeight="1">
      <c r="B182" s="317"/>
      <c r="C182" s="292" t="s">
        <v>117</v>
      </c>
      <c r="D182" s="292"/>
      <c r="E182" s="292"/>
      <c r="F182" s="315" t="s">
        <v>447</v>
      </c>
      <c r="G182" s="292"/>
      <c r="H182" s="292" t="s">
        <v>521</v>
      </c>
      <c r="I182" s="292" t="s">
        <v>482</v>
      </c>
      <c r="J182" s="292"/>
      <c r="K182" s="340"/>
    </row>
    <row r="183" s="1" customFormat="1" ht="15" customHeight="1">
      <c r="B183" s="317"/>
      <c r="C183" s="292" t="s">
        <v>522</v>
      </c>
      <c r="D183" s="292"/>
      <c r="E183" s="292"/>
      <c r="F183" s="315" t="s">
        <v>447</v>
      </c>
      <c r="G183" s="292"/>
      <c r="H183" s="292" t="s">
        <v>523</v>
      </c>
      <c r="I183" s="292" t="s">
        <v>482</v>
      </c>
      <c r="J183" s="292"/>
      <c r="K183" s="340"/>
    </row>
    <row r="184" s="1" customFormat="1" ht="15" customHeight="1">
      <c r="B184" s="317"/>
      <c r="C184" s="292" t="s">
        <v>511</v>
      </c>
      <c r="D184" s="292"/>
      <c r="E184" s="292"/>
      <c r="F184" s="315" t="s">
        <v>447</v>
      </c>
      <c r="G184" s="292"/>
      <c r="H184" s="292" t="s">
        <v>524</v>
      </c>
      <c r="I184" s="292" t="s">
        <v>482</v>
      </c>
      <c r="J184" s="292"/>
      <c r="K184" s="340"/>
    </row>
    <row r="185" s="1" customFormat="1" ht="15" customHeight="1">
      <c r="B185" s="317"/>
      <c r="C185" s="292" t="s">
        <v>119</v>
      </c>
      <c r="D185" s="292"/>
      <c r="E185" s="292"/>
      <c r="F185" s="315" t="s">
        <v>453</v>
      </c>
      <c r="G185" s="292"/>
      <c r="H185" s="292" t="s">
        <v>525</v>
      </c>
      <c r="I185" s="292" t="s">
        <v>449</v>
      </c>
      <c r="J185" s="292">
        <v>50</v>
      </c>
      <c r="K185" s="340"/>
    </row>
    <row r="186" s="1" customFormat="1" ht="15" customHeight="1">
      <c r="B186" s="317"/>
      <c r="C186" s="292" t="s">
        <v>526</v>
      </c>
      <c r="D186" s="292"/>
      <c r="E186" s="292"/>
      <c r="F186" s="315" t="s">
        <v>453</v>
      </c>
      <c r="G186" s="292"/>
      <c r="H186" s="292" t="s">
        <v>527</v>
      </c>
      <c r="I186" s="292" t="s">
        <v>528</v>
      </c>
      <c r="J186" s="292"/>
      <c r="K186" s="340"/>
    </row>
    <row r="187" s="1" customFormat="1" ht="15" customHeight="1">
      <c r="B187" s="317"/>
      <c r="C187" s="292" t="s">
        <v>529</v>
      </c>
      <c r="D187" s="292"/>
      <c r="E187" s="292"/>
      <c r="F187" s="315" t="s">
        <v>453</v>
      </c>
      <c r="G187" s="292"/>
      <c r="H187" s="292" t="s">
        <v>530</v>
      </c>
      <c r="I187" s="292" t="s">
        <v>528</v>
      </c>
      <c r="J187" s="292"/>
      <c r="K187" s="340"/>
    </row>
    <row r="188" s="1" customFormat="1" ht="15" customHeight="1">
      <c r="B188" s="317"/>
      <c r="C188" s="292" t="s">
        <v>531</v>
      </c>
      <c r="D188" s="292"/>
      <c r="E188" s="292"/>
      <c r="F188" s="315" t="s">
        <v>453</v>
      </c>
      <c r="G188" s="292"/>
      <c r="H188" s="292" t="s">
        <v>532</v>
      </c>
      <c r="I188" s="292" t="s">
        <v>528</v>
      </c>
      <c r="J188" s="292"/>
      <c r="K188" s="340"/>
    </row>
    <row r="189" s="1" customFormat="1" ht="15" customHeight="1">
      <c r="B189" s="317"/>
      <c r="C189" s="353" t="s">
        <v>533</v>
      </c>
      <c r="D189" s="292"/>
      <c r="E189" s="292"/>
      <c r="F189" s="315" t="s">
        <v>453</v>
      </c>
      <c r="G189" s="292"/>
      <c r="H189" s="292" t="s">
        <v>534</v>
      </c>
      <c r="I189" s="292" t="s">
        <v>535</v>
      </c>
      <c r="J189" s="354" t="s">
        <v>536</v>
      </c>
      <c r="K189" s="340"/>
    </row>
    <row r="190" s="1" customFormat="1" ht="15" customHeight="1">
      <c r="B190" s="317"/>
      <c r="C190" s="353" t="s">
        <v>41</v>
      </c>
      <c r="D190" s="292"/>
      <c r="E190" s="292"/>
      <c r="F190" s="315" t="s">
        <v>447</v>
      </c>
      <c r="G190" s="292"/>
      <c r="H190" s="289" t="s">
        <v>537</v>
      </c>
      <c r="I190" s="292" t="s">
        <v>538</v>
      </c>
      <c r="J190" s="292"/>
      <c r="K190" s="340"/>
    </row>
    <row r="191" s="1" customFormat="1" ht="15" customHeight="1">
      <c r="B191" s="317"/>
      <c r="C191" s="353" t="s">
        <v>539</v>
      </c>
      <c r="D191" s="292"/>
      <c r="E191" s="292"/>
      <c r="F191" s="315" t="s">
        <v>447</v>
      </c>
      <c r="G191" s="292"/>
      <c r="H191" s="292" t="s">
        <v>540</v>
      </c>
      <c r="I191" s="292" t="s">
        <v>482</v>
      </c>
      <c r="J191" s="292"/>
      <c r="K191" s="340"/>
    </row>
    <row r="192" s="1" customFormat="1" ht="15" customHeight="1">
      <c r="B192" s="317"/>
      <c r="C192" s="353" t="s">
        <v>541</v>
      </c>
      <c r="D192" s="292"/>
      <c r="E192" s="292"/>
      <c r="F192" s="315" t="s">
        <v>447</v>
      </c>
      <c r="G192" s="292"/>
      <c r="H192" s="292" t="s">
        <v>542</v>
      </c>
      <c r="I192" s="292" t="s">
        <v>482</v>
      </c>
      <c r="J192" s="292"/>
      <c r="K192" s="340"/>
    </row>
    <row r="193" s="1" customFormat="1" ht="15" customHeight="1">
      <c r="B193" s="317"/>
      <c r="C193" s="353" t="s">
        <v>543</v>
      </c>
      <c r="D193" s="292"/>
      <c r="E193" s="292"/>
      <c r="F193" s="315" t="s">
        <v>453</v>
      </c>
      <c r="G193" s="292"/>
      <c r="H193" s="292" t="s">
        <v>544</v>
      </c>
      <c r="I193" s="292" t="s">
        <v>482</v>
      </c>
      <c r="J193" s="292"/>
      <c r="K193" s="340"/>
    </row>
    <row r="194" s="1" customFormat="1" ht="15" customHeight="1">
      <c r="B194" s="346"/>
      <c r="C194" s="355"/>
      <c r="D194" s="326"/>
      <c r="E194" s="326"/>
      <c r="F194" s="326"/>
      <c r="G194" s="326"/>
      <c r="H194" s="326"/>
      <c r="I194" s="326"/>
      <c r="J194" s="326"/>
      <c r="K194" s="347"/>
    </row>
    <row r="195" s="1" customFormat="1" ht="18.75" customHeight="1">
      <c r="B195" s="328"/>
      <c r="C195" s="338"/>
      <c r="D195" s="338"/>
      <c r="E195" s="338"/>
      <c r="F195" s="348"/>
      <c r="G195" s="338"/>
      <c r="H195" s="338"/>
      <c r="I195" s="338"/>
      <c r="J195" s="338"/>
      <c r="K195" s="328"/>
    </row>
    <row r="196" s="1" customFormat="1" ht="18.75" customHeight="1">
      <c r="B196" s="328"/>
      <c r="C196" s="338"/>
      <c r="D196" s="338"/>
      <c r="E196" s="338"/>
      <c r="F196" s="348"/>
      <c r="G196" s="338"/>
      <c r="H196" s="338"/>
      <c r="I196" s="338"/>
      <c r="J196" s="338"/>
      <c r="K196" s="328"/>
    </row>
    <row r="197" s="1" customFormat="1" ht="18.75" customHeight="1">
      <c r="B197" s="300"/>
      <c r="C197" s="300"/>
      <c r="D197" s="300"/>
      <c r="E197" s="300"/>
      <c r="F197" s="300"/>
      <c r="G197" s="300"/>
      <c r="H197" s="300"/>
      <c r="I197" s="300"/>
      <c r="J197" s="300"/>
      <c r="K197" s="300"/>
    </row>
    <row r="198" s="1" customFormat="1" ht="13.5">
      <c r="B198" s="279"/>
      <c r="C198" s="280"/>
      <c r="D198" s="280"/>
      <c r="E198" s="280"/>
      <c r="F198" s="280"/>
      <c r="G198" s="280"/>
      <c r="H198" s="280"/>
      <c r="I198" s="280"/>
      <c r="J198" s="280"/>
      <c r="K198" s="281"/>
    </row>
    <row r="199" s="1" customFormat="1" ht="21">
      <c r="B199" s="282"/>
      <c r="C199" s="283" t="s">
        <v>545</v>
      </c>
      <c r="D199" s="283"/>
      <c r="E199" s="283"/>
      <c r="F199" s="283"/>
      <c r="G199" s="283"/>
      <c r="H199" s="283"/>
      <c r="I199" s="283"/>
      <c r="J199" s="283"/>
      <c r="K199" s="284"/>
    </row>
    <row r="200" s="1" customFormat="1" ht="25.5" customHeight="1">
      <c r="B200" s="282"/>
      <c r="C200" s="356" t="s">
        <v>546</v>
      </c>
      <c r="D200" s="356"/>
      <c r="E200" s="356"/>
      <c r="F200" s="356" t="s">
        <v>547</v>
      </c>
      <c r="G200" s="357"/>
      <c r="H200" s="356" t="s">
        <v>548</v>
      </c>
      <c r="I200" s="356"/>
      <c r="J200" s="356"/>
      <c r="K200" s="284"/>
    </row>
    <row r="201" s="1" customFormat="1" ht="5.25" customHeight="1">
      <c r="B201" s="317"/>
      <c r="C201" s="312"/>
      <c r="D201" s="312"/>
      <c r="E201" s="312"/>
      <c r="F201" s="312"/>
      <c r="G201" s="338"/>
      <c r="H201" s="312"/>
      <c r="I201" s="312"/>
      <c r="J201" s="312"/>
      <c r="K201" s="340"/>
    </row>
    <row r="202" s="1" customFormat="1" ht="15" customHeight="1">
      <c r="B202" s="317"/>
      <c r="C202" s="292" t="s">
        <v>538</v>
      </c>
      <c r="D202" s="292"/>
      <c r="E202" s="292"/>
      <c r="F202" s="315" t="s">
        <v>42</v>
      </c>
      <c r="G202" s="292"/>
      <c r="H202" s="292" t="s">
        <v>549</v>
      </c>
      <c r="I202" s="292"/>
      <c r="J202" s="292"/>
      <c r="K202" s="340"/>
    </row>
    <row r="203" s="1" customFormat="1" ht="15" customHeight="1">
      <c r="B203" s="317"/>
      <c r="C203" s="292"/>
      <c r="D203" s="292"/>
      <c r="E203" s="292"/>
      <c r="F203" s="315" t="s">
        <v>43</v>
      </c>
      <c r="G203" s="292"/>
      <c r="H203" s="292" t="s">
        <v>550</v>
      </c>
      <c r="I203" s="292"/>
      <c r="J203" s="292"/>
      <c r="K203" s="340"/>
    </row>
    <row r="204" s="1" customFormat="1" ht="15" customHeight="1">
      <c r="B204" s="317"/>
      <c r="C204" s="292"/>
      <c r="D204" s="292"/>
      <c r="E204" s="292"/>
      <c r="F204" s="315" t="s">
        <v>46</v>
      </c>
      <c r="G204" s="292"/>
      <c r="H204" s="292" t="s">
        <v>551</v>
      </c>
      <c r="I204" s="292"/>
      <c r="J204" s="292"/>
      <c r="K204" s="340"/>
    </row>
    <row r="205" s="1" customFormat="1" ht="15" customHeight="1">
      <c r="B205" s="317"/>
      <c r="C205" s="292"/>
      <c r="D205" s="292"/>
      <c r="E205" s="292"/>
      <c r="F205" s="315" t="s">
        <v>44</v>
      </c>
      <c r="G205" s="292"/>
      <c r="H205" s="292" t="s">
        <v>552</v>
      </c>
      <c r="I205" s="292"/>
      <c r="J205" s="292"/>
      <c r="K205" s="340"/>
    </row>
    <row r="206" s="1" customFormat="1" ht="15" customHeight="1">
      <c r="B206" s="317"/>
      <c r="C206" s="292"/>
      <c r="D206" s="292"/>
      <c r="E206" s="292"/>
      <c r="F206" s="315" t="s">
        <v>45</v>
      </c>
      <c r="G206" s="292"/>
      <c r="H206" s="292" t="s">
        <v>553</v>
      </c>
      <c r="I206" s="292"/>
      <c r="J206" s="292"/>
      <c r="K206" s="340"/>
    </row>
    <row r="207" s="1" customFormat="1" ht="15" customHeight="1">
      <c r="B207" s="317"/>
      <c r="C207" s="292"/>
      <c r="D207" s="292"/>
      <c r="E207" s="292"/>
      <c r="F207" s="315"/>
      <c r="G207" s="292"/>
      <c r="H207" s="292"/>
      <c r="I207" s="292"/>
      <c r="J207" s="292"/>
      <c r="K207" s="340"/>
    </row>
    <row r="208" s="1" customFormat="1" ht="15" customHeight="1">
      <c r="B208" s="317"/>
      <c r="C208" s="292" t="s">
        <v>494</v>
      </c>
      <c r="D208" s="292"/>
      <c r="E208" s="292"/>
      <c r="F208" s="315" t="s">
        <v>77</v>
      </c>
      <c r="G208" s="292"/>
      <c r="H208" s="292" t="s">
        <v>554</v>
      </c>
      <c r="I208" s="292"/>
      <c r="J208" s="292"/>
      <c r="K208" s="340"/>
    </row>
    <row r="209" s="1" customFormat="1" ht="15" customHeight="1">
      <c r="B209" s="317"/>
      <c r="C209" s="292"/>
      <c r="D209" s="292"/>
      <c r="E209" s="292"/>
      <c r="F209" s="315" t="s">
        <v>393</v>
      </c>
      <c r="G209" s="292"/>
      <c r="H209" s="292" t="s">
        <v>394</v>
      </c>
      <c r="I209" s="292"/>
      <c r="J209" s="292"/>
      <c r="K209" s="340"/>
    </row>
    <row r="210" s="1" customFormat="1" ht="15" customHeight="1">
      <c r="B210" s="317"/>
      <c r="C210" s="292"/>
      <c r="D210" s="292"/>
      <c r="E210" s="292"/>
      <c r="F210" s="315" t="s">
        <v>391</v>
      </c>
      <c r="G210" s="292"/>
      <c r="H210" s="292" t="s">
        <v>555</v>
      </c>
      <c r="I210" s="292"/>
      <c r="J210" s="292"/>
      <c r="K210" s="340"/>
    </row>
    <row r="211" s="1" customFormat="1" ht="15" customHeight="1">
      <c r="B211" s="358"/>
      <c r="C211" s="292"/>
      <c r="D211" s="292"/>
      <c r="E211" s="292"/>
      <c r="F211" s="315" t="s">
        <v>395</v>
      </c>
      <c r="G211" s="353"/>
      <c r="H211" s="344" t="s">
        <v>90</v>
      </c>
      <c r="I211" s="344"/>
      <c r="J211" s="344"/>
      <c r="K211" s="359"/>
    </row>
    <row r="212" s="1" customFormat="1" ht="15" customHeight="1">
      <c r="B212" s="358"/>
      <c r="C212" s="292"/>
      <c r="D212" s="292"/>
      <c r="E212" s="292"/>
      <c r="F212" s="315" t="s">
        <v>312</v>
      </c>
      <c r="G212" s="353"/>
      <c r="H212" s="344" t="s">
        <v>556</v>
      </c>
      <c r="I212" s="344"/>
      <c r="J212" s="344"/>
      <c r="K212" s="359"/>
    </row>
    <row r="213" s="1" customFormat="1" ht="15" customHeight="1">
      <c r="B213" s="358"/>
      <c r="C213" s="292"/>
      <c r="D213" s="292"/>
      <c r="E213" s="292"/>
      <c r="F213" s="315"/>
      <c r="G213" s="353"/>
      <c r="H213" s="344"/>
      <c r="I213" s="344"/>
      <c r="J213" s="344"/>
      <c r="K213" s="359"/>
    </row>
    <row r="214" s="1" customFormat="1" ht="15" customHeight="1">
      <c r="B214" s="358"/>
      <c r="C214" s="292" t="s">
        <v>518</v>
      </c>
      <c r="D214" s="292"/>
      <c r="E214" s="292"/>
      <c r="F214" s="315">
        <v>1</v>
      </c>
      <c r="G214" s="353"/>
      <c r="H214" s="344" t="s">
        <v>557</v>
      </c>
      <c r="I214" s="344"/>
      <c r="J214" s="344"/>
      <c r="K214" s="359"/>
    </row>
    <row r="215" s="1" customFormat="1" ht="15" customHeight="1">
      <c r="B215" s="358"/>
      <c r="C215" s="292"/>
      <c r="D215" s="292"/>
      <c r="E215" s="292"/>
      <c r="F215" s="315">
        <v>2</v>
      </c>
      <c r="G215" s="353"/>
      <c r="H215" s="344" t="s">
        <v>558</v>
      </c>
      <c r="I215" s="344"/>
      <c r="J215" s="344"/>
      <c r="K215" s="359"/>
    </row>
    <row r="216" s="1" customFormat="1" ht="15" customHeight="1">
      <c r="B216" s="358"/>
      <c r="C216" s="292"/>
      <c r="D216" s="292"/>
      <c r="E216" s="292"/>
      <c r="F216" s="315">
        <v>3</v>
      </c>
      <c r="G216" s="353"/>
      <c r="H216" s="344" t="s">
        <v>559</v>
      </c>
      <c r="I216" s="344"/>
      <c r="J216" s="344"/>
      <c r="K216" s="359"/>
    </row>
    <row r="217" s="1" customFormat="1" ht="15" customHeight="1">
      <c r="B217" s="358"/>
      <c r="C217" s="292"/>
      <c r="D217" s="292"/>
      <c r="E217" s="292"/>
      <c r="F217" s="315">
        <v>4</v>
      </c>
      <c r="G217" s="353"/>
      <c r="H217" s="344" t="s">
        <v>560</v>
      </c>
      <c r="I217" s="344"/>
      <c r="J217" s="344"/>
      <c r="K217" s="359"/>
    </row>
    <row r="218" s="1" customFormat="1" ht="12.75" customHeight="1">
      <c r="B218" s="360"/>
      <c r="C218" s="361"/>
      <c r="D218" s="361"/>
      <c r="E218" s="361"/>
      <c r="F218" s="361"/>
      <c r="G218" s="361"/>
      <c r="H218" s="361"/>
      <c r="I218" s="361"/>
      <c r="J218" s="361"/>
      <c r="K218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DESKTOP-4TUB2V1\Včelda</dc:creator>
  <cp:lastModifiedBy>DESKTOP-4TUB2V1\Včelda</cp:lastModifiedBy>
  <dcterms:created xsi:type="dcterms:W3CDTF">2022-09-20T11:21:04Z</dcterms:created>
  <dcterms:modified xsi:type="dcterms:W3CDTF">2022-09-20T11:21:10Z</dcterms:modified>
</cp:coreProperties>
</file>