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/>
  <mc:AlternateContent xmlns:mc="http://schemas.openxmlformats.org/markup-compatibility/2006">
    <mc:Choice Requires="x15">
      <x15ac:absPath xmlns:x15ac="http://schemas.microsoft.com/office/spreadsheetml/2010/11/ac" url="C:\Users\uzivatel\Desktop\Rozpočty\2022\RIPS\odvodnění_Češovská\"/>
    </mc:Choice>
  </mc:AlternateContent>
  <xr:revisionPtr revIDLastSave="0" documentId="13_ncr:1_{A84C4797-D151-4AA5-98E8-05AF1A158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kapitulace stavby" sheetId="1" r:id="rId1"/>
    <sheet name="01 - SO 01 Odvodnění" sheetId="2" r:id="rId2"/>
    <sheet name="101 - VRN" sheetId="3" r:id="rId3"/>
    <sheet name="102 - ON" sheetId="4" r:id="rId4"/>
  </sheets>
  <definedNames>
    <definedName name="_xlnm._FilterDatabase" localSheetId="1" hidden="1">'01 - SO 01 Odvodnění'!$C$129:$K$428</definedName>
    <definedName name="_xlnm._FilterDatabase" localSheetId="2" hidden="1">'101 - VRN'!$C$116:$K$121</definedName>
    <definedName name="_xlnm._FilterDatabase" localSheetId="3" hidden="1">'102 - ON'!$C$117:$K$126</definedName>
    <definedName name="_xlnm.Print_Titles" localSheetId="1">'01 - SO 01 Odvodnění'!$129:$129</definedName>
    <definedName name="_xlnm.Print_Titles" localSheetId="2">'101 - VRN'!$116:$116</definedName>
    <definedName name="_xlnm.Print_Titles" localSheetId="3">'102 - ON'!$117:$117</definedName>
    <definedName name="_xlnm.Print_Titles" localSheetId="0">'Rekapitulace stavby'!$92:$92</definedName>
    <definedName name="_xlnm.Print_Area" localSheetId="1">'01 - SO 01 Odvodnění'!$C$4:$J$76,'01 - SO 01 Odvodnění'!$C$82:$J$111,'01 - SO 01 Odvodnění'!$C$117:$J$428</definedName>
    <definedName name="_xlnm.Print_Area" localSheetId="2">'101 - VRN'!$C$4:$J$76,'101 - VRN'!$C$82:$J$98,'101 - VRN'!$C$104:$J$121</definedName>
    <definedName name="_xlnm.Print_Area" localSheetId="3">'102 - ON'!$C$4:$J$76,'102 - ON'!$C$82:$J$99,'102 - ON'!$C$105:$J$126</definedName>
    <definedName name="_xlnm.Print_Area" localSheetId="0">'Rekapitulace stavby'!$D$4:$AO$76,'Rekapitulace stavby'!$C$82:$AQ$98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37" i="4" l="1"/>
  <c r="J36" i="4"/>
  <c r="AY97" i="1" s="1"/>
  <c r="J35" i="4"/>
  <c r="AX97" i="1" s="1"/>
  <c r="BI126" i="4"/>
  <c r="BH126" i="4"/>
  <c r="BG126" i="4"/>
  <c r="BF126" i="4"/>
  <c r="T126" i="4"/>
  <c r="R126" i="4"/>
  <c r="P126" i="4"/>
  <c r="BI125" i="4"/>
  <c r="BH125" i="4"/>
  <c r="BG125" i="4"/>
  <c r="BF125" i="4"/>
  <c r="T125" i="4"/>
  <c r="R125" i="4"/>
  <c r="P125" i="4"/>
  <c r="BI124" i="4"/>
  <c r="BH124" i="4"/>
  <c r="BG124" i="4"/>
  <c r="BF124" i="4"/>
  <c r="T124" i="4"/>
  <c r="R124" i="4"/>
  <c r="P124" i="4"/>
  <c r="BI123" i="4"/>
  <c r="BH123" i="4"/>
  <c r="BG123" i="4"/>
  <c r="BF123" i="4"/>
  <c r="T123" i="4"/>
  <c r="R123" i="4"/>
  <c r="P123" i="4"/>
  <c r="BI122" i="4"/>
  <c r="BH122" i="4"/>
  <c r="BG122" i="4"/>
  <c r="BF122" i="4"/>
  <c r="T122" i="4"/>
  <c r="R122" i="4"/>
  <c r="P122" i="4"/>
  <c r="BI121" i="4"/>
  <c r="BH121" i="4"/>
  <c r="BG121" i="4"/>
  <c r="BF121" i="4"/>
  <c r="T121" i="4"/>
  <c r="R121" i="4"/>
  <c r="P121" i="4"/>
  <c r="F112" i="4"/>
  <c r="E110" i="4"/>
  <c r="F89" i="4"/>
  <c r="E87" i="4"/>
  <c r="J24" i="4"/>
  <c r="E24" i="4"/>
  <c r="J92" i="4" s="1"/>
  <c r="J23" i="4"/>
  <c r="J21" i="4"/>
  <c r="E21" i="4"/>
  <c r="J114" i="4" s="1"/>
  <c r="J20" i="4"/>
  <c r="J18" i="4"/>
  <c r="E18" i="4"/>
  <c r="F115" i="4" s="1"/>
  <c r="J17" i="4"/>
  <c r="J15" i="4"/>
  <c r="E15" i="4"/>
  <c r="F91" i="4" s="1"/>
  <c r="J14" i="4"/>
  <c r="J12" i="4"/>
  <c r="J112" i="4"/>
  <c r="E7" i="4"/>
  <c r="E108" i="4"/>
  <c r="J37" i="3"/>
  <c r="J36" i="3"/>
  <c r="AY96" i="1" s="1"/>
  <c r="J35" i="3"/>
  <c r="AX96" i="1" s="1"/>
  <c r="BI121" i="3"/>
  <c r="BH121" i="3"/>
  <c r="BG121" i="3"/>
  <c r="BF121" i="3"/>
  <c r="T121" i="3"/>
  <c r="R121" i="3"/>
  <c r="P121" i="3"/>
  <c r="BI120" i="3"/>
  <c r="BH120" i="3"/>
  <c r="BG120" i="3"/>
  <c r="BF120" i="3"/>
  <c r="T120" i="3"/>
  <c r="R120" i="3"/>
  <c r="P120" i="3"/>
  <c r="BI119" i="3"/>
  <c r="BH119" i="3"/>
  <c r="BG119" i="3"/>
  <c r="BF119" i="3"/>
  <c r="T119" i="3"/>
  <c r="R119" i="3"/>
  <c r="P119" i="3"/>
  <c r="F111" i="3"/>
  <c r="E109" i="3"/>
  <c r="F89" i="3"/>
  <c r="E87" i="3"/>
  <c r="J24" i="3"/>
  <c r="E24" i="3"/>
  <c r="J92" i="3" s="1"/>
  <c r="J23" i="3"/>
  <c r="J21" i="3"/>
  <c r="E21" i="3"/>
  <c r="J91" i="3" s="1"/>
  <c r="J20" i="3"/>
  <c r="J18" i="3"/>
  <c r="E18" i="3"/>
  <c r="F114" i="3" s="1"/>
  <c r="J17" i="3"/>
  <c r="J15" i="3"/>
  <c r="E15" i="3"/>
  <c r="F91" i="3" s="1"/>
  <c r="J14" i="3"/>
  <c r="J12" i="3"/>
  <c r="J111" i="3"/>
  <c r="E7" i="3"/>
  <c r="E85" i="3"/>
  <c r="J37" i="2"/>
  <c r="J36" i="2"/>
  <c r="AY95" i="1" s="1"/>
  <c r="J35" i="2"/>
  <c r="AX95" i="1" s="1"/>
  <c r="BI426" i="2"/>
  <c r="BH426" i="2"/>
  <c r="BG426" i="2"/>
  <c r="BF426" i="2"/>
  <c r="T426" i="2"/>
  <c r="T425" i="2" s="1"/>
  <c r="T424" i="2" s="1"/>
  <c r="R426" i="2"/>
  <c r="R425" i="2"/>
  <c r="R424" i="2" s="1"/>
  <c r="P426" i="2"/>
  <c r="P425" i="2"/>
  <c r="P424" i="2"/>
  <c r="BI423" i="2"/>
  <c r="BH423" i="2"/>
  <c r="BG423" i="2"/>
  <c r="BF423" i="2"/>
  <c r="T423" i="2"/>
  <c r="T422" i="2" s="1"/>
  <c r="T421" i="2" s="1"/>
  <c r="R423" i="2"/>
  <c r="R422" i="2" s="1"/>
  <c r="R421" i="2" s="1"/>
  <c r="P423" i="2"/>
  <c r="P422" i="2"/>
  <c r="P421" i="2" s="1"/>
  <c r="BI420" i="2"/>
  <c r="BH420" i="2"/>
  <c r="BG420" i="2"/>
  <c r="BF420" i="2"/>
  <c r="T420" i="2"/>
  <c r="R420" i="2"/>
  <c r="P420" i="2"/>
  <c r="BI419" i="2"/>
  <c r="BH419" i="2"/>
  <c r="BG419" i="2"/>
  <c r="BF419" i="2"/>
  <c r="T419" i="2"/>
  <c r="R419" i="2"/>
  <c r="P419" i="2"/>
  <c r="BI418" i="2"/>
  <c r="BH418" i="2"/>
  <c r="BG418" i="2"/>
  <c r="BF418" i="2"/>
  <c r="T418" i="2"/>
  <c r="R418" i="2"/>
  <c r="P418" i="2"/>
  <c r="BI414" i="2"/>
  <c r="BH414" i="2"/>
  <c r="BG414" i="2"/>
  <c r="BF414" i="2"/>
  <c r="T414" i="2"/>
  <c r="R414" i="2"/>
  <c r="P414" i="2"/>
  <c r="BI411" i="2"/>
  <c r="BH411" i="2"/>
  <c r="BG411" i="2"/>
  <c r="BF411" i="2"/>
  <c r="T411" i="2"/>
  <c r="R411" i="2"/>
  <c r="P411" i="2"/>
  <c r="BI410" i="2"/>
  <c r="BH410" i="2"/>
  <c r="BG410" i="2"/>
  <c r="BF410" i="2"/>
  <c r="T410" i="2"/>
  <c r="R410" i="2"/>
  <c r="P410" i="2"/>
  <c r="BI406" i="2"/>
  <c r="BH406" i="2"/>
  <c r="BG406" i="2"/>
  <c r="BF406" i="2"/>
  <c r="T406" i="2"/>
  <c r="R406" i="2"/>
  <c r="P406" i="2"/>
  <c r="BI403" i="2"/>
  <c r="BH403" i="2"/>
  <c r="BG403" i="2"/>
  <c r="BF403" i="2"/>
  <c r="T403" i="2"/>
  <c r="R403" i="2"/>
  <c r="P403" i="2"/>
  <c r="BI400" i="2"/>
  <c r="BH400" i="2"/>
  <c r="BG400" i="2"/>
  <c r="BF400" i="2"/>
  <c r="T400" i="2"/>
  <c r="R400" i="2"/>
  <c r="P400" i="2"/>
  <c r="BI396" i="2"/>
  <c r="BH396" i="2"/>
  <c r="BG396" i="2"/>
  <c r="BF396" i="2"/>
  <c r="T396" i="2"/>
  <c r="R396" i="2"/>
  <c r="P396" i="2"/>
  <c r="BI390" i="2"/>
  <c r="BH390" i="2"/>
  <c r="BG390" i="2"/>
  <c r="BF390" i="2"/>
  <c r="T390" i="2"/>
  <c r="R390" i="2"/>
  <c r="P390" i="2"/>
  <c r="BI388" i="2"/>
  <c r="BH388" i="2"/>
  <c r="BG388" i="2"/>
  <c r="BF388" i="2"/>
  <c r="T388" i="2"/>
  <c r="R388" i="2"/>
  <c r="P388" i="2"/>
  <c r="BI384" i="2"/>
  <c r="BH384" i="2"/>
  <c r="BG384" i="2"/>
  <c r="BF384" i="2"/>
  <c r="T384" i="2"/>
  <c r="R384" i="2"/>
  <c r="P384" i="2"/>
  <c r="BI382" i="2"/>
  <c r="BH382" i="2"/>
  <c r="BG382" i="2"/>
  <c r="BF382" i="2"/>
  <c r="T382" i="2"/>
  <c r="R382" i="2"/>
  <c r="P382" i="2"/>
  <c r="BI379" i="2"/>
  <c r="BH379" i="2"/>
  <c r="BG379" i="2"/>
  <c r="BF379" i="2"/>
  <c r="T379" i="2"/>
  <c r="R379" i="2"/>
  <c r="P379" i="2"/>
  <c r="BI374" i="2"/>
  <c r="BH374" i="2"/>
  <c r="BG374" i="2"/>
  <c r="BF374" i="2"/>
  <c r="T374" i="2"/>
  <c r="R374" i="2"/>
  <c r="P374" i="2"/>
  <c r="BI373" i="2"/>
  <c r="BH373" i="2"/>
  <c r="BG373" i="2"/>
  <c r="BF373" i="2"/>
  <c r="T373" i="2"/>
  <c r="R373" i="2"/>
  <c r="P373" i="2"/>
  <c r="BI372" i="2"/>
  <c r="BH372" i="2"/>
  <c r="BG372" i="2"/>
  <c r="BF372" i="2"/>
  <c r="T372" i="2"/>
  <c r="R372" i="2"/>
  <c r="P372" i="2"/>
  <c r="BI368" i="2"/>
  <c r="BH368" i="2"/>
  <c r="BG368" i="2"/>
  <c r="BF368" i="2"/>
  <c r="T368" i="2"/>
  <c r="R368" i="2"/>
  <c r="P368" i="2"/>
  <c r="BI367" i="2"/>
  <c r="BH367" i="2"/>
  <c r="BG367" i="2"/>
  <c r="BF367" i="2"/>
  <c r="T367" i="2"/>
  <c r="R367" i="2"/>
  <c r="P367" i="2"/>
  <c r="BI366" i="2"/>
  <c r="BH366" i="2"/>
  <c r="BG366" i="2"/>
  <c r="BF366" i="2"/>
  <c r="T366" i="2"/>
  <c r="R366" i="2"/>
  <c r="P366" i="2"/>
  <c r="BI363" i="2"/>
  <c r="BH363" i="2"/>
  <c r="BG363" i="2"/>
  <c r="BF363" i="2"/>
  <c r="T363" i="2"/>
  <c r="R363" i="2"/>
  <c r="P363" i="2"/>
  <c r="BI362" i="2"/>
  <c r="BH362" i="2"/>
  <c r="BG362" i="2"/>
  <c r="BF362" i="2"/>
  <c r="T362" i="2"/>
  <c r="R362" i="2"/>
  <c r="P362" i="2"/>
  <c r="BI358" i="2"/>
  <c r="BH358" i="2"/>
  <c r="BG358" i="2"/>
  <c r="BF358" i="2"/>
  <c r="T358" i="2"/>
  <c r="R358" i="2"/>
  <c r="P358" i="2"/>
  <c r="BI357" i="2"/>
  <c r="BH357" i="2"/>
  <c r="BG357" i="2"/>
  <c r="BF357" i="2"/>
  <c r="T357" i="2"/>
  <c r="R357" i="2"/>
  <c r="P357" i="2"/>
  <c r="BI354" i="2"/>
  <c r="BH354" i="2"/>
  <c r="BG354" i="2"/>
  <c r="BF354" i="2"/>
  <c r="T354" i="2"/>
  <c r="R354" i="2"/>
  <c r="P354" i="2"/>
  <c r="BI351" i="2"/>
  <c r="BH351" i="2"/>
  <c r="BG351" i="2"/>
  <c r="BF351" i="2"/>
  <c r="T351" i="2"/>
  <c r="R351" i="2"/>
  <c r="P351" i="2"/>
  <c r="BI348" i="2"/>
  <c r="BH348" i="2"/>
  <c r="BG348" i="2"/>
  <c r="BF348" i="2"/>
  <c r="T348" i="2"/>
  <c r="R348" i="2"/>
  <c r="P348" i="2"/>
  <c r="BI345" i="2"/>
  <c r="BH345" i="2"/>
  <c r="BG345" i="2"/>
  <c r="BF345" i="2"/>
  <c r="T345" i="2"/>
  <c r="R345" i="2"/>
  <c r="P345" i="2"/>
  <c r="BI343" i="2"/>
  <c r="BH343" i="2"/>
  <c r="BG343" i="2"/>
  <c r="BF343" i="2"/>
  <c r="T343" i="2"/>
  <c r="R343" i="2"/>
  <c r="P343" i="2"/>
  <c r="BI339" i="2"/>
  <c r="BH339" i="2"/>
  <c r="BG339" i="2"/>
  <c r="BF339" i="2"/>
  <c r="T339" i="2"/>
  <c r="R339" i="2"/>
  <c r="P339" i="2"/>
  <c r="BI338" i="2"/>
  <c r="BH338" i="2"/>
  <c r="BG338" i="2"/>
  <c r="BF338" i="2"/>
  <c r="T338" i="2"/>
  <c r="R338" i="2"/>
  <c r="P338" i="2"/>
  <c r="BI336" i="2"/>
  <c r="BH336" i="2"/>
  <c r="BG336" i="2"/>
  <c r="BF336" i="2"/>
  <c r="T336" i="2"/>
  <c r="R336" i="2"/>
  <c r="P336" i="2"/>
  <c r="BI335" i="2"/>
  <c r="BH335" i="2"/>
  <c r="BG335" i="2"/>
  <c r="BF335" i="2"/>
  <c r="T335" i="2"/>
  <c r="R335" i="2"/>
  <c r="P335" i="2"/>
  <c r="BI331" i="2"/>
  <c r="BH331" i="2"/>
  <c r="BG331" i="2"/>
  <c r="BF331" i="2"/>
  <c r="T331" i="2"/>
  <c r="R331" i="2"/>
  <c r="P331" i="2"/>
  <c r="BI327" i="2"/>
  <c r="BH327" i="2"/>
  <c r="BG327" i="2"/>
  <c r="BF327" i="2"/>
  <c r="T327" i="2"/>
  <c r="R327" i="2"/>
  <c r="P327" i="2"/>
  <c r="BI326" i="2"/>
  <c r="BH326" i="2"/>
  <c r="BG326" i="2"/>
  <c r="BF326" i="2"/>
  <c r="T326" i="2"/>
  <c r="R326" i="2"/>
  <c r="P326" i="2"/>
  <c r="BI325" i="2"/>
  <c r="BH325" i="2"/>
  <c r="BG325" i="2"/>
  <c r="BF325" i="2"/>
  <c r="T325" i="2"/>
  <c r="R325" i="2"/>
  <c r="P325" i="2"/>
  <c r="BI324" i="2"/>
  <c r="BH324" i="2"/>
  <c r="BG324" i="2"/>
  <c r="BF324" i="2"/>
  <c r="T324" i="2"/>
  <c r="R324" i="2"/>
  <c r="P324" i="2"/>
  <c r="BI321" i="2"/>
  <c r="BH321" i="2"/>
  <c r="BG321" i="2"/>
  <c r="BF321" i="2"/>
  <c r="T321" i="2"/>
  <c r="R321" i="2"/>
  <c r="P321" i="2"/>
  <c r="BI320" i="2"/>
  <c r="BH320" i="2"/>
  <c r="BG320" i="2"/>
  <c r="BF320" i="2"/>
  <c r="T320" i="2"/>
  <c r="R320" i="2"/>
  <c r="P320" i="2"/>
  <c r="BI319" i="2"/>
  <c r="BH319" i="2"/>
  <c r="BG319" i="2"/>
  <c r="BF319" i="2"/>
  <c r="T319" i="2"/>
  <c r="R319" i="2"/>
  <c r="P319" i="2"/>
  <c r="BI316" i="2"/>
  <c r="BH316" i="2"/>
  <c r="BG316" i="2"/>
  <c r="BF316" i="2"/>
  <c r="T316" i="2"/>
  <c r="R316" i="2"/>
  <c r="P316" i="2"/>
  <c r="BI313" i="2"/>
  <c r="BH313" i="2"/>
  <c r="BG313" i="2"/>
  <c r="BF313" i="2"/>
  <c r="T313" i="2"/>
  <c r="R313" i="2"/>
  <c r="P313" i="2"/>
  <c r="BI309" i="2"/>
  <c r="BH309" i="2"/>
  <c r="BG309" i="2"/>
  <c r="BF309" i="2"/>
  <c r="T309" i="2"/>
  <c r="R309" i="2"/>
  <c r="P309" i="2"/>
  <c r="BI305" i="2"/>
  <c r="BH305" i="2"/>
  <c r="BG305" i="2"/>
  <c r="BF305" i="2"/>
  <c r="T305" i="2"/>
  <c r="R305" i="2"/>
  <c r="P305" i="2"/>
  <c r="BI301" i="2"/>
  <c r="BH301" i="2"/>
  <c r="BG301" i="2"/>
  <c r="BF301" i="2"/>
  <c r="T301" i="2"/>
  <c r="R301" i="2"/>
  <c r="P301" i="2"/>
  <c r="BI297" i="2"/>
  <c r="BH297" i="2"/>
  <c r="BG297" i="2"/>
  <c r="BF297" i="2"/>
  <c r="T297" i="2"/>
  <c r="R297" i="2"/>
  <c r="P297" i="2"/>
  <c r="BI293" i="2"/>
  <c r="BH293" i="2"/>
  <c r="BG293" i="2"/>
  <c r="BF293" i="2"/>
  <c r="T293" i="2"/>
  <c r="R293" i="2"/>
  <c r="P293" i="2"/>
  <c r="BI289" i="2"/>
  <c r="BH289" i="2"/>
  <c r="BG289" i="2"/>
  <c r="BF289" i="2"/>
  <c r="T289" i="2"/>
  <c r="R289" i="2"/>
  <c r="P289" i="2"/>
  <c r="BI285" i="2"/>
  <c r="BH285" i="2"/>
  <c r="BG285" i="2"/>
  <c r="BF285" i="2"/>
  <c r="T285" i="2"/>
  <c r="R285" i="2"/>
  <c r="P285" i="2"/>
  <c r="BI281" i="2"/>
  <c r="BH281" i="2"/>
  <c r="BG281" i="2"/>
  <c r="BF281" i="2"/>
  <c r="T281" i="2"/>
  <c r="R281" i="2"/>
  <c r="P281" i="2"/>
  <c r="BI277" i="2"/>
  <c r="BH277" i="2"/>
  <c r="BG277" i="2"/>
  <c r="BF277" i="2"/>
  <c r="T277" i="2"/>
  <c r="R277" i="2"/>
  <c r="P277" i="2"/>
  <c r="BI273" i="2"/>
  <c r="BH273" i="2"/>
  <c r="BG273" i="2"/>
  <c r="BF273" i="2"/>
  <c r="T273" i="2"/>
  <c r="R273" i="2"/>
  <c r="P273" i="2"/>
  <c r="BI269" i="2"/>
  <c r="BH269" i="2"/>
  <c r="BG269" i="2"/>
  <c r="BF269" i="2"/>
  <c r="T269" i="2"/>
  <c r="R269" i="2"/>
  <c r="P269" i="2"/>
  <c r="BI265" i="2"/>
  <c r="BH265" i="2"/>
  <c r="BG265" i="2"/>
  <c r="BF265" i="2"/>
  <c r="T265" i="2"/>
  <c r="R265" i="2"/>
  <c r="P265" i="2"/>
  <c r="BI260" i="2"/>
  <c r="BH260" i="2"/>
  <c r="BG260" i="2"/>
  <c r="BF260" i="2"/>
  <c r="T260" i="2"/>
  <c r="T259" i="2" s="1"/>
  <c r="R260" i="2"/>
  <c r="R259" i="2" s="1"/>
  <c r="P260" i="2"/>
  <c r="P259" i="2" s="1"/>
  <c r="BI253" i="2"/>
  <c r="BH253" i="2"/>
  <c r="BG253" i="2"/>
  <c r="BF253" i="2"/>
  <c r="T253" i="2"/>
  <c r="R253" i="2"/>
  <c r="P253" i="2"/>
  <c r="BI248" i="2"/>
  <c r="BH248" i="2"/>
  <c r="BG248" i="2"/>
  <c r="BF248" i="2"/>
  <c r="T248" i="2"/>
  <c r="R248" i="2"/>
  <c r="P248" i="2"/>
  <c r="BI244" i="2"/>
  <c r="BH244" i="2"/>
  <c r="BG244" i="2"/>
  <c r="BF244" i="2"/>
  <c r="T244" i="2"/>
  <c r="R244" i="2"/>
  <c r="P244" i="2"/>
  <c r="BI242" i="2"/>
  <c r="BH242" i="2"/>
  <c r="BG242" i="2"/>
  <c r="BF242" i="2"/>
  <c r="T242" i="2"/>
  <c r="R242" i="2"/>
  <c r="P242" i="2"/>
  <c r="BI238" i="2"/>
  <c r="BH238" i="2"/>
  <c r="BG238" i="2"/>
  <c r="BF238" i="2"/>
  <c r="T238" i="2"/>
  <c r="R238" i="2"/>
  <c r="P238" i="2"/>
  <c r="BI233" i="2"/>
  <c r="BH233" i="2"/>
  <c r="BG233" i="2"/>
  <c r="BF233" i="2"/>
  <c r="T233" i="2"/>
  <c r="R233" i="2"/>
  <c r="P233" i="2"/>
  <c r="BI230" i="2"/>
  <c r="BH230" i="2"/>
  <c r="BG230" i="2"/>
  <c r="BF230" i="2"/>
  <c r="T230" i="2"/>
  <c r="R230" i="2"/>
  <c r="P230" i="2"/>
  <c r="BI227" i="2"/>
  <c r="BH227" i="2"/>
  <c r="BG227" i="2"/>
  <c r="BF227" i="2"/>
  <c r="T227" i="2"/>
  <c r="R227" i="2"/>
  <c r="P227" i="2"/>
  <c r="BI223" i="2"/>
  <c r="BH223" i="2"/>
  <c r="BG223" i="2"/>
  <c r="BF223" i="2"/>
  <c r="T223" i="2"/>
  <c r="R223" i="2"/>
  <c r="P223" i="2"/>
  <c r="BI217" i="2"/>
  <c r="BH217" i="2"/>
  <c r="BG217" i="2"/>
  <c r="BF217" i="2"/>
  <c r="T217" i="2"/>
  <c r="R217" i="2"/>
  <c r="P217" i="2"/>
  <c r="BI211" i="2"/>
  <c r="BH211" i="2"/>
  <c r="BG211" i="2"/>
  <c r="BF211" i="2"/>
  <c r="T211" i="2"/>
  <c r="R211" i="2"/>
  <c r="P211" i="2"/>
  <c r="BI208" i="2"/>
  <c r="BH208" i="2"/>
  <c r="BG208" i="2"/>
  <c r="BF208" i="2"/>
  <c r="T208" i="2"/>
  <c r="R208" i="2"/>
  <c r="P208" i="2"/>
  <c r="BI202" i="2"/>
  <c r="BH202" i="2"/>
  <c r="BG202" i="2"/>
  <c r="BF202" i="2"/>
  <c r="T202" i="2"/>
  <c r="R202" i="2"/>
  <c r="P202" i="2"/>
  <c r="BI201" i="2"/>
  <c r="BH201" i="2"/>
  <c r="BG201" i="2"/>
  <c r="BF201" i="2"/>
  <c r="T201" i="2"/>
  <c r="R201" i="2"/>
  <c r="P201" i="2"/>
  <c r="BI197" i="2"/>
  <c r="BH197" i="2"/>
  <c r="BG197" i="2"/>
  <c r="BF197" i="2"/>
  <c r="T197" i="2"/>
  <c r="R197" i="2"/>
  <c r="P197" i="2"/>
  <c r="BI196" i="2"/>
  <c r="BH196" i="2"/>
  <c r="BG196" i="2"/>
  <c r="BF196" i="2"/>
  <c r="T196" i="2"/>
  <c r="R196" i="2"/>
  <c r="P196" i="2"/>
  <c r="BI191" i="2"/>
  <c r="BH191" i="2"/>
  <c r="BG191" i="2"/>
  <c r="BF191" i="2"/>
  <c r="T191" i="2"/>
  <c r="R191" i="2"/>
  <c r="P191" i="2"/>
  <c r="BI190" i="2"/>
  <c r="BH190" i="2"/>
  <c r="BG190" i="2"/>
  <c r="BF190" i="2"/>
  <c r="T190" i="2"/>
  <c r="R190" i="2"/>
  <c r="P190" i="2"/>
  <c r="BI186" i="2"/>
  <c r="BH186" i="2"/>
  <c r="BG186" i="2"/>
  <c r="BF186" i="2"/>
  <c r="T186" i="2"/>
  <c r="R186" i="2"/>
  <c r="P186" i="2"/>
  <c r="BI185" i="2"/>
  <c r="BH185" i="2"/>
  <c r="BG185" i="2"/>
  <c r="BF185" i="2"/>
  <c r="T185" i="2"/>
  <c r="R185" i="2"/>
  <c r="P185" i="2"/>
  <c r="BI181" i="2"/>
  <c r="BH181" i="2"/>
  <c r="BG181" i="2"/>
  <c r="BF181" i="2"/>
  <c r="T181" i="2"/>
  <c r="R181" i="2"/>
  <c r="P181" i="2"/>
  <c r="BI176" i="2"/>
  <c r="BH176" i="2"/>
  <c r="BG176" i="2"/>
  <c r="BF176" i="2"/>
  <c r="T176" i="2"/>
  <c r="R176" i="2"/>
  <c r="P176" i="2"/>
  <c r="BI172" i="2"/>
  <c r="BH172" i="2"/>
  <c r="BG172" i="2"/>
  <c r="BF172" i="2"/>
  <c r="T172" i="2"/>
  <c r="R172" i="2"/>
  <c r="P172" i="2"/>
  <c r="BI166" i="2"/>
  <c r="BH166" i="2"/>
  <c r="BG166" i="2"/>
  <c r="BF166" i="2"/>
  <c r="T166" i="2"/>
  <c r="R166" i="2"/>
  <c r="P166" i="2"/>
  <c r="BI161" i="2"/>
  <c r="BH161" i="2"/>
  <c r="BG161" i="2"/>
  <c r="BF161" i="2"/>
  <c r="T161" i="2"/>
  <c r="R161" i="2"/>
  <c r="P161" i="2"/>
  <c r="BI160" i="2"/>
  <c r="BH160" i="2"/>
  <c r="BG160" i="2"/>
  <c r="BF160" i="2"/>
  <c r="T160" i="2"/>
  <c r="R160" i="2"/>
  <c r="P160" i="2"/>
  <c r="BI157" i="2"/>
  <c r="BH157" i="2"/>
  <c r="BG157" i="2"/>
  <c r="BF157" i="2"/>
  <c r="T157" i="2"/>
  <c r="R157" i="2"/>
  <c r="P157" i="2"/>
  <c r="BI156" i="2"/>
  <c r="BH156" i="2"/>
  <c r="BG156" i="2"/>
  <c r="BF156" i="2"/>
  <c r="T156" i="2"/>
  <c r="R156" i="2"/>
  <c r="P156" i="2"/>
  <c r="BI155" i="2"/>
  <c r="BH155" i="2"/>
  <c r="BG155" i="2"/>
  <c r="BF155" i="2"/>
  <c r="T155" i="2"/>
  <c r="R155" i="2"/>
  <c r="P155" i="2"/>
  <c r="BI154" i="2"/>
  <c r="BH154" i="2"/>
  <c r="BG154" i="2"/>
  <c r="BF154" i="2"/>
  <c r="T154" i="2"/>
  <c r="R154" i="2"/>
  <c r="P154" i="2"/>
  <c r="BI151" i="2"/>
  <c r="BH151" i="2"/>
  <c r="BG151" i="2"/>
  <c r="BF151" i="2"/>
  <c r="T151" i="2"/>
  <c r="R151" i="2"/>
  <c r="P151" i="2"/>
  <c r="BI148" i="2"/>
  <c r="BH148" i="2"/>
  <c r="BG148" i="2"/>
  <c r="BF148" i="2"/>
  <c r="T148" i="2"/>
  <c r="R148" i="2"/>
  <c r="P148" i="2"/>
  <c r="BI145" i="2"/>
  <c r="BH145" i="2"/>
  <c r="BG145" i="2"/>
  <c r="BF145" i="2"/>
  <c r="T145" i="2"/>
  <c r="R145" i="2"/>
  <c r="P145" i="2"/>
  <c r="BI142" i="2"/>
  <c r="BH142" i="2"/>
  <c r="BG142" i="2"/>
  <c r="BF142" i="2"/>
  <c r="T142" i="2"/>
  <c r="R142" i="2"/>
  <c r="P142" i="2"/>
  <c r="BI139" i="2"/>
  <c r="BH139" i="2"/>
  <c r="BG139" i="2"/>
  <c r="BF139" i="2"/>
  <c r="T139" i="2"/>
  <c r="R139" i="2"/>
  <c r="P139" i="2"/>
  <c r="BI136" i="2"/>
  <c r="BH136" i="2"/>
  <c r="BG136" i="2"/>
  <c r="BF136" i="2"/>
  <c r="T136" i="2"/>
  <c r="R136" i="2"/>
  <c r="P136" i="2"/>
  <c r="BI133" i="2"/>
  <c r="BH133" i="2"/>
  <c r="BG133" i="2"/>
  <c r="BF133" i="2"/>
  <c r="T133" i="2"/>
  <c r="R133" i="2"/>
  <c r="P133" i="2"/>
  <c r="F124" i="2"/>
  <c r="E122" i="2"/>
  <c r="F89" i="2"/>
  <c r="E87" i="2"/>
  <c r="J24" i="2"/>
  <c r="E24" i="2"/>
  <c r="J127" i="2" s="1"/>
  <c r="J23" i="2"/>
  <c r="J21" i="2"/>
  <c r="E21" i="2"/>
  <c r="J126" i="2" s="1"/>
  <c r="J20" i="2"/>
  <c r="J18" i="2"/>
  <c r="E18" i="2"/>
  <c r="F92" i="2" s="1"/>
  <c r="J17" i="2"/>
  <c r="J15" i="2"/>
  <c r="E15" i="2"/>
  <c r="F126" i="2" s="1"/>
  <c r="J14" i="2"/>
  <c r="J12" i="2"/>
  <c r="J124" i="2"/>
  <c r="E7" i="2"/>
  <c r="E120" i="2" s="1"/>
  <c r="L90" i="1"/>
  <c r="AM90" i="1"/>
  <c r="AM89" i="1"/>
  <c r="L89" i="1"/>
  <c r="AM87" i="1"/>
  <c r="L87" i="1"/>
  <c r="L85" i="1"/>
  <c r="L84" i="1"/>
  <c r="J426" i="2"/>
  <c r="BK419" i="2"/>
  <c r="J396" i="2"/>
  <c r="J374" i="2"/>
  <c r="J357" i="2"/>
  <c r="BK326" i="2"/>
  <c r="J320" i="2"/>
  <c r="J305" i="2"/>
  <c r="J253" i="2"/>
  <c r="BK211" i="2"/>
  <c r="J197" i="2"/>
  <c r="J172" i="2"/>
  <c r="BK155" i="2"/>
  <c r="BK139" i="2"/>
  <c r="BK406" i="2"/>
  <c r="BK390" i="2"/>
  <c r="J368" i="2"/>
  <c r="BK345" i="2"/>
  <c r="J316" i="2"/>
  <c r="BK260" i="2"/>
  <c r="J230" i="2"/>
  <c r="BK217" i="2"/>
  <c r="J196" i="2"/>
  <c r="BK161" i="2"/>
  <c r="J142" i="2"/>
  <c r="AS94" i="1"/>
  <c r="BK366" i="2"/>
  <c r="BK354" i="2"/>
  <c r="J345" i="2"/>
  <c r="J335" i="2"/>
  <c r="BK321" i="2"/>
  <c r="J289" i="2"/>
  <c r="BK269" i="2"/>
  <c r="BK233" i="2"/>
  <c r="J211" i="2"/>
  <c r="BK185" i="2"/>
  <c r="BK156" i="2"/>
  <c r="J151" i="2"/>
  <c r="BK410" i="2"/>
  <c r="BK373" i="2"/>
  <c r="J339" i="2"/>
  <c r="J324" i="2"/>
  <c r="BK289" i="2"/>
  <c r="J265" i="2"/>
  <c r="BK242" i="2"/>
  <c r="BK176" i="2"/>
  <c r="J156" i="2"/>
  <c r="J120" i="3"/>
  <c r="BK125" i="4"/>
  <c r="J123" i="4"/>
  <c r="BK426" i="2"/>
  <c r="J420" i="2"/>
  <c r="BK403" i="2"/>
  <c r="BK379" i="2"/>
  <c r="BK362" i="2"/>
  <c r="BK327" i="2"/>
  <c r="J325" i="2"/>
  <c r="J319" i="2"/>
  <c r="J293" i="2"/>
  <c r="BK238" i="2"/>
  <c r="BK202" i="2"/>
  <c r="J181" i="2"/>
  <c r="BK166" i="2"/>
  <c r="BK145" i="2"/>
  <c r="J410" i="2"/>
  <c r="BK374" i="2"/>
  <c r="BK367" i="2"/>
  <c r="BK339" i="2"/>
  <c r="BK319" i="2"/>
  <c r="BK253" i="2"/>
  <c r="J233" i="2"/>
  <c r="BK208" i="2"/>
  <c r="BK191" i="2"/>
  <c r="BK151" i="2"/>
  <c r="J136" i="2"/>
  <c r="BK414" i="2"/>
  <c r="BK384" i="2"/>
  <c r="J367" i="2"/>
  <c r="BK358" i="2"/>
  <c r="BK348" i="2"/>
  <c r="BK336" i="2"/>
  <c r="J326" i="2"/>
  <c r="J313" i="2"/>
  <c r="BK281" i="2"/>
  <c r="J242" i="2"/>
  <c r="J227" i="2"/>
  <c r="J186" i="2"/>
  <c r="BK157" i="2"/>
  <c r="J148" i="2"/>
  <c r="J419" i="2"/>
  <c r="J379" i="2"/>
  <c r="J348" i="2"/>
  <c r="BK325" i="2"/>
  <c r="J309" i="2"/>
  <c r="J281" i="2"/>
  <c r="J269" i="2"/>
  <c r="BK244" i="2"/>
  <c r="BK181" i="2"/>
  <c r="J157" i="2"/>
  <c r="BK120" i="3"/>
  <c r="BK121" i="3"/>
  <c r="BK122" i="4"/>
  <c r="J125" i="4"/>
  <c r="BK121" i="4"/>
  <c r="J122" i="4"/>
  <c r="J423" i="2"/>
  <c r="J418" i="2"/>
  <c r="J400" i="2"/>
  <c r="J384" i="2"/>
  <c r="J366" i="2"/>
  <c r="BK343" i="2"/>
  <c r="J321" i="2"/>
  <c r="BK309" i="2"/>
  <c r="BK285" i="2"/>
  <c r="J208" i="2"/>
  <c r="J191" i="2"/>
  <c r="J161" i="2"/>
  <c r="J154" i="2"/>
  <c r="BK418" i="2"/>
  <c r="J403" i="2"/>
  <c r="J388" i="2"/>
  <c r="J372" i="2"/>
  <c r="J338" i="2"/>
  <c r="BK305" i="2"/>
  <c r="BK227" i="2"/>
  <c r="J202" i="2"/>
  <c r="J190" i="2"/>
  <c r="BK148" i="2"/>
  <c r="BK420" i="2"/>
  <c r="BK396" i="2"/>
  <c r="BK372" i="2"/>
  <c r="J363" i="2"/>
  <c r="J351" i="2"/>
  <c r="BK338" i="2"/>
  <c r="J327" i="2"/>
  <c r="BK297" i="2"/>
  <c r="J273" i="2"/>
  <c r="J244" i="2"/>
  <c r="J217" i="2"/>
  <c r="BK190" i="2"/>
  <c r="J166" i="2"/>
  <c r="BK154" i="2"/>
  <c r="BK136" i="2"/>
  <c r="BK382" i="2"/>
  <c r="J354" i="2"/>
  <c r="J331" i="2"/>
  <c r="BK313" i="2"/>
  <c r="BK293" i="2"/>
  <c r="J277" i="2"/>
  <c r="J260" i="2"/>
  <c r="BK196" i="2"/>
  <c r="BK160" i="2"/>
  <c r="J121" i="3"/>
  <c r="BK119" i="3"/>
  <c r="J124" i="4"/>
  <c r="J126" i="4"/>
  <c r="BK123" i="4"/>
  <c r="BK423" i="2"/>
  <c r="J414" i="2"/>
  <c r="BK388" i="2"/>
  <c r="J382" i="2"/>
  <c r="BK363" i="2"/>
  <c r="BK351" i="2"/>
  <c r="BK324" i="2"/>
  <c r="J301" i="2"/>
  <c r="BK265" i="2"/>
  <c r="BK223" i="2"/>
  <c r="BK201" i="2"/>
  <c r="J176" i="2"/>
  <c r="J160" i="2"/>
  <c r="BK142" i="2"/>
  <c r="BK411" i="2"/>
  <c r="BK400" i="2"/>
  <c r="J373" i="2"/>
  <c r="BK357" i="2"/>
  <c r="BK335" i="2"/>
  <c r="J285" i="2"/>
  <c r="J238" i="2"/>
  <c r="J223" i="2"/>
  <c r="BK197" i="2"/>
  <c r="J185" i="2"/>
  <c r="J145" i="2"/>
  <c r="J133" i="2"/>
  <c r="J411" i="2"/>
  <c r="J390" i="2"/>
  <c r="BK368" i="2"/>
  <c r="J362" i="2"/>
  <c r="J343" i="2"/>
  <c r="BK331" i="2"/>
  <c r="BK316" i="2"/>
  <c r="BK301" i="2"/>
  <c r="BK277" i="2"/>
  <c r="BK248" i="2"/>
  <c r="BK230" i="2"/>
  <c r="J201" i="2"/>
  <c r="BK172" i="2"/>
  <c r="J155" i="2"/>
  <c r="J139" i="2"/>
  <c r="J406" i="2"/>
  <c r="J358" i="2"/>
  <c r="J336" i="2"/>
  <c r="BK320" i="2"/>
  <c r="J297" i="2"/>
  <c r="BK273" i="2"/>
  <c r="J248" i="2"/>
  <c r="BK186" i="2"/>
  <c r="BK133" i="2"/>
  <c r="J119" i="3"/>
  <c r="J121" i="4"/>
  <c r="BK126" i="4"/>
  <c r="BK124" i="4"/>
  <c r="BK132" i="2" l="1"/>
  <c r="J132" i="2" s="1"/>
  <c r="J98" i="2" s="1"/>
  <c r="BK264" i="2"/>
  <c r="J264" i="2" s="1"/>
  <c r="J100" i="2" s="1"/>
  <c r="P312" i="2"/>
  <c r="P337" i="2"/>
  <c r="P131" i="2" s="1"/>
  <c r="P130" i="2" s="1"/>
  <c r="AU95" i="1" s="1"/>
  <c r="P378" i="2"/>
  <c r="P409" i="2"/>
  <c r="BK413" i="2"/>
  <c r="J413" i="2"/>
  <c r="J106" i="2" s="1"/>
  <c r="R118" i="3"/>
  <c r="R117" i="3" s="1"/>
  <c r="T132" i="2"/>
  <c r="T131" i="2" s="1"/>
  <c r="T264" i="2"/>
  <c r="T312" i="2"/>
  <c r="T337" i="2"/>
  <c r="T378" i="2"/>
  <c r="T409" i="2"/>
  <c r="P413" i="2"/>
  <c r="P412" i="2"/>
  <c r="T118" i="3"/>
  <c r="T117" i="3" s="1"/>
  <c r="P120" i="4"/>
  <c r="P119" i="4"/>
  <c r="P118" i="4" s="1"/>
  <c r="AU97" i="1" s="1"/>
  <c r="R132" i="2"/>
  <c r="R264" i="2"/>
  <c r="R312" i="2"/>
  <c r="R337" i="2"/>
  <c r="R131" i="2" s="1"/>
  <c r="R130" i="2" s="1"/>
  <c r="R378" i="2"/>
  <c r="R409" i="2"/>
  <c r="R413" i="2"/>
  <c r="R412" i="2"/>
  <c r="BK118" i="3"/>
  <c r="J118" i="3"/>
  <c r="J97" i="3" s="1"/>
  <c r="BK120" i="4"/>
  <c r="J120" i="4" s="1"/>
  <c r="J98" i="4" s="1"/>
  <c r="R120" i="4"/>
  <c r="R119" i="4"/>
  <c r="R118" i="4" s="1"/>
  <c r="P132" i="2"/>
  <c r="P264" i="2"/>
  <c r="BK312" i="2"/>
  <c r="J312" i="2"/>
  <c r="J101" i="2" s="1"/>
  <c r="BK337" i="2"/>
  <c r="J337" i="2"/>
  <c r="J102" i="2"/>
  <c r="BK378" i="2"/>
  <c r="J378" i="2"/>
  <c r="J103" i="2"/>
  <c r="BK409" i="2"/>
  <c r="J409" i="2" s="1"/>
  <c r="J104" i="2" s="1"/>
  <c r="T413" i="2"/>
  <c r="T412" i="2"/>
  <c r="P118" i="3"/>
  <c r="P117" i="3" s="1"/>
  <c r="AU96" i="1" s="1"/>
  <c r="T120" i="4"/>
  <c r="T119" i="4" s="1"/>
  <c r="T118" i="4" s="1"/>
  <c r="BK259" i="2"/>
  <c r="J259" i="2"/>
  <c r="J99" i="2" s="1"/>
  <c r="BK425" i="2"/>
  <c r="J425" i="2"/>
  <c r="J110" i="2"/>
  <c r="BK422" i="2"/>
  <c r="J422" i="2"/>
  <c r="J108" i="2"/>
  <c r="E85" i="4"/>
  <c r="J89" i="4"/>
  <c r="F92" i="4"/>
  <c r="J115" i="4"/>
  <c r="BE121" i="4"/>
  <c r="BE122" i="4"/>
  <c r="J91" i="4"/>
  <c r="F114" i="4"/>
  <c r="BE123" i="4"/>
  <c r="BE124" i="4"/>
  <c r="BE125" i="4"/>
  <c r="BE126" i="4"/>
  <c r="J89" i="3"/>
  <c r="F92" i="3"/>
  <c r="J113" i="3"/>
  <c r="J114" i="3"/>
  <c r="BE119" i="3"/>
  <c r="BE121" i="3"/>
  <c r="BK424" i="2"/>
  <c r="J424" i="2"/>
  <c r="J109" i="2"/>
  <c r="E107" i="3"/>
  <c r="F113" i="3"/>
  <c r="BE120" i="3"/>
  <c r="E85" i="2"/>
  <c r="J91" i="2"/>
  <c r="BE136" i="2"/>
  <c r="BE139" i="2"/>
  <c r="BE145" i="2"/>
  <c r="BE151" i="2"/>
  <c r="BE161" i="2"/>
  <c r="BE166" i="2"/>
  <c r="BE190" i="2"/>
  <c r="BE197" i="2"/>
  <c r="BE201" i="2"/>
  <c r="BE208" i="2"/>
  <c r="BE223" i="2"/>
  <c r="BE233" i="2"/>
  <c r="BE293" i="2"/>
  <c r="BE297" i="2"/>
  <c r="BE326" i="2"/>
  <c r="BE338" i="2"/>
  <c r="BE339" i="2"/>
  <c r="BE343" i="2"/>
  <c r="BE348" i="2"/>
  <c r="BE357" i="2"/>
  <c r="BE358" i="2"/>
  <c r="BE366" i="2"/>
  <c r="BE367" i="2"/>
  <c r="BE384" i="2"/>
  <c r="BE388" i="2"/>
  <c r="BE400" i="2"/>
  <c r="BE411" i="2"/>
  <c r="BE418" i="2"/>
  <c r="F91" i="2"/>
  <c r="J92" i="2"/>
  <c r="F127" i="2"/>
  <c r="BE142" i="2"/>
  <c r="BE160" i="2"/>
  <c r="BE172" i="2"/>
  <c r="BE191" i="2"/>
  <c r="BE196" i="2"/>
  <c r="BE227" i="2"/>
  <c r="BE260" i="2"/>
  <c r="BE285" i="2"/>
  <c r="BE289" i="2"/>
  <c r="BE301" i="2"/>
  <c r="BE305" i="2"/>
  <c r="BE319" i="2"/>
  <c r="BE324" i="2"/>
  <c r="BE373" i="2"/>
  <c r="BE374" i="2"/>
  <c r="BE403" i="2"/>
  <c r="BE154" i="2"/>
  <c r="BE155" i="2"/>
  <c r="BE157" i="2"/>
  <c r="BE176" i="2"/>
  <c r="BE185" i="2"/>
  <c r="BE211" i="2"/>
  <c r="BE238" i="2"/>
  <c r="BE242" i="2"/>
  <c r="BE244" i="2"/>
  <c r="BE248" i="2"/>
  <c r="BE253" i="2"/>
  <c r="BE265" i="2"/>
  <c r="BE281" i="2"/>
  <c r="BE309" i="2"/>
  <c r="BE316" i="2"/>
  <c r="BE320" i="2"/>
  <c r="BE321" i="2"/>
  <c r="BE325" i="2"/>
  <c r="BE327" i="2"/>
  <c r="BE331" i="2"/>
  <c r="BE351" i="2"/>
  <c r="BE362" i="2"/>
  <c r="BE363" i="2"/>
  <c r="BE379" i="2"/>
  <c r="BE382" i="2"/>
  <c r="BE396" i="2"/>
  <c r="BE414" i="2"/>
  <c r="BE419" i="2"/>
  <c r="BE420" i="2"/>
  <c r="J89" i="2"/>
  <c r="BE133" i="2"/>
  <c r="BE148" i="2"/>
  <c r="BE156" i="2"/>
  <c r="BE181" i="2"/>
  <c r="BE186" i="2"/>
  <c r="BE202" i="2"/>
  <c r="BE217" i="2"/>
  <c r="BE230" i="2"/>
  <c r="BE269" i="2"/>
  <c r="BE273" i="2"/>
  <c r="BE277" i="2"/>
  <c r="BE313" i="2"/>
  <c r="BE335" i="2"/>
  <c r="BE336" i="2"/>
  <c r="BE345" i="2"/>
  <c r="BE354" i="2"/>
  <c r="BE368" i="2"/>
  <c r="BE372" i="2"/>
  <c r="BE390" i="2"/>
  <c r="BE406" i="2"/>
  <c r="BE410" i="2"/>
  <c r="BE423" i="2"/>
  <c r="BE426" i="2"/>
  <c r="J34" i="2"/>
  <c r="AW95" i="1"/>
  <c r="J34" i="3"/>
  <c r="AW96" i="1" s="1"/>
  <c r="F35" i="3"/>
  <c r="BB96" i="1"/>
  <c r="F37" i="3"/>
  <c r="BD96" i="1" s="1"/>
  <c r="F34" i="4"/>
  <c r="BA97" i="1"/>
  <c r="F37" i="2"/>
  <c r="BD95" i="1" s="1"/>
  <c r="F34" i="3"/>
  <c r="BA96" i="1"/>
  <c r="F36" i="4"/>
  <c r="BC97" i="1" s="1"/>
  <c r="F37" i="4"/>
  <c r="BD97" i="1"/>
  <c r="F36" i="2"/>
  <c r="BC95" i="1" s="1"/>
  <c r="F36" i="3"/>
  <c r="BC96" i="1"/>
  <c r="J34" i="4"/>
  <c r="AW97" i="1" s="1"/>
  <c r="F35" i="4"/>
  <c r="BB97" i="1"/>
  <c r="F34" i="2"/>
  <c r="BA95" i="1" s="1"/>
  <c r="F35" i="2"/>
  <c r="BB95" i="1"/>
  <c r="T130" i="2" l="1"/>
  <c r="BK421" i="2"/>
  <c r="J421" i="2"/>
  <c r="J107" i="2"/>
  <c r="BK412" i="2"/>
  <c r="J412" i="2"/>
  <c r="J105" i="2"/>
  <c r="BK131" i="2"/>
  <c r="J131" i="2" s="1"/>
  <c r="J97" i="2" s="1"/>
  <c r="BK117" i="3"/>
  <c r="J117" i="3" s="1"/>
  <c r="J96" i="3" s="1"/>
  <c r="BK119" i="4"/>
  <c r="J119" i="4"/>
  <c r="J97" i="4"/>
  <c r="AU94" i="1"/>
  <c r="J33" i="2"/>
  <c r="AV95" i="1" s="1"/>
  <c r="AT95" i="1" s="1"/>
  <c r="F33" i="2"/>
  <c r="AZ95" i="1" s="1"/>
  <c r="J33" i="3"/>
  <c r="AV96" i="1" s="1"/>
  <c r="AT96" i="1" s="1"/>
  <c r="J33" i="4"/>
  <c r="AV97" i="1" s="1"/>
  <c r="AT97" i="1" s="1"/>
  <c r="BB94" i="1"/>
  <c r="W31" i="1" s="1"/>
  <c r="BA94" i="1"/>
  <c r="W30" i="1"/>
  <c r="F33" i="3"/>
  <c r="AZ96" i="1"/>
  <c r="BD94" i="1"/>
  <c r="W33" i="1"/>
  <c r="F33" i="4"/>
  <c r="AZ97" i="1"/>
  <c r="BC94" i="1"/>
  <c r="AY94" i="1"/>
  <c r="BK130" i="2" l="1"/>
  <c r="J130" i="2" s="1"/>
  <c r="J96" i="2" s="1"/>
  <c r="BK118" i="4"/>
  <c r="J118" i="4"/>
  <c r="J96" i="4"/>
  <c r="J30" i="3"/>
  <c r="AG96" i="1" s="1"/>
  <c r="J30" i="2"/>
  <c r="AG95" i="1"/>
  <c r="AW94" i="1"/>
  <c r="AK30" i="1" s="1"/>
  <c r="AX94" i="1"/>
  <c r="AZ94" i="1"/>
  <c r="W29" i="1" s="1"/>
  <c r="W32" i="1"/>
  <c r="J39" i="3" l="1"/>
  <c r="J39" i="2"/>
  <c r="AN95" i="1"/>
  <c r="AN96" i="1"/>
  <c r="AV94" i="1"/>
  <c r="AK29" i="1" s="1"/>
  <c r="J30" i="4"/>
  <c r="AG97" i="1"/>
  <c r="AG94" i="1" s="1"/>
  <c r="AK26" i="1" s="1"/>
  <c r="J39" i="4" l="1"/>
  <c r="AN97" i="1"/>
  <c r="AK35" i="1"/>
  <c r="AT94" i="1"/>
  <c r="AN94" i="1" s="1"/>
</calcChain>
</file>

<file path=xl/sharedStrings.xml><?xml version="1.0" encoding="utf-8"?>
<sst xmlns="http://schemas.openxmlformats.org/spreadsheetml/2006/main" count="3772" uniqueCount="642">
  <si>
    <t>Export Komplet</t>
  </si>
  <si>
    <t/>
  </si>
  <si>
    <t>2.0</t>
  </si>
  <si>
    <t>False</t>
  </si>
  <si>
    <t>{17f886c5-027f-4852-98e6-d7aba5cbd128}</t>
  </si>
  <si>
    <t>&gt;&gt;  skryté sloupce  &lt;&lt;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</si>
  <si>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</si>
  <si>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</si>
  <si>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</si>
  <si>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</si>
  <si>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</si>
  <si>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</si>
  <si>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</si>
  <si>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</si>
  <si>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</si>
  <si>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</si>
  <si>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</si>
  <si>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Odvodnění ul. Češovská, Praha 20 - Horní Počernice</t>
  </si>
  <si>
    <t>KSO:</t>
  </si>
  <si>
    <t>CC-CZ:</t>
  </si>
  <si>
    <t>Místo:</t>
  </si>
  <si>
    <t xml:space="preserve"> </t>
  </si>
  <si>
    <t>Datum:</t>
  </si>
  <si>
    <t>4. 10. 2022</t>
  </si>
  <si>
    <t>Zadavatel:</t>
  </si>
  <si>
    <t>IČ:</t>
  </si>
  <si>
    <t>DIČ:</t>
  </si>
  <si>
    <t>Uchazeč:</t>
  </si>
  <si>
    <t>Vyplň údaj</t>
  </si>
  <si>
    <t>Projektant: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</si>
  <si>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</si>
  <si>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</si>
  <si>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</si>
  <si>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</si>
  <si>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</si>
  <si>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</si>
  <si>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</si>
  <si>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</si>
  <si>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</si>
  <si>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</si>
  <si>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</si>
  <si>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</si>
  <si>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</si>
  <si>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</si>
  <si>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</si>
  <si>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</si>
  <si>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</si>
  <si>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</si>
  <si>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</si>
  <si>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</si>
  <si>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</si>
  <si>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</si>
  <si>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</si>
  <si>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</si>
  <si>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</si>
  <si>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</si>
  <si>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</si>
  <si>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</si>
  <si>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</si>
  <si>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</si>
  <si>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</si>
  <si>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</si>
  <si>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</si>
  <si>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</si>
  <si>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</si>
  <si>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</si>
  <si>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</si>
  <si>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</si>
  <si>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</si>
  <si>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</si>
  <si>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</si>
  <si>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</si>
  <si>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</si>
  <si>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</si>
  <si>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</si>
  <si>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</si>
  <si>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</si>
  <si>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</si>
  <si>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</si>
  <si>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SO 01 Odvodnění</t>
  </si>
  <si>
    <t>STA</t>
  </si>
  <si>
    <t>1</t>
  </si>
  <si>
    <t>{aee3f37a-5633-4dea-aeaa-62109c64cb36}</t>
  </si>
  <si>
    <t>2</t>
  </si>
  <si>
    <t>101</t>
  </si>
  <si>
    <t>VRN</t>
  </si>
  <si>
    <t>VON</t>
  </si>
  <si>
    <t>{6e872893-d346-46bc-a3af-ccaf7ab401ca}</t>
  </si>
  <si>
    <t>102</t>
  </si>
  <si>
    <t>ON</t>
  </si>
  <si>
    <t>OST</t>
  </si>
  <si>
    <t>{50f7b7ce-33d2-4609-8045-983d1ad2a298}</t>
  </si>
  <si>
    <t>KRYCÍ LIST SOUPISU PRACÍ</t>
  </si>
  <si>
    <t>Objekt:</t>
  </si>
  <si>
    <t>01 - SO 01 Odvodnění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</si>
  <si>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</si>
  <si>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</si>
  <si>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</si>
  <si>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</si>
  <si>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</si>
  <si>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</si>
  <si>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</si>
  <si>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</si>
  <si>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</si>
  <si>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</si>
  <si>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</si>
  <si>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</si>
  <si>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</si>
  <si>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</si>
  <si>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767 - Konstrukce zámečnické</t>
  </si>
  <si>
    <t>M - Práce a dodávky M</t>
  </si>
  <si>
    <t xml:space="preserve">    23-M - Montáže potrubí</t>
  </si>
  <si>
    <t>Ostatní - Ostatní</t>
  </si>
  <si>
    <t xml:space="preserve">    999 - Skládkovné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</si>
  <si>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</si>
  <si>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</si>
  <si>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</si>
  <si>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</si>
  <si>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</si>
  <si>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</si>
  <si>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</si>
  <si>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</si>
  <si>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</si>
  <si>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</si>
  <si>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</si>
  <si>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</si>
  <si>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</si>
  <si>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</si>
  <si>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</si>
  <si>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</si>
  <si>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</si>
  <si>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</si>
  <si>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113106123</t>
  </si>
  <si>
    <t>Rozebrání dlažeb ze zámkových dlaždic komunikací pro pěší ručně</t>
  </si>
  <si>
    <t>m2</t>
  </si>
  <si>
    <t>4</t>
  </si>
  <si>
    <t>1030587915</t>
  </si>
  <si>
    <t>VV</t>
  </si>
  <si>
    <t>"chodník dlažba" 18</t>
  </si>
  <si>
    <t>Součet</t>
  </si>
  <si>
    <t>113106171</t>
  </si>
  <si>
    <t>Rozebrání dlažeb vozovek ze zámkové dlažby s ložem z kameniva ručně</t>
  </si>
  <si>
    <t>1208553631</t>
  </si>
  <si>
    <t>"komunikace dlažba" 28</t>
  </si>
  <si>
    <t>3</t>
  </si>
  <si>
    <t>113107122</t>
  </si>
  <si>
    <t>Odstranění podkladu z kameniva drceného tl přes 100 do 200 mm ručně</t>
  </si>
  <si>
    <t>-1151933344</t>
  </si>
  <si>
    <t>113107123</t>
  </si>
  <si>
    <t>Odstranění podkladu z kameniva drceného tl přes 200 do 300 mm ručně</t>
  </si>
  <si>
    <t>-501636303</t>
  </si>
  <si>
    <t>5</t>
  </si>
  <si>
    <t>113107131</t>
  </si>
  <si>
    <t>Odstranění podkladu z betonu prostého tl přes 100 do 150 mm ručně</t>
  </si>
  <si>
    <t>137233514</t>
  </si>
  <si>
    <t>"chodník asfalt" 11</t>
  </si>
  <si>
    <t>6</t>
  </si>
  <si>
    <t>113107142</t>
  </si>
  <si>
    <t>Odstranění podkladu živičného tl přes 50 do 100 mm ručně</t>
  </si>
  <si>
    <t>1464182019</t>
  </si>
  <si>
    <t>7</t>
  </si>
  <si>
    <t>115101201</t>
  </si>
  <si>
    <t>Čerpání vody na dopravní výšku do 10 m průměrný přítok do 500 l/min</t>
  </si>
  <si>
    <t>hod</t>
  </si>
  <si>
    <t>-720112266</t>
  </si>
  <si>
    <t>24*2</t>
  </si>
  <si>
    <t>8</t>
  </si>
  <si>
    <t>115101301</t>
  </si>
  <si>
    <t>Pohotovost čerpací soupravy pro dopravní výšku do 10 m přítok do 500 l/min</t>
  </si>
  <si>
    <t>den</t>
  </si>
  <si>
    <t>-609389081</t>
  </si>
  <si>
    <t>9</t>
  </si>
  <si>
    <t>119002121</t>
  </si>
  <si>
    <t>Přechodová lávka délky do 2 m včetně zábradlí pro zabezpečení výkopu zřízení</t>
  </si>
  <si>
    <t>kus</t>
  </si>
  <si>
    <t>-1081631714</t>
  </si>
  <si>
    <t>10</t>
  </si>
  <si>
    <t>119002122</t>
  </si>
  <si>
    <t>Přechodová lávka délky do 2 m včetně zábradlí pro zabezpečení výkopu odstranění</t>
  </si>
  <si>
    <t>-416348720</t>
  </si>
  <si>
    <t>11</t>
  </si>
  <si>
    <t>119002411</t>
  </si>
  <si>
    <t>Pojezdový ocelový plech pro zabezpečení výkopu zřízení</t>
  </si>
  <si>
    <t>-1970772517</t>
  </si>
  <si>
    <t>3,5*2,0</t>
  </si>
  <si>
    <t>12</t>
  </si>
  <si>
    <t>119002412</t>
  </si>
  <si>
    <t>Pojezdový ocelový plech pro zabezpečení výkopu odstranění</t>
  </si>
  <si>
    <t>172563684</t>
  </si>
  <si>
    <t>13</t>
  </si>
  <si>
    <t>121112003</t>
  </si>
  <si>
    <t>Sejmutí ornice tl vrstvy do 200 mm ručně</t>
  </si>
  <si>
    <t>-1565071390</t>
  </si>
  <si>
    <t xml:space="preserve">"viz TZ a PD" </t>
  </si>
  <si>
    <t>"trávník" 131</t>
  </si>
  <si>
    <t>"záhon" 13</t>
  </si>
  <si>
    <t>14</t>
  </si>
  <si>
    <t>131213712</t>
  </si>
  <si>
    <t>Hloubení zapažených jam v nesoudržných horninách třídy těžitelnosti I skupiny 3 ručně</t>
  </si>
  <si>
    <t>m3</t>
  </si>
  <si>
    <t>-2018233585</t>
  </si>
  <si>
    <t>"viz TZ a PD"</t>
  </si>
  <si>
    <t>"pro HV" 2,5*1,9*2,8</t>
  </si>
  <si>
    <t>"kopané sondy" 1,5*1,5*2,0*2</t>
  </si>
  <si>
    <t>"odpočet povrchů" -(2,5*1,9*0,2)+(1,5*1,5*0,2*2)</t>
  </si>
  <si>
    <t>132212132</t>
  </si>
  <si>
    <t>Hloubení nezapažených rýh šířky do 800 mm v nesoudržných horninách třídy těžitelnosti I skupiny 3 ručně</t>
  </si>
  <si>
    <t>1203458346</t>
  </si>
  <si>
    <t>"pro žlaby" (0,2*0,6*115,9)+(0,4*0,5*12)</t>
  </si>
  <si>
    <t>16</t>
  </si>
  <si>
    <t>132212222</t>
  </si>
  <si>
    <t>Hloubení zapažených rýh šířky do 2000 mm v nesoudržných horninách třídy těžitelnosti I skupiny 3 ručně</t>
  </si>
  <si>
    <t>-1726981555</t>
  </si>
  <si>
    <t>"DN 200" 1,0*2,1*4,11</t>
  </si>
  <si>
    <t>"odpočet povrchů" -(1,0*0,2*4,11)</t>
  </si>
  <si>
    <t>17</t>
  </si>
  <si>
    <t>141721216</t>
  </si>
  <si>
    <t>Řízený zemní protlak délky do 50 m hl do 6 m s protlačením potrubí průměru vrtu přes 225 do 250 mm v hornině třídy těžitelnosti I a II skupiny 1 až 4</t>
  </si>
  <si>
    <t>m</t>
  </si>
  <si>
    <t>1575994432</t>
  </si>
  <si>
    <t>"v místě pilíře slaboproudu" 2</t>
  </si>
  <si>
    <t>18</t>
  </si>
  <si>
    <t>M</t>
  </si>
  <si>
    <t>55283930</t>
  </si>
  <si>
    <t>trubka ocelová bezešvá hladká jakost 11 353 273x6,3mm</t>
  </si>
  <si>
    <t>641730970</t>
  </si>
  <si>
    <t>19</t>
  </si>
  <si>
    <t>151101102</t>
  </si>
  <si>
    <t>Zřízení příložného pažení a rozepření stěn rýh hl přes 2 do 4 m</t>
  </si>
  <si>
    <t>-1536066511</t>
  </si>
  <si>
    <t>"DN 200" 2*2,1*4,11</t>
  </si>
  <si>
    <t>20</t>
  </si>
  <si>
    <t>151101112</t>
  </si>
  <si>
    <t>Odstranění příložného pažení a rozepření stěn rýh hl přes 2 do 4 m</t>
  </si>
  <si>
    <t>2132341266</t>
  </si>
  <si>
    <t>151101201</t>
  </si>
  <si>
    <t>Zřízení příložného pažení stěn výkopu hl do 4 m</t>
  </si>
  <si>
    <t>1191775511</t>
  </si>
  <si>
    <t>"pro HV" (2,5+1,9)*2*2,8</t>
  </si>
  <si>
    <t>"kopané sondy" (1,5+1,5)*2*2,0</t>
  </si>
  <si>
    <t>22</t>
  </si>
  <si>
    <t>151101211</t>
  </si>
  <si>
    <t>Odstranění příložného pažení stěn hl do 4 m</t>
  </si>
  <si>
    <t>1454373399</t>
  </si>
  <si>
    <t>23</t>
  </si>
  <si>
    <t>151101301</t>
  </si>
  <si>
    <t>Zřízení rozepření stěn při pažení příložném hl do 4 m</t>
  </si>
  <si>
    <t>-835000349</t>
  </si>
  <si>
    <t>24</t>
  </si>
  <si>
    <t>151101311</t>
  </si>
  <si>
    <t>Odstranění rozepření stěn při pažení příložném hl do 4 m</t>
  </si>
  <si>
    <t>1099681941</t>
  </si>
  <si>
    <t>25</t>
  </si>
  <si>
    <t>162351103</t>
  </si>
  <si>
    <t>Vodorovné přemístění přes 50 do 500 m výkopku/sypaniny z horniny třídy těžitelnosti I skupiny 1 až 3</t>
  </si>
  <si>
    <t>-1852496086</t>
  </si>
  <si>
    <t>"ornice na mezideponii a zpět" (144*0,2)*2</t>
  </si>
  <si>
    <t>"zásyp na mezideponii a zpět" 21,502*2</t>
  </si>
  <si>
    <t>"obsyp, podkladní štěrkopísek" 2,261+0,642</t>
  </si>
  <si>
    <t>"štěrkodrť" (18,0*0,15)+(28*0,25)</t>
  </si>
  <si>
    <t>26</t>
  </si>
  <si>
    <t>162751117</t>
  </si>
  <si>
    <t>Vodorovné přemístění přes 9 000 do 10000 m výkopku/sypaniny z horniny třídy těžitelnosti I skupiny 1 až 3</t>
  </si>
  <si>
    <t>1393889160</t>
  </si>
  <si>
    <t>"přebytečný výkopek na skládku" (22,25+16,308+7,809)-21,502</t>
  </si>
  <si>
    <t>27</t>
  </si>
  <si>
    <t>167151101</t>
  </si>
  <si>
    <t>Nakládání výkopku z hornin třídy těžitelnosti I skupiny 1 až 3 do 100 m3</t>
  </si>
  <si>
    <t>-1464306540</t>
  </si>
  <si>
    <t>"zásyp" 21,502</t>
  </si>
  <si>
    <t>"ornice" (144*0,2)</t>
  </si>
  <si>
    <t>28</t>
  </si>
  <si>
    <t>171251201</t>
  </si>
  <si>
    <t>Uložení sypaniny na skládky nebo meziskládky</t>
  </si>
  <si>
    <t>-1230516790</t>
  </si>
  <si>
    <t>29</t>
  </si>
  <si>
    <t>174111101</t>
  </si>
  <si>
    <t>Zásyp jam, šachet rýh nebo kolem objektů sypaninou se zhutněním ručně</t>
  </si>
  <si>
    <t>-1824597267</t>
  </si>
  <si>
    <t>"výkopy" 7,809+22,25</t>
  </si>
  <si>
    <t>"odpočet vytlačená kubatura" -((1,0*0,65*4,11)+(1,5*0,9*2,7)+2,24)</t>
  </si>
  <si>
    <t>30</t>
  </si>
  <si>
    <t>175111101</t>
  </si>
  <si>
    <t>Obsypání potrubí ručně sypaninou bez prohození, uloženou do 3 m</t>
  </si>
  <si>
    <t>2104270100</t>
  </si>
  <si>
    <t>"DN 200" 1,0*0,55*4,11</t>
  </si>
  <si>
    <t>31</t>
  </si>
  <si>
    <t>58337303</t>
  </si>
  <si>
    <t>štěrkopísek frakce 0/8</t>
  </si>
  <si>
    <t>t</t>
  </si>
  <si>
    <t>-712865208</t>
  </si>
  <si>
    <t>2,261*1,67*1,23</t>
  </si>
  <si>
    <t>32</t>
  </si>
  <si>
    <t>181311103</t>
  </si>
  <si>
    <t>Rozprostření ornice tl vrstvy do 200 mm v rovině nebo ve svahu do 1:5 ručně</t>
  </si>
  <si>
    <t>-1148366024</t>
  </si>
  <si>
    <t>33</t>
  </si>
  <si>
    <t>181411131</t>
  </si>
  <si>
    <t>Založení parkového trávníku výsevem pl do 1000 m2 v rovině a ve svahu do 1:5</t>
  </si>
  <si>
    <t>-978851791</t>
  </si>
  <si>
    <t>34</t>
  </si>
  <si>
    <t>00572470</t>
  </si>
  <si>
    <t>osivo směs travní univerzál</t>
  </si>
  <si>
    <t>kg</t>
  </si>
  <si>
    <t>782018060</t>
  </si>
  <si>
    <t>131*0,02 'Přepočtené koeficientem množství</t>
  </si>
  <si>
    <t>35</t>
  </si>
  <si>
    <t>1814111R1</t>
  </si>
  <si>
    <t>Obnova záhonu vč netkané textílie a údržby vegetace</t>
  </si>
  <si>
    <t>-37641463</t>
  </si>
  <si>
    <t>36</t>
  </si>
  <si>
    <t>181912111</t>
  </si>
  <si>
    <t>Úprava pláně v hornině třídy těžitelnosti I skupiny 3 bez zhutnění ručně</t>
  </si>
  <si>
    <t>-1435733845</t>
  </si>
  <si>
    <t>37</t>
  </si>
  <si>
    <t>181912112</t>
  </si>
  <si>
    <t>Úprava pláně v hornině třídy těžitelnosti I skupiny 3 se zhutněním ručně</t>
  </si>
  <si>
    <t>893574505</t>
  </si>
  <si>
    <t>Vodorovné konstrukce</t>
  </si>
  <si>
    <t>38</t>
  </si>
  <si>
    <t>451573111</t>
  </si>
  <si>
    <t>Lože pod potrubí otevřený výkop ze štěrkopísku</t>
  </si>
  <si>
    <t>-501431850</t>
  </si>
  <si>
    <t>"DN 200" 1,0*0,1*4,11</t>
  </si>
  <si>
    <t>"HV" 1,4*1,1*0,15</t>
  </si>
  <si>
    <t>Komunikace pozemní</t>
  </si>
  <si>
    <t>39</t>
  </si>
  <si>
    <t>564851011</t>
  </si>
  <si>
    <t>Podklad ze štěrkodrtě ŠD plochy do 100 m2 tl 150 mm</t>
  </si>
  <si>
    <t>-1311903969</t>
  </si>
  <si>
    <t>40</t>
  </si>
  <si>
    <t>564871011</t>
  </si>
  <si>
    <t>Podklad ze štěrkodrtě ŠD plochy do 100 m2 tl 250 mm</t>
  </si>
  <si>
    <t>-802549491</t>
  </si>
  <si>
    <t>41</t>
  </si>
  <si>
    <t>564910511</t>
  </si>
  <si>
    <t>Podklad z R-materiálu plochy do 100 m2 tl 50 mm</t>
  </si>
  <si>
    <t>886537974</t>
  </si>
  <si>
    <t>42</t>
  </si>
  <si>
    <t>564952111</t>
  </si>
  <si>
    <t>Podklad z mechanicky zpevněného kameniva MZK tl 150 mm</t>
  </si>
  <si>
    <t>-710622173</t>
  </si>
  <si>
    <t>43</t>
  </si>
  <si>
    <t>573111112</t>
  </si>
  <si>
    <t>Postřik živičný infiltrační s posypem z asfaltu množství 1 kg/m2</t>
  </si>
  <si>
    <t>-1143999356</t>
  </si>
  <si>
    <t>44</t>
  </si>
  <si>
    <t>573231108</t>
  </si>
  <si>
    <t>Postřik živičný spojovací ze silniční emulze v množství 0,50 kg/m2</t>
  </si>
  <si>
    <t>-575715203</t>
  </si>
  <si>
    <t>45</t>
  </si>
  <si>
    <t>577143111</t>
  </si>
  <si>
    <t>Asfaltový beton vrstva obrusná ACO 8 (ABJ) tl 50 mm z nemodifikovaného asfaltu</t>
  </si>
  <si>
    <t>1417154444</t>
  </si>
  <si>
    <t>46</t>
  </si>
  <si>
    <t>596211110</t>
  </si>
  <si>
    <t>Kladení zámkové dlažby komunikací pro pěší ručně tl 60 mm skupiny A pl do 50 m2</t>
  </si>
  <si>
    <t>880205398</t>
  </si>
  <si>
    <t>"chodník dlažba" 5+13</t>
  </si>
  <si>
    <t>47</t>
  </si>
  <si>
    <t>592452R1</t>
  </si>
  <si>
    <t>dlažba  betonová tl. 60 mm</t>
  </si>
  <si>
    <t>1134770750</t>
  </si>
  <si>
    <t>"20% nových" 5+(13*0,2)</t>
  </si>
  <si>
    <t>7,6*1,03 'Přepočtené koeficientem množství</t>
  </si>
  <si>
    <t>48</t>
  </si>
  <si>
    <t>596212230</t>
  </si>
  <si>
    <t>Kladení zámkové dlažby pozemních komunikací ručně tl 80 mm  pl do 50 m2</t>
  </si>
  <si>
    <t>-905661164</t>
  </si>
  <si>
    <t>49</t>
  </si>
  <si>
    <t>592450R1</t>
  </si>
  <si>
    <t>dlažba betonová tl. 80mm</t>
  </si>
  <si>
    <t>1426143833</t>
  </si>
  <si>
    <t>"20% nových" 28*0,2</t>
  </si>
  <si>
    <t>5,6*1,03 'Přepočtené koeficientem množství</t>
  </si>
  <si>
    <t>50</t>
  </si>
  <si>
    <t>59766111R</t>
  </si>
  <si>
    <t>Přídlažba do lože z betonu tl 100 mm z dlažebních kostek</t>
  </si>
  <si>
    <t>-870222616</t>
  </si>
  <si>
    <t>(0,25*22*3)+(0,1*3,0)</t>
  </si>
  <si>
    <t>Trubní vedení</t>
  </si>
  <si>
    <t>51</t>
  </si>
  <si>
    <t>871355231</t>
  </si>
  <si>
    <t>Kanalizační potrubí z tvrdého PVC jednovrstvé tuhost třídy SN10 DN 200</t>
  </si>
  <si>
    <t>997677266</t>
  </si>
  <si>
    <t>"viz TZ a PD" 6,11</t>
  </si>
  <si>
    <t>52</t>
  </si>
  <si>
    <t>877375221</t>
  </si>
  <si>
    <t>Montáž tvarovek z tvrdého PVC-systém KG nebo z polypropylenu-systém KG 2000 dvouosé DN 315</t>
  </si>
  <si>
    <t>2071007859</t>
  </si>
  <si>
    <t>"viz TZ a PD" 1</t>
  </si>
  <si>
    <t>53</t>
  </si>
  <si>
    <t>28611442</t>
  </si>
  <si>
    <t>odbočka kanalizační plastová s hrdlem KG 315/200/87°</t>
  </si>
  <si>
    <t>-1492428052</t>
  </si>
  <si>
    <t>54</t>
  </si>
  <si>
    <t>892352121</t>
  </si>
  <si>
    <t>Tlaková zkouška vzduchem potrubí DN 200 těsnícím vakem ucpávkovým</t>
  </si>
  <si>
    <t>úsek</t>
  </si>
  <si>
    <t>1089749268</t>
  </si>
  <si>
    <t>55</t>
  </si>
  <si>
    <t>895941102</t>
  </si>
  <si>
    <t>Osazení vpusti kanalizační horské z betonových dílců rozměru 1200/600 mm</t>
  </si>
  <si>
    <t>903473384</t>
  </si>
  <si>
    <t>56</t>
  </si>
  <si>
    <t>59224320</t>
  </si>
  <si>
    <t>vpusť horská betonová spodní díl 150x120x200</t>
  </si>
  <si>
    <t>-1555958598</t>
  </si>
  <si>
    <t>57</t>
  </si>
  <si>
    <t>59224323</t>
  </si>
  <si>
    <t>vpusť horská betonová prstenec 150x120x30</t>
  </si>
  <si>
    <t>1711044603</t>
  </si>
  <si>
    <t>58</t>
  </si>
  <si>
    <t>59224330</t>
  </si>
  <si>
    <t>vpusť horská betonová zákrytová deska vč. mříží z polyplastu 150x120x15</t>
  </si>
  <si>
    <t>-977153430</t>
  </si>
  <si>
    <t>59</t>
  </si>
  <si>
    <t>89962R121</t>
  </si>
  <si>
    <t>Obetonování  šachty  betonem prostým tř. C 12/15 otevřený výkop</t>
  </si>
  <si>
    <t>71132508</t>
  </si>
  <si>
    <t>"obetonování HV"</t>
  </si>
  <si>
    <t>(1,9+0,9)*2*2,0*0,2</t>
  </si>
  <si>
    <t>60</t>
  </si>
  <si>
    <t>899640111</t>
  </si>
  <si>
    <t>Bednění pro obetonování  šachet hranatých otevřený výkop</t>
  </si>
  <si>
    <t>-1095368607</t>
  </si>
  <si>
    <t>(1,9+1,3)*2*2,0</t>
  </si>
  <si>
    <t>61</t>
  </si>
  <si>
    <t>899911125</t>
  </si>
  <si>
    <t>Kluzná objímka výšky 41 mm vnějšího průměru potrubí do 328 mm</t>
  </si>
  <si>
    <t>-1185731942</t>
  </si>
  <si>
    <t>62</t>
  </si>
  <si>
    <t>899913161</t>
  </si>
  <si>
    <t>Uzavírací manžeta chráničky potrubí DN 200 x 300</t>
  </si>
  <si>
    <t>2004554883</t>
  </si>
  <si>
    <t>Ostatní konstrukce a práce, bourání</t>
  </si>
  <si>
    <t>63</t>
  </si>
  <si>
    <t>914511R11</t>
  </si>
  <si>
    <t>Posunutí sloupku značení ochranného pásma PVK</t>
  </si>
  <si>
    <t>313941991</t>
  </si>
  <si>
    <t>64</t>
  </si>
  <si>
    <t>916131213</t>
  </si>
  <si>
    <t>Osazení silničního obrubníku betonového stojatého s boční opěrou do lože z betonu prostého</t>
  </si>
  <si>
    <t>-1757547548</t>
  </si>
  <si>
    <t>"ABO 2-15" 15,8</t>
  </si>
  <si>
    <t>65</t>
  </si>
  <si>
    <t>59217031</t>
  </si>
  <si>
    <t>obrubník betonový silniční 1000x150x250mm</t>
  </si>
  <si>
    <t>-1502701315</t>
  </si>
  <si>
    <t>15,8*1,02 'Přepočtené koeficientem množství</t>
  </si>
  <si>
    <t>66</t>
  </si>
  <si>
    <t>91632R001</t>
  </si>
  <si>
    <t>ocelový obrubník (50/10 mm) - dodávka a montáž</t>
  </si>
  <si>
    <t>2085957389</t>
  </si>
  <si>
    <t>"obnova ocelového obrubníku v parku" 4,5</t>
  </si>
  <si>
    <t>67</t>
  </si>
  <si>
    <t>916991121</t>
  </si>
  <si>
    <t>Lože pod obrubníky, krajníky nebo obruby z dlažebních kostek z betonu prostého</t>
  </si>
  <si>
    <t>882028796</t>
  </si>
  <si>
    <t>0,06*(15,8+4,5)</t>
  </si>
  <si>
    <t>68</t>
  </si>
  <si>
    <t>919122111</t>
  </si>
  <si>
    <t>Těsnění spár zálivkou za tepla pro komůrky š 10 mm hl 20 mm s těsnicím profilem</t>
  </si>
  <si>
    <t>1152787134</t>
  </si>
  <si>
    <t>69</t>
  </si>
  <si>
    <t>933901111</t>
  </si>
  <si>
    <t>Provedení zkoušky vodotěsnosti nádrže do 1000 m3</t>
  </si>
  <si>
    <t>-23707003</t>
  </si>
  <si>
    <t>"HV" 1,2*0,9*2,4</t>
  </si>
  <si>
    <t>70</t>
  </si>
  <si>
    <t>08211321R</t>
  </si>
  <si>
    <t>voda pitná pro ostatní odběratele vč. dopravy</t>
  </si>
  <si>
    <t>749712899</t>
  </si>
  <si>
    <t>71</t>
  </si>
  <si>
    <t>935111211</t>
  </si>
  <si>
    <t>Osazení příkopového žlabu do štěrkopísku tl 100 mm z betonových tvárnic š 800 mm</t>
  </si>
  <si>
    <t>-391491671</t>
  </si>
  <si>
    <t>92,5</t>
  </si>
  <si>
    <t>72</t>
  </si>
  <si>
    <t>592270R1</t>
  </si>
  <si>
    <t>žlabovka příkopová betonová 600x500x170 (TBM Q 90/600)</t>
  </si>
  <si>
    <t>754083137</t>
  </si>
  <si>
    <t>73</t>
  </si>
  <si>
    <t>935112111</t>
  </si>
  <si>
    <t>Osazení příkopového žlabu do betonu tl 100 mm z betonových tvárnic š 500 mm</t>
  </si>
  <si>
    <t>-1366100747</t>
  </si>
  <si>
    <t>"viz TZ a PD" 12</t>
  </si>
  <si>
    <t>74</t>
  </si>
  <si>
    <t>59227R01</t>
  </si>
  <si>
    <t>velkokapacitní žlab TZB - Q 450/420/2000</t>
  </si>
  <si>
    <t>-1307565503</t>
  </si>
  <si>
    <t>75</t>
  </si>
  <si>
    <t>59227R02</t>
  </si>
  <si>
    <t>mříž betonového žlabu dl. 2000 mm</t>
  </si>
  <si>
    <t>921278362</t>
  </si>
  <si>
    <t>76</t>
  </si>
  <si>
    <t>935112211</t>
  </si>
  <si>
    <t>Osazení příkopového žlabu do betonu tl 100 mm z betonových tvárnic š 800 mm</t>
  </si>
  <si>
    <t>-81356452</t>
  </si>
  <si>
    <t>23,5</t>
  </si>
  <si>
    <t>77</t>
  </si>
  <si>
    <t>1049226000</t>
  </si>
  <si>
    <t>78</t>
  </si>
  <si>
    <t>935932321</t>
  </si>
  <si>
    <t>Odvodňovací plastový žlab pro zatížení C250 vnitřní š 150 mm s roštem můstkovým z litiny</t>
  </si>
  <si>
    <t>1505023158</t>
  </si>
  <si>
    <t>79</t>
  </si>
  <si>
    <t>979054451</t>
  </si>
  <si>
    <t>Očištění vybouraných zámkových dlaždic s původním spárováním z kameniva těženého</t>
  </si>
  <si>
    <t>552599013</t>
  </si>
  <si>
    <t>997</t>
  </si>
  <si>
    <t>Přesun sutě</t>
  </si>
  <si>
    <t>80</t>
  </si>
  <si>
    <t>997221551</t>
  </si>
  <si>
    <t>Vodorovná doprava suti ze sypkých materiálů do 1 km</t>
  </si>
  <si>
    <t>-319684395</t>
  </si>
  <si>
    <t>"kamenivo" 5,22+12,32</t>
  </si>
  <si>
    <t>81</t>
  </si>
  <si>
    <t>997221559</t>
  </si>
  <si>
    <t>Příplatek ZKD 1 km u vodorovné dopravy suti ze sypkých materiálů</t>
  </si>
  <si>
    <t>1171044345</t>
  </si>
  <si>
    <t>17,54*9 'Přepočtené koeficientem množství</t>
  </si>
  <si>
    <t>82</t>
  </si>
  <si>
    <t>997221561</t>
  </si>
  <si>
    <t>Vodorovná doprava suti z kusových materiálů do 1 km</t>
  </si>
  <si>
    <t>958193636</t>
  </si>
  <si>
    <t>"beton" 3,575</t>
  </si>
  <si>
    <t>"asfalt" 2,42</t>
  </si>
  <si>
    <t>83</t>
  </si>
  <si>
    <t>997221569</t>
  </si>
  <si>
    <t>Příplatek ZKD 1 km u vodorovné dopravy suti z kusových materiálů</t>
  </si>
  <si>
    <t>1395854938</t>
  </si>
  <si>
    <t>5,995*9 'Přepočtené koeficientem množství</t>
  </si>
  <si>
    <t>84</t>
  </si>
  <si>
    <t>9972215R</t>
  </si>
  <si>
    <t>Vodorovná doprava vybouraných hmot na skládku investora</t>
  </si>
  <si>
    <t>964386897</t>
  </si>
  <si>
    <t>"komunikace dlažba na skládku investora" 8,26</t>
  </si>
  <si>
    <t>"chodník dlažba na skládku investora"  4,68</t>
  </si>
  <si>
    <t>"komunikace dlažba zpět - 80%" 8,26*0,8</t>
  </si>
  <si>
    <t>"kchodník dlažba zpět - 80%" 4,68*0,8</t>
  </si>
  <si>
    <t>85</t>
  </si>
  <si>
    <t>997221611</t>
  </si>
  <si>
    <t>Nakládání suti na dopravní prostředky pro vodorovnou dopravu</t>
  </si>
  <si>
    <t>735785882</t>
  </si>
  <si>
    <t>86</t>
  </si>
  <si>
    <t>997221861</t>
  </si>
  <si>
    <t>Poplatek za uložení stavebního odpadu na recyklační skládce (skládkovné) z prostého betonu pod kódem 17 01 01</t>
  </si>
  <si>
    <t>299094348</t>
  </si>
  <si>
    <t>87</t>
  </si>
  <si>
    <t>997221873</t>
  </si>
  <si>
    <t>Poplatek za uložení stavebního odpadu na recyklační skládce (skládkovné) zeminy a kamení zatříděného do Katalogu odpadů pod kódem 17 05 04</t>
  </si>
  <si>
    <t>147497833</t>
  </si>
  <si>
    <t>88</t>
  </si>
  <si>
    <t>997221875</t>
  </si>
  <si>
    <t>Poplatek za uložení stavebního odpadu na recyklační skládce (skládkovné) asfaltového bez obsahu dehtu zatříděného do Katalogu odpadů pod kódem 17 03 02</t>
  </si>
  <si>
    <t>-670123498</t>
  </si>
  <si>
    <t>998</t>
  </si>
  <si>
    <t>Přesun hmot</t>
  </si>
  <si>
    <t>89</t>
  </si>
  <si>
    <t>998223011</t>
  </si>
  <si>
    <t>Přesun hmot pro pozemní komunikace s krytem dlážděným</t>
  </si>
  <si>
    <t>-1126418861</t>
  </si>
  <si>
    <t>90</t>
  </si>
  <si>
    <t>998223091</t>
  </si>
  <si>
    <t>Příplatek k přesunu hmot pro pozemní komunikace s krytem dlážděným za zvětšený přesun do 1000 m</t>
  </si>
  <si>
    <t>1015758799</t>
  </si>
  <si>
    <t>PSV</t>
  </si>
  <si>
    <t>Práce a dodávky PSV</t>
  </si>
  <si>
    <t>767</t>
  </si>
  <si>
    <t>Konstrukce zámečnické</t>
  </si>
  <si>
    <t>91</t>
  </si>
  <si>
    <t>767591011</t>
  </si>
  <si>
    <t>Montáž podlah nebo podest z kompozitních pochůzných skládaných roštů o hm do 15 kg/m2</t>
  </si>
  <si>
    <t>-1944943895</t>
  </si>
  <si>
    <t>"zakrytí žlabu" 1,2*0,6</t>
  </si>
  <si>
    <t>92</t>
  </si>
  <si>
    <t>6312601R</t>
  </si>
  <si>
    <t xml:space="preserve">rošt kompozitní pochůzný </t>
  </si>
  <si>
    <t>-385640418</t>
  </si>
  <si>
    <t>93</t>
  </si>
  <si>
    <t>998767201</t>
  </si>
  <si>
    <t>Přesun hmot procentní pro zámečnické konstrukce v objektech v do 6 m</t>
  </si>
  <si>
    <t>%</t>
  </si>
  <si>
    <t>-41603379</t>
  </si>
  <si>
    <t>94</t>
  </si>
  <si>
    <t>998767293</t>
  </si>
  <si>
    <t>Příplatek k přesunu hmot procentní 767 za zvětšený přesun do 500 m</t>
  </si>
  <si>
    <t>-2090823254</t>
  </si>
  <si>
    <t>Práce a dodávky M</t>
  </si>
  <si>
    <t>23-M</t>
  </si>
  <si>
    <t>Montáže potrubí</t>
  </si>
  <si>
    <t>95</t>
  </si>
  <si>
    <t>230200121</t>
  </si>
  <si>
    <t>Nasunutí potrubní sekce do ocelové chráničky DN 200</t>
  </si>
  <si>
    <t>-1676215011</t>
  </si>
  <si>
    <t>Ostatní</t>
  </si>
  <si>
    <t>999</t>
  </si>
  <si>
    <t>Skládkovné</t>
  </si>
  <si>
    <t>96</t>
  </si>
  <si>
    <t>171201231</t>
  </si>
  <si>
    <t>Poplatek za uložení zeminy a kamení na recyklační skládce (skládkovné) kód odpadu 17 05 04</t>
  </si>
  <si>
    <t>-1967293643</t>
  </si>
  <si>
    <t>24,865*1,8</t>
  </si>
  <si>
    <t>101 - VRN</t>
  </si>
  <si>
    <t>901 - Vedlejší rozpočtové náklady</t>
  </si>
  <si>
    <t>901</t>
  </si>
  <si>
    <t>Vedlejší rozpočtové náklady</t>
  </si>
  <si>
    <t>030001000</t>
  </si>
  <si>
    <t>Zařízení staveniště</t>
  </si>
  <si>
    <t>1315029526</t>
  </si>
  <si>
    <t>060001000</t>
  </si>
  <si>
    <t>Územní vlivy</t>
  </si>
  <si>
    <t>-1463781979</t>
  </si>
  <si>
    <t>070001000</t>
  </si>
  <si>
    <t>Provozní vlivy</t>
  </si>
  <si>
    <t>505815144</t>
  </si>
  <si>
    <t>102 - ON</t>
  </si>
  <si>
    <t>Ostatní -  Ostatní</t>
  </si>
  <si>
    <t xml:space="preserve">    200 -  Ostatní náklady</t>
  </si>
  <si>
    <t xml:space="preserve"> Ostatní</t>
  </si>
  <si>
    <t>200</t>
  </si>
  <si>
    <t xml:space="preserve"> Ostatní náklady</t>
  </si>
  <si>
    <t>0001</t>
  </si>
  <si>
    <t xml:space="preserve">zajištění dopravně inženýrských rozhodnutí (DIR) + zajištění případného prodloužení VK a smlovy o vypůjčce </t>
  </si>
  <si>
    <t>kpl</t>
  </si>
  <si>
    <t>1035853279</t>
  </si>
  <si>
    <t>0002</t>
  </si>
  <si>
    <t>vytýčení sítí</t>
  </si>
  <si>
    <t>-1606906787</t>
  </si>
  <si>
    <t>0003</t>
  </si>
  <si>
    <t>DSPS vč. geodetického zaměření</t>
  </si>
  <si>
    <t>572200272</t>
  </si>
  <si>
    <t>0005</t>
  </si>
  <si>
    <t>náklady na dopracování detailů RDP</t>
  </si>
  <si>
    <t>376559009</t>
  </si>
  <si>
    <t>0101</t>
  </si>
  <si>
    <t>převzetí (PVK) a dopojení větve na stoku</t>
  </si>
  <si>
    <t>-558479472</t>
  </si>
  <si>
    <t>0102</t>
  </si>
  <si>
    <t>pasportizace okolí za účelem sledování během stavby</t>
  </si>
  <si>
    <t>-2022856432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</si>
</sst>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8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7" fillId="0" borderId="0" applyNumberFormat="0" applyFill="0" applyBorder="0" applyAlignment="0" applyProtection="0"/>
  </cellStyleXfs>
  <cellXfs count="246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7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9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2" fillId="5" borderId="0" xfId="0" applyFont="1" applyFill="1" applyAlignment="1">
      <alignment horizontal="center" vertical="center"/>
    </xf>
    <xf numFmtId="0" fontId="23" fillId="0" borderId="16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0" applyFont="1" applyAlignment="1">
      <alignment vertical="center"/>
    </xf>
    <xf numFmtId="4" fontId="24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20" fillId="0" borderId="14" xfId="0" applyNumberFormat="1" applyFont="1" applyBorder="1" applyAlignment="1">
      <alignment vertical="center"/>
    </xf>
    <xf numFmtId="4" fontId="20" fillId="0" borderId="0" xfId="0" applyNumberFormat="1" applyFont="1" applyBorder="1" applyAlignment="1">
      <alignment vertical="center"/>
    </xf>
    <xf numFmtId="166" fontId="20" fillId="0" borderId="0" xfId="0" applyNumberFormat="1" applyFont="1" applyBorder="1" applyAlignment="1">
      <alignment vertical="center"/>
    </xf>
    <xf numFmtId="4" fontId="20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6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9" fillId="0" borderId="14" xfId="0" applyNumberFormat="1" applyFont="1" applyBorder="1" applyAlignment="1">
      <alignment vertical="center"/>
    </xf>
    <xf numFmtId="4" fontId="29" fillId="0" borderId="0" xfId="0" applyNumberFormat="1" applyFont="1" applyBorder="1" applyAlignment="1">
      <alignment vertical="center"/>
    </xf>
    <xf numFmtId="166" fontId="29" fillId="0" borderId="0" xfId="0" applyNumberFormat="1" applyFont="1" applyBorder="1" applyAlignment="1">
      <alignment vertical="center"/>
    </xf>
    <xf numFmtId="4" fontId="29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9" fillId="0" borderId="19" xfId="0" applyNumberFormat="1" applyFont="1" applyBorder="1" applyAlignment="1">
      <alignment vertical="center"/>
    </xf>
    <xf numFmtId="4" fontId="29" fillId="0" borderId="20" xfId="0" applyNumberFormat="1" applyFont="1" applyBorder="1" applyAlignment="1">
      <alignment vertical="center"/>
    </xf>
    <xf numFmtId="166" fontId="29" fillId="0" borderId="20" xfId="0" applyNumberFormat="1" applyFont="1" applyBorder="1" applyAlignment="1">
      <alignment vertical="center"/>
    </xf>
    <xf numFmtId="4" fontId="29" fillId="0" borderId="21" xfId="0" applyNumberFormat="1" applyFont="1" applyBorder="1" applyAlignment="1">
      <alignment vertical="center"/>
    </xf>
    <xf numFmtId="0" fontId="30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7" fillId="0" borderId="0" xfId="0" applyFont="1" applyAlignment="1">
      <alignment horizontal="left" vertical="center"/>
    </xf>
    <xf numFmtId="0" fontId="21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2" fillId="5" borderId="0" xfId="0" applyFont="1" applyFill="1" applyAlignment="1">
      <alignment horizontal="left" vertical="center"/>
    </xf>
    <xf numFmtId="0" fontId="22" fillId="5" borderId="0" xfId="0" applyFont="1" applyFill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22" fillId="5" borderId="17" xfId="0" applyFont="1" applyFill="1" applyBorder="1" applyAlignment="1">
      <alignment horizontal="center" vertical="center" wrapText="1"/>
    </xf>
    <xf numFmtId="0" fontId="22" fillId="5" borderId="18" xfId="0" applyFont="1" applyFill="1" applyBorder="1" applyAlignment="1">
      <alignment horizontal="center" vertical="center" wrapText="1"/>
    </xf>
    <xf numFmtId="0" fontId="22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4" fillId="0" borderId="0" xfId="0" applyNumberFormat="1" applyFont="1" applyAlignment="1"/>
    <xf numFmtId="166" fontId="32" fillId="0" borderId="12" xfId="0" applyNumberFormat="1" applyFont="1" applyBorder="1" applyAlignment="1"/>
    <xf numFmtId="166" fontId="32" fillId="0" borderId="13" xfId="0" applyNumberFormat="1" applyFont="1" applyBorder="1" applyAlignment="1"/>
    <xf numFmtId="4" fontId="33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2" fillId="0" borderId="22" xfId="0" applyFont="1" applyBorder="1" applyAlignment="1" applyProtection="1">
      <alignment horizontal="center" vertical="center"/>
      <protection locked="0"/>
    </xf>
    <xf numFmtId="49" fontId="22" fillId="0" borderId="22" xfId="0" applyNumberFormat="1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left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167" fontId="22" fillId="0" borderId="22" xfId="0" applyNumberFormat="1" applyFont="1" applyBorder="1" applyAlignment="1" applyProtection="1">
      <alignment vertical="center"/>
      <protection locked="0"/>
    </xf>
    <xf numFmtId="4" fontId="22" fillId="3" borderId="22" xfId="0" applyNumberFormat="1" applyFont="1" applyFill="1" applyBorder="1" applyAlignment="1" applyProtection="1">
      <alignment vertical="center"/>
      <protection locked="0"/>
    </xf>
    <xf numFmtId="4" fontId="22" fillId="0" borderId="22" xfId="0" applyNumberFormat="1" applyFont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3" fillId="3" borderId="14" xfId="0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166" fontId="23" fillId="0" borderId="0" xfId="0" applyNumberFormat="1" applyFont="1" applyBorder="1" applyAlignment="1">
      <alignment vertical="center"/>
    </xf>
    <xf numFmtId="166" fontId="23" fillId="0" borderId="15" xfId="0" applyNumberFormat="1" applyFont="1" applyBorder="1" applyAlignment="1">
      <alignment vertical="center"/>
    </xf>
    <xf numFmtId="0" fontId="22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9" fillId="0" borderId="3" xfId="0" applyFont="1" applyBorder="1" applyAlignment="1">
      <alignment vertical="center"/>
    </xf>
    <xf numFmtId="0" fontId="34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 wrapText="1"/>
    </xf>
    <xf numFmtId="167" fontId="9" fillId="0" borderId="0" xfId="0" applyNumberFormat="1" applyFont="1" applyAlignment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1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 wrapText="1"/>
    </xf>
    <xf numFmtId="167" fontId="10" fillId="0" borderId="0" xfId="0" applyNumberFormat="1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14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14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15" xfId="0" applyFont="1" applyBorder="1" applyAlignment="1">
      <alignment vertical="center"/>
    </xf>
    <xf numFmtId="0" fontId="35" fillId="0" borderId="22" xfId="0" applyFont="1" applyBorder="1" applyAlignment="1" applyProtection="1">
      <alignment horizontal="center" vertical="center"/>
      <protection locked="0"/>
    </xf>
    <xf numFmtId="49" fontId="35" fillId="0" borderId="22" xfId="0" applyNumberFormat="1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left" vertical="center" wrapText="1"/>
      <protection locked="0"/>
    </xf>
    <xf numFmtId="0" fontId="35" fillId="0" borderId="22" xfId="0" applyFont="1" applyBorder="1" applyAlignment="1" applyProtection="1">
      <alignment horizontal="center" vertical="center" wrapText="1"/>
      <protection locked="0"/>
    </xf>
    <xf numFmtId="167" fontId="35" fillId="0" borderId="22" xfId="0" applyNumberFormat="1" applyFont="1" applyBorder="1" applyAlignment="1" applyProtection="1">
      <alignment vertical="center"/>
      <protection locked="0"/>
    </xf>
    <xf numFmtId="4" fontId="35" fillId="3" borderId="22" xfId="0" applyNumberFormat="1" applyFont="1" applyFill="1" applyBorder="1" applyAlignment="1" applyProtection="1">
      <alignment vertical="center"/>
      <protection locked="0"/>
    </xf>
    <xf numFmtId="4" fontId="35" fillId="0" borderId="22" xfId="0" applyNumberFormat="1" applyFont="1" applyBorder="1" applyAlignment="1" applyProtection="1">
      <alignment vertical="center"/>
      <protection locked="0"/>
    </xf>
    <xf numFmtId="0" fontId="36" fillId="0" borderId="22" xfId="0" applyFont="1" applyBorder="1" applyAlignment="1" applyProtection="1">
      <alignment vertical="center"/>
      <protection locked="0"/>
    </xf>
    <xf numFmtId="0" fontId="36" fillId="0" borderId="3" xfId="0" applyFont="1" applyBorder="1" applyAlignment="1">
      <alignment vertical="center"/>
    </xf>
    <xf numFmtId="0" fontId="35" fillId="3" borderId="14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>
      <alignment horizontal="center" vertical="center"/>
    </xf>
    <xf numFmtId="167" fontId="22" fillId="3" borderId="22" xfId="0" applyNumberFormat="1" applyFont="1" applyFill="1" applyBorder="1" applyAlignment="1" applyProtection="1">
      <alignment vertical="center"/>
      <protection locked="0"/>
    </xf>
    <xf numFmtId="0" fontId="10" fillId="0" borderId="19" xfId="0" applyFont="1" applyBorder="1" applyAlignment="1">
      <alignment vertical="center"/>
    </xf>
    <xf numFmtId="0" fontId="10" fillId="0" borderId="20" xfId="0" applyFont="1" applyBorder="1" applyAlignment="1">
      <alignment vertical="center"/>
    </xf>
    <xf numFmtId="0" fontId="10" fillId="0" borderId="21" xfId="0" applyFont="1" applyBorder="1" applyAlignment="1">
      <alignment vertical="center"/>
    </xf>
    <xf numFmtId="0" fontId="23" fillId="3" borderId="19" xfId="0" applyFont="1" applyFill="1" applyBorder="1" applyAlignment="1" applyProtection="1">
      <alignment horizontal="left" vertical="center"/>
      <protection locked="0"/>
    </xf>
    <xf numFmtId="0" fontId="23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3" fillId="0" borderId="20" xfId="0" applyNumberFormat="1" applyFont="1" applyBorder="1" applyAlignment="1">
      <alignment vertical="center"/>
    </xf>
    <xf numFmtId="166" fontId="23" fillId="0" borderId="21" xfId="0" applyNumberFormat="1" applyFont="1" applyBorder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0" fillId="0" borderId="0" xfId="0"/>
    <xf numFmtId="4" fontId="28" fillId="0" borderId="0" xfId="0" applyNumberFormat="1" applyFont="1" applyAlignment="1">
      <alignment vertical="center"/>
    </xf>
    <xf numFmtId="0" fontId="28" fillId="0" borderId="0" xfId="0" applyFont="1" applyAlignment="1">
      <alignment vertical="center"/>
    </xf>
    <xf numFmtId="0" fontId="27" fillId="0" borderId="0" xfId="0" applyFont="1" applyAlignment="1">
      <alignment horizontal="left" vertical="center" wrapText="1"/>
    </xf>
    <xf numFmtId="0" fontId="22" fillId="5" borderId="6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left" vertical="center"/>
    </xf>
    <xf numFmtId="0" fontId="22" fillId="5" borderId="7" xfId="0" applyFont="1" applyFill="1" applyBorder="1" applyAlignment="1">
      <alignment horizontal="center" vertical="center"/>
    </xf>
    <xf numFmtId="0" fontId="22" fillId="5" borderId="7" xfId="0" applyFont="1" applyFill="1" applyBorder="1" applyAlignment="1">
      <alignment horizontal="right" vertical="center"/>
    </xf>
    <xf numFmtId="0" fontId="22" fillId="5" borderId="8" xfId="0" applyFont="1" applyFill="1" applyBorder="1" applyAlignment="1">
      <alignment horizontal="left" vertical="center"/>
    </xf>
    <xf numFmtId="4" fontId="24" fillId="0" borderId="0" xfId="0" applyNumberFormat="1" applyFont="1" applyAlignment="1">
      <alignment horizontal="right" vertical="center"/>
    </xf>
    <xf numFmtId="4" fontId="24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left" vertical="center"/>
    </xf>
    <xf numFmtId="0" fontId="21" fillId="0" borderId="14" xfId="0" applyFont="1" applyBorder="1" applyAlignment="1">
      <alignment horizontal="left" vertical="center"/>
    </xf>
    <xf numFmtId="0" fontId="21" fillId="0" borderId="0" xfId="0" applyFont="1" applyBorder="1" applyAlignment="1">
      <alignment horizontal="left" vertical="center"/>
    </xf>
    <xf numFmtId="4" fontId="18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4" borderId="7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7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9"/>
  <sheetViews>
    <sheetView showGridLines="0" tabSelected="1" workbookViewId="0"/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6" t="s">
        <v>0</v>
      </c>
      <c r="AZ1" s="16" t="s">
        <v>1</v>
      </c>
      <c r="BA1" s="16" t="s">
        <v>2</v>
      </c>
      <c r="BB1" s="16" t="s">
        <v>1</v>
      </c>
      <c r="BT1" s="16" t="s">
        <v>3</v>
      </c>
      <c r="BU1" s="16" t="s">
        <v>3</v>
      </c>
      <c r="BV1" s="16" t="s">
        <v>4</v>
      </c>
    </row>
    <row r="2" spans="1:74" s="1" customFormat="1" ht="36.950000000000003" customHeight="1">
      <c r="AR2" s="203" t="s">
        <v>5</v>
      </c>
      <c r="AS2" s="204"/>
      <c r="AT2" s="204"/>
      <c r="AU2" s="204"/>
      <c r="AV2" s="204"/>
      <c r="AW2" s="204"/>
      <c r="AX2" s="204"/>
      <c r="AY2" s="204"/>
      <c r="AZ2" s="204"/>
      <c r="BA2" s="204"/>
      <c r="BB2" s="204"/>
      <c r="BC2" s="204"/>
      <c r="BD2" s="204"/>
      <c r="BE2" s="204"/>
      <c r="BS2" s="17" t="s">
        <v>6</v>
      </c>
      <c r="BT2" s="17" t="s">
        <v>7</v>
      </c>
    </row>
    <row r="3" spans="1:74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20"/>
      <c r="BS3" s="17" t="s">
        <v>6</v>
      </c>
      <c r="BT3" s="17" t="s">
        <v>8</v>
      </c>
    </row>
    <row r="4" spans="1:74" s="1" customFormat="1" ht="24.95" customHeight="1">
      <c r="B4" s="20"/>
      <c r="D4" s="21" t="s">
        <v>9</v>
      </c>
      <c r="AR4" s="20"/>
      <c r="AS4" s="22" t="s">
        <v>10</v>
      </c>
      <c r="BE4" s="23" t="s">
        <v>11</v>
      </c>
      <c r="BS4" s="17" t="s">
        <v>12</v>
      </c>
    </row>
    <row r="5" spans="1:74" s="1" customFormat="1" ht="12" customHeight="1">
      <c r="B5" s="20"/>
      <c r="D5" s="24" t="s">
        <v>13</v>
      </c>
      <c r="K5" s="234" t="s">
        <v>14</v>
      </c>
      <c r="L5" s="204"/>
      <c r="M5" s="204"/>
      <c r="N5" s="204"/>
      <c r="O5" s="204"/>
      <c r="P5" s="204"/>
      <c r="Q5" s="204"/>
      <c r="R5" s="204"/>
      <c r="S5" s="204"/>
      <c r="T5" s="204"/>
      <c r="U5" s="204"/>
      <c r="V5" s="204"/>
      <c r="W5" s="204"/>
      <c r="X5" s="204"/>
      <c r="Y5" s="204"/>
      <c r="Z5" s="204"/>
      <c r="AA5" s="204"/>
      <c r="AB5" s="204"/>
      <c r="AC5" s="204"/>
      <c r="AD5" s="204"/>
      <c r="AE5" s="204"/>
      <c r="AF5" s="204"/>
      <c r="AG5" s="204"/>
      <c r="AH5" s="204"/>
      <c r="AI5" s="204"/>
      <c r="AJ5" s="204"/>
      <c r="AR5" s="20"/>
      <c r="BE5" s="231" t="s">
        <v>15</v>
      </c>
      <c r="BS5" s="17" t="s">
        <v>6</v>
      </c>
    </row>
    <row r="6" spans="1:74" s="1" customFormat="1" ht="36.950000000000003" customHeight="1">
      <c r="B6" s="20"/>
      <c r="D6" s="26" t="s">
        <v>16</v>
      </c>
      <c r="K6" s="235" t="s">
        <v>17</v>
      </c>
      <c r="L6" s="204"/>
      <c r="M6" s="204"/>
      <c r="N6" s="204"/>
      <c r="O6" s="204"/>
      <c r="P6" s="204"/>
      <c r="Q6" s="204"/>
      <c r="R6" s="204"/>
      <c r="S6" s="204"/>
      <c r="T6" s="204"/>
      <c r="U6" s="204"/>
      <c r="V6" s="204"/>
      <c r="W6" s="204"/>
      <c r="X6" s="204"/>
      <c r="Y6" s="204"/>
      <c r="Z6" s="204"/>
      <c r="AA6" s="204"/>
      <c r="AB6" s="204"/>
      <c r="AC6" s="204"/>
      <c r="AD6" s="204"/>
      <c r="AE6" s="204"/>
      <c r="AF6" s="204"/>
      <c r="AG6" s="204"/>
      <c r="AH6" s="204"/>
      <c r="AI6" s="204"/>
      <c r="AJ6" s="204"/>
      <c r="AR6" s="20"/>
      <c r="BE6" s="232"/>
      <c r="BS6" s="17" t="s">
        <v>6</v>
      </c>
    </row>
    <row r="7" spans="1:74" s="1" customFormat="1" ht="12" customHeight="1">
      <c r="B7" s="20"/>
      <c r="D7" s="27" t="s">
        <v>18</v>
      </c>
      <c r="K7" s="25" t="s">
        <v>1</v>
      </c>
      <c r="AK7" s="27" t="s">
        <v>19</v>
      </c>
      <c r="AN7" s="25" t="s">
        <v>1</v>
      </c>
      <c r="AR7" s="20"/>
      <c r="BE7" s="232"/>
      <c r="BS7" s="17" t="s">
        <v>6</v>
      </c>
    </row>
    <row r="8" spans="1:74" s="1" customFormat="1" ht="12" customHeight="1">
      <c r="B8" s="20"/>
      <c r="D8" s="27" t="s">
        <v>20</v>
      </c>
      <c r="K8" s="25" t="s">
        <v>21</v>
      </c>
      <c r="AK8" s="27" t="s">
        <v>22</v>
      </c>
      <c r="AN8" s="28" t="s">
        <v>23</v>
      </c>
      <c r="AR8" s="20"/>
      <c r="BE8" s="232"/>
      <c r="BS8" s="17" t="s">
        <v>6</v>
      </c>
    </row>
    <row r="9" spans="1:74" s="1" customFormat="1" ht="14.45" customHeight="1">
      <c r="B9" s="20"/>
      <c r="AR9" s="20"/>
      <c r="BE9" s="232"/>
      <c r="BS9" s="17" t="s">
        <v>6</v>
      </c>
    </row>
    <row r="10" spans="1:74" s="1" customFormat="1" ht="12" customHeight="1">
      <c r="B10" s="20"/>
      <c r="D10" s="27" t="s">
        <v>24</v>
      </c>
      <c r="AK10" s="27" t="s">
        <v>25</v>
      </c>
      <c r="AN10" s="25" t="s">
        <v>1</v>
      </c>
      <c r="AR10" s="20"/>
      <c r="BE10" s="232"/>
      <c r="BS10" s="17" t="s">
        <v>6</v>
      </c>
    </row>
    <row r="11" spans="1:74" s="1" customFormat="1" ht="18.399999999999999" customHeight="1">
      <c r="B11" s="20"/>
      <c r="E11" s="25" t="s">
        <v>21</v>
      </c>
      <c r="AK11" s="27" t="s">
        <v>26</v>
      </c>
      <c r="AN11" s="25" t="s">
        <v>1</v>
      </c>
      <c r="AR11" s="20"/>
      <c r="BE11" s="232"/>
      <c r="BS11" s="17" t="s">
        <v>6</v>
      </c>
    </row>
    <row r="12" spans="1:74" s="1" customFormat="1" ht="6.95" customHeight="1">
      <c r="B12" s="20"/>
      <c r="AR12" s="20"/>
      <c r="BE12" s="232"/>
      <c r="BS12" s="17" t="s">
        <v>6</v>
      </c>
    </row>
    <row r="13" spans="1:74" s="1" customFormat="1" ht="12" customHeight="1">
      <c r="B13" s="20"/>
      <c r="D13" s="27" t="s">
        <v>27</v>
      </c>
      <c r="AK13" s="27" t="s">
        <v>25</v>
      </c>
      <c r="AN13" s="29" t="s">
        <v>28</v>
      </c>
      <c r="AR13" s="20"/>
      <c r="BE13" s="232"/>
      <c r="BS13" s="17" t="s">
        <v>6</v>
      </c>
    </row>
    <row r="14" spans="1:74" ht="12.75">
      <c r="B14" s="20"/>
      <c r="E14" s="236" t="s">
        <v>28</v>
      </c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7"/>
      <c r="R14" s="237"/>
      <c r="S14" s="237"/>
      <c r="T14" s="237"/>
      <c r="U14" s="237"/>
      <c r="V14" s="237"/>
      <c r="W14" s="237"/>
      <c r="X14" s="237"/>
      <c r="Y14" s="237"/>
      <c r="Z14" s="237"/>
      <c r="AA14" s="237"/>
      <c r="AB14" s="237"/>
      <c r="AC14" s="237"/>
      <c r="AD14" s="237"/>
      <c r="AE14" s="237"/>
      <c r="AF14" s="237"/>
      <c r="AG14" s="237"/>
      <c r="AH14" s="237"/>
      <c r="AI14" s="237"/>
      <c r="AJ14" s="237"/>
      <c r="AK14" s="27" t="s">
        <v>26</v>
      </c>
      <c r="AN14" s="29" t="s">
        <v>28</v>
      </c>
      <c r="AR14" s="20"/>
      <c r="BE14" s="232"/>
      <c r="BS14" s="17" t="s">
        <v>6</v>
      </c>
    </row>
    <row r="15" spans="1:74" s="1" customFormat="1" ht="6.95" customHeight="1">
      <c r="B15" s="20"/>
      <c r="AR15" s="20"/>
      <c r="BE15" s="232"/>
      <c r="BS15" s="17" t="s">
        <v>3</v>
      </c>
    </row>
    <row r="16" spans="1:74" s="1" customFormat="1" ht="12" customHeight="1">
      <c r="B16" s="20"/>
      <c r="D16" s="27" t="s">
        <v>29</v>
      </c>
      <c r="AK16" s="27" t="s">
        <v>25</v>
      </c>
      <c r="AN16" s="25" t="s">
        <v>1</v>
      </c>
      <c r="AR16" s="20"/>
      <c r="BE16" s="232"/>
      <c r="BS16" s="17" t="s">
        <v>3</v>
      </c>
    </row>
    <row r="17" spans="1:71" s="1" customFormat="1" ht="18.399999999999999" customHeight="1">
      <c r="B17" s="20"/>
      <c r="E17" s="25" t="s">
        <v>21</v>
      </c>
      <c r="AK17" s="27" t="s">
        <v>26</v>
      </c>
      <c r="AN17" s="25" t="s">
        <v>1</v>
      </c>
      <c r="AR17" s="20"/>
      <c r="BE17" s="232"/>
      <c r="BS17" s="17" t="s">
        <v>30</v>
      </c>
    </row>
    <row r="18" spans="1:71" s="1" customFormat="1" ht="6.95" customHeight="1">
      <c r="B18" s="20"/>
      <c r="AR18" s="20"/>
      <c r="BE18" s="232"/>
      <c r="BS18" s="17" t="s">
        <v>6</v>
      </c>
    </row>
    <row r="19" spans="1:71" s="1" customFormat="1" ht="12" customHeight="1">
      <c r="B19" s="20"/>
      <c r="D19" s="27" t="s">
        <v>31</v>
      </c>
      <c r="AK19" s="27" t="s">
        <v>25</v>
      </c>
      <c r="AN19" s="25" t="s">
        <v>1</v>
      </c>
      <c r="AR19" s="20"/>
      <c r="BE19" s="232"/>
      <c r="BS19" s="17" t="s">
        <v>6</v>
      </c>
    </row>
    <row r="20" spans="1:71" s="1" customFormat="1" ht="18.399999999999999" customHeight="1">
      <c r="B20" s="20"/>
      <c r="E20" s="25" t="s">
        <v>21</v>
      </c>
      <c r="AK20" s="27" t="s">
        <v>26</v>
      </c>
      <c r="AN20" s="25" t="s">
        <v>1</v>
      </c>
      <c r="AR20" s="20"/>
      <c r="BE20" s="232"/>
      <c r="BS20" s="17" t="s">
        <v>30</v>
      </c>
    </row>
    <row r="21" spans="1:71" s="1" customFormat="1" ht="6.95" customHeight="1">
      <c r="B21" s="20"/>
      <c r="AR21" s="20"/>
      <c r="BE21" s="232"/>
    </row>
    <row r="22" spans="1:71" s="1" customFormat="1" ht="12" customHeight="1">
      <c r="B22" s="20"/>
      <c r="D22" s="27" t="s">
        <v>32</v>
      </c>
      <c r="AR22" s="20"/>
      <c r="BE22" s="232"/>
    </row>
    <row r="23" spans="1:71" s="1" customFormat="1" ht="16.5" customHeight="1">
      <c r="B23" s="20"/>
      <c r="E23" s="238" t="s">
        <v>1</v>
      </c>
      <c r="F23" s="238"/>
      <c r="G23" s="238"/>
      <c r="H23" s="238"/>
      <c r="I23" s="238"/>
      <c r="J23" s="238"/>
      <c r="K23" s="238"/>
      <c r="L23" s="238"/>
      <c r="M23" s="238"/>
      <c r="N23" s="238"/>
      <c r="O23" s="238"/>
      <c r="P23" s="238"/>
      <c r="Q23" s="238"/>
      <c r="R23" s="238"/>
      <c r="S23" s="238"/>
      <c r="T23" s="238"/>
      <c r="U23" s="238"/>
      <c r="V23" s="238"/>
      <c r="W23" s="238"/>
      <c r="X23" s="238"/>
      <c r="Y23" s="238"/>
      <c r="Z23" s="238"/>
      <c r="AA23" s="238"/>
      <c r="AB23" s="238"/>
      <c r="AC23" s="238"/>
      <c r="AD23" s="238"/>
      <c r="AE23" s="238"/>
      <c r="AF23" s="238"/>
      <c r="AG23" s="238"/>
      <c r="AH23" s="238"/>
      <c r="AI23" s="238"/>
      <c r="AJ23" s="238"/>
      <c r="AK23" s="238"/>
      <c r="AL23" s="238"/>
      <c r="AM23" s="238"/>
      <c r="AN23" s="238"/>
      <c r="AR23" s="20"/>
      <c r="BE23" s="232"/>
    </row>
    <row r="24" spans="1:71" s="1" customFormat="1" ht="6.95" customHeight="1">
      <c r="B24" s="20"/>
      <c r="AR24" s="20"/>
      <c r="BE24" s="232"/>
    </row>
    <row r="25" spans="1:71" s="1" customFormat="1" ht="6.95" customHeight="1">
      <c r="B25" s="20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1"/>
      <c r="AE25" s="31"/>
      <c r="AF25" s="31"/>
      <c r="AG25" s="31"/>
      <c r="AH25" s="31"/>
      <c r="AI25" s="31"/>
      <c r="AJ25" s="31"/>
      <c r="AK25" s="31"/>
      <c r="AL25" s="31"/>
      <c r="AM25" s="31"/>
      <c r="AN25" s="31"/>
      <c r="AO25" s="31"/>
      <c r="AR25" s="20"/>
      <c r="BE25" s="232"/>
    </row>
    <row r="26" spans="1:71" s="2" customFormat="1" ht="25.9" customHeight="1">
      <c r="A26" s="32"/>
      <c r="B26" s="33"/>
      <c r="C26" s="32"/>
      <c r="D26" s="34" t="s">
        <v>33</v>
      </c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  <c r="AF26" s="35"/>
      <c r="AG26" s="35"/>
      <c r="AH26" s="35"/>
      <c r="AI26" s="35"/>
      <c r="AJ26" s="35"/>
      <c r="AK26" s="239">
        <f>ROUND(AG94,2)</f>
        <v>0</v>
      </c>
      <c r="AL26" s="240"/>
      <c r="AM26" s="240"/>
      <c r="AN26" s="240"/>
      <c r="AO26" s="240"/>
      <c r="AP26" s="32"/>
      <c r="AQ26" s="32"/>
      <c r="AR26" s="33"/>
      <c r="BE26" s="232"/>
    </row>
    <row r="27" spans="1:71" s="2" customFormat="1" ht="6.95" customHeight="1">
      <c r="A27" s="32"/>
      <c r="B27" s="33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  <c r="Y27" s="32"/>
      <c r="Z27" s="32"/>
      <c r="AA27" s="32"/>
      <c r="AB27" s="32"/>
      <c r="AC27" s="32"/>
      <c r="AD27" s="32"/>
      <c r="AE27" s="32"/>
      <c r="AF27" s="32"/>
      <c r="AG27" s="32"/>
      <c r="AH27" s="32"/>
      <c r="AI27" s="32"/>
      <c r="AJ27" s="32"/>
      <c r="AK27" s="32"/>
      <c r="AL27" s="32"/>
      <c r="AM27" s="32"/>
      <c r="AN27" s="32"/>
      <c r="AO27" s="32"/>
      <c r="AP27" s="32"/>
      <c r="AQ27" s="32"/>
      <c r="AR27" s="33"/>
      <c r="BE27" s="232"/>
    </row>
    <row r="28" spans="1:71" s="2" customFormat="1" ht="12.75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241" t="s">
        <v>34</v>
      </c>
      <c r="M28" s="241"/>
      <c r="N28" s="241"/>
      <c r="O28" s="241"/>
      <c r="P28" s="241"/>
      <c r="Q28" s="32"/>
      <c r="R28" s="32"/>
      <c r="S28" s="32"/>
      <c r="T28" s="32"/>
      <c r="U28" s="32"/>
      <c r="V28" s="32"/>
      <c r="W28" s="241" t="s">
        <v>35</v>
      </c>
      <c r="X28" s="241"/>
      <c r="Y28" s="241"/>
      <c r="Z28" s="241"/>
      <c r="AA28" s="241"/>
      <c r="AB28" s="241"/>
      <c r="AC28" s="241"/>
      <c r="AD28" s="241"/>
      <c r="AE28" s="241"/>
      <c r="AF28" s="32"/>
      <c r="AG28" s="32"/>
      <c r="AH28" s="32"/>
      <c r="AI28" s="32"/>
      <c r="AJ28" s="32"/>
      <c r="AK28" s="241" t="s">
        <v>36</v>
      </c>
      <c r="AL28" s="241"/>
      <c r="AM28" s="241"/>
      <c r="AN28" s="241"/>
      <c r="AO28" s="241"/>
      <c r="AP28" s="32"/>
      <c r="AQ28" s="32"/>
      <c r="AR28" s="33"/>
      <c r="BE28" s="232"/>
    </row>
    <row r="29" spans="1:71" s="3" customFormat="1" ht="14.45" customHeight="1">
      <c r="B29" s="37"/>
      <c r="D29" s="27" t="s">
        <v>37</v>
      </c>
      <c r="F29" s="27" t="s">
        <v>38</v>
      </c>
      <c r="L29" s="226">
        <v>0.21</v>
      </c>
      <c r="M29" s="225"/>
      <c r="N29" s="225"/>
      <c r="O29" s="225"/>
      <c r="P29" s="225"/>
      <c r="W29" s="224">
        <f>ROUND(AZ94, 2)</f>
        <v>0</v>
      </c>
      <c r="X29" s="225"/>
      <c r="Y29" s="225"/>
      <c r="Z29" s="225"/>
      <c r="AA29" s="225"/>
      <c r="AB29" s="225"/>
      <c r="AC29" s="225"/>
      <c r="AD29" s="225"/>
      <c r="AE29" s="225"/>
      <c r="AK29" s="224">
        <f>ROUND(AV94, 2)</f>
        <v>0</v>
      </c>
      <c r="AL29" s="225"/>
      <c r="AM29" s="225"/>
      <c r="AN29" s="225"/>
      <c r="AO29" s="225"/>
      <c r="AR29" s="37"/>
      <c r="BE29" s="233"/>
    </row>
    <row r="30" spans="1:71" s="3" customFormat="1" ht="14.45" customHeight="1">
      <c r="B30" s="37"/>
      <c r="F30" s="27" t="s">
        <v>39</v>
      </c>
      <c r="L30" s="226">
        <v>0.15</v>
      </c>
      <c r="M30" s="225"/>
      <c r="N30" s="225"/>
      <c r="O30" s="225"/>
      <c r="P30" s="225"/>
      <c r="W30" s="224">
        <f>ROUND(BA94, 2)</f>
        <v>0</v>
      </c>
      <c r="X30" s="225"/>
      <c r="Y30" s="225"/>
      <c r="Z30" s="225"/>
      <c r="AA30" s="225"/>
      <c r="AB30" s="225"/>
      <c r="AC30" s="225"/>
      <c r="AD30" s="225"/>
      <c r="AE30" s="225"/>
      <c r="AK30" s="224">
        <f>ROUND(AW94, 2)</f>
        <v>0</v>
      </c>
      <c r="AL30" s="225"/>
      <c r="AM30" s="225"/>
      <c r="AN30" s="225"/>
      <c r="AO30" s="225"/>
      <c r="AR30" s="37"/>
      <c r="BE30" s="233"/>
    </row>
    <row r="31" spans="1:71" s="3" customFormat="1" ht="14.45" hidden="1" customHeight="1">
      <c r="B31" s="37"/>
      <c r="F31" s="27" t="s">
        <v>40</v>
      </c>
      <c r="L31" s="226">
        <v>0.21</v>
      </c>
      <c r="M31" s="225"/>
      <c r="N31" s="225"/>
      <c r="O31" s="225"/>
      <c r="P31" s="225"/>
      <c r="W31" s="224">
        <f>ROUND(BB94, 2)</f>
        <v>0</v>
      </c>
      <c r="X31" s="225"/>
      <c r="Y31" s="225"/>
      <c r="Z31" s="225"/>
      <c r="AA31" s="225"/>
      <c r="AB31" s="225"/>
      <c r="AC31" s="225"/>
      <c r="AD31" s="225"/>
      <c r="AE31" s="225"/>
      <c r="AK31" s="224">
        <v>0</v>
      </c>
      <c r="AL31" s="225"/>
      <c r="AM31" s="225"/>
      <c r="AN31" s="225"/>
      <c r="AO31" s="225"/>
      <c r="AR31" s="37"/>
      <c r="BE31" s="233"/>
    </row>
    <row r="32" spans="1:71" s="3" customFormat="1" ht="14.45" hidden="1" customHeight="1">
      <c r="B32" s="37"/>
      <c r="F32" s="27" t="s">
        <v>41</v>
      </c>
      <c r="L32" s="226">
        <v>0.15</v>
      </c>
      <c r="M32" s="225"/>
      <c r="N32" s="225"/>
      <c r="O32" s="225"/>
      <c r="P32" s="225"/>
      <c r="W32" s="224">
        <f>ROUND(BC94, 2)</f>
        <v>0</v>
      </c>
      <c r="X32" s="225"/>
      <c r="Y32" s="225"/>
      <c r="Z32" s="225"/>
      <c r="AA32" s="225"/>
      <c r="AB32" s="225"/>
      <c r="AC32" s="225"/>
      <c r="AD32" s="225"/>
      <c r="AE32" s="225"/>
      <c r="AK32" s="224">
        <v>0</v>
      </c>
      <c r="AL32" s="225"/>
      <c r="AM32" s="225"/>
      <c r="AN32" s="225"/>
      <c r="AO32" s="225"/>
      <c r="AR32" s="37"/>
      <c r="BE32" s="233"/>
    </row>
    <row r="33" spans="1:57" s="3" customFormat="1" ht="14.45" hidden="1" customHeight="1">
      <c r="B33" s="37"/>
      <c r="F33" s="27" t="s">
        <v>42</v>
      </c>
      <c r="L33" s="226">
        <v>0</v>
      </c>
      <c r="M33" s="225"/>
      <c r="N33" s="225"/>
      <c r="O33" s="225"/>
      <c r="P33" s="225"/>
      <c r="W33" s="224">
        <f>ROUND(BD94, 2)</f>
        <v>0</v>
      </c>
      <c r="X33" s="225"/>
      <c r="Y33" s="225"/>
      <c r="Z33" s="225"/>
      <c r="AA33" s="225"/>
      <c r="AB33" s="225"/>
      <c r="AC33" s="225"/>
      <c r="AD33" s="225"/>
      <c r="AE33" s="225"/>
      <c r="AK33" s="224">
        <v>0</v>
      </c>
      <c r="AL33" s="225"/>
      <c r="AM33" s="225"/>
      <c r="AN33" s="225"/>
      <c r="AO33" s="225"/>
      <c r="AR33" s="37"/>
      <c r="BE33" s="233"/>
    </row>
    <row r="34" spans="1:57" s="2" customFormat="1" ht="6.95" customHeight="1">
      <c r="A34" s="32"/>
      <c r="B34" s="33"/>
      <c r="C34" s="32"/>
      <c r="D34" s="32"/>
      <c r="E34" s="32"/>
      <c r="F34" s="32"/>
      <c r="G34" s="32"/>
      <c r="H34" s="32"/>
      <c r="I34" s="32"/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  <c r="AF34" s="32"/>
      <c r="AG34" s="32"/>
      <c r="AH34" s="32"/>
      <c r="AI34" s="32"/>
      <c r="AJ34" s="32"/>
      <c r="AK34" s="32"/>
      <c r="AL34" s="32"/>
      <c r="AM34" s="32"/>
      <c r="AN34" s="32"/>
      <c r="AO34" s="32"/>
      <c r="AP34" s="32"/>
      <c r="AQ34" s="32"/>
      <c r="AR34" s="33"/>
      <c r="BE34" s="232"/>
    </row>
    <row r="35" spans="1:57" s="2" customFormat="1" ht="25.9" customHeight="1">
      <c r="A35" s="32"/>
      <c r="B35" s="33"/>
      <c r="C35" s="38"/>
      <c r="D35" s="39" t="s">
        <v>43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44</v>
      </c>
      <c r="U35" s="40"/>
      <c r="V35" s="40"/>
      <c r="W35" s="40"/>
      <c r="X35" s="227" t="s">
        <v>45</v>
      </c>
      <c r="Y35" s="228"/>
      <c r="Z35" s="228"/>
      <c r="AA35" s="228"/>
      <c r="AB35" s="228"/>
      <c r="AC35" s="40"/>
      <c r="AD35" s="40"/>
      <c r="AE35" s="40"/>
      <c r="AF35" s="40"/>
      <c r="AG35" s="40"/>
      <c r="AH35" s="40"/>
      <c r="AI35" s="40"/>
      <c r="AJ35" s="40"/>
      <c r="AK35" s="229">
        <f>SUM(AK26:AK33)</f>
        <v>0</v>
      </c>
      <c r="AL35" s="228"/>
      <c r="AM35" s="228"/>
      <c r="AN35" s="228"/>
      <c r="AO35" s="230"/>
      <c r="AP35" s="38"/>
      <c r="AQ35" s="38"/>
      <c r="AR35" s="33"/>
      <c r="BE35" s="32"/>
    </row>
    <row r="36" spans="1:57" s="2" customFormat="1" ht="6.95" customHeight="1">
      <c r="A36" s="32"/>
      <c r="B36" s="33"/>
      <c r="C36" s="32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  <c r="AF36" s="32"/>
      <c r="AG36" s="32"/>
      <c r="AH36" s="32"/>
      <c r="AI36" s="32"/>
      <c r="AJ36" s="32"/>
      <c r="AK36" s="32"/>
      <c r="AL36" s="32"/>
      <c r="AM36" s="32"/>
      <c r="AN36" s="32"/>
      <c r="AO36" s="32"/>
      <c r="AP36" s="32"/>
      <c r="AQ36" s="32"/>
      <c r="AR36" s="33"/>
      <c r="BE36" s="32"/>
    </row>
    <row r="37" spans="1:57" s="2" customFormat="1" ht="14.45" customHeight="1">
      <c r="A37" s="32"/>
      <c r="B37" s="33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32"/>
      <c r="R37" s="3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  <c r="AF37" s="32"/>
      <c r="AG37" s="32"/>
      <c r="AH37" s="32"/>
      <c r="AI37" s="32"/>
      <c r="AJ37" s="32"/>
      <c r="AK37" s="32"/>
      <c r="AL37" s="32"/>
      <c r="AM37" s="32"/>
      <c r="AN37" s="32"/>
      <c r="AO37" s="32"/>
      <c r="AP37" s="32"/>
      <c r="AQ37" s="32"/>
      <c r="AR37" s="33"/>
      <c r="BE37" s="32"/>
    </row>
    <row r="38" spans="1:57" s="1" customFormat="1" ht="14.45" customHeight="1">
      <c r="B38" s="20"/>
      <c r="AR38" s="20"/>
    </row>
    <row r="39" spans="1:57" s="1" customFormat="1" ht="14.45" customHeight="1">
      <c r="B39" s="20"/>
      <c r="AR39" s="20"/>
    </row>
    <row r="40" spans="1:57" s="1" customFormat="1" ht="14.45" customHeight="1">
      <c r="B40" s="20"/>
      <c r="AR40" s="20"/>
    </row>
    <row r="41" spans="1:57" s="1" customFormat="1" ht="14.45" customHeight="1">
      <c r="B41" s="20"/>
      <c r="AR41" s="20"/>
    </row>
    <row r="42" spans="1:57" s="1" customFormat="1" ht="14.45" customHeight="1">
      <c r="B42" s="20"/>
      <c r="AR42" s="20"/>
    </row>
    <row r="43" spans="1:57" s="1" customFormat="1" ht="14.45" customHeight="1">
      <c r="B43" s="20"/>
      <c r="AR43" s="20"/>
    </row>
    <row r="44" spans="1:57" s="1" customFormat="1" ht="14.45" customHeight="1">
      <c r="B44" s="20"/>
      <c r="AR44" s="20"/>
    </row>
    <row r="45" spans="1:57" s="1" customFormat="1" ht="14.45" customHeight="1">
      <c r="B45" s="20"/>
      <c r="AR45" s="20"/>
    </row>
    <row r="46" spans="1:57" s="1" customFormat="1" ht="14.45" customHeight="1">
      <c r="B46" s="20"/>
      <c r="AR46" s="20"/>
    </row>
    <row r="47" spans="1:57" s="1" customFormat="1" ht="14.45" customHeight="1">
      <c r="B47" s="20"/>
      <c r="AR47" s="20"/>
    </row>
    <row r="48" spans="1:57" s="1" customFormat="1" ht="14.45" customHeight="1">
      <c r="B48" s="20"/>
      <c r="AR48" s="20"/>
    </row>
    <row r="49" spans="1:57" s="2" customFormat="1" ht="14.45" customHeight="1">
      <c r="B49" s="42"/>
      <c r="D49" s="43" t="s">
        <v>46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47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20"/>
      <c r="AR50" s="20"/>
    </row>
    <row r="51" spans="1:57">
      <c r="B51" s="20"/>
      <c r="AR51" s="20"/>
    </row>
    <row r="52" spans="1:57">
      <c r="B52" s="20"/>
      <c r="AR52" s="20"/>
    </row>
    <row r="53" spans="1:57">
      <c r="B53" s="20"/>
      <c r="AR53" s="20"/>
    </row>
    <row r="54" spans="1:57">
      <c r="B54" s="20"/>
      <c r="AR54" s="20"/>
    </row>
    <row r="55" spans="1:57">
      <c r="B55" s="20"/>
      <c r="AR55" s="20"/>
    </row>
    <row r="56" spans="1:57">
      <c r="B56" s="20"/>
      <c r="AR56" s="20"/>
    </row>
    <row r="57" spans="1:57">
      <c r="B57" s="20"/>
      <c r="AR57" s="20"/>
    </row>
    <row r="58" spans="1:57">
      <c r="B58" s="20"/>
      <c r="AR58" s="20"/>
    </row>
    <row r="59" spans="1:57">
      <c r="B59" s="20"/>
      <c r="AR59" s="20"/>
    </row>
    <row r="60" spans="1:57" s="2" customFormat="1" ht="12.75">
      <c r="A60" s="32"/>
      <c r="B60" s="33"/>
      <c r="C60" s="32"/>
      <c r="D60" s="45" t="s">
        <v>48</v>
      </c>
      <c r="E60" s="35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  <c r="U60" s="35"/>
      <c r="V60" s="45" t="s">
        <v>49</v>
      </c>
      <c r="W60" s="35"/>
      <c r="X60" s="35"/>
      <c r="Y60" s="35"/>
      <c r="Z60" s="35"/>
      <c r="AA60" s="35"/>
      <c r="AB60" s="35"/>
      <c r="AC60" s="35"/>
      <c r="AD60" s="35"/>
      <c r="AE60" s="35"/>
      <c r="AF60" s="35"/>
      <c r="AG60" s="35"/>
      <c r="AH60" s="45" t="s">
        <v>48</v>
      </c>
      <c r="AI60" s="35"/>
      <c r="AJ60" s="35"/>
      <c r="AK60" s="35"/>
      <c r="AL60" s="35"/>
      <c r="AM60" s="45" t="s">
        <v>49</v>
      </c>
      <c r="AN60" s="35"/>
      <c r="AO60" s="35"/>
      <c r="AP60" s="32"/>
      <c r="AQ60" s="32"/>
      <c r="AR60" s="33"/>
      <c r="BE60" s="32"/>
    </row>
    <row r="61" spans="1:57">
      <c r="B61" s="20"/>
      <c r="AR61" s="20"/>
    </row>
    <row r="62" spans="1:57">
      <c r="B62" s="20"/>
      <c r="AR62" s="20"/>
    </row>
    <row r="63" spans="1:57">
      <c r="B63" s="20"/>
      <c r="AR63" s="20"/>
    </row>
    <row r="64" spans="1:57" s="2" customFormat="1" ht="12.75">
      <c r="A64" s="32"/>
      <c r="B64" s="33"/>
      <c r="C64" s="32"/>
      <c r="D64" s="43" t="s">
        <v>50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51</v>
      </c>
      <c r="AI64" s="46"/>
      <c r="AJ64" s="46"/>
      <c r="AK64" s="46"/>
      <c r="AL64" s="46"/>
      <c r="AM64" s="46"/>
      <c r="AN64" s="46"/>
      <c r="AO64" s="46"/>
      <c r="AP64" s="32"/>
      <c r="AQ64" s="32"/>
      <c r="AR64" s="33"/>
      <c r="BE64" s="32"/>
    </row>
    <row r="65" spans="1:57">
      <c r="B65" s="20"/>
      <c r="AR65" s="20"/>
    </row>
    <row r="66" spans="1:57">
      <c r="B66" s="20"/>
      <c r="AR66" s="20"/>
    </row>
    <row r="67" spans="1:57">
      <c r="B67" s="20"/>
      <c r="AR67" s="20"/>
    </row>
    <row r="68" spans="1:57">
      <c r="B68" s="20"/>
      <c r="AR68" s="20"/>
    </row>
    <row r="69" spans="1:57">
      <c r="B69" s="20"/>
      <c r="AR69" s="20"/>
    </row>
    <row r="70" spans="1:57">
      <c r="B70" s="20"/>
      <c r="AR70" s="20"/>
    </row>
    <row r="71" spans="1:57">
      <c r="B71" s="20"/>
      <c r="AR71" s="20"/>
    </row>
    <row r="72" spans="1:57">
      <c r="B72" s="20"/>
      <c r="AR72" s="20"/>
    </row>
    <row r="73" spans="1:57">
      <c r="B73" s="20"/>
      <c r="AR73" s="20"/>
    </row>
    <row r="74" spans="1:57">
      <c r="B74" s="20"/>
      <c r="AR74" s="20"/>
    </row>
    <row r="75" spans="1:57" s="2" customFormat="1" ht="12.75">
      <c r="A75" s="32"/>
      <c r="B75" s="33"/>
      <c r="C75" s="32"/>
      <c r="D75" s="45" t="s">
        <v>48</v>
      </c>
      <c r="E75" s="35"/>
      <c r="F75" s="35"/>
      <c r="G75" s="35"/>
      <c r="H75" s="35"/>
      <c r="I75" s="35"/>
      <c r="J75" s="35"/>
      <c r="K75" s="35"/>
      <c r="L75" s="35"/>
      <c r="M75" s="35"/>
      <c r="N75" s="35"/>
      <c r="O75" s="35"/>
      <c r="P75" s="35"/>
      <c r="Q75" s="35"/>
      <c r="R75" s="35"/>
      <c r="S75" s="35"/>
      <c r="T75" s="35"/>
      <c r="U75" s="35"/>
      <c r="V75" s="45" t="s">
        <v>49</v>
      </c>
      <c r="W75" s="35"/>
      <c r="X75" s="35"/>
      <c r="Y75" s="35"/>
      <c r="Z75" s="35"/>
      <c r="AA75" s="35"/>
      <c r="AB75" s="35"/>
      <c r="AC75" s="35"/>
      <c r="AD75" s="35"/>
      <c r="AE75" s="35"/>
      <c r="AF75" s="35"/>
      <c r="AG75" s="35"/>
      <c r="AH75" s="45" t="s">
        <v>48</v>
      </c>
      <c r="AI75" s="35"/>
      <c r="AJ75" s="35"/>
      <c r="AK75" s="35"/>
      <c r="AL75" s="35"/>
      <c r="AM75" s="45" t="s">
        <v>49</v>
      </c>
      <c r="AN75" s="35"/>
      <c r="AO75" s="35"/>
      <c r="AP75" s="32"/>
      <c r="AQ75" s="32"/>
      <c r="AR75" s="33"/>
      <c r="BE75" s="32"/>
    </row>
    <row r="76" spans="1:57" s="2" customFormat="1">
      <c r="A76" s="32"/>
      <c r="B76" s="33"/>
      <c r="C76" s="32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  <c r="AF76" s="32"/>
      <c r="AG76" s="32"/>
      <c r="AH76" s="32"/>
      <c r="AI76" s="32"/>
      <c r="AJ76" s="32"/>
      <c r="AK76" s="32"/>
      <c r="AL76" s="32"/>
      <c r="AM76" s="32"/>
      <c r="AN76" s="32"/>
      <c r="AO76" s="32"/>
      <c r="AP76" s="32"/>
      <c r="AQ76" s="32"/>
      <c r="AR76" s="33"/>
      <c r="BE76" s="32"/>
    </row>
    <row r="77" spans="1:57" s="2" customFormat="1" ht="6.9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3"/>
      <c r="BE77" s="32"/>
    </row>
    <row r="81" spans="1:91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3"/>
      <c r="BE81" s="32"/>
    </row>
    <row r="82" spans="1:91" s="2" customFormat="1" ht="24.95" customHeight="1">
      <c r="A82" s="32"/>
      <c r="B82" s="33"/>
      <c r="C82" s="21" t="s">
        <v>52</v>
      </c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  <c r="AF82" s="32"/>
      <c r="AG82" s="32"/>
      <c r="AH82" s="32"/>
      <c r="AI82" s="32"/>
      <c r="AJ82" s="32"/>
      <c r="AK82" s="32"/>
      <c r="AL82" s="32"/>
      <c r="AM82" s="32"/>
      <c r="AN82" s="32"/>
      <c r="AO82" s="32"/>
      <c r="AP82" s="32"/>
      <c r="AQ82" s="32"/>
      <c r="AR82" s="33"/>
      <c r="BE82" s="32"/>
    </row>
    <row r="83" spans="1:91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  <c r="AF83" s="32"/>
      <c r="AG83" s="32"/>
      <c r="AH83" s="32"/>
      <c r="AI83" s="32"/>
      <c r="AJ83" s="32"/>
      <c r="AK83" s="32"/>
      <c r="AL83" s="32"/>
      <c r="AM83" s="32"/>
      <c r="AN83" s="32"/>
      <c r="AO83" s="32"/>
      <c r="AP83" s="32"/>
      <c r="AQ83" s="32"/>
      <c r="AR83" s="33"/>
      <c r="BE83" s="32"/>
    </row>
    <row r="84" spans="1:91" s="4" customFormat="1" ht="12" customHeight="1">
      <c r="B84" s="51"/>
      <c r="C84" s="27" t="s">
        <v>13</v>
      </c>
      <c r="L84" s="4" t="str">
        <f>K5</f>
        <v>201</v>
      </c>
      <c r="AR84" s="51"/>
    </row>
    <row r="85" spans="1:91" s="5" customFormat="1" ht="36.950000000000003" customHeight="1">
      <c r="B85" s="52"/>
      <c r="C85" s="53" t="s">
        <v>16</v>
      </c>
      <c r="L85" s="215" t="str">
        <f>K6</f>
        <v>Odvodnění ul. Češovská, Praha 20 - Horní Počernice</v>
      </c>
      <c r="M85" s="216"/>
      <c r="N85" s="216"/>
      <c r="O85" s="216"/>
      <c r="P85" s="216"/>
      <c r="Q85" s="216"/>
      <c r="R85" s="216"/>
      <c r="S85" s="216"/>
      <c r="T85" s="216"/>
      <c r="U85" s="216"/>
      <c r="V85" s="216"/>
      <c r="W85" s="216"/>
      <c r="X85" s="216"/>
      <c r="Y85" s="216"/>
      <c r="Z85" s="216"/>
      <c r="AA85" s="216"/>
      <c r="AB85" s="216"/>
      <c r="AC85" s="216"/>
      <c r="AD85" s="216"/>
      <c r="AE85" s="216"/>
      <c r="AF85" s="216"/>
      <c r="AG85" s="216"/>
      <c r="AH85" s="216"/>
      <c r="AI85" s="216"/>
      <c r="AJ85" s="216"/>
      <c r="AR85" s="52"/>
    </row>
    <row r="86" spans="1:91" s="2" customFormat="1" ht="6.95" customHeight="1">
      <c r="A86" s="32"/>
      <c r="B86" s="33"/>
      <c r="C86" s="32"/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  <c r="AF86" s="32"/>
      <c r="AG86" s="32"/>
      <c r="AH86" s="32"/>
      <c r="AI86" s="32"/>
      <c r="AJ86" s="32"/>
      <c r="AK86" s="32"/>
      <c r="AL86" s="32"/>
      <c r="AM86" s="32"/>
      <c r="AN86" s="32"/>
      <c r="AO86" s="32"/>
      <c r="AP86" s="32"/>
      <c r="AQ86" s="32"/>
      <c r="AR86" s="33"/>
      <c r="BE86" s="32"/>
    </row>
    <row r="87" spans="1:91" s="2" customFormat="1" ht="12" customHeight="1">
      <c r="A87" s="32"/>
      <c r="B87" s="33"/>
      <c r="C87" s="27" t="s">
        <v>20</v>
      </c>
      <c r="D87" s="32"/>
      <c r="E87" s="32"/>
      <c r="F87" s="32"/>
      <c r="G87" s="32"/>
      <c r="H87" s="32"/>
      <c r="I87" s="32"/>
      <c r="J87" s="32"/>
      <c r="K87" s="32"/>
      <c r="L87" s="54" t="str">
        <f>IF(K8="","",K8)</f>
        <v xml:space="preserve"> </v>
      </c>
      <c r="M87" s="32"/>
      <c r="N87" s="32"/>
      <c r="O87" s="32"/>
      <c r="P87" s="32"/>
      <c r="Q87" s="32"/>
      <c r="R87" s="3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  <c r="AF87" s="32"/>
      <c r="AG87" s="32"/>
      <c r="AH87" s="32"/>
      <c r="AI87" s="27" t="s">
        <v>22</v>
      </c>
      <c r="AJ87" s="32"/>
      <c r="AK87" s="32"/>
      <c r="AL87" s="32"/>
      <c r="AM87" s="217" t="str">
        <f>IF(AN8= "","",AN8)</f>
        <v>4. 10. 2022</v>
      </c>
      <c r="AN87" s="217"/>
      <c r="AO87" s="32"/>
      <c r="AP87" s="32"/>
      <c r="AQ87" s="32"/>
      <c r="AR87" s="33"/>
      <c r="BE87" s="32"/>
    </row>
    <row r="88" spans="1:91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  <c r="AF88" s="32"/>
      <c r="AG88" s="32"/>
      <c r="AH88" s="32"/>
      <c r="AI88" s="32"/>
      <c r="AJ88" s="32"/>
      <c r="AK88" s="32"/>
      <c r="AL88" s="32"/>
      <c r="AM88" s="32"/>
      <c r="AN88" s="32"/>
      <c r="AO88" s="32"/>
      <c r="AP88" s="32"/>
      <c r="AQ88" s="32"/>
      <c r="AR88" s="33"/>
      <c r="BE88" s="32"/>
    </row>
    <row r="89" spans="1:91" s="2" customFormat="1" ht="15.2" customHeight="1">
      <c r="A89" s="32"/>
      <c r="B89" s="33"/>
      <c r="C89" s="27" t="s">
        <v>24</v>
      </c>
      <c r="D89" s="32"/>
      <c r="E89" s="32"/>
      <c r="F89" s="32"/>
      <c r="G89" s="32"/>
      <c r="H89" s="32"/>
      <c r="I89" s="32"/>
      <c r="J89" s="32"/>
      <c r="K89" s="32"/>
      <c r="L89" s="4" t="str">
        <f>IF(E11= "","",E11)</f>
        <v xml:space="preserve"> </v>
      </c>
      <c r="M89" s="32"/>
      <c r="N89" s="32"/>
      <c r="O89" s="32"/>
      <c r="P89" s="32"/>
      <c r="Q89" s="32"/>
      <c r="R89" s="3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  <c r="AF89" s="32"/>
      <c r="AG89" s="32"/>
      <c r="AH89" s="32"/>
      <c r="AI89" s="27" t="s">
        <v>29</v>
      </c>
      <c r="AJ89" s="32"/>
      <c r="AK89" s="32"/>
      <c r="AL89" s="32"/>
      <c r="AM89" s="218" t="str">
        <f>IF(E17="","",E17)</f>
        <v xml:space="preserve"> </v>
      </c>
      <c r="AN89" s="219"/>
      <c r="AO89" s="219"/>
      <c r="AP89" s="219"/>
      <c r="AQ89" s="32"/>
      <c r="AR89" s="33"/>
      <c r="AS89" s="220" t="s">
        <v>53</v>
      </c>
      <c r="AT89" s="221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32"/>
    </row>
    <row r="90" spans="1:91" s="2" customFormat="1" ht="15.2" customHeight="1">
      <c r="A90" s="32"/>
      <c r="B90" s="33"/>
      <c r="C90" s="27" t="s">
        <v>27</v>
      </c>
      <c r="D90" s="32"/>
      <c r="E90" s="32"/>
      <c r="F90" s="32"/>
      <c r="G90" s="32"/>
      <c r="H90" s="32"/>
      <c r="I90" s="32"/>
      <c r="J90" s="32"/>
      <c r="K90" s="32"/>
      <c r="L90" s="4" t="str">
        <f>IF(E14= "Vyplň údaj","",E14)</f>
        <v/>
      </c>
      <c r="M90" s="32"/>
      <c r="N90" s="32"/>
      <c r="O90" s="32"/>
      <c r="P90" s="32"/>
      <c r="Q90" s="32"/>
      <c r="R90" s="3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  <c r="AF90" s="32"/>
      <c r="AG90" s="32"/>
      <c r="AH90" s="32"/>
      <c r="AI90" s="27" t="s">
        <v>31</v>
      </c>
      <c r="AJ90" s="32"/>
      <c r="AK90" s="32"/>
      <c r="AL90" s="32"/>
      <c r="AM90" s="218" t="str">
        <f>IF(E20="","",E20)</f>
        <v xml:space="preserve"> </v>
      </c>
      <c r="AN90" s="219"/>
      <c r="AO90" s="219"/>
      <c r="AP90" s="219"/>
      <c r="AQ90" s="32"/>
      <c r="AR90" s="33"/>
      <c r="AS90" s="222"/>
      <c r="AT90" s="223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32"/>
    </row>
    <row r="91" spans="1:91" s="2" customFormat="1" ht="10.9" customHeight="1">
      <c r="A91" s="32"/>
      <c r="B91" s="33"/>
      <c r="C91" s="32"/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  <c r="AF91" s="32"/>
      <c r="AG91" s="32"/>
      <c r="AH91" s="32"/>
      <c r="AI91" s="32"/>
      <c r="AJ91" s="32"/>
      <c r="AK91" s="32"/>
      <c r="AL91" s="32"/>
      <c r="AM91" s="32"/>
      <c r="AN91" s="32"/>
      <c r="AO91" s="32"/>
      <c r="AP91" s="32"/>
      <c r="AQ91" s="32"/>
      <c r="AR91" s="33"/>
      <c r="AS91" s="222"/>
      <c r="AT91" s="223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32"/>
    </row>
    <row r="92" spans="1:91" s="2" customFormat="1" ht="29.25" customHeight="1">
      <c r="A92" s="32"/>
      <c r="B92" s="33"/>
      <c r="C92" s="208" t="s">
        <v>54</v>
      </c>
      <c r="D92" s="209"/>
      <c r="E92" s="209"/>
      <c r="F92" s="209"/>
      <c r="G92" s="209"/>
      <c r="H92" s="60"/>
      <c r="I92" s="210" t="s">
        <v>55</v>
      </c>
      <c r="J92" s="209"/>
      <c r="K92" s="209"/>
      <c r="L92" s="209"/>
      <c r="M92" s="209"/>
      <c r="N92" s="209"/>
      <c r="O92" s="209"/>
      <c r="P92" s="209"/>
      <c r="Q92" s="209"/>
      <c r="R92" s="209"/>
      <c r="S92" s="209"/>
      <c r="T92" s="209"/>
      <c r="U92" s="209"/>
      <c r="V92" s="209"/>
      <c r="W92" s="209"/>
      <c r="X92" s="209"/>
      <c r="Y92" s="209"/>
      <c r="Z92" s="209"/>
      <c r="AA92" s="209"/>
      <c r="AB92" s="209"/>
      <c r="AC92" s="209"/>
      <c r="AD92" s="209"/>
      <c r="AE92" s="209"/>
      <c r="AF92" s="209"/>
      <c r="AG92" s="211" t="s">
        <v>56</v>
      </c>
      <c r="AH92" s="209"/>
      <c r="AI92" s="209"/>
      <c r="AJ92" s="209"/>
      <c r="AK92" s="209"/>
      <c r="AL92" s="209"/>
      <c r="AM92" s="209"/>
      <c r="AN92" s="210" t="s">
        <v>57</v>
      </c>
      <c r="AO92" s="209"/>
      <c r="AP92" s="212"/>
      <c r="AQ92" s="61" t="s">
        <v>58</v>
      </c>
      <c r="AR92" s="33"/>
      <c r="AS92" s="62" t="s">
        <v>59</v>
      </c>
      <c r="AT92" s="63" t="s">
        <v>60</v>
      </c>
      <c r="AU92" s="63" t="s">
        <v>61</v>
      </c>
      <c r="AV92" s="63" t="s">
        <v>62</v>
      </c>
      <c r="AW92" s="63" t="s">
        <v>63</v>
      </c>
      <c r="AX92" s="63" t="s">
        <v>64</v>
      </c>
      <c r="AY92" s="63" t="s">
        <v>65</v>
      </c>
      <c r="AZ92" s="63" t="s">
        <v>66</v>
      </c>
      <c r="BA92" s="63" t="s">
        <v>67</v>
      </c>
      <c r="BB92" s="63" t="s">
        <v>68</v>
      </c>
      <c r="BC92" s="63" t="s">
        <v>69</v>
      </c>
      <c r="BD92" s="64" t="s">
        <v>70</v>
      </c>
      <c r="BE92" s="32"/>
    </row>
    <row r="93" spans="1:91" s="2" customFormat="1" ht="10.9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  <c r="AF93" s="32"/>
      <c r="AG93" s="32"/>
      <c r="AH93" s="32"/>
      <c r="AI93" s="32"/>
      <c r="AJ93" s="32"/>
      <c r="AK93" s="32"/>
      <c r="AL93" s="32"/>
      <c r="AM93" s="32"/>
      <c r="AN93" s="32"/>
      <c r="AO93" s="32"/>
      <c r="AP93" s="32"/>
      <c r="AQ93" s="32"/>
      <c r="AR93" s="33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32"/>
    </row>
    <row r="94" spans="1:91" s="6" customFormat="1" ht="32.450000000000003" customHeight="1">
      <c r="B94" s="68"/>
      <c r="C94" s="69" t="s">
        <v>71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213">
        <f>ROUND(SUM(AG95:AG97),2)</f>
        <v>0</v>
      </c>
      <c r="AH94" s="213"/>
      <c r="AI94" s="213"/>
      <c r="AJ94" s="213"/>
      <c r="AK94" s="213"/>
      <c r="AL94" s="213"/>
      <c r="AM94" s="213"/>
      <c r="AN94" s="214">
        <f>SUM(AG94,AT94)</f>
        <v>0</v>
      </c>
      <c r="AO94" s="214"/>
      <c r="AP94" s="214"/>
      <c r="AQ94" s="72" t="s">
        <v>1</v>
      </c>
      <c r="AR94" s="68"/>
      <c r="AS94" s="73">
        <f>ROUND(SUM(AS95:AS97),2)</f>
        <v>0</v>
      </c>
      <c r="AT94" s="74">
        <f>ROUND(SUM(AV94:AW94),2)</f>
        <v>0</v>
      </c>
      <c r="AU94" s="75">
        <f>ROUND(SUM(AU95:AU97),5)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ROUND(SUM(AZ95:AZ97),2)</f>
        <v>0</v>
      </c>
      <c r="BA94" s="74">
        <f>ROUND(SUM(BA95:BA97),2)</f>
        <v>0</v>
      </c>
      <c r="BB94" s="74">
        <f>ROUND(SUM(BB95:BB97),2)</f>
        <v>0</v>
      </c>
      <c r="BC94" s="74">
        <f>ROUND(SUM(BC95:BC97),2)</f>
        <v>0</v>
      </c>
      <c r="BD94" s="76">
        <f>ROUND(SUM(BD95:BD97),2)</f>
        <v>0</v>
      </c>
      <c r="BS94" s="77" t="s">
        <v>72</v>
      </c>
      <c r="BT94" s="77" t="s">
        <v>73</v>
      </c>
      <c r="BU94" s="78" t="s">
        <v>74</v>
      </c>
      <c r="BV94" s="77" t="s">
        <v>75</v>
      </c>
      <c r="BW94" s="77" t="s">
        <v>4</v>
      </c>
      <c r="BX94" s="77" t="s">
        <v>76</v>
      </c>
      <c r="CL94" s="77" t="s">
        <v>1</v>
      </c>
    </row>
    <row r="95" spans="1:91" s="7" customFormat="1" ht="16.5" customHeight="1">
      <c r="A95" s="79" t="s">
        <v>77</v>
      </c>
      <c r="B95" s="80"/>
      <c r="C95" s="81"/>
      <c r="D95" s="207" t="s">
        <v>78</v>
      </c>
      <c r="E95" s="207"/>
      <c r="F95" s="207"/>
      <c r="G95" s="207"/>
      <c r="H95" s="207"/>
      <c r="I95" s="82"/>
      <c r="J95" s="207" t="s">
        <v>79</v>
      </c>
      <c r="K95" s="207"/>
      <c r="L95" s="207"/>
      <c r="M95" s="207"/>
      <c r="N95" s="207"/>
      <c r="O95" s="207"/>
      <c r="P95" s="207"/>
      <c r="Q95" s="207"/>
      <c r="R95" s="207"/>
      <c r="S95" s="207"/>
      <c r="T95" s="207"/>
      <c r="U95" s="207"/>
      <c r="V95" s="207"/>
      <c r="W95" s="207"/>
      <c r="X95" s="207"/>
      <c r="Y95" s="207"/>
      <c r="Z95" s="207"/>
      <c r="AA95" s="207"/>
      <c r="AB95" s="207"/>
      <c r="AC95" s="207"/>
      <c r="AD95" s="207"/>
      <c r="AE95" s="207"/>
      <c r="AF95" s="207"/>
      <c r="AG95" s="205">
        <f>'01 - SO 01 Odvodnění'!J30</f>
        <v>0</v>
      </c>
      <c r="AH95" s="206"/>
      <c r="AI95" s="206"/>
      <c r="AJ95" s="206"/>
      <c r="AK95" s="206"/>
      <c r="AL95" s="206"/>
      <c r="AM95" s="206"/>
      <c r="AN95" s="205">
        <f>SUM(AG95,AT95)</f>
        <v>0</v>
      </c>
      <c r="AO95" s="206"/>
      <c r="AP95" s="206"/>
      <c r="AQ95" s="83" t="s">
        <v>80</v>
      </c>
      <c r="AR95" s="80"/>
      <c r="AS95" s="84">
        <v>0</v>
      </c>
      <c r="AT95" s="85">
        <f>ROUND(SUM(AV95:AW95),2)</f>
        <v>0</v>
      </c>
      <c r="AU95" s="86">
        <f>'01 - SO 01 Odvodnění'!P130</f>
        <v>0</v>
      </c>
      <c r="AV95" s="85">
        <f>'01 - SO 01 Odvodnění'!J33</f>
        <v>0</v>
      </c>
      <c r="AW95" s="85">
        <f>'01 - SO 01 Odvodnění'!J34</f>
        <v>0</v>
      </c>
      <c r="AX95" s="85">
        <f>'01 - SO 01 Odvodnění'!J35</f>
        <v>0</v>
      </c>
      <c r="AY95" s="85">
        <f>'01 - SO 01 Odvodnění'!J36</f>
        <v>0</v>
      </c>
      <c r="AZ95" s="85">
        <f>'01 - SO 01 Odvodnění'!F33</f>
        <v>0</v>
      </c>
      <c r="BA95" s="85">
        <f>'01 - SO 01 Odvodnění'!F34</f>
        <v>0</v>
      </c>
      <c r="BB95" s="85">
        <f>'01 - SO 01 Odvodnění'!F35</f>
        <v>0</v>
      </c>
      <c r="BC95" s="85">
        <f>'01 - SO 01 Odvodnění'!F36</f>
        <v>0</v>
      </c>
      <c r="BD95" s="87">
        <f>'01 - SO 01 Odvodnění'!F37</f>
        <v>0</v>
      </c>
      <c r="BT95" s="88" t="s">
        <v>81</v>
      </c>
      <c r="BV95" s="88" t="s">
        <v>75</v>
      </c>
      <c r="BW95" s="88" t="s">
        <v>82</v>
      </c>
      <c r="BX95" s="88" t="s">
        <v>4</v>
      </c>
      <c r="CL95" s="88" t="s">
        <v>1</v>
      </c>
      <c r="CM95" s="88" t="s">
        <v>83</v>
      </c>
    </row>
    <row r="96" spans="1:91" s="7" customFormat="1" ht="16.5" customHeight="1">
      <c r="A96" s="79" t="s">
        <v>77</v>
      </c>
      <c r="B96" s="80"/>
      <c r="C96" s="81"/>
      <c r="D96" s="207" t="s">
        <v>84</v>
      </c>
      <c r="E96" s="207"/>
      <c r="F96" s="207"/>
      <c r="G96" s="207"/>
      <c r="H96" s="207"/>
      <c r="I96" s="82"/>
      <c r="J96" s="207" t="s">
        <v>85</v>
      </c>
      <c r="K96" s="207"/>
      <c r="L96" s="207"/>
      <c r="M96" s="207"/>
      <c r="N96" s="207"/>
      <c r="O96" s="207"/>
      <c r="P96" s="207"/>
      <c r="Q96" s="207"/>
      <c r="R96" s="207"/>
      <c r="S96" s="207"/>
      <c r="T96" s="207"/>
      <c r="U96" s="207"/>
      <c r="V96" s="207"/>
      <c r="W96" s="207"/>
      <c r="X96" s="207"/>
      <c r="Y96" s="207"/>
      <c r="Z96" s="207"/>
      <c r="AA96" s="207"/>
      <c r="AB96" s="207"/>
      <c r="AC96" s="207"/>
      <c r="AD96" s="207"/>
      <c r="AE96" s="207"/>
      <c r="AF96" s="207"/>
      <c r="AG96" s="205">
        <f>'101 - VRN'!J30</f>
        <v>0</v>
      </c>
      <c r="AH96" s="206"/>
      <c r="AI96" s="206"/>
      <c r="AJ96" s="206"/>
      <c r="AK96" s="206"/>
      <c r="AL96" s="206"/>
      <c r="AM96" s="206"/>
      <c r="AN96" s="205">
        <f>SUM(AG96,AT96)</f>
        <v>0</v>
      </c>
      <c r="AO96" s="206"/>
      <c r="AP96" s="206"/>
      <c r="AQ96" s="83" t="s">
        <v>86</v>
      </c>
      <c r="AR96" s="80"/>
      <c r="AS96" s="84">
        <v>0</v>
      </c>
      <c r="AT96" s="85">
        <f>ROUND(SUM(AV96:AW96),2)</f>
        <v>0</v>
      </c>
      <c r="AU96" s="86">
        <f>'101 - VRN'!P117</f>
        <v>0</v>
      </c>
      <c r="AV96" s="85">
        <f>'101 - VRN'!J33</f>
        <v>0</v>
      </c>
      <c r="AW96" s="85">
        <f>'101 - VRN'!J34</f>
        <v>0</v>
      </c>
      <c r="AX96" s="85">
        <f>'101 - VRN'!J35</f>
        <v>0</v>
      </c>
      <c r="AY96" s="85">
        <f>'101 - VRN'!J36</f>
        <v>0</v>
      </c>
      <c r="AZ96" s="85">
        <f>'101 - VRN'!F33</f>
        <v>0</v>
      </c>
      <c r="BA96" s="85">
        <f>'101 - VRN'!F34</f>
        <v>0</v>
      </c>
      <c r="BB96" s="85">
        <f>'101 - VRN'!F35</f>
        <v>0</v>
      </c>
      <c r="BC96" s="85">
        <f>'101 - VRN'!F36</f>
        <v>0</v>
      </c>
      <c r="BD96" s="87">
        <f>'101 - VRN'!F37</f>
        <v>0</v>
      </c>
      <c r="BT96" s="88" t="s">
        <v>81</v>
      </c>
      <c r="BV96" s="88" t="s">
        <v>75</v>
      </c>
      <c r="BW96" s="88" t="s">
        <v>87</v>
      </c>
      <c r="BX96" s="88" t="s">
        <v>4</v>
      </c>
      <c r="CL96" s="88" t="s">
        <v>1</v>
      </c>
      <c r="CM96" s="88" t="s">
        <v>83</v>
      </c>
    </row>
    <row r="97" spans="1:91" s="7" customFormat="1" ht="16.5" customHeight="1">
      <c r="A97" s="79" t="s">
        <v>77</v>
      </c>
      <c r="B97" s="80"/>
      <c r="C97" s="81"/>
      <c r="D97" s="207" t="s">
        <v>88</v>
      </c>
      <c r="E97" s="207"/>
      <c r="F97" s="207"/>
      <c r="G97" s="207"/>
      <c r="H97" s="207"/>
      <c r="I97" s="82"/>
      <c r="J97" s="207" t="s">
        <v>89</v>
      </c>
      <c r="K97" s="207"/>
      <c r="L97" s="207"/>
      <c r="M97" s="207"/>
      <c r="N97" s="207"/>
      <c r="O97" s="207"/>
      <c r="P97" s="207"/>
      <c r="Q97" s="207"/>
      <c r="R97" s="207"/>
      <c r="S97" s="207"/>
      <c r="T97" s="207"/>
      <c r="U97" s="207"/>
      <c r="V97" s="207"/>
      <c r="W97" s="207"/>
      <c r="X97" s="207"/>
      <c r="Y97" s="207"/>
      <c r="Z97" s="207"/>
      <c r="AA97" s="207"/>
      <c r="AB97" s="207"/>
      <c r="AC97" s="207"/>
      <c r="AD97" s="207"/>
      <c r="AE97" s="207"/>
      <c r="AF97" s="207"/>
      <c r="AG97" s="205">
        <f>'102 - ON'!J30</f>
        <v>0</v>
      </c>
      <c r="AH97" s="206"/>
      <c r="AI97" s="206"/>
      <c r="AJ97" s="206"/>
      <c r="AK97" s="206"/>
      <c r="AL97" s="206"/>
      <c r="AM97" s="206"/>
      <c r="AN97" s="205">
        <f>SUM(AG97,AT97)</f>
        <v>0</v>
      </c>
      <c r="AO97" s="206"/>
      <c r="AP97" s="206"/>
      <c r="AQ97" s="83" t="s">
        <v>90</v>
      </c>
      <c r="AR97" s="80"/>
      <c r="AS97" s="89">
        <v>0</v>
      </c>
      <c r="AT97" s="90">
        <f>ROUND(SUM(AV97:AW97),2)</f>
        <v>0</v>
      </c>
      <c r="AU97" s="91">
        <f>'102 - ON'!P118</f>
        <v>0</v>
      </c>
      <c r="AV97" s="90">
        <f>'102 - ON'!J33</f>
        <v>0</v>
      </c>
      <c r="AW97" s="90">
        <f>'102 - ON'!J34</f>
        <v>0</v>
      </c>
      <c r="AX97" s="90">
        <f>'102 - ON'!J35</f>
        <v>0</v>
      </c>
      <c r="AY97" s="90">
        <f>'102 - ON'!J36</f>
        <v>0</v>
      </c>
      <c r="AZ97" s="90">
        <f>'102 - ON'!F33</f>
        <v>0</v>
      </c>
      <c r="BA97" s="90">
        <f>'102 - ON'!F34</f>
        <v>0</v>
      </c>
      <c r="BB97" s="90">
        <f>'102 - ON'!F35</f>
        <v>0</v>
      </c>
      <c r="BC97" s="90">
        <f>'102 - ON'!F36</f>
        <v>0</v>
      </c>
      <c r="BD97" s="92">
        <f>'102 - ON'!F37</f>
        <v>0</v>
      </c>
      <c r="BT97" s="88" t="s">
        <v>81</v>
      </c>
      <c r="BV97" s="88" t="s">
        <v>75</v>
      </c>
      <c r="BW97" s="88" t="s">
        <v>91</v>
      </c>
      <c r="BX97" s="88" t="s">
        <v>4</v>
      </c>
      <c r="CL97" s="88" t="s">
        <v>1</v>
      </c>
      <c r="CM97" s="88" t="s">
        <v>83</v>
      </c>
    </row>
    <row r="98" spans="1:91" s="2" customFormat="1" ht="30" customHeight="1">
      <c r="A98" s="32"/>
      <c r="B98" s="33"/>
      <c r="C98" s="32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  <c r="AF98" s="32"/>
      <c r="AG98" s="32"/>
      <c r="AH98" s="32"/>
      <c r="AI98" s="32"/>
      <c r="AJ98" s="32"/>
      <c r="AK98" s="32"/>
      <c r="AL98" s="32"/>
      <c r="AM98" s="32"/>
      <c r="AN98" s="32"/>
      <c r="AO98" s="32"/>
      <c r="AP98" s="32"/>
      <c r="AQ98" s="32"/>
      <c r="AR98" s="33"/>
      <c r="AS98" s="32"/>
      <c r="AT98" s="32"/>
      <c r="AU98" s="32"/>
      <c r="AV98" s="32"/>
      <c r="AW98" s="32"/>
      <c r="AX98" s="32"/>
      <c r="AY98" s="32"/>
      <c r="AZ98" s="32"/>
      <c r="BA98" s="32"/>
      <c r="BB98" s="32"/>
      <c r="BC98" s="32"/>
      <c r="BD98" s="32"/>
      <c r="BE98" s="32"/>
    </row>
    <row r="99" spans="1:91" s="2" customFormat="1" ht="6.95" customHeight="1">
      <c r="A99" s="32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48"/>
      <c r="U99" s="48"/>
      <c r="V99" s="48"/>
      <c r="W99" s="48"/>
      <c r="X99" s="48"/>
      <c r="Y99" s="48"/>
      <c r="Z99" s="48"/>
      <c r="AA99" s="48"/>
      <c r="AB99" s="48"/>
      <c r="AC99" s="48"/>
      <c r="AD99" s="48"/>
      <c r="AE99" s="48"/>
      <c r="AF99" s="48"/>
      <c r="AG99" s="48"/>
      <c r="AH99" s="48"/>
      <c r="AI99" s="48"/>
      <c r="AJ99" s="48"/>
      <c r="AK99" s="48"/>
      <c r="AL99" s="48"/>
      <c r="AM99" s="48"/>
      <c r="AN99" s="48"/>
      <c r="AO99" s="48"/>
      <c r="AP99" s="48"/>
      <c r="AQ99" s="48"/>
      <c r="AR99" s="33"/>
      <c r="AS99" s="32"/>
      <c r="AT99" s="32"/>
      <c r="AU99" s="32"/>
      <c r="AV99" s="32"/>
      <c r="AW99" s="32"/>
      <c r="AX99" s="32"/>
      <c r="AY99" s="32"/>
      <c r="AZ99" s="32"/>
      <c r="BA99" s="32"/>
      <c r="BB99" s="32"/>
      <c r="BC99" s="32"/>
      <c r="BD99" s="32"/>
      <c r="BE99" s="32"/>
    </row>
  </sheetData>
  <mergeCells count="50">
    <mergeCell ref="W30:AE30"/>
    <mergeCell ref="AK30:AO30"/>
    <mergeCell ref="L30:P30"/>
    <mergeCell ref="W31:AE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AN97:AP97"/>
    <mergeCell ref="AG97:AM97"/>
    <mergeCell ref="D97:H97"/>
    <mergeCell ref="J97:AF97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AG94:AM94"/>
    <mergeCell ref="AN94:AP94"/>
    <mergeCell ref="AR2:BE2"/>
    <mergeCell ref="AN96:AP96"/>
    <mergeCell ref="AG96:AM96"/>
    <mergeCell ref="D96:H96"/>
    <mergeCell ref="J96:AF96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</mergeCells>
  <hyperlinks>
    <hyperlink ref="A95" location="'01 - SO 01 Odvodnění'!C2" display="/" xr:uid="{00000000-0004-0000-0000-000000000000}"/>
    <hyperlink ref="A96" location="'101 - VRN'!C2" display="/" xr:uid="{00000000-0004-0000-0000-000001000000}"/>
    <hyperlink ref="A97" location="'102 - ON'!C2" display="/" xr:uid="{00000000-0004-0000-0000-000002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BM42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82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92</v>
      </c>
      <c r="L4" s="20"/>
      <c r="M4" s="93" t="s">
        <v>10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16.5" customHeight="1">
      <c r="B7" s="20"/>
      <c r="E7" s="243" t="str">
        <f>'Rekapitulace stavby'!K6</f>
        <v>Odvodnění ul. Češovská, Praha 20 - Horní Počernice</v>
      </c>
      <c r="F7" s="244"/>
      <c r="G7" s="244"/>
      <c r="H7" s="244"/>
      <c r="L7" s="20"/>
    </row>
    <row r="8" spans="1:46" s="2" customFormat="1" ht="12" customHeight="1">
      <c r="A8" s="32"/>
      <c r="B8" s="33"/>
      <c r="C8" s="32"/>
      <c r="D8" s="27" t="s">
        <v>93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15" t="s">
        <v>94</v>
      </c>
      <c r="F9" s="242"/>
      <c r="G9" s="242"/>
      <c r="H9" s="24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 t="s">
        <v>22</v>
      </c>
      <c r="J12" s="55" t="str">
        <f>'Rekapitulace stavby'!AN8</f>
        <v>4. 10. 2022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 t="s">
        <v>25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26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27" t="s">
        <v>25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5" t="str">
        <f>'Rekapitulace stavby'!E14</f>
        <v>Vyplň údaj</v>
      </c>
      <c r="F18" s="234"/>
      <c r="G18" s="234"/>
      <c r="H18" s="234"/>
      <c r="I18" s="27" t="s">
        <v>26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29</v>
      </c>
      <c r="E20" s="32"/>
      <c r="F20" s="32"/>
      <c r="G20" s="32"/>
      <c r="H20" s="32"/>
      <c r="I20" s="27" t="s">
        <v>25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26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25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26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38" t="s">
        <v>1</v>
      </c>
      <c r="F27" s="238"/>
      <c r="G27" s="238"/>
      <c r="H27" s="23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ROUND(J130,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37</v>
      </c>
      <c r="E33" s="27" t="s">
        <v>38</v>
      </c>
      <c r="F33" s="99">
        <f>ROUND((SUM(BE130:BE428)),  2)</f>
        <v>0</v>
      </c>
      <c r="G33" s="32"/>
      <c r="H33" s="32"/>
      <c r="I33" s="100">
        <v>0.21</v>
      </c>
      <c r="J33" s="99">
        <f>ROUND(((SUM(BE130:BE428))*I33),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39</v>
      </c>
      <c r="F34" s="99">
        <f>ROUND((SUM(BF130:BF428)),  2)</f>
        <v>0</v>
      </c>
      <c r="G34" s="32"/>
      <c r="H34" s="32"/>
      <c r="I34" s="100">
        <v>0.15</v>
      </c>
      <c r="J34" s="99">
        <f>ROUND(((SUM(BF130:BF428))*I34),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40</v>
      </c>
      <c r="F35" s="99">
        <f>ROUND((SUM(BG130:BG428)),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41</v>
      </c>
      <c r="F36" s="99">
        <f>ROUND((SUM(BH130:BH428)),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42</v>
      </c>
      <c r="F37" s="99">
        <f>ROUND((SUM(BI130:BI428)),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3" t="str">
        <f>E7</f>
        <v>Odvodnění ul. Češovská, Praha 20 - Horní Počernice</v>
      </c>
      <c r="F85" s="244"/>
      <c r="G85" s="244"/>
      <c r="H85" s="24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93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15" t="str">
        <f>E9</f>
        <v>01 - SO 01 Odvodnění</v>
      </c>
      <c r="F87" s="242"/>
      <c r="G87" s="242"/>
      <c r="H87" s="24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27" t="s">
        <v>22</v>
      </c>
      <c r="J89" s="55" t="str">
        <f>IF(J12="","",J12)</f>
        <v>4. 10. 2022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2"/>
      <c r="E91" s="32"/>
      <c r="F91" s="25" t="str">
        <f>E15</f>
        <v xml:space="preserve"> </v>
      </c>
      <c r="G91" s="32"/>
      <c r="H91" s="32"/>
      <c r="I91" s="27" t="s">
        <v>29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96</v>
      </c>
      <c r="D94" s="101"/>
      <c r="E94" s="101"/>
      <c r="F94" s="101"/>
      <c r="G94" s="101"/>
      <c r="H94" s="101"/>
      <c r="I94" s="101"/>
      <c r="J94" s="110" t="s">
        <v>97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98</v>
      </c>
      <c r="D96" s="32"/>
      <c r="E96" s="32"/>
      <c r="F96" s="32"/>
      <c r="G96" s="32"/>
      <c r="H96" s="32"/>
      <c r="I96" s="32"/>
      <c r="J96" s="71">
        <f>J130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99</v>
      </c>
    </row>
    <row r="97" spans="1:31" s="9" customFormat="1" ht="24.95" customHeight="1">
      <c r="B97" s="112"/>
      <c r="D97" s="113" t="s">
        <v>100</v>
      </c>
      <c r="E97" s="114"/>
      <c r="F97" s="114"/>
      <c r="G97" s="114"/>
      <c r="H97" s="114"/>
      <c r="I97" s="114"/>
      <c r="J97" s="115">
        <f>J131</f>
        <v>0</v>
      </c>
      <c r="L97" s="112"/>
    </row>
    <row r="98" spans="1:31" s="10" customFormat="1" ht="19.899999999999999" customHeight="1">
      <c r="B98" s="116"/>
      <c r="D98" s="117" t="s">
        <v>101</v>
      </c>
      <c r="E98" s="118"/>
      <c r="F98" s="118"/>
      <c r="G98" s="118"/>
      <c r="H98" s="118"/>
      <c r="I98" s="118"/>
      <c r="J98" s="119">
        <f>J132</f>
        <v>0</v>
      </c>
      <c r="L98" s="116"/>
    </row>
    <row r="99" spans="1:31" s="10" customFormat="1" ht="19.899999999999999" customHeight="1">
      <c r="B99" s="116"/>
      <c r="D99" s="117" t="s">
        <v>102</v>
      </c>
      <c r="E99" s="118"/>
      <c r="F99" s="118"/>
      <c r="G99" s="118"/>
      <c r="H99" s="118"/>
      <c r="I99" s="118"/>
      <c r="J99" s="119">
        <f>J259</f>
        <v>0</v>
      </c>
      <c r="L99" s="116"/>
    </row>
    <row r="100" spans="1:31" s="10" customFormat="1" ht="19.899999999999999" customHeight="1">
      <c r="B100" s="116"/>
      <c r="D100" s="117" t="s">
        <v>103</v>
      </c>
      <c r="E100" s="118"/>
      <c r="F100" s="118"/>
      <c r="G100" s="118"/>
      <c r="H100" s="118"/>
      <c r="I100" s="118"/>
      <c r="J100" s="119">
        <f>J264</f>
        <v>0</v>
      </c>
      <c r="L100" s="116"/>
    </row>
    <row r="101" spans="1:31" s="10" customFormat="1" ht="19.899999999999999" customHeight="1">
      <c r="B101" s="116"/>
      <c r="D101" s="117" t="s">
        <v>104</v>
      </c>
      <c r="E101" s="118"/>
      <c r="F101" s="118"/>
      <c r="G101" s="118"/>
      <c r="H101" s="118"/>
      <c r="I101" s="118"/>
      <c r="J101" s="119">
        <f>J312</f>
        <v>0</v>
      </c>
      <c r="L101" s="116"/>
    </row>
    <row r="102" spans="1:31" s="10" customFormat="1" ht="19.899999999999999" customHeight="1">
      <c r="B102" s="116"/>
      <c r="D102" s="117" t="s">
        <v>105</v>
      </c>
      <c r="E102" s="118"/>
      <c r="F102" s="118"/>
      <c r="G102" s="118"/>
      <c r="H102" s="118"/>
      <c r="I102" s="118"/>
      <c r="J102" s="119">
        <f>J337</f>
        <v>0</v>
      </c>
      <c r="L102" s="116"/>
    </row>
    <row r="103" spans="1:31" s="10" customFormat="1" ht="19.899999999999999" customHeight="1">
      <c r="B103" s="116"/>
      <c r="D103" s="117" t="s">
        <v>106</v>
      </c>
      <c r="E103" s="118"/>
      <c r="F103" s="118"/>
      <c r="G103" s="118"/>
      <c r="H103" s="118"/>
      <c r="I103" s="118"/>
      <c r="J103" s="119">
        <f>J378</f>
        <v>0</v>
      </c>
      <c r="L103" s="116"/>
    </row>
    <row r="104" spans="1:31" s="10" customFormat="1" ht="19.899999999999999" customHeight="1">
      <c r="B104" s="116"/>
      <c r="D104" s="117" t="s">
        <v>107</v>
      </c>
      <c r="E104" s="118"/>
      <c r="F104" s="118"/>
      <c r="G104" s="118"/>
      <c r="H104" s="118"/>
      <c r="I104" s="118"/>
      <c r="J104" s="119">
        <f>J409</f>
        <v>0</v>
      </c>
      <c r="L104" s="116"/>
    </row>
    <row r="105" spans="1:31" s="9" customFormat="1" ht="24.95" customHeight="1">
      <c r="B105" s="112"/>
      <c r="D105" s="113" t="s">
        <v>108</v>
      </c>
      <c r="E105" s="114"/>
      <c r="F105" s="114"/>
      <c r="G105" s="114"/>
      <c r="H105" s="114"/>
      <c r="I105" s="114"/>
      <c r="J105" s="115">
        <f>J412</f>
        <v>0</v>
      </c>
      <c r="L105" s="112"/>
    </row>
    <row r="106" spans="1:31" s="10" customFormat="1" ht="19.899999999999999" customHeight="1">
      <c r="B106" s="116"/>
      <c r="D106" s="117" t="s">
        <v>109</v>
      </c>
      <c r="E106" s="118"/>
      <c r="F106" s="118"/>
      <c r="G106" s="118"/>
      <c r="H106" s="118"/>
      <c r="I106" s="118"/>
      <c r="J106" s="119">
        <f>J413</f>
        <v>0</v>
      </c>
      <c r="L106" s="116"/>
    </row>
    <row r="107" spans="1:31" s="9" customFormat="1" ht="24.95" customHeight="1">
      <c r="B107" s="112"/>
      <c r="D107" s="113" t="s">
        <v>110</v>
      </c>
      <c r="E107" s="114"/>
      <c r="F107" s="114"/>
      <c r="G107" s="114"/>
      <c r="H107" s="114"/>
      <c r="I107" s="114"/>
      <c r="J107" s="115">
        <f>J421</f>
        <v>0</v>
      </c>
      <c r="L107" s="112"/>
    </row>
    <row r="108" spans="1:31" s="10" customFormat="1" ht="19.899999999999999" customHeight="1">
      <c r="B108" s="116"/>
      <c r="D108" s="117" t="s">
        <v>111</v>
      </c>
      <c r="E108" s="118"/>
      <c r="F108" s="118"/>
      <c r="G108" s="118"/>
      <c r="H108" s="118"/>
      <c r="I108" s="118"/>
      <c r="J108" s="119">
        <f>J422</f>
        <v>0</v>
      </c>
      <c r="L108" s="116"/>
    </row>
    <row r="109" spans="1:31" s="9" customFormat="1" ht="24.95" customHeight="1">
      <c r="B109" s="112"/>
      <c r="D109" s="113" t="s">
        <v>112</v>
      </c>
      <c r="E109" s="114"/>
      <c r="F109" s="114"/>
      <c r="G109" s="114"/>
      <c r="H109" s="114"/>
      <c r="I109" s="114"/>
      <c r="J109" s="115">
        <f>J424</f>
        <v>0</v>
      </c>
      <c r="L109" s="112"/>
    </row>
    <row r="110" spans="1:31" s="10" customFormat="1" ht="19.899999999999999" customHeight="1">
      <c r="B110" s="116"/>
      <c r="D110" s="117" t="s">
        <v>113</v>
      </c>
      <c r="E110" s="118"/>
      <c r="F110" s="118"/>
      <c r="G110" s="118"/>
      <c r="H110" s="118"/>
      <c r="I110" s="118"/>
      <c r="J110" s="119">
        <f>J425</f>
        <v>0</v>
      </c>
      <c r="L110" s="116"/>
    </row>
    <row r="111" spans="1:31" s="2" customFormat="1" ht="21.7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6" spans="1:31" s="2" customFormat="1" ht="6.95" customHeight="1">
      <c r="A116" s="32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31" s="2" customFormat="1" ht="24.95" customHeight="1">
      <c r="A117" s="32"/>
      <c r="B117" s="33"/>
      <c r="C117" s="21" t="s">
        <v>114</v>
      </c>
      <c r="D117" s="32"/>
      <c r="E117" s="32"/>
      <c r="F117" s="32"/>
      <c r="G117" s="32"/>
      <c r="H117" s="32"/>
      <c r="I117" s="32"/>
      <c r="J117" s="32"/>
      <c r="K117" s="32"/>
      <c r="L117" s="4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</row>
    <row r="118" spans="1:31" s="2" customFormat="1" ht="6.95" customHeight="1">
      <c r="A118" s="32"/>
      <c r="B118" s="33"/>
      <c r="C118" s="32"/>
      <c r="D118" s="32"/>
      <c r="E118" s="32"/>
      <c r="F118" s="32"/>
      <c r="G118" s="32"/>
      <c r="H118" s="32"/>
      <c r="I118" s="32"/>
      <c r="J118" s="32"/>
      <c r="K118" s="32"/>
      <c r="L118" s="4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</row>
    <row r="119" spans="1:31" s="2" customFormat="1" ht="12" customHeight="1">
      <c r="A119" s="32"/>
      <c r="B119" s="33"/>
      <c r="C119" s="27" t="s">
        <v>16</v>
      </c>
      <c r="D119" s="32"/>
      <c r="E119" s="32"/>
      <c r="F119" s="32"/>
      <c r="G119" s="32"/>
      <c r="H119" s="32"/>
      <c r="I119" s="32"/>
      <c r="J119" s="32"/>
      <c r="K119" s="32"/>
      <c r="L119" s="42"/>
      <c r="S119" s="32"/>
      <c r="T119" s="32"/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</row>
    <row r="120" spans="1:31" s="2" customFormat="1" ht="16.5" customHeight="1">
      <c r="A120" s="32"/>
      <c r="B120" s="33"/>
      <c r="C120" s="32"/>
      <c r="D120" s="32"/>
      <c r="E120" s="243" t="str">
        <f>E7</f>
        <v>Odvodnění ul. Češovská, Praha 20 - Horní Počernice</v>
      </c>
      <c r="F120" s="244"/>
      <c r="G120" s="244"/>
      <c r="H120" s="244"/>
      <c r="I120" s="32"/>
      <c r="J120" s="32"/>
      <c r="K120" s="32"/>
      <c r="L120" s="42"/>
      <c r="S120" s="32"/>
      <c r="T120" s="32"/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</row>
    <row r="121" spans="1:31" s="2" customFormat="1" ht="12" customHeight="1">
      <c r="A121" s="32"/>
      <c r="B121" s="33"/>
      <c r="C121" s="27" t="s">
        <v>93</v>
      </c>
      <c r="D121" s="32"/>
      <c r="E121" s="32"/>
      <c r="F121" s="32"/>
      <c r="G121" s="32"/>
      <c r="H121" s="32"/>
      <c r="I121" s="32"/>
      <c r="J121" s="32"/>
      <c r="K121" s="32"/>
      <c r="L121" s="42"/>
      <c r="S121" s="32"/>
      <c r="T121" s="32"/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</row>
    <row r="122" spans="1:31" s="2" customFormat="1" ht="16.5" customHeight="1">
      <c r="A122" s="32"/>
      <c r="B122" s="33"/>
      <c r="C122" s="32"/>
      <c r="D122" s="32"/>
      <c r="E122" s="215" t="str">
        <f>E9</f>
        <v>01 - SO 01 Odvodnění</v>
      </c>
      <c r="F122" s="242"/>
      <c r="G122" s="242"/>
      <c r="H122" s="242"/>
      <c r="I122" s="32"/>
      <c r="J122" s="32"/>
      <c r="K122" s="32"/>
      <c r="L122" s="4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  <row r="123" spans="1:31" s="2" customFormat="1" ht="6.95" customHeight="1">
      <c r="A123" s="32"/>
      <c r="B123" s="33"/>
      <c r="C123" s="32"/>
      <c r="D123" s="32"/>
      <c r="E123" s="32"/>
      <c r="F123" s="32"/>
      <c r="G123" s="32"/>
      <c r="H123" s="32"/>
      <c r="I123" s="32"/>
      <c r="J123" s="32"/>
      <c r="K123" s="32"/>
      <c r="L123" s="42"/>
      <c r="S123" s="32"/>
      <c r="T123" s="32"/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</row>
    <row r="124" spans="1:31" s="2" customFormat="1" ht="12" customHeight="1">
      <c r="A124" s="32"/>
      <c r="B124" s="33"/>
      <c r="C124" s="27" t="s">
        <v>20</v>
      </c>
      <c r="D124" s="32"/>
      <c r="E124" s="32"/>
      <c r="F124" s="25" t="str">
        <f>F12</f>
        <v xml:space="preserve"> </v>
      </c>
      <c r="G124" s="32"/>
      <c r="H124" s="32"/>
      <c r="I124" s="27" t="s">
        <v>22</v>
      </c>
      <c r="J124" s="55" t="str">
        <f>IF(J12="","",J12)</f>
        <v>4. 10. 2022</v>
      </c>
      <c r="K124" s="32"/>
      <c r="L124" s="42"/>
      <c r="S124" s="32"/>
      <c r="T124" s="32"/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</row>
    <row r="125" spans="1:31" s="2" customFormat="1" ht="6.95" customHeight="1">
      <c r="A125" s="32"/>
      <c r="B125" s="33"/>
      <c r="C125" s="32"/>
      <c r="D125" s="32"/>
      <c r="E125" s="32"/>
      <c r="F125" s="32"/>
      <c r="G125" s="32"/>
      <c r="H125" s="32"/>
      <c r="I125" s="32"/>
      <c r="J125" s="32"/>
      <c r="K125" s="32"/>
      <c r="L125" s="42"/>
      <c r="S125" s="32"/>
      <c r="T125" s="32"/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</row>
    <row r="126" spans="1:31" s="2" customFormat="1" ht="15.2" customHeight="1">
      <c r="A126" s="32"/>
      <c r="B126" s="33"/>
      <c r="C126" s="27" t="s">
        <v>24</v>
      </c>
      <c r="D126" s="32"/>
      <c r="E126" s="32"/>
      <c r="F126" s="25" t="str">
        <f>E15</f>
        <v xml:space="preserve"> </v>
      </c>
      <c r="G126" s="32"/>
      <c r="H126" s="32"/>
      <c r="I126" s="27" t="s">
        <v>29</v>
      </c>
      <c r="J126" s="30" t="str">
        <f>E21</f>
        <v xml:space="preserve"> </v>
      </c>
      <c r="K126" s="32"/>
      <c r="L126" s="42"/>
      <c r="S126" s="32"/>
      <c r="T126" s="32"/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</row>
    <row r="127" spans="1:31" s="2" customFormat="1" ht="15.2" customHeight="1">
      <c r="A127" s="32"/>
      <c r="B127" s="33"/>
      <c r="C127" s="27" t="s">
        <v>27</v>
      </c>
      <c r="D127" s="32"/>
      <c r="E127" s="32"/>
      <c r="F127" s="25" t="str">
        <f>IF(E18="","",E18)</f>
        <v>Vyplň údaj</v>
      </c>
      <c r="G127" s="32"/>
      <c r="H127" s="32"/>
      <c r="I127" s="27" t="s">
        <v>31</v>
      </c>
      <c r="J127" s="30" t="str">
        <f>E24</f>
        <v xml:space="preserve"> </v>
      </c>
      <c r="K127" s="32"/>
      <c r="L127" s="4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  <row r="128" spans="1:31" s="2" customFormat="1" ht="10.35" customHeight="1">
      <c r="A128" s="32"/>
      <c r="B128" s="33"/>
      <c r="C128" s="32"/>
      <c r="D128" s="32"/>
      <c r="E128" s="32"/>
      <c r="F128" s="32"/>
      <c r="G128" s="32"/>
      <c r="H128" s="32"/>
      <c r="I128" s="32"/>
      <c r="J128" s="32"/>
      <c r="K128" s="32"/>
      <c r="L128" s="42"/>
      <c r="S128" s="32"/>
      <c r="T128" s="32"/>
      <c r="U128" s="32"/>
      <c r="V128" s="32"/>
      <c r="W128" s="32"/>
      <c r="X128" s="32"/>
      <c r="Y128" s="32"/>
      <c r="Z128" s="32"/>
      <c r="AA128" s="32"/>
      <c r="AB128" s="32"/>
      <c r="AC128" s="32"/>
      <c r="AD128" s="32"/>
      <c r="AE128" s="32"/>
    </row>
    <row r="129" spans="1:65" s="11" customFormat="1" ht="29.25" customHeight="1">
      <c r="A129" s="120"/>
      <c r="B129" s="121"/>
      <c r="C129" s="122" t="s">
        <v>115</v>
      </c>
      <c r="D129" s="123" t="s">
        <v>58</v>
      </c>
      <c r="E129" s="123" t="s">
        <v>54</v>
      </c>
      <c r="F129" s="123" t="s">
        <v>55</v>
      </c>
      <c r="G129" s="123" t="s">
        <v>116</v>
      </c>
      <c r="H129" s="123" t="s">
        <v>117</v>
      </c>
      <c r="I129" s="123" t="s">
        <v>118</v>
      </c>
      <c r="J129" s="124" t="s">
        <v>97</v>
      </c>
      <c r="K129" s="125" t="s">
        <v>119</v>
      </c>
      <c r="L129" s="126"/>
      <c r="M129" s="62" t="s">
        <v>1</v>
      </c>
      <c r="N129" s="63" t="s">
        <v>37</v>
      </c>
      <c r="O129" s="63" t="s">
        <v>120</v>
      </c>
      <c r="P129" s="63" t="s">
        <v>121</v>
      </c>
      <c r="Q129" s="63" t="s">
        <v>122</v>
      </c>
      <c r="R129" s="63" t="s">
        <v>123</v>
      </c>
      <c r="S129" s="63" t="s">
        <v>124</v>
      </c>
      <c r="T129" s="64" t="s">
        <v>125</v>
      </c>
      <c r="U129" s="120"/>
      <c r="V129" s="120"/>
      <c r="W129" s="120"/>
      <c r="X129" s="120"/>
      <c r="Y129" s="120"/>
      <c r="Z129" s="120"/>
      <c r="AA129" s="120"/>
      <c r="AB129" s="120"/>
      <c r="AC129" s="120"/>
      <c r="AD129" s="120"/>
      <c r="AE129" s="120"/>
    </row>
    <row r="130" spans="1:65" s="2" customFormat="1" ht="22.9" customHeight="1">
      <c r="A130" s="32"/>
      <c r="B130" s="33"/>
      <c r="C130" s="69" t="s">
        <v>126</v>
      </c>
      <c r="D130" s="32"/>
      <c r="E130" s="32"/>
      <c r="F130" s="32"/>
      <c r="G130" s="32"/>
      <c r="H130" s="32"/>
      <c r="I130" s="32"/>
      <c r="J130" s="127">
        <f>BK130</f>
        <v>0</v>
      </c>
      <c r="K130" s="32"/>
      <c r="L130" s="33"/>
      <c r="M130" s="65"/>
      <c r="N130" s="56"/>
      <c r="O130" s="66"/>
      <c r="P130" s="128">
        <f>P131+P412+P421+P424</f>
        <v>0</v>
      </c>
      <c r="Q130" s="66"/>
      <c r="R130" s="128">
        <f>R131+R412+R421+R424</f>
        <v>83.531671919999994</v>
      </c>
      <c r="S130" s="66"/>
      <c r="T130" s="129">
        <f>T131+T412+T421+T424</f>
        <v>36.475000000000001</v>
      </c>
      <c r="U130" s="32"/>
      <c r="V130" s="32"/>
      <c r="W130" s="32"/>
      <c r="X130" s="32"/>
      <c r="Y130" s="32"/>
      <c r="Z130" s="32"/>
      <c r="AA130" s="32"/>
      <c r="AB130" s="32"/>
      <c r="AC130" s="32"/>
      <c r="AD130" s="32"/>
      <c r="AE130" s="32"/>
      <c r="AT130" s="17" t="s">
        <v>72</v>
      </c>
      <c r="AU130" s="17" t="s">
        <v>99</v>
      </c>
      <c r="BK130" s="130">
        <f>BK131+BK412+BK421+BK424</f>
        <v>0</v>
      </c>
    </row>
    <row r="131" spans="1:65" s="12" customFormat="1" ht="25.9" customHeight="1">
      <c r="B131" s="131"/>
      <c r="D131" s="132" t="s">
        <v>72</v>
      </c>
      <c r="E131" s="133" t="s">
        <v>127</v>
      </c>
      <c r="F131" s="133" t="s">
        <v>128</v>
      </c>
      <c r="I131" s="134"/>
      <c r="J131" s="135">
        <f>BK131</f>
        <v>0</v>
      </c>
      <c r="L131" s="131"/>
      <c r="M131" s="136"/>
      <c r="N131" s="137"/>
      <c r="O131" s="137"/>
      <c r="P131" s="138">
        <f>P132+P259+P264+P312+P337+P378+P409</f>
        <v>0</v>
      </c>
      <c r="Q131" s="137"/>
      <c r="R131" s="138">
        <f>R132+R259+R264+R312+R337+R378+R409</f>
        <v>83.512219119999997</v>
      </c>
      <c r="S131" s="137"/>
      <c r="T131" s="139">
        <f>T132+T259+T264+T312+T337+T378+T409</f>
        <v>36.475000000000001</v>
      </c>
      <c r="AR131" s="132" t="s">
        <v>81</v>
      </c>
      <c r="AT131" s="140" t="s">
        <v>72</v>
      </c>
      <c r="AU131" s="140" t="s">
        <v>73</v>
      </c>
      <c r="AY131" s="132" t="s">
        <v>129</v>
      </c>
      <c r="BK131" s="141">
        <f>BK132+BK259+BK264+BK312+BK337+BK378+BK409</f>
        <v>0</v>
      </c>
    </row>
    <row r="132" spans="1:65" s="12" customFormat="1" ht="22.9" customHeight="1">
      <c r="B132" s="131"/>
      <c r="D132" s="132" t="s">
        <v>72</v>
      </c>
      <c r="E132" s="142" t="s">
        <v>81</v>
      </c>
      <c r="F132" s="142" t="s">
        <v>130</v>
      </c>
      <c r="I132" s="134"/>
      <c r="J132" s="143">
        <f>BK132</f>
        <v>0</v>
      </c>
      <c r="L132" s="131"/>
      <c r="M132" s="136"/>
      <c r="N132" s="137"/>
      <c r="O132" s="137"/>
      <c r="P132" s="138">
        <f>SUM(P133:P258)</f>
        <v>0</v>
      </c>
      <c r="Q132" s="137"/>
      <c r="R132" s="138">
        <f>SUM(R133:R258)</f>
        <v>0.16212870000000001</v>
      </c>
      <c r="S132" s="137"/>
      <c r="T132" s="139">
        <f>SUM(T133:T258)</f>
        <v>36.475000000000001</v>
      </c>
      <c r="AR132" s="132" t="s">
        <v>81</v>
      </c>
      <c r="AT132" s="140" t="s">
        <v>72</v>
      </c>
      <c r="AU132" s="140" t="s">
        <v>81</v>
      </c>
      <c r="AY132" s="132" t="s">
        <v>129</v>
      </c>
      <c r="BK132" s="141">
        <f>SUM(BK133:BK258)</f>
        <v>0</v>
      </c>
    </row>
    <row r="133" spans="1:65" s="2" customFormat="1" ht="24.2" customHeight="1">
      <c r="A133" s="32"/>
      <c r="B133" s="144"/>
      <c r="C133" s="145" t="s">
        <v>81</v>
      </c>
      <c r="D133" s="145" t="s">
        <v>131</v>
      </c>
      <c r="E133" s="146" t="s">
        <v>132</v>
      </c>
      <c r="F133" s="147" t="s">
        <v>133</v>
      </c>
      <c r="G133" s="148" t="s">
        <v>134</v>
      </c>
      <c r="H133" s="149">
        <v>18</v>
      </c>
      <c r="I133" s="150"/>
      <c r="J133" s="151">
        <f>ROUND(I133*H133,2)</f>
        <v>0</v>
      </c>
      <c r="K133" s="152"/>
      <c r="L133" s="33"/>
      <c r="M133" s="153" t="s">
        <v>1</v>
      </c>
      <c r="N133" s="154" t="s">
        <v>38</v>
      </c>
      <c r="O133" s="58"/>
      <c r="P133" s="155">
        <f>O133*H133</f>
        <v>0</v>
      </c>
      <c r="Q133" s="155">
        <v>0</v>
      </c>
      <c r="R133" s="155">
        <f>Q133*H133</f>
        <v>0</v>
      </c>
      <c r="S133" s="155">
        <v>0.26</v>
      </c>
      <c r="T133" s="156">
        <f>S133*H133</f>
        <v>4.68</v>
      </c>
      <c r="U133" s="32"/>
      <c r="V133" s="32"/>
      <c r="W133" s="32"/>
      <c r="X133" s="32"/>
      <c r="Y133" s="32"/>
      <c r="Z133" s="32"/>
      <c r="AA133" s="32"/>
      <c r="AB133" s="32"/>
      <c r="AC133" s="32"/>
      <c r="AD133" s="32"/>
      <c r="AE133" s="32"/>
      <c r="AR133" s="157" t="s">
        <v>135</v>
      </c>
      <c r="AT133" s="157" t="s">
        <v>131</v>
      </c>
      <c r="AU133" s="157" t="s">
        <v>83</v>
      </c>
      <c r="AY133" s="17" t="s">
        <v>129</v>
      </c>
      <c r="BE133" s="158">
        <f>IF(N133="základní",J133,0)</f>
        <v>0</v>
      </c>
      <c r="BF133" s="158">
        <f>IF(N133="snížená",J133,0)</f>
        <v>0</v>
      </c>
      <c r="BG133" s="158">
        <f>IF(N133="zákl. přenesená",J133,0)</f>
        <v>0</v>
      </c>
      <c r="BH133" s="158">
        <f>IF(N133="sníž. přenesená",J133,0)</f>
        <v>0</v>
      </c>
      <c r="BI133" s="158">
        <f>IF(N133="nulová",J133,0)</f>
        <v>0</v>
      </c>
      <c r="BJ133" s="17" t="s">
        <v>81</v>
      </c>
      <c r="BK133" s="158">
        <f>ROUND(I133*H133,2)</f>
        <v>0</v>
      </c>
      <c r="BL133" s="17" t="s">
        <v>135</v>
      </c>
      <c r="BM133" s="157" t="s">
        <v>136</v>
      </c>
    </row>
    <row r="134" spans="1:65" s="13" customFormat="1">
      <c r="B134" s="159"/>
      <c r="D134" s="160" t="s">
        <v>137</v>
      </c>
      <c r="E134" s="161" t="s">
        <v>1</v>
      </c>
      <c r="F134" s="162" t="s">
        <v>138</v>
      </c>
      <c r="H134" s="163">
        <v>18</v>
      </c>
      <c r="I134" s="164"/>
      <c r="L134" s="159"/>
      <c r="M134" s="165"/>
      <c r="N134" s="166"/>
      <c r="O134" s="166"/>
      <c r="P134" s="166"/>
      <c r="Q134" s="166"/>
      <c r="R134" s="166"/>
      <c r="S134" s="166"/>
      <c r="T134" s="167"/>
      <c r="AT134" s="161" t="s">
        <v>137</v>
      </c>
      <c r="AU134" s="161" t="s">
        <v>83</v>
      </c>
      <c r="AV134" s="13" t="s">
        <v>83</v>
      </c>
      <c r="AW134" s="13" t="s">
        <v>30</v>
      </c>
      <c r="AX134" s="13" t="s">
        <v>73</v>
      </c>
      <c r="AY134" s="161" t="s">
        <v>129</v>
      </c>
    </row>
    <row r="135" spans="1:65" s="14" customFormat="1">
      <c r="B135" s="168"/>
      <c r="D135" s="160" t="s">
        <v>137</v>
      </c>
      <c r="E135" s="169" t="s">
        <v>1</v>
      </c>
      <c r="F135" s="170" t="s">
        <v>139</v>
      </c>
      <c r="H135" s="171">
        <v>18</v>
      </c>
      <c r="I135" s="172"/>
      <c r="L135" s="168"/>
      <c r="M135" s="173"/>
      <c r="N135" s="174"/>
      <c r="O135" s="174"/>
      <c r="P135" s="174"/>
      <c r="Q135" s="174"/>
      <c r="R135" s="174"/>
      <c r="S135" s="174"/>
      <c r="T135" s="175"/>
      <c r="AT135" s="169" t="s">
        <v>137</v>
      </c>
      <c r="AU135" s="169" t="s">
        <v>83</v>
      </c>
      <c r="AV135" s="14" t="s">
        <v>135</v>
      </c>
      <c r="AW135" s="14" t="s">
        <v>30</v>
      </c>
      <c r="AX135" s="14" t="s">
        <v>81</v>
      </c>
      <c r="AY135" s="169" t="s">
        <v>129</v>
      </c>
    </row>
    <row r="136" spans="1:65" s="2" customFormat="1" ht="24.2" customHeight="1">
      <c r="A136" s="32"/>
      <c r="B136" s="144"/>
      <c r="C136" s="145" t="s">
        <v>83</v>
      </c>
      <c r="D136" s="145" t="s">
        <v>131</v>
      </c>
      <c r="E136" s="146" t="s">
        <v>140</v>
      </c>
      <c r="F136" s="147" t="s">
        <v>141</v>
      </c>
      <c r="G136" s="148" t="s">
        <v>134</v>
      </c>
      <c r="H136" s="149">
        <v>28</v>
      </c>
      <c r="I136" s="150"/>
      <c r="J136" s="151">
        <f>ROUND(I136*H136,2)</f>
        <v>0</v>
      </c>
      <c r="K136" s="152"/>
      <c r="L136" s="33"/>
      <c r="M136" s="153" t="s">
        <v>1</v>
      </c>
      <c r="N136" s="154" t="s">
        <v>38</v>
      </c>
      <c r="O136" s="58"/>
      <c r="P136" s="155">
        <f>O136*H136</f>
        <v>0</v>
      </c>
      <c r="Q136" s="155">
        <v>0</v>
      </c>
      <c r="R136" s="155">
        <f>Q136*H136</f>
        <v>0</v>
      </c>
      <c r="S136" s="155">
        <v>0.29499999999999998</v>
      </c>
      <c r="T136" s="156">
        <f>S136*H136</f>
        <v>8.26</v>
      </c>
      <c r="U136" s="32"/>
      <c r="V136" s="32"/>
      <c r="W136" s="32"/>
      <c r="X136" s="32"/>
      <c r="Y136" s="32"/>
      <c r="Z136" s="32"/>
      <c r="AA136" s="32"/>
      <c r="AB136" s="32"/>
      <c r="AC136" s="32"/>
      <c r="AD136" s="32"/>
      <c r="AE136" s="32"/>
      <c r="AR136" s="157" t="s">
        <v>135</v>
      </c>
      <c r="AT136" s="157" t="s">
        <v>131</v>
      </c>
      <c r="AU136" s="157" t="s">
        <v>83</v>
      </c>
      <c r="AY136" s="17" t="s">
        <v>129</v>
      </c>
      <c r="BE136" s="158">
        <f>IF(N136="základní",J136,0)</f>
        <v>0</v>
      </c>
      <c r="BF136" s="158">
        <f>IF(N136="snížená",J136,0)</f>
        <v>0</v>
      </c>
      <c r="BG136" s="158">
        <f>IF(N136="zákl. přenesená",J136,0)</f>
        <v>0</v>
      </c>
      <c r="BH136" s="158">
        <f>IF(N136="sníž. přenesená",J136,0)</f>
        <v>0</v>
      </c>
      <c r="BI136" s="158">
        <f>IF(N136="nulová",J136,0)</f>
        <v>0</v>
      </c>
      <c r="BJ136" s="17" t="s">
        <v>81</v>
      </c>
      <c r="BK136" s="158">
        <f>ROUND(I136*H136,2)</f>
        <v>0</v>
      </c>
      <c r="BL136" s="17" t="s">
        <v>135</v>
      </c>
      <c r="BM136" s="157" t="s">
        <v>142</v>
      </c>
    </row>
    <row r="137" spans="1:65" s="13" customFormat="1">
      <c r="B137" s="159"/>
      <c r="D137" s="160" t="s">
        <v>137</v>
      </c>
      <c r="E137" s="161" t="s">
        <v>1</v>
      </c>
      <c r="F137" s="162" t="s">
        <v>143</v>
      </c>
      <c r="H137" s="163">
        <v>28</v>
      </c>
      <c r="I137" s="164"/>
      <c r="L137" s="159"/>
      <c r="M137" s="165"/>
      <c r="N137" s="166"/>
      <c r="O137" s="166"/>
      <c r="P137" s="166"/>
      <c r="Q137" s="166"/>
      <c r="R137" s="166"/>
      <c r="S137" s="166"/>
      <c r="T137" s="167"/>
      <c r="AT137" s="161" t="s">
        <v>137</v>
      </c>
      <c r="AU137" s="161" t="s">
        <v>83</v>
      </c>
      <c r="AV137" s="13" t="s">
        <v>83</v>
      </c>
      <c r="AW137" s="13" t="s">
        <v>30</v>
      </c>
      <c r="AX137" s="13" t="s">
        <v>73</v>
      </c>
      <c r="AY137" s="161" t="s">
        <v>129</v>
      </c>
    </row>
    <row r="138" spans="1:65" s="14" customFormat="1">
      <c r="B138" s="168"/>
      <c r="D138" s="160" t="s">
        <v>137</v>
      </c>
      <c r="E138" s="169" t="s">
        <v>1</v>
      </c>
      <c r="F138" s="170" t="s">
        <v>139</v>
      </c>
      <c r="H138" s="171">
        <v>28</v>
      </c>
      <c r="I138" s="172"/>
      <c r="L138" s="168"/>
      <c r="M138" s="173"/>
      <c r="N138" s="174"/>
      <c r="O138" s="174"/>
      <c r="P138" s="174"/>
      <c r="Q138" s="174"/>
      <c r="R138" s="174"/>
      <c r="S138" s="174"/>
      <c r="T138" s="175"/>
      <c r="AT138" s="169" t="s">
        <v>137</v>
      </c>
      <c r="AU138" s="169" t="s">
        <v>83</v>
      </c>
      <c r="AV138" s="14" t="s">
        <v>135</v>
      </c>
      <c r="AW138" s="14" t="s">
        <v>30</v>
      </c>
      <c r="AX138" s="14" t="s">
        <v>81</v>
      </c>
      <c r="AY138" s="169" t="s">
        <v>129</v>
      </c>
    </row>
    <row r="139" spans="1:65" s="2" customFormat="1" ht="24.2" customHeight="1">
      <c r="A139" s="32"/>
      <c r="B139" s="144"/>
      <c r="C139" s="145" t="s">
        <v>144</v>
      </c>
      <c r="D139" s="145" t="s">
        <v>131</v>
      </c>
      <c r="E139" s="146" t="s">
        <v>145</v>
      </c>
      <c r="F139" s="147" t="s">
        <v>146</v>
      </c>
      <c r="G139" s="148" t="s">
        <v>134</v>
      </c>
      <c r="H139" s="149">
        <v>18</v>
      </c>
      <c r="I139" s="150"/>
      <c r="J139" s="151">
        <f>ROUND(I139*H139,2)</f>
        <v>0</v>
      </c>
      <c r="K139" s="152"/>
      <c r="L139" s="33"/>
      <c r="M139" s="153" t="s">
        <v>1</v>
      </c>
      <c r="N139" s="154" t="s">
        <v>38</v>
      </c>
      <c r="O139" s="58"/>
      <c r="P139" s="155">
        <f>O139*H139</f>
        <v>0</v>
      </c>
      <c r="Q139" s="155">
        <v>0</v>
      </c>
      <c r="R139" s="155">
        <f>Q139*H139</f>
        <v>0</v>
      </c>
      <c r="S139" s="155">
        <v>0.28999999999999998</v>
      </c>
      <c r="T139" s="156">
        <f>S139*H139</f>
        <v>5.22</v>
      </c>
      <c r="U139" s="32"/>
      <c r="V139" s="32"/>
      <c r="W139" s="32"/>
      <c r="X139" s="32"/>
      <c r="Y139" s="32"/>
      <c r="Z139" s="32"/>
      <c r="AA139" s="32"/>
      <c r="AB139" s="32"/>
      <c r="AC139" s="32"/>
      <c r="AD139" s="32"/>
      <c r="AE139" s="32"/>
      <c r="AR139" s="157" t="s">
        <v>135</v>
      </c>
      <c r="AT139" s="157" t="s">
        <v>131</v>
      </c>
      <c r="AU139" s="157" t="s">
        <v>83</v>
      </c>
      <c r="AY139" s="17" t="s">
        <v>129</v>
      </c>
      <c r="BE139" s="158">
        <f>IF(N139="základní",J139,0)</f>
        <v>0</v>
      </c>
      <c r="BF139" s="158">
        <f>IF(N139="snížená",J139,0)</f>
        <v>0</v>
      </c>
      <c r="BG139" s="158">
        <f>IF(N139="zákl. přenesená",J139,0)</f>
        <v>0</v>
      </c>
      <c r="BH139" s="158">
        <f>IF(N139="sníž. přenesená",J139,0)</f>
        <v>0</v>
      </c>
      <c r="BI139" s="158">
        <f>IF(N139="nulová",J139,0)</f>
        <v>0</v>
      </c>
      <c r="BJ139" s="17" t="s">
        <v>81</v>
      </c>
      <c r="BK139" s="158">
        <f>ROUND(I139*H139,2)</f>
        <v>0</v>
      </c>
      <c r="BL139" s="17" t="s">
        <v>135</v>
      </c>
      <c r="BM139" s="157" t="s">
        <v>147</v>
      </c>
    </row>
    <row r="140" spans="1:65" s="13" customFormat="1">
      <c r="B140" s="159"/>
      <c r="D140" s="160" t="s">
        <v>137</v>
      </c>
      <c r="E140" s="161" t="s">
        <v>1</v>
      </c>
      <c r="F140" s="162" t="s">
        <v>138</v>
      </c>
      <c r="H140" s="163">
        <v>18</v>
      </c>
      <c r="I140" s="164"/>
      <c r="L140" s="159"/>
      <c r="M140" s="165"/>
      <c r="N140" s="166"/>
      <c r="O140" s="166"/>
      <c r="P140" s="166"/>
      <c r="Q140" s="166"/>
      <c r="R140" s="166"/>
      <c r="S140" s="166"/>
      <c r="T140" s="167"/>
      <c r="AT140" s="161" t="s">
        <v>137</v>
      </c>
      <c r="AU140" s="161" t="s">
        <v>83</v>
      </c>
      <c r="AV140" s="13" t="s">
        <v>83</v>
      </c>
      <c r="AW140" s="13" t="s">
        <v>30</v>
      </c>
      <c r="AX140" s="13" t="s">
        <v>73</v>
      </c>
      <c r="AY140" s="161" t="s">
        <v>129</v>
      </c>
    </row>
    <row r="141" spans="1:65" s="14" customFormat="1">
      <c r="B141" s="168"/>
      <c r="D141" s="160" t="s">
        <v>137</v>
      </c>
      <c r="E141" s="169" t="s">
        <v>1</v>
      </c>
      <c r="F141" s="170" t="s">
        <v>139</v>
      </c>
      <c r="H141" s="171">
        <v>18</v>
      </c>
      <c r="I141" s="172"/>
      <c r="L141" s="168"/>
      <c r="M141" s="173"/>
      <c r="N141" s="174"/>
      <c r="O141" s="174"/>
      <c r="P141" s="174"/>
      <c r="Q141" s="174"/>
      <c r="R141" s="174"/>
      <c r="S141" s="174"/>
      <c r="T141" s="175"/>
      <c r="AT141" s="169" t="s">
        <v>137</v>
      </c>
      <c r="AU141" s="169" t="s">
        <v>83</v>
      </c>
      <c r="AV141" s="14" t="s">
        <v>135</v>
      </c>
      <c r="AW141" s="14" t="s">
        <v>30</v>
      </c>
      <c r="AX141" s="14" t="s">
        <v>81</v>
      </c>
      <c r="AY141" s="169" t="s">
        <v>129</v>
      </c>
    </row>
    <row r="142" spans="1:65" s="2" customFormat="1" ht="24.2" customHeight="1">
      <c r="A142" s="32"/>
      <c r="B142" s="144"/>
      <c r="C142" s="145" t="s">
        <v>135</v>
      </c>
      <c r="D142" s="145" t="s">
        <v>131</v>
      </c>
      <c r="E142" s="146" t="s">
        <v>148</v>
      </c>
      <c r="F142" s="147" t="s">
        <v>149</v>
      </c>
      <c r="G142" s="148" t="s">
        <v>134</v>
      </c>
      <c r="H142" s="149">
        <v>28</v>
      </c>
      <c r="I142" s="150"/>
      <c r="J142" s="151">
        <f>ROUND(I142*H142,2)</f>
        <v>0</v>
      </c>
      <c r="K142" s="152"/>
      <c r="L142" s="33"/>
      <c r="M142" s="153" t="s">
        <v>1</v>
      </c>
      <c r="N142" s="154" t="s">
        <v>38</v>
      </c>
      <c r="O142" s="58"/>
      <c r="P142" s="155">
        <f>O142*H142</f>
        <v>0</v>
      </c>
      <c r="Q142" s="155">
        <v>0</v>
      </c>
      <c r="R142" s="155">
        <f>Q142*H142</f>
        <v>0</v>
      </c>
      <c r="S142" s="155">
        <v>0.44</v>
      </c>
      <c r="T142" s="156">
        <f>S142*H142</f>
        <v>12.32</v>
      </c>
      <c r="U142" s="32"/>
      <c r="V142" s="32"/>
      <c r="W142" s="32"/>
      <c r="X142" s="32"/>
      <c r="Y142" s="32"/>
      <c r="Z142" s="32"/>
      <c r="AA142" s="32"/>
      <c r="AB142" s="32"/>
      <c r="AC142" s="32"/>
      <c r="AD142" s="32"/>
      <c r="AE142" s="32"/>
      <c r="AR142" s="157" t="s">
        <v>135</v>
      </c>
      <c r="AT142" s="157" t="s">
        <v>131</v>
      </c>
      <c r="AU142" s="157" t="s">
        <v>83</v>
      </c>
      <c r="AY142" s="17" t="s">
        <v>129</v>
      </c>
      <c r="BE142" s="158">
        <f>IF(N142="základní",J142,0)</f>
        <v>0</v>
      </c>
      <c r="BF142" s="158">
        <f>IF(N142="snížená",J142,0)</f>
        <v>0</v>
      </c>
      <c r="BG142" s="158">
        <f>IF(N142="zákl. přenesená",J142,0)</f>
        <v>0</v>
      </c>
      <c r="BH142" s="158">
        <f>IF(N142="sníž. přenesená",J142,0)</f>
        <v>0</v>
      </c>
      <c r="BI142" s="158">
        <f>IF(N142="nulová",J142,0)</f>
        <v>0</v>
      </c>
      <c r="BJ142" s="17" t="s">
        <v>81</v>
      </c>
      <c r="BK142" s="158">
        <f>ROUND(I142*H142,2)</f>
        <v>0</v>
      </c>
      <c r="BL142" s="17" t="s">
        <v>135</v>
      </c>
      <c r="BM142" s="157" t="s">
        <v>150</v>
      </c>
    </row>
    <row r="143" spans="1:65" s="13" customFormat="1">
      <c r="B143" s="159"/>
      <c r="D143" s="160" t="s">
        <v>137</v>
      </c>
      <c r="E143" s="161" t="s">
        <v>1</v>
      </c>
      <c r="F143" s="162" t="s">
        <v>143</v>
      </c>
      <c r="H143" s="163">
        <v>28</v>
      </c>
      <c r="I143" s="164"/>
      <c r="L143" s="159"/>
      <c r="M143" s="165"/>
      <c r="N143" s="166"/>
      <c r="O143" s="166"/>
      <c r="P143" s="166"/>
      <c r="Q143" s="166"/>
      <c r="R143" s="166"/>
      <c r="S143" s="166"/>
      <c r="T143" s="167"/>
      <c r="AT143" s="161" t="s">
        <v>137</v>
      </c>
      <c r="AU143" s="161" t="s">
        <v>83</v>
      </c>
      <c r="AV143" s="13" t="s">
        <v>83</v>
      </c>
      <c r="AW143" s="13" t="s">
        <v>30</v>
      </c>
      <c r="AX143" s="13" t="s">
        <v>73</v>
      </c>
      <c r="AY143" s="161" t="s">
        <v>129</v>
      </c>
    </row>
    <row r="144" spans="1:65" s="14" customFormat="1">
      <c r="B144" s="168"/>
      <c r="D144" s="160" t="s">
        <v>137</v>
      </c>
      <c r="E144" s="169" t="s">
        <v>1</v>
      </c>
      <c r="F144" s="170" t="s">
        <v>139</v>
      </c>
      <c r="H144" s="171">
        <v>28</v>
      </c>
      <c r="I144" s="172"/>
      <c r="L144" s="168"/>
      <c r="M144" s="173"/>
      <c r="N144" s="174"/>
      <c r="O144" s="174"/>
      <c r="P144" s="174"/>
      <c r="Q144" s="174"/>
      <c r="R144" s="174"/>
      <c r="S144" s="174"/>
      <c r="T144" s="175"/>
      <c r="AT144" s="169" t="s">
        <v>137</v>
      </c>
      <c r="AU144" s="169" t="s">
        <v>83</v>
      </c>
      <c r="AV144" s="14" t="s">
        <v>135</v>
      </c>
      <c r="AW144" s="14" t="s">
        <v>30</v>
      </c>
      <c r="AX144" s="14" t="s">
        <v>81</v>
      </c>
      <c r="AY144" s="169" t="s">
        <v>129</v>
      </c>
    </row>
    <row r="145" spans="1:65" s="2" customFormat="1" ht="24.2" customHeight="1">
      <c r="A145" s="32"/>
      <c r="B145" s="144"/>
      <c r="C145" s="145" t="s">
        <v>151</v>
      </c>
      <c r="D145" s="145" t="s">
        <v>131</v>
      </c>
      <c r="E145" s="146" t="s">
        <v>152</v>
      </c>
      <c r="F145" s="147" t="s">
        <v>153</v>
      </c>
      <c r="G145" s="148" t="s">
        <v>134</v>
      </c>
      <c r="H145" s="149">
        <v>11</v>
      </c>
      <c r="I145" s="150"/>
      <c r="J145" s="151">
        <f>ROUND(I145*H145,2)</f>
        <v>0</v>
      </c>
      <c r="K145" s="152"/>
      <c r="L145" s="33"/>
      <c r="M145" s="153" t="s">
        <v>1</v>
      </c>
      <c r="N145" s="154" t="s">
        <v>38</v>
      </c>
      <c r="O145" s="58"/>
      <c r="P145" s="155">
        <f>O145*H145</f>
        <v>0</v>
      </c>
      <c r="Q145" s="155">
        <v>0</v>
      </c>
      <c r="R145" s="155">
        <f>Q145*H145</f>
        <v>0</v>
      </c>
      <c r="S145" s="155">
        <v>0.32500000000000001</v>
      </c>
      <c r="T145" s="156">
        <f>S145*H145</f>
        <v>3.5750000000000002</v>
      </c>
      <c r="U145" s="32"/>
      <c r="V145" s="32"/>
      <c r="W145" s="32"/>
      <c r="X145" s="32"/>
      <c r="Y145" s="32"/>
      <c r="Z145" s="32"/>
      <c r="AA145" s="32"/>
      <c r="AB145" s="32"/>
      <c r="AC145" s="32"/>
      <c r="AD145" s="32"/>
      <c r="AE145" s="32"/>
      <c r="AR145" s="157" t="s">
        <v>135</v>
      </c>
      <c r="AT145" s="157" t="s">
        <v>131</v>
      </c>
      <c r="AU145" s="157" t="s">
        <v>83</v>
      </c>
      <c r="AY145" s="17" t="s">
        <v>129</v>
      </c>
      <c r="BE145" s="158">
        <f>IF(N145="základní",J145,0)</f>
        <v>0</v>
      </c>
      <c r="BF145" s="158">
        <f>IF(N145="snížená",J145,0)</f>
        <v>0</v>
      </c>
      <c r="BG145" s="158">
        <f>IF(N145="zákl. přenesená",J145,0)</f>
        <v>0</v>
      </c>
      <c r="BH145" s="158">
        <f>IF(N145="sníž. přenesená",J145,0)</f>
        <v>0</v>
      </c>
      <c r="BI145" s="158">
        <f>IF(N145="nulová",J145,0)</f>
        <v>0</v>
      </c>
      <c r="BJ145" s="17" t="s">
        <v>81</v>
      </c>
      <c r="BK145" s="158">
        <f>ROUND(I145*H145,2)</f>
        <v>0</v>
      </c>
      <c r="BL145" s="17" t="s">
        <v>135</v>
      </c>
      <c r="BM145" s="157" t="s">
        <v>154</v>
      </c>
    </row>
    <row r="146" spans="1:65" s="13" customFormat="1">
      <c r="B146" s="159"/>
      <c r="D146" s="160" t="s">
        <v>137</v>
      </c>
      <c r="E146" s="161" t="s">
        <v>1</v>
      </c>
      <c r="F146" s="162" t="s">
        <v>155</v>
      </c>
      <c r="H146" s="163">
        <v>11</v>
      </c>
      <c r="I146" s="164"/>
      <c r="L146" s="159"/>
      <c r="M146" s="165"/>
      <c r="N146" s="166"/>
      <c r="O146" s="166"/>
      <c r="P146" s="166"/>
      <c r="Q146" s="166"/>
      <c r="R146" s="166"/>
      <c r="S146" s="166"/>
      <c r="T146" s="167"/>
      <c r="AT146" s="161" t="s">
        <v>137</v>
      </c>
      <c r="AU146" s="161" t="s">
        <v>83</v>
      </c>
      <c r="AV146" s="13" t="s">
        <v>83</v>
      </c>
      <c r="AW146" s="13" t="s">
        <v>30</v>
      </c>
      <c r="AX146" s="13" t="s">
        <v>73</v>
      </c>
      <c r="AY146" s="161" t="s">
        <v>129</v>
      </c>
    </row>
    <row r="147" spans="1:65" s="14" customFormat="1">
      <c r="B147" s="168"/>
      <c r="D147" s="160" t="s">
        <v>137</v>
      </c>
      <c r="E147" s="169" t="s">
        <v>1</v>
      </c>
      <c r="F147" s="170" t="s">
        <v>139</v>
      </c>
      <c r="H147" s="171">
        <v>11</v>
      </c>
      <c r="I147" s="172"/>
      <c r="L147" s="168"/>
      <c r="M147" s="173"/>
      <c r="N147" s="174"/>
      <c r="O147" s="174"/>
      <c r="P147" s="174"/>
      <c r="Q147" s="174"/>
      <c r="R147" s="174"/>
      <c r="S147" s="174"/>
      <c r="T147" s="175"/>
      <c r="AT147" s="169" t="s">
        <v>137</v>
      </c>
      <c r="AU147" s="169" t="s">
        <v>83</v>
      </c>
      <c r="AV147" s="14" t="s">
        <v>135</v>
      </c>
      <c r="AW147" s="14" t="s">
        <v>30</v>
      </c>
      <c r="AX147" s="14" t="s">
        <v>81</v>
      </c>
      <c r="AY147" s="169" t="s">
        <v>129</v>
      </c>
    </row>
    <row r="148" spans="1:65" s="2" customFormat="1" ht="24.2" customHeight="1">
      <c r="A148" s="32"/>
      <c r="B148" s="144"/>
      <c r="C148" s="145" t="s">
        <v>156</v>
      </c>
      <c r="D148" s="145" t="s">
        <v>131</v>
      </c>
      <c r="E148" s="146" t="s">
        <v>157</v>
      </c>
      <c r="F148" s="147" t="s">
        <v>158</v>
      </c>
      <c r="G148" s="148" t="s">
        <v>134</v>
      </c>
      <c r="H148" s="149">
        <v>11</v>
      </c>
      <c r="I148" s="150"/>
      <c r="J148" s="151">
        <f>ROUND(I148*H148,2)</f>
        <v>0</v>
      </c>
      <c r="K148" s="152"/>
      <c r="L148" s="33"/>
      <c r="M148" s="153" t="s">
        <v>1</v>
      </c>
      <c r="N148" s="154" t="s">
        <v>38</v>
      </c>
      <c r="O148" s="58"/>
      <c r="P148" s="155">
        <f>O148*H148</f>
        <v>0</v>
      </c>
      <c r="Q148" s="155">
        <v>0</v>
      </c>
      <c r="R148" s="155">
        <f>Q148*H148</f>
        <v>0</v>
      </c>
      <c r="S148" s="155">
        <v>0.22</v>
      </c>
      <c r="T148" s="156">
        <f>S148*H148</f>
        <v>2.42</v>
      </c>
      <c r="U148" s="32"/>
      <c r="V148" s="32"/>
      <c r="W148" s="32"/>
      <c r="X148" s="32"/>
      <c r="Y148" s="32"/>
      <c r="Z148" s="32"/>
      <c r="AA148" s="32"/>
      <c r="AB148" s="32"/>
      <c r="AC148" s="32"/>
      <c r="AD148" s="32"/>
      <c r="AE148" s="32"/>
      <c r="AR148" s="157" t="s">
        <v>135</v>
      </c>
      <c r="AT148" s="157" t="s">
        <v>131</v>
      </c>
      <c r="AU148" s="157" t="s">
        <v>83</v>
      </c>
      <c r="AY148" s="17" t="s">
        <v>129</v>
      </c>
      <c r="BE148" s="158">
        <f>IF(N148="základní",J148,0)</f>
        <v>0</v>
      </c>
      <c r="BF148" s="158">
        <f>IF(N148="snížená",J148,0)</f>
        <v>0</v>
      </c>
      <c r="BG148" s="158">
        <f>IF(N148="zákl. přenesená",J148,0)</f>
        <v>0</v>
      </c>
      <c r="BH148" s="158">
        <f>IF(N148="sníž. přenesená",J148,0)</f>
        <v>0</v>
      </c>
      <c r="BI148" s="158">
        <f>IF(N148="nulová",J148,0)</f>
        <v>0</v>
      </c>
      <c r="BJ148" s="17" t="s">
        <v>81</v>
      </c>
      <c r="BK148" s="158">
        <f>ROUND(I148*H148,2)</f>
        <v>0</v>
      </c>
      <c r="BL148" s="17" t="s">
        <v>135</v>
      </c>
      <c r="BM148" s="157" t="s">
        <v>159</v>
      </c>
    </row>
    <row r="149" spans="1:65" s="13" customFormat="1">
      <c r="B149" s="159"/>
      <c r="D149" s="160" t="s">
        <v>137</v>
      </c>
      <c r="E149" s="161" t="s">
        <v>1</v>
      </c>
      <c r="F149" s="162" t="s">
        <v>155</v>
      </c>
      <c r="H149" s="163">
        <v>11</v>
      </c>
      <c r="I149" s="164"/>
      <c r="L149" s="159"/>
      <c r="M149" s="165"/>
      <c r="N149" s="166"/>
      <c r="O149" s="166"/>
      <c r="P149" s="166"/>
      <c r="Q149" s="166"/>
      <c r="R149" s="166"/>
      <c r="S149" s="166"/>
      <c r="T149" s="167"/>
      <c r="AT149" s="161" t="s">
        <v>137</v>
      </c>
      <c r="AU149" s="161" t="s">
        <v>83</v>
      </c>
      <c r="AV149" s="13" t="s">
        <v>83</v>
      </c>
      <c r="AW149" s="13" t="s">
        <v>30</v>
      </c>
      <c r="AX149" s="13" t="s">
        <v>73</v>
      </c>
      <c r="AY149" s="161" t="s">
        <v>129</v>
      </c>
    </row>
    <row r="150" spans="1:65" s="14" customFormat="1">
      <c r="B150" s="168"/>
      <c r="D150" s="160" t="s">
        <v>137</v>
      </c>
      <c r="E150" s="169" t="s">
        <v>1</v>
      </c>
      <c r="F150" s="170" t="s">
        <v>139</v>
      </c>
      <c r="H150" s="171">
        <v>11</v>
      </c>
      <c r="I150" s="172"/>
      <c r="L150" s="168"/>
      <c r="M150" s="173"/>
      <c r="N150" s="174"/>
      <c r="O150" s="174"/>
      <c r="P150" s="174"/>
      <c r="Q150" s="174"/>
      <c r="R150" s="174"/>
      <c r="S150" s="174"/>
      <c r="T150" s="175"/>
      <c r="AT150" s="169" t="s">
        <v>137</v>
      </c>
      <c r="AU150" s="169" t="s">
        <v>83</v>
      </c>
      <c r="AV150" s="14" t="s">
        <v>135</v>
      </c>
      <c r="AW150" s="14" t="s">
        <v>30</v>
      </c>
      <c r="AX150" s="14" t="s">
        <v>81</v>
      </c>
      <c r="AY150" s="169" t="s">
        <v>129</v>
      </c>
    </row>
    <row r="151" spans="1:65" s="2" customFormat="1" ht="24.2" customHeight="1">
      <c r="A151" s="32"/>
      <c r="B151" s="144"/>
      <c r="C151" s="145" t="s">
        <v>160</v>
      </c>
      <c r="D151" s="145" t="s">
        <v>131</v>
      </c>
      <c r="E151" s="146" t="s">
        <v>161</v>
      </c>
      <c r="F151" s="147" t="s">
        <v>162</v>
      </c>
      <c r="G151" s="148" t="s">
        <v>163</v>
      </c>
      <c r="H151" s="149">
        <v>48</v>
      </c>
      <c r="I151" s="150"/>
      <c r="J151" s="151">
        <f>ROUND(I151*H151,2)</f>
        <v>0</v>
      </c>
      <c r="K151" s="152"/>
      <c r="L151" s="33"/>
      <c r="M151" s="153" t="s">
        <v>1</v>
      </c>
      <c r="N151" s="154" t="s">
        <v>38</v>
      </c>
      <c r="O151" s="58"/>
      <c r="P151" s="155">
        <f>O151*H151</f>
        <v>0</v>
      </c>
      <c r="Q151" s="155">
        <v>3.0000000000000001E-5</v>
      </c>
      <c r="R151" s="155">
        <f>Q151*H151</f>
        <v>1.4400000000000001E-3</v>
      </c>
      <c r="S151" s="155">
        <v>0</v>
      </c>
      <c r="T151" s="156">
        <f>S151*H151</f>
        <v>0</v>
      </c>
      <c r="U151" s="32"/>
      <c r="V151" s="32"/>
      <c r="W151" s="32"/>
      <c r="X151" s="32"/>
      <c r="Y151" s="32"/>
      <c r="Z151" s="32"/>
      <c r="AA151" s="32"/>
      <c r="AB151" s="32"/>
      <c r="AC151" s="32"/>
      <c r="AD151" s="32"/>
      <c r="AE151" s="32"/>
      <c r="AR151" s="157" t="s">
        <v>135</v>
      </c>
      <c r="AT151" s="157" t="s">
        <v>131</v>
      </c>
      <c r="AU151" s="157" t="s">
        <v>83</v>
      </c>
      <c r="AY151" s="17" t="s">
        <v>129</v>
      </c>
      <c r="BE151" s="158">
        <f>IF(N151="základní",J151,0)</f>
        <v>0</v>
      </c>
      <c r="BF151" s="158">
        <f>IF(N151="snížená",J151,0)</f>
        <v>0</v>
      </c>
      <c r="BG151" s="158">
        <f>IF(N151="zákl. přenesená",J151,0)</f>
        <v>0</v>
      </c>
      <c r="BH151" s="158">
        <f>IF(N151="sníž. přenesená",J151,0)</f>
        <v>0</v>
      </c>
      <c r="BI151" s="158">
        <f>IF(N151="nulová",J151,0)</f>
        <v>0</v>
      </c>
      <c r="BJ151" s="17" t="s">
        <v>81</v>
      </c>
      <c r="BK151" s="158">
        <f>ROUND(I151*H151,2)</f>
        <v>0</v>
      </c>
      <c r="BL151" s="17" t="s">
        <v>135</v>
      </c>
      <c r="BM151" s="157" t="s">
        <v>164</v>
      </c>
    </row>
    <row r="152" spans="1:65" s="13" customFormat="1">
      <c r="B152" s="159"/>
      <c r="D152" s="160" t="s">
        <v>137</v>
      </c>
      <c r="E152" s="161" t="s">
        <v>1</v>
      </c>
      <c r="F152" s="162" t="s">
        <v>165</v>
      </c>
      <c r="H152" s="163">
        <v>48</v>
      </c>
      <c r="I152" s="164"/>
      <c r="L152" s="159"/>
      <c r="M152" s="165"/>
      <c r="N152" s="166"/>
      <c r="O152" s="166"/>
      <c r="P152" s="166"/>
      <c r="Q152" s="166"/>
      <c r="R152" s="166"/>
      <c r="S152" s="166"/>
      <c r="T152" s="167"/>
      <c r="AT152" s="161" t="s">
        <v>137</v>
      </c>
      <c r="AU152" s="161" t="s">
        <v>83</v>
      </c>
      <c r="AV152" s="13" t="s">
        <v>83</v>
      </c>
      <c r="AW152" s="13" t="s">
        <v>30</v>
      </c>
      <c r="AX152" s="13" t="s">
        <v>73</v>
      </c>
      <c r="AY152" s="161" t="s">
        <v>129</v>
      </c>
    </row>
    <row r="153" spans="1:65" s="14" customFormat="1">
      <c r="B153" s="168"/>
      <c r="D153" s="160" t="s">
        <v>137</v>
      </c>
      <c r="E153" s="169" t="s">
        <v>1</v>
      </c>
      <c r="F153" s="170" t="s">
        <v>139</v>
      </c>
      <c r="H153" s="171">
        <v>48</v>
      </c>
      <c r="I153" s="172"/>
      <c r="L153" s="168"/>
      <c r="M153" s="173"/>
      <c r="N153" s="174"/>
      <c r="O153" s="174"/>
      <c r="P153" s="174"/>
      <c r="Q153" s="174"/>
      <c r="R153" s="174"/>
      <c r="S153" s="174"/>
      <c r="T153" s="175"/>
      <c r="AT153" s="169" t="s">
        <v>137</v>
      </c>
      <c r="AU153" s="169" t="s">
        <v>83</v>
      </c>
      <c r="AV153" s="14" t="s">
        <v>135</v>
      </c>
      <c r="AW153" s="14" t="s">
        <v>30</v>
      </c>
      <c r="AX153" s="14" t="s">
        <v>81</v>
      </c>
      <c r="AY153" s="169" t="s">
        <v>129</v>
      </c>
    </row>
    <row r="154" spans="1:65" s="2" customFormat="1" ht="24.2" customHeight="1">
      <c r="A154" s="32"/>
      <c r="B154" s="144"/>
      <c r="C154" s="145" t="s">
        <v>166</v>
      </c>
      <c r="D154" s="145" t="s">
        <v>131</v>
      </c>
      <c r="E154" s="146" t="s">
        <v>167</v>
      </c>
      <c r="F154" s="147" t="s">
        <v>168</v>
      </c>
      <c r="G154" s="148" t="s">
        <v>169</v>
      </c>
      <c r="H154" s="149">
        <v>2</v>
      </c>
      <c r="I154" s="150"/>
      <c r="J154" s="151">
        <f>ROUND(I154*H154,2)</f>
        <v>0</v>
      </c>
      <c r="K154" s="152"/>
      <c r="L154" s="33"/>
      <c r="M154" s="153" t="s">
        <v>1</v>
      </c>
      <c r="N154" s="154" t="s">
        <v>38</v>
      </c>
      <c r="O154" s="58"/>
      <c r="P154" s="155">
        <f>O154*H154</f>
        <v>0</v>
      </c>
      <c r="Q154" s="155">
        <v>0</v>
      </c>
      <c r="R154" s="155">
        <f>Q154*H154</f>
        <v>0</v>
      </c>
      <c r="S154" s="155">
        <v>0</v>
      </c>
      <c r="T154" s="156">
        <f>S154*H154</f>
        <v>0</v>
      </c>
      <c r="U154" s="32"/>
      <c r="V154" s="32"/>
      <c r="W154" s="32"/>
      <c r="X154" s="32"/>
      <c r="Y154" s="32"/>
      <c r="Z154" s="32"/>
      <c r="AA154" s="32"/>
      <c r="AB154" s="32"/>
      <c r="AC154" s="32"/>
      <c r="AD154" s="32"/>
      <c r="AE154" s="32"/>
      <c r="AR154" s="157" t="s">
        <v>135</v>
      </c>
      <c r="AT154" s="157" t="s">
        <v>131</v>
      </c>
      <c r="AU154" s="157" t="s">
        <v>83</v>
      </c>
      <c r="AY154" s="17" t="s">
        <v>129</v>
      </c>
      <c r="BE154" s="158">
        <f>IF(N154="základní",J154,0)</f>
        <v>0</v>
      </c>
      <c r="BF154" s="158">
        <f>IF(N154="snížená",J154,0)</f>
        <v>0</v>
      </c>
      <c r="BG154" s="158">
        <f>IF(N154="zákl. přenesená",J154,0)</f>
        <v>0</v>
      </c>
      <c r="BH154" s="158">
        <f>IF(N154="sníž. přenesená",J154,0)</f>
        <v>0</v>
      </c>
      <c r="BI154" s="158">
        <f>IF(N154="nulová",J154,0)</f>
        <v>0</v>
      </c>
      <c r="BJ154" s="17" t="s">
        <v>81</v>
      </c>
      <c r="BK154" s="158">
        <f>ROUND(I154*H154,2)</f>
        <v>0</v>
      </c>
      <c r="BL154" s="17" t="s">
        <v>135</v>
      </c>
      <c r="BM154" s="157" t="s">
        <v>170</v>
      </c>
    </row>
    <row r="155" spans="1:65" s="2" customFormat="1" ht="24.2" customHeight="1">
      <c r="A155" s="32"/>
      <c r="B155" s="144"/>
      <c r="C155" s="145" t="s">
        <v>171</v>
      </c>
      <c r="D155" s="145" t="s">
        <v>131</v>
      </c>
      <c r="E155" s="146" t="s">
        <v>172</v>
      </c>
      <c r="F155" s="147" t="s">
        <v>173</v>
      </c>
      <c r="G155" s="148" t="s">
        <v>174</v>
      </c>
      <c r="H155" s="149">
        <v>1</v>
      </c>
      <c r="I155" s="150"/>
      <c r="J155" s="151">
        <f>ROUND(I155*H155,2)</f>
        <v>0</v>
      </c>
      <c r="K155" s="152"/>
      <c r="L155" s="33"/>
      <c r="M155" s="153" t="s">
        <v>1</v>
      </c>
      <c r="N155" s="154" t="s">
        <v>38</v>
      </c>
      <c r="O155" s="58"/>
      <c r="P155" s="155">
        <f>O155*H155</f>
        <v>0</v>
      </c>
      <c r="Q155" s="155">
        <v>6.4999999999999997E-4</v>
      </c>
      <c r="R155" s="155">
        <f>Q155*H155</f>
        <v>6.4999999999999997E-4</v>
      </c>
      <c r="S155" s="155">
        <v>0</v>
      </c>
      <c r="T155" s="156">
        <f>S155*H155</f>
        <v>0</v>
      </c>
      <c r="U155" s="32"/>
      <c r="V155" s="32"/>
      <c r="W155" s="32"/>
      <c r="X155" s="32"/>
      <c r="Y155" s="32"/>
      <c r="Z155" s="32"/>
      <c r="AA155" s="32"/>
      <c r="AB155" s="32"/>
      <c r="AC155" s="32"/>
      <c r="AD155" s="32"/>
      <c r="AE155" s="32"/>
      <c r="AR155" s="157" t="s">
        <v>135</v>
      </c>
      <c r="AT155" s="157" t="s">
        <v>131</v>
      </c>
      <c r="AU155" s="157" t="s">
        <v>83</v>
      </c>
      <c r="AY155" s="17" t="s">
        <v>129</v>
      </c>
      <c r="BE155" s="158">
        <f>IF(N155="základní",J155,0)</f>
        <v>0</v>
      </c>
      <c r="BF155" s="158">
        <f>IF(N155="snížená",J155,0)</f>
        <v>0</v>
      </c>
      <c r="BG155" s="158">
        <f>IF(N155="zákl. přenesená",J155,0)</f>
        <v>0</v>
      </c>
      <c r="BH155" s="158">
        <f>IF(N155="sníž. přenesená",J155,0)</f>
        <v>0</v>
      </c>
      <c r="BI155" s="158">
        <f>IF(N155="nulová",J155,0)</f>
        <v>0</v>
      </c>
      <c r="BJ155" s="17" t="s">
        <v>81</v>
      </c>
      <c r="BK155" s="158">
        <f>ROUND(I155*H155,2)</f>
        <v>0</v>
      </c>
      <c r="BL155" s="17" t="s">
        <v>135</v>
      </c>
      <c r="BM155" s="157" t="s">
        <v>175</v>
      </c>
    </row>
    <row r="156" spans="1:65" s="2" customFormat="1" ht="24.2" customHeight="1">
      <c r="A156" s="32"/>
      <c r="B156" s="144"/>
      <c r="C156" s="145" t="s">
        <v>176</v>
      </c>
      <c r="D156" s="145" t="s">
        <v>131</v>
      </c>
      <c r="E156" s="146" t="s">
        <v>177</v>
      </c>
      <c r="F156" s="147" t="s">
        <v>178</v>
      </c>
      <c r="G156" s="148" t="s">
        <v>174</v>
      </c>
      <c r="H156" s="149">
        <v>1</v>
      </c>
      <c r="I156" s="150"/>
      <c r="J156" s="151">
        <f>ROUND(I156*H156,2)</f>
        <v>0</v>
      </c>
      <c r="K156" s="152"/>
      <c r="L156" s="33"/>
      <c r="M156" s="153" t="s">
        <v>1</v>
      </c>
      <c r="N156" s="154" t="s">
        <v>38</v>
      </c>
      <c r="O156" s="58"/>
      <c r="P156" s="155">
        <f>O156*H156</f>
        <v>0</v>
      </c>
      <c r="Q156" s="155">
        <v>0</v>
      </c>
      <c r="R156" s="155">
        <f>Q156*H156</f>
        <v>0</v>
      </c>
      <c r="S156" s="155">
        <v>0</v>
      </c>
      <c r="T156" s="156">
        <f>S156*H156</f>
        <v>0</v>
      </c>
      <c r="U156" s="32"/>
      <c r="V156" s="32"/>
      <c r="W156" s="32"/>
      <c r="X156" s="32"/>
      <c r="Y156" s="32"/>
      <c r="Z156" s="32"/>
      <c r="AA156" s="32"/>
      <c r="AB156" s="32"/>
      <c r="AC156" s="32"/>
      <c r="AD156" s="32"/>
      <c r="AE156" s="32"/>
      <c r="AR156" s="157" t="s">
        <v>135</v>
      </c>
      <c r="AT156" s="157" t="s">
        <v>131</v>
      </c>
      <c r="AU156" s="157" t="s">
        <v>83</v>
      </c>
      <c r="AY156" s="17" t="s">
        <v>129</v>
      </c>
      <c r="BE156" s="158">
        <f>IF(N156="základní",J156,0)</f>
        <v>0</v>
      </c>
      <c r="BF156" s="158">
        <f>IF(N156="snížená",J156,0)</f>
        <v>0</v>
      </c>
      <c r="BG156" s="158">
        <f>IF(N156="zákl. přenesená",J156,0)</f>
        <v>0</v>
      </c>
      <c r="BH156" s="158">
        <f>IF(N156="sníž. přenesená",J156,0)</f>
        <v>0</v>
      </c>
      <c r="BI156" s="158">
        <f>IF(N156="nulová",J156,0)</f>
        <v>0</v>
      </c>
      <c r="BJ156" s="17" t="s">
        <v>81</v>
      </c>
      <c r="BK156" s="158">
        <f>ROUND(I156*H156,2)</f>
        <v>0</v>
      </c>
      <c r="BL156" s="17" t="s">
        <v>135</v>
      </c>
      <c r="BM156" s="157" t="s">
        <v>179</v>
      </c>
    </row>
    <row r="157" spans="1:65" s="2" customFormat="1" ht="24.2" customHeight="1">
      <c r="A157" s="32"/>
      <c r="B157" s="144"/>
      <c r="C157" s="145" t="s">
        <v>180</v>
      </c>
      <c r="D157" s="145" t="s">
        <v>131</v>
      </c>
      <c r="E157" s="146" t="s">
        <v>181</v>
      </c>
      <c r="F157" s="147" t="s">
        <v>182</v>
      </c>
      <c r="G157" s="148" t="s">
        <v>134</v>
      </c>
      <c r="H157" s="149">
        <v>7</v>
      </c>
      <c r="I157" s="150"/>
      <c r="J157" s="151">
        <f>ROUND(I157*H157,2)</f>
        <v>0</v>
      </c>
      <c r="K157" s="152"/>
      <c r="L157" s="33"/>
      <c r="M157" s="153" t="s">
        <v>1</v>
      </c>
      <c r="N157" s="154" t="s">
        <v>38</v>
      </c>
      <c r="O157" s="58"/>
      <c r="P157" s="155">
        <f>O157*H157</f>
        <v>0</v>
      </c>
      <c r="Q157" s="155">
        <v>6.4000000000000005E-4</v>
      </c>
      <c r="R157" s="155">
        <f>Q157*H157</f>
        <v>4.4800000000000005E-3</v>
      </c>
      <c r="S157" s="155">
        <v>0</v>
      </c>
      <c r="T157" s="156">
        <f>S157*H157</f>
        <v>0</v>
      </c>
      <c r="U157" s="32"/>
      <c r="V157" s="32"/>
      <c r="W157" s="32"/>
      <c r="X157" s="32"/>
      <c r="Y157" s="32"/>
      <c r="Z157" s="32"/>
      <c r="AA157" s="32"/>
      <c r="AB157" s="32"/>
      <c r="AC157" s="32"/>
      <c r="AD157" s="32"/>
      <c r="AE157" s="32"/>
      <c r="AR157" s="157" t="s">
        <v>135</v>
      </c>
      <c r="AT157" s="157" t="s">
        <v>131</v>
      </c>
      <c r="AU157" s="157" t="s">
        <v>83</v>
      </c>
      <c r="AY157" s="17" t="s">
        <v>129</v>
      </c>
      <c r="BE157" s="158">
        <f>IF(N157="základní",J157,0)</f>
        <v>0</v>
      </c>
      <c r="BF157" s="158">
        <f>IF(N157="snížená",J157,0)</f>
        <v>0</v>
      </c>
      <c r="BG157" s="158">
        <f>IF(N157="zákl. přenesená",J157,0)</f>
        <v>0</v>
      </c>
      <c r="BH157" s="158">
        <f>IF(N157="sníž. přenesená",J157,0)</f>
        <v>0</v>
      </c>
      <c r="BI157" s="158">
        <f>IF(N157="nulová",J157,0)</f>
        <v>0</v>
      </c>
      <c r="BJ157" s="17" t="s">
        <v>81</v>
      </c>
      <c r="BK157" s="158">
        <f>ROUND(I157*H157,2)</f>
        <v>0</v>
      </c>
      <c r="BL157" s="17" t="s">
        <v>135</v>
      </c>
      <c r="BM157" s="157" t="s">
        <v>183</v>
      </c>
    </row>
    <row r="158" spans="1:65" s="13" customFormat="1">
      <c r="B158" s="159"/>
      <c r="D158" s="160" t="s">
        <v>137</v>
      </c>
      <c r="E158" s="161" t="s">
        <v>1</v>
      </c>
      <c r="F158" s="162" t="s">
        <v>184</v>
      </c>
      <c r="H158" s="163">
        <v>7</v>
      </c>
      <c r="I158" s="164"/>
      <c r="L158" s="159"/>
      <c r="M158" s="165"/>
      <c r="N158" s="166"/>
      <c r="O158" s="166"/>
      <c r="P158" s="166"/>
      <c r="Q158" s="166"/>
      <c r="R158" s="166"/>
      <c r="S158" s="166"/>
      <c r="T158" s="167"/>
      <c r="AT158" s="161" t="s">
        <v>137</v>
      </c>
      <c r="AU158" s="161" t="s">
        <v>83</v>
      </c>
      <c r="AV158" s="13" t="s">
        <v>83</v>
      </c>
      <c r="AW158" s="13" t="s">
        <v>30</v>
      </c>
      <c r="AX158" s="13" t="s">
        <v>73</v>
      </c>
      <c r="AY158" s="161" t="s">
        <v>129</v>
      </c>
    </row>
    <row r="159" spans="1:65" s="14" customFormat="1">
      <c r="B159" s="168"/>
      <c r="D159" s="160" t="s">
        <v>137</v>
      </c>
      <c r="E159" s="169" t="s">
        <v>1</v>
      </c>
      <c r="F159" s="170" t="s">
        <v>139</v>
      </c>
      <c r="H159" s="171">
        <v>7</v>
      </c>
      <c r="I159" s="172"/>
      <c r="L159" s="168"/>
      <c r="M159" s="173"/>
      <c r="N159" s="174"/>
      <c r="O159" s="174"/>
      <c r="P159" s="174"/>
      <c r="Q159" s="174"/>
      <c r="R159" s="174"/>
      <c r="S159" s="174"/>
      <c r="T159" s="175"/>
      <c r="AT159" s="169" t="s">
        <v>137</v>
      </c>
      <c r="AU159" s="169" t="s">
        <v>83</v>
      </c>
      <c r="AV159" s="14" t="s">
        <v>135</v>
      </c>
      <c r="AW159" s="14" t="s">
        <v>30</v>
      </c>
      <c r="AX159" s="14" t="s">
        <v>81</v>
      </c>
      <c r="AY159" s="169" t="s">
        <v>129</v>
      </c>
    </row>
    <row r="160" spans="1:65" s="2" customFormat="1" ht="24.2" customHeight="1">
      <c r="A160" s="32"/>
      <c r="B160" s="144"/>
      <c r="C160" s="145" t="s">
        <v>185</v>
      </c>
      <c r="D160" s="145" t="s">
        <v>131</v>
      </c>
      <c r="E160" s="146" t="s">
        <v>186</v>
      </c>
      <c r="F160" s="147" t="s">
        <v>187</v>
      </c>
      <c r="G160" s="148" t="s">
        <v>134</v>
      </c>
      <c r="H160" s="149">
        <v>7</v>
      </c>
      <c r="I160" s="150"/>
      <c r="J160" s="151">
        <f>ROUND(I160*H160,2)</f>
        <v>0</v>
      </c>
      <c r="K160" s="152"/>
      <c r="L160" s="33"/>
      <c r="M160" s="153" t="s">
        <v>1</v>
      </c>
      <c r="N160" s="154" t="s">
        <v>38</v>
      </c>
      <c r="O160" s="58"/>
      <c r="P160" s="155">
        <f>O160*H160</f>
        <v>0</v>
      </c>
      <c r="Q160" s="155">
        <v>0</v>
      </c>
      <c r="R160" s="155">
        <f>Q160*H160</f>
        <v>0</v>
      </c>
      <c r="S160" s="155">
        <v>0</v>
      </c>
      <c r="T160" s="156">
        <f>S160*H160</f>
        <v>0</v>
      </c>
      <c r="U160" s="32"/>
      <c r="V160" s="32"/>
      <c r="W160" s="32"/>
      <c r="X160" s="32"/>
      <c r="Y160" s="32"/>
      <c r="Z160" s="32"/>
      <c r="AA160" s="32"/>
      <c r="AB160" s="32"/>
      <c r="AC160" s="32"/>
      <c r="AD160" s="32"/>
      <c r="AE160" s="32"/>
      <c r="AR160" s="157" t="s">
        <v>135</v>
      </c>
      <c r="AT160" s="157" t="s">
        <v>131</v>
      </c>
      <c r="AU160" s="157" t="s">
        <v>83</v>
      </c>
      <c r="AY160" s="17" t="s">
        <v>129</v>
      </c>
      <c r="BE160" s="158">
        <f>IF(N160="základní",J160,0)</f>
        <v>0</v>
      </c>
      <c r="BF160" s="158">
        <f>IF(N160="snížená",J160,0)</f>
        <v>0</v>
      </c>
      <c r="BG160" s="158">
        <f>IF(N160="zákl. přenesená",J160,0)</f>
        <v>0</v>
      </c>
      <c r="BH160" s="158">
        <f>IF(N160="sníž. přenesená",J160,0)</f>
        <v>0</v>
      </c>
      <c r="BI160" s="158">
        <f>IF(N160="nulová",J160,0)</f>
        <v>0</v>
      </c>
      <c r="BJ160" s="17" t="s">
        <v>81</v>
      </c>
      <c r="BK160" s="158">
        <f>ROUND(I160*H160,2)</f>
        <v>0</v>
      </c>
      <c r="BL160" s="17" t="s">
        <v>135</v>
      </c>
      <c r="BM160" s="157" t="s">
        <v>188</v>
      </c>
    </row>
    <row r="161" spans="1:65" s="2" customFormat="1" ht="16.5" customHeight="1">
      <c r="A161" s="32"/>
      <c r="B161" s="144"/>
      <c r="C161" s="145" t="s">
        <v>189</v>
      </c>
      <c r="D161" s="145" t="s">
        <v>131</v>
      </c>
      <c r="E161" s="146" t="s">
        <v>190</v>
      </c>
      <c r="F161" s="147" t="s">
        <v>191</v>
      </c>
      <c r="G161" s="148" t="s">
        <v>134</v>
      </c>
      <c r="H161" s="149">
        <v>144</v>
      </c>
      <c r="I161" s="150"/>
      <c r="J161" s="151">
        <f>ROUND(I161*H161,2)</f>
        <v>0</v>
      </c>
      <c r="K161" s="152"/>
      <c r="L161" s="33"/>
      <c r="M161" s="153" t="s">
        <v>1</v>
      </c>
      <c r="N161" s="154" t="s">
        <v>38</v>
      </c>
      <c r="O161" s="58"/>
      <c r="P161" s="155">
        <f>O161*H161</f>
        <v>0</v>
      </c>
      <c r="Q161" s="155">
        <v>0</v>
      </c>
      <c r="R161" s="155">
        <f>Q161*H161</f>
        <v>0</v>
      </c>
      <c r="S161" s="155">
        <v>0</v>
      </c>
      <c r="T161" s="156">
        <f>S161*H161</f>
        <v>0</v>
      </c>
      <c r="U161" s="32"/>
      <c r="V161" s="32"/>
      <c r="W161" s="32"/>
      <c r="X161" s="32"/>
      <c r="Y161" s="32"/>
      <c r="Z161" s="32"/>
      <c r="AA161" s="32"/>
      <c r="AB161" s="32"/>
      <c r="AC161" s="32"/>
      <c r="AD161" s="32"/>
      <c r="AE161" s="32"/>
      <c r="AR161" s="157" t="s">
        <v>135</v>
      </c>
      <c r="AT161" s="157" t="s">
        <v>131</v>
      </c>
      <c r="AU161" s="157" t="s">
        <v>83</v>
      </c>
      <c r="AY161" s="17" t="s">
        <v>129</v>
      </c>
      <c r="BE161" s="158">
        <f>IF(N161="základní",J161,0)</f>
        <v>0</v>
      </c>
      <c r="BF161" s="158">
        <f>IF(N161="snížená",J161,0)</f>
        <v>0</v>
      </c>
      <c r="BG161" s="158">
        <f>IF(N161="zákl. přenesená",J161,0)</f>
        <v>0</v>
      </c>
      <c r="BH161" s="158">
        <f>IF(N161="sníž. přenesená",J161,0)</f>
        <v>0</v>
      </c>
      <c r="BI161" s="158">
        <f>IF(N161="nulová",J161,0)</f>
        <v>0</v>
      </c>
      <c r="BJ161" s="17" t="s">
        <v>81</v>
      </c>
      <c r="BK161" s="158">
        <f>ROUND(I161*H161,2)</f>
        <v>0</v>
      </c>
      <c r="BL161" s="17" t="s">
        <v>135</v>
      </c>
      <c r="BM161" s="157" t="s">
        <v>192</v>
      </c>
    </row>
    <row r="162" spans="1:65" s="15" customFormat="1">
      <c r="B162" s="176"/>
      <c r="D162" s="160" t="s">
        <v>137</v>
      </c>
      <c r="E162" s="177" t="s">
        <v>1</v>
      </c>
      <c r="F162" s="178" t="s">
        <v>193</v>
      </c>
      <c r="H162" s="177" t="s">
        <v>1</v>
      </c>
      <c r="I162" s="179"/>
      <c r="L162" s="176"/>
      <c r="M162" s="180"/>
      <c r="N162" s="181"/>
      <c r="O162" s="181"/>
      <c r="P162" s="181"/>
      <c r="Q162" s="181"/>
      <c r="R162" s="181"/>
      <c r="S162" s="181"/>
      <c r="T162" s="182"/>
      <c r="AT162" s="177" t="s">
        <v>137</v>
      </c>
      <c r="AU162" s="177" t="s">
        <v>83</v>
      </c>
      <c r="AV162" s="15" t="s">
        <v>81</v>
      </c>
      <c r="AW162" s="15" t="s">
        <v>30</v>
      </c>
      <c r="AX162" s="15" t="s">
        <v>73</v>
      </c>
      <c r="AY162" s="177" t="s">
        <v>129</v>
      </c>
    </row>
    <row r="163" spans="1:65" s="13" customFormat="1">
      <c r="B163" s="159"/>
      <c r="D163" s="160" t="s">
        <v>137</v>
      </c>
      <c r="E163" s="161" t="s">
        <v>1</v>
      </c>
      <c r="F163" s="162" t="s">
        <v>194</v>
      </c>
      <c r="H163" s="163">
        <v>131</v>
      </c>
      <c r="I163" s="164"/>
      <c r="L163" s="159"/>
      <c r="M163" s="165"/>
      <c r="N163" s="166"/>
      <c r="O163" s="166"/>
      <c r="P163" s="166"/>
      <c r="Q163" s="166"/>
      <c r="R163" s="166"/>
      <c r="S163" s="166"/>
      <c r="T163" s="167"/>
      <c r="AT163" s="161" t="s">
        <v>137</v>
      </c>
      <c r="AU163" s="161" t="s">
        <v>83</v>
      </c>
      <c r="AV163" s="13" t="s">
        <v>83</v>
      </c>
      <c r="AW163" s="13" t="s">
        <v>30</v>
      </c>
      <c r="AX163" s="13" t="s">
        <v>73</v>
      </c>
      <c r="AY163" s="161" t="s">
        <v>129</v>
      </c>
    </row>
    <row r="164" spans="1:65" s="13" customFormat="1">
      <c r="B164" s="159"/>
      <c r="D164" s="160" t="s">
        <v>137</v>
      </c>
      <c r="E164" s="161" t="s">
        <v>1</v>
      </c>
      <c r="F164" s="162" t="s">
        <v>195</v>
      </c>
      <c r="H164" s="163">
        <v>13</v>
      </c>
      <c r="I164" s="164"/>
      <c r="L164" s="159"/>
      <c r="M164" s="165"/>
      <c r="N164" s="166"/>
      <c r="O164" s="166"/>
      <c r="P164" s="166"/>
      <c r="Q164" s="166"/>
      <c r="R164" s="166"/>
      <c r="S164" s="166"/>
      <c r="T164" s="167"/>
      <c r="AT164" s="161" t="s">
        <v>137</v>
      </c>
      <c r="AU164" s="161" t="s">
        <v>83</v>
      </c>
      <c r="AV164" s="13" t="s">
        <v>83</v>
      </c>
      <c r="AW164" s="13" t="s">
        <v>30</v>
      </c>
      <c r="AX164" s="13" t="s">
        <v>73</v>
      </c>
      <c r="AY164" s="161" t="s">
        <v>129</v>
      </c>
    </row>
    <row r="165" spans="1:65" s="14" customFormat="1">
      <c r="B165" s="168"/>
      <c r="D165" s="160" t="s">
        <v>137</v>
      </c>
      <c r="E165" s="169" t="s">
        <v>1</v>
      </c>
      <c r="F165" s="170" t="s">
        <v>139</v>
      </c>
      <c r="H165" s="171">
        <v>144</v>
      </c>
      <c r="I165" s="172"/>
      <c r="L165" s="168"/>
      <c r="M165" s="173"/>
      <c r="N165" s="174"/>
      <c r="O165" s="174"/>
      <c r="P165" s="174"/>
      <c r="Q165" s="174"/>
      <c r="R165" s="174"/>
      <c r="S165" s="174"/>
      <c r="T165" s="175"/>
      <c r="AT165" s="169" t="s">
        <v>137</v>
      </c>
      <c r="AU165" s="169" t="s">
        <v>83</v>
      </c>
      <c r="AV165" s="14" t="s">
        <v>135</v>
      </c>
      <c r="AW165" s="14" t="s">
        <v>30</v>
      </c>
      <c r="AX165" s="14" t="s">
        <v>81</v>
      </c>
      <c r="AY165" s="169" t="s">
        <v>129</v>
      </c>
    </row>
    <row r="166" spans="1:65" s="2" customFormat="1" ht="24.2" customHeight="1">
      <c r="A166" s="32"/>
      <c r="B166" s="144"/>
      <c r="C166" s="145" t="s">
        <v>196</v>
      </c>
      <c r="D166" s="145" t="s">
        <v>131</v>
      </c>
      <c r="E166" s="146" t="s">
        <v>197</v>
      </c>
      <c r="F166" s="147" t="s">
        <v>198</v>
      </c>
      <c r="G166" s="148" t="s">
        <v>199</v>
      </c>
      <c r="H166" s="149">
        <v>22.25</v>
      </c>
      <c r="I166" s="150"/>
      <c r="J166" s="151">
        <f>ROUND(I166*H166,2)</f>
        <v>0</v>
      </c>
      <c r="K166" s="152"/>
      <c r="L166" s="33"/>
      <c r="M166" s="153" t="s">
        <v>1</v>
      </c>
      <c r="N166" s="154" t="s">
        <v>38</v>
      </c>
      <c r="O166" s="58"/>
      <c r="P166" s="155">
        <f>O166*H166</f>
        <v>0</v>
      </c>
      <c r="Q166" s="155">
        <v>0</v>
      </c>
      <c r="R166" s="155">
        <f>Q166*H166</f>
        <v>0</v>
      </c>
      <c r="S166" s="155">
        <v>0</v>
      </c>
      <c r="T166" s="156">
        <f>S166*H166</f>
        <v>0</v>
      </c>
      <c r="U166" s="32"/>
      <c r="V166" s="32"/>
      <c r="W166" s="32"/>
      <c r="X166" s="32"/>
      <c r="Y166" s="32"/>
      <c r="Z166" s="32"/>
      <c r="AA166" s="32"/>
      <c r="AB166" s="32"/>
      <c r="AC166" s="32"/>
      <c r="AD166" s="32"/>
      <c r="AE166" s="32"/>
      <c r="AR166" s="157" t="s">
        <v>135</v>
      </c>
      <c r="AT166" s="157" t="s">
        <v>131</v>
      </c>
      <c r="AU166" s="157" t="s">
        <v>83</v>
      </c>
      <c r="AY166" s="17" t="s">
        <v>129</v>
      </c>
      <c r="BE166" s="158">
        <f>IF(N166="základní",J166,0)</f>
        <v>0</v>
      </c>
      <c r="BF166" s="158">
        <f>IF(N166="snížená",J166,0)</f>
        <v>0</v>
      </c>
      <c r="BG166" s="158">
        <f>IF(N166="zákl. přenesená",J166,0)</f>
        <v>0</v>
      </c>
      <c r="BH166" s="158">
        <f>IF(N166="sníž. přenesená",J166,0)</f>
        <v>0</v>
      </c>
      <c r="BI166" s="158">
        <f>IF(N166="nulová",J166,0)</f>
        <v>0</v>
      </c>
      <c r="BJ166" s="17" t="s">
        <v>81</v>
      </c>
      <c r="BK166" s="158">
        <f>ROUND(I166*H166,2)</f>
        <v>0</v>
      </c>
      <c r="BL166" s="17" t="s">
        <v>135</v>
      </c>
      <c r="BM166" s="157" t="s">
        <v>200</v>
      </c>
    </row>
    <row r="167" spans="1:65" s="15" customFormat="1">
      <c r="B167" s="176"/>
      <c r="D167" s="160" t="s">
        <v>137</v>
      </c>
      <c r="E167" s="177" t="s">
        <v>1</v>
      </c>
      <c r="F167" s="178" t="s">
        <v>201</v>
      </c>
      <c r="H167" s="177" t="s">
        <v>1</v>
      </c>
      <c r="I167" s="179"/>
      <c r="L167" s="176"/>
      <c r="M167" s="180"/>
      <c r="N167" s="181"/>
      <c r="O167" s="181"/>
      <c r="P167" s="181"/>
      <c r="Q167" s="181"/>
      <c r="R167" s="181"/>
      <c r="S167" s="181"/>
      <c r="T167" s="182"/>
      <c r="AT167" s="177" t="s">
        <v>137</v>
      </c>
      <c r="AU167" s="177" t="s">
        <v>83</v>
      </c>
      <c r="AV167" s="15" t="s">
        <v>81</v>
      </c>
      <c r="AW167" s="15" t="s">
        <v>30</v>
      </c>
      <c r="AX167" s="15" t="s">
        <v>73</v>
      </c>
      <c r="AY167" s="177" t="s">
        <v>129</v>
      </c>
    </row>
    <row r="168" spans="1:65" s="13" customFormat="1">
      <c r="B168" s="159"/>
      <c r="D168" s="160" t="s">
        <v>137</v>
      </c>
      <c r="E168" s="161" t="s">
        <v>1</v>
      </c>
      <c r="F168" s="162" t="s">
        <v>202</v>
      </c>
      <c r="H168" s="163">
        <v>13.3</v>
      </c>
      <c r="I168" s="164"/>
      <c r="L168" s="159"/>
      <c r="M168" s="165"/>
      <c r="N168" s="166"/>
      <c r="O168" s="166"/>
      <c r="P168" s="166"/>
      <c r="Q168" s="166"/>
      <c r="R168" s="166"/>
      <c r="S168" s="166"/>
      <c r="T168" s="167"/>
      <c r="AT168" s="161" t="s">
        <v>137</v>
      </c>
      <c r="AU168" s="161" t="s">
        <v>83</v>
      </c>
      <c r="AV168" s="13" t="s">
        <v>83</v>
      </c>
      <c r="AW168" s="13" t="s">
        <v>30</v>
      </c>
      <c r="AX168" s="13" t="s">
        <v>73</v>
      </c>
      <c r="AY168" s="161" t="s">
        <v>129</v>
      </c>
    </row>
    <row r="169" spans="1:65" s="13" customFormat="1">
      <c r="B169" s="159"/>
      <c r="D169" s="160" t="s">
        <v>137</v>
      </c>
      <c r="E169" s="161" t="s">
        <v>1</v>
      </c>
      <c r="F169" s="162" t="s">
        <v>203</v>
      </c>
      <c r="H169" s="163">
        <v>9</v>
      </c>
      <c r="I169" s="164"/>
      <c r="L169" s="159"/>
      <c r="M169" s="165"/>
      <c r="N169" s="166"/>
      <c r="O169" s="166"/>
      <c r="P169" s="166"/>
      <c r="Q169" s="166"/>
      <c r="R169" s="166"/>
      <c r="S169" s="166"/>
      <c r="T169" s="167"/>
      <c r="AT169" s="161" t="s">
        <v>137</v>
      </c>
      <c r="AU169" s="161" t="s">
        <v>83</v>
      </c>
      <c r="AV169" s="13" t="s">
        <v>83</v>
      </c>
      <c r="AW169" s="13" t="s">
        <v>30</v>
      </c>
      <c r="AX169" s="13" t="s">
        <v>73</v>
      </c>
      <c r="AY169" s="161" t="s">
        <v>129</v>
      </c>
    </row>
    <row r="170" spans="1:65" s="13" customFormat="1">
      <c r="B170" s="159"/>
      <c r="D170" s="160" t="s">
        <v>137</v>
      </c>
      <c r="E170" s="161" t="s">
        <v>1</v>
      </c>
      <c r="F170" s="162" t="s">
        <v>204</v>
      </c>
      <c r="H170" s="163">
        <v>-0.05</v>
      </c>
      <c r="I170" s="164"/>
      <c r="L170" s="159"/>
      <c r="M170" s="165"/>
      <c r="N170" s="166"/>
      <c r="O170" s="166"/>
      <c r="P170" s="166"/>
      <c r="Q170" s="166"/>
      <c r="R170" s="166"/>
      <c r="S170" s="166"/>
      <c r="T170" s="167"/>
      <c r="AT170" s="161" t="s">
        <v>137</v>
      </c>
      <c r="AU170" s="161" t="s">
        <v>83</v>
      </c>
      <c r="AV170" s="13" t="s">
        <v>83</v>
      </c>
      <c r="AW170" s="13" t="s">
        <v>30</v>
      </c>
      <c r="AX170" s="13" t="s">
        <v>73</v>
      </c>
      <c r="AY170" s="161" t="s">
        <v>129</v>
      </c>
    </row>
    <row r="171" spans="1:65" s="14" customFormat="1">
      <c r="B171" s="168"/>
      <c r="D171" s="160" t="s">
        <v>137</v>
      </c>
      <c r="E171" s="169" t="s">
        <v>1</v>
      </c>
      <c r="F171" s="170" t="s">
        <v>139</v>
      </c>
      <c r="H171" s="171">
        <v>22.25</v>
      </c>
      <c r="I171" s="172"/>
      <c r="L171" s="168"/>
      <c r="M171" s="173"/>
      <c r="N171" s="174"/>
      <c r="O171" s="174"/>
      <c r="P171" s="174"/>
      <c r="Q171" s="174"/>
      <c r="R171" s="174"/>
      <c r="S171" s="174"/>
      <c r="T171" s="175"/>
      <c r="AT171" s="169" t="s">
        <v>137</v>
      </c>
      <c r="AU171" s="169" t="s">
        <v>83</v>
      </c>
      <c r="AV171" s="14" t="s">
        <v>135</v>
      </c>
      <c r="AW171" s="14" t="s">
        <v>30</v>
      </c>
      <c r="AX171" s="14" t="s">
        <v>81</v>
      </c>
      <c r="AY171" s="169" t="s">
        <v>129</v>
      </c>
    </row>
    <row r="172" spans="1:65" s="2" customFormat="1" ht="37.9" customHeight="1">
      <c r="A172" s="32"/>
      <c r="B172" s="144"/>
      <c r="C172" s="145" t="s">
        <v>8</v>
      </c>
      <c r="D172" s="145" t="s">
        <v>131</v>
      </c>
      <c r="E172" s="146" t="s">
        <v>205</v>
      </c>
      <c r="F172" s="147" t="s">
        <v>206</v>
      </c>
      <c r="G172" s="148" t="s">
        <v>199</v>
      </c>
      <c r="H172" s="149">
        <v>16.308</v>
      </c>
      <c r="I172" s="150"/>
      <c r="J172" s="151">
        <f>ROUND(I172*H172,2)</f>
        <v>0</v>
      </c>
      <c r="K172" s="152"/>
      <c r="L172" s="33"/>
      <c r="M172" s="153" t="s">
        <v>1</v>
      </c>
      <c r="N172" s="154" t="s">
        <v>38</v>
      </c>
      <c r="O172" s="58"/>
      <c r="P172" s="155">
        <f>O172*H172</f>
        <v>0</v>
      </c>
      <c r="Q172" s="155">
        <v>0</v>
      </c>
      <c r="R172" s="155">
        <f>Q172*H172</f>
        <v>0</v>
      </c>
      <c r="S172" s="155">
        <v>0</v>
      </c>
      <c r="T172" s="156">
        <f>S172*H172</f>
        <v>0</v>
      </c>
      <c r="U172" s="32"/>
      <c r="V172" s="32"/>
      <c r="W172" s="32"/>
      <c r="X172" s="32"/>
      <c r="Y172" s="32"/>
      <c r="Z172" s="32"/>
      <c r="AA172" s="32"/>
      <c r="AB172" s="32"/>
      <c r="AC172" s="32"/>
      <c r="AD172" s="32"/>
      <c r="AE172" s="32"/>
      <c r="AR172" s="157" t="s">
        <v>135</v>
      </c>
      <c r="AT172" s="157" t="s">
        <v>131</v>
      </c>
      <c r="AU172" s="157" t="s">
        <v>83</v>
      </c>
      <c r="AY172" s="17" t="s">
        <v>129</v>
      </c>
      <c r="BE172" s="158">
        <f>IF(N172="základní",J172,0)</f>
        <v>0</v>
      </c>
      <c r="BF172" s="158">
        <f>IF(N172="snížená",J172,0)</f>
        <v>0</v>
      </c>
      <c r="BG172" s="158">
        <f>IF(N172="zákl. přenesená",J172,0)</f>
        <v>0</v>
      </c>
      <c r="BH172" s="158">
        <f>IF(N172="sníž. přenesená",J172,0)</f>
        <v>0</v>
      </c>
      <c r="BI172" s="158">
        <f>IF(N172="nulová",J172,0)</f>
        <v>0</v>
      </c>
      <c r="BJ172" s="17" t="s">
        <v>81</v>
      </c>
      <c r="BK172" s="158">
        <f>ROUND(I172*H172,2)</f>
        <v>0</v>
      </c>
      <c r="BL172" s="17" t="s">
        <v>135</v>
      </c>
      <c r="BM172" s="157" t="s">
        <v>207</v>
      </c>
    </row>
    <row r="173" spans="1:65" s="15" customFormat="1">
      <c r="B173" s="176"/>
      <c r="D173" s="160" t="s">
        <v>137</v>
      </c>
      <c r="E173" s="177" t="s">
        <v>1</v>
      </c>
      <c r="F173" s="178" t="s">
        <v>201</v>
      </c>
      <c r="H173" s="177" t="s">
        <v>1</v>
      </c>
      <c r="I173" s="179"/>
      <c r="L173" s="176"/>
      <c r="M173" s="180"/>
      <c r="N173" s="181"/>
      <c r="O173" s="181"/>
      <c r="P173" s="181"/>
      <c r="Q173" s="181"/>
      <c r="R173" s="181"/>
      <c r="S173" s="181"/>
      <c r="T173" s="182"/>
      <c r="AT173" s="177" t="s">
        <v>137</v>
      </c>
      <c r="AU173" s="177" t="s">
        <v>83</v>
      </c>
      <c r="AV173" s="15" t="s">
        <v>81</v>
      </c>
      <c r="AW173" s="15" t="s">
        <v>30</v>
      </c>
      <c r="AX173" s="15" t="s">
        <v>73</v>
      </c>
      <c r="AY173" s="177" t="s">
        <v>129</v>
      </c>
    </row>
    <row r="174" spans="1:65" s="13" customFormat="1">
      <c r="B174" s="159"/>
      <c r="D174" s="160" t="s">
        <v>137</v>
      </c>
      <c r="E174" s="161" t="s">
        <v>1</v>
      </c>
      <c r="F174" s="162" t="s">
        <v>208</v>
      </c>
      <c r="H174" s="163">
        <v>16.308</v>
      </c>
      <c r="I174" s="164"/>
      <c r="L174" s="159"/>
      <c r="M174" s="165"/>
      <c r="N174" s="166"/>
      <c r="O174" s="166"/>
      <c r="P174" s="166"/>
      <c r="Q174" s="166"/>
      <c r="R174" s="166"/>
      <c r="S174" s="166"/>
      <c r="T174" s="167"/>
      <c r="AT174" s="161" t="s">
        <v>137</v>
      </c>
      <c r="AU174" s="161" t="s">
        <v>83</v>
      </c>
      <c r="AV174" s="13" t="s">
        <v>83</v>
      </c>
      <c r="AW174" s="13" t="s">
        <v>30</v>
      </c>
      <c r="AX174" s="13" t="s">
        <v>73</v>
      </c>
      <c r="AY174" s="161" t="s">
        <v>129</v>
      </c>
    </row>
    <row r="175" spans="1:65" s="14" customFormat="1">
      <c r="B175" s="168"/>
      <c r="D175" s="160" t="s">
        <v>137</v>
      </c>
      <c r="E175" s="169" t="s">
        <v>1</v>
      </c>
      <c r="F175" s="170" t="s">
        <v>139</v>
      </c>
      <c r="H175" s="171">
        <v>16.308</v>
      </c>
      <c r="I175" s="172"/>
      <c r="L175" s="168"/>
      <c r="M175" s="173"/>
      <c r="N175" s="174"/>
      <c r="O175" s="174"/>
      <c r="P175" s="174"/>
      <c r="Q175" s="174"/>
      <c r="R175" s="174"/>
      <c r="S175" s="174"/>
      <c r="T175" s="175"/>
      <c r="AT175" s="169" t="s">
        <v>137</v>
      </c>
      <c r="AU175" s="169" t="s">
        <v>83</v>
      </c>
      <c r="AV175" s="14" t="s">
        <v>135</v>
      </c>
      <c r="AW175" s="14" t="s">
        <v>30</v>
      </c>
      <c r="AX175" s="14" t="s">
        <v>81</v>
      </c>
      <c r="AY175" s="169" t="s">
        <v>129</v>
      </c>
    </row>
    <row r="176" spans="1:65" s="2" customFormat="1" ht="37.9" customHeight="1">
      <c r="A176" s="32"/>
      <c r="B176" s="144"/>
      <c r="C176" s="145" t="s">
        <v>209</v>
      </c>
      <c r="D176" s="145" t="s">
        <v>131</v>
      </c>
      <c r="E176" s="146" t="s">
        <v>210</v>
      </c>
      <c r="F176" s="147" t="s">
        <v>211</v>
      </c>
      <c r="G176" s="148" t="s">
        <v>199</v>
      </c>
      <c r="H176" s="149">
        <v>7.8090000000000002</v>
      </c>
      <c r="I176" s="150"/>
      <c r="J176" s="151">
        <f>ROUND(I176*H176,2)</f>
        <v>0</v>
      </c>
      <c r="K176" s="152"/>
      <c r="L176" s="33"/>
      <c r="M176" s="153" t="s">
        <v>1</v>
      </c>
      <c r="N176" s="154" t="s">
        <v>38</v>
      </c>
      <c r="O176" s="58"/>
      <c r="P176" s="155">
        <f>O176*H176</f>
        <v>0</v>
      </c>
      <c r="Q176" s="155">
        <v>0</v>
      </c>
      <c r="R176" s="155">
        <f>Q176*H176</f>
        <v>0</v>
      </c>
      <c r="S176" s="155">
        <v>0</v>
      </c>
      <c r="T176" s="156">
        <f>S176*H176</f>
        <v>0</v>
      </c>
      <c r="U176" s="32"/>
      <c r="V176" s="32"/>
      <c r="W176" s="32"/>
      <c r="X176" s="32"/>
      <c r="Y176" s="32"/>
      <c r="Z176" s="32"/>
      <c r="AA176" s="32"/>
      <c r="AB176" s="32"/>
      <c r="AC176" s="32"/>
      <c r="AD176" s="32"/>
      <c r="AE176" s="32"/>
      <c r="AR176" s="157" t="s">
        <v>135</v>
      </c>
      <c r="AT176" s="157" t="s">
        <v>131</v>
      </c>
      <c r="AU176" s="157" t="s">
        <v>83</v>
      </c>
      <c r="AY176" s="17" t="s">
        <v>129</v>
      </c>
      <c r="BE176" s="158">
        <f>IF(N176="základní",J176,0)</f>
        <v>0</v>
      </c>
      <c r="BF176" s="158">
        <f>IF(N176="snížená",J176,0)</f>
        <v>0</v>
      </c>
      <c r="BG176" s="158">
        <f>IF(N176="zákl. přenesená",J176,0)</f>
        <v>0</v>
      </c>
      <c r="BH176" s="158">
        <f>IF(N176="sníž. přenesená",J176,0)</f>
        <v>0</v>
      </c>
      <c r="BI176" s="158">
        <f>IF(N176="nulová",J176,0)</f>
        <v>0</v>
      </c>
      <c r="BJ176" s="17" t="s">
        <v>81</v>
      </c>
      <c r="BK176" s="158">
        <f>ROUND(I176*H176,2)</f>
        <v>0</v>
      </c>
      <c r="BL176" s="17" t="s">
        <v>135</v>
      </c>
      <c r="BM176" s="157" t="s">
        <v>212</v>
      </c>
    </row>
    <row r="177" spans="1:65" s="15" customFormat="1">
      <c r="B177" s="176"/>
      <c r="D177" s="160" t="s">
        <v>137</v>
      </c>
      <c r="E177" s="177" t="s">
        <v>1</v>
      </c>
      <c r="F177" s="178" t="s">
        <v>201</v>
      </c>
      <c r="H177" s="177" t="s">
        <v>1</v>
      </c>
      <c r="I177" s="179"/>
      <c r="L177" s="176"/>
      <c r="M177" s="180"/>
      <c r="N177" s="181"/>
      <c r="O177" s="181"/>
      <c r="P177" s="181"/>
      <c r="Q177" s="181"/>
      <c r="R177" s="181"/>
      <c r="S177" s="181"/>
      <c r="T177" s="182"/>
      <c r="AT177" s="177" t="s">
        <v>137</v>
      </c>
      <c r="AU177" s="177" t="s">
        <v>83</v>
      </c>
      <c r="AV177" s="15" t="s">
        <v>81</v>
      </c>
      <c r="AW177" s="15" t="s">
        <v>30</v>
      </c>
      <c r="AX177" s="15" t="s">
        <v>73</v>
      </c>
      <c r="AY177" s="177" t="s">
        <v>129</v>
      </c>
    </row>
    <row r="178" spans="1:65" s="13" customFormat="1">
      <c r="B178" s="159"/>
      <c r="D178" s="160" t="s">
        <v>137</v>
      </c>
      <c r="E178" s="161" t="s">
        <v>1</v>
      </c>
      <c r="F178" s="162" t="s">
        <v>213</v>
      </c>
      <c r="H178" s="163">
        <v>8.6310000000000002</v>
      </c>
      <c r="I178" s="164"/>
      <c r="L178" s="159"/>
      <c r="M178" s="165"/>
      <c r="N178" s="166"/>
      <c r="O178" s="166"/>
      <c r="P178" s="166"/>
      <c r="Q178" s="166"/>
      <c r="R178" s="166"/>
      <c r="S178" s="166"/>
      <c r="T178" s="167"/>
      <c r="AT178" s="161" t="s">
        <v>137</v>
      </c>
      <c r="AU178" s="161" t="s">
        <v>83</v>
      </c>
      <c r="AV178" s="13" t="s">
        <v>83</v>
      </c>
      <c r="AW178" s="13" t="s">
        <v>30</v>
      </c>
      <c r="AX178" s="13" t="s">
        <v>73</v>
      </c>
      <c r="AY178" s="161" t="s">
        <v>129</v>
      </c>
    </row>
    <row r="179" spans="1:65" s="13" customFormat="1">
      <c r="B179" s="159"/>
      <c r="D179" s="160" t="s">
        <v>137</v>
      </c>
      <c r="E179" s="161" t="s">
        <v>1</v>
      </c>
      <c r="F179" s="162" t="s">
        <v>214</v>
      </c>
      <c r="H179" s="163">
        <v>-0.82199999999999995</v>
      </c>
      <c r="I179" s="164"/>
      <c r="L179" s="159"/>
      <c r="M179" s="165"/>
      <c r="N179" s="166"/>
      <c r="O179" s="166"/>
      <c r="P179" s="166"/>
      <c r="Q179" s="166"/>
      <c r="R179" s="166"/>
      <c r="S179" s="166"/>
      <c r="T179" s="167"/>
      <c r="AT179" s="161" t="s">
        <v>137</v>
      </c>
      <c r="AU179" s="161" t="s">
        <v>83</v>
      </c>
      <c r="AV179" s="13" t="s">
        <v>83</v>
      </c>
      <c r="AW179" s="13" t="s">
        <v>30</v>
      </c>
      <c r="AX179" s="13" t="s">
        <v>73</v>
      </c>
      <c r="AY179" s="161" t="s">
        <v>129</v>
      </c>
    </row>
    <row r="180" spans="1:65" s="14" customFormat="1">
      <c r="B180" s="168"/>
      <c r="D180" s="160" t="s">
        <v>137</v>
      </c>
      <c r="E180" s="169" t="s">
        <v>1</v>
      </c>
      <c r="F180" s="170" t="s">
        <v>139</v>
      </c>
      <c r="H180" s="171">
        <v>7.8090000000000002</v>
      </c>
      <c r="I180" s="172"/>
      <c r="L180" s="168"/>
      <c r="M180" s="173"/>
      <c r="N180" s="174"/>
      <c r="O180" s="174"/>
      <c r="P180" s="174"/>
      <c r="Q180" s="174"/>
      <c r="R180" s="174"/>
      <c r="S180" s="174"/>
      <c r="T180" s="175"/>
      <c r="AT180" s="169" t="s">
        <v>137</v>
      </c>
      <c r="AU180" s="169" t="s">
        <v>83</v>
      </c>
      <c r="AV180" s="14" t="s">
        <v>135</v>
      </c>
      <c r="AW180" s="14" t="s">
        <v>30</v>
      </c>
      <c r="AX180" s="14" t="s">
        <v>81</v>
      </c>
      <c r="AY180" s="169" t="s">
        <v>129</v>
      </c>
    </row>
    <row r="181" spans="1:65" s="2" customFormat="1" ht="44.25" customHeight="1">
      <c r="A181" s="32"/>
      <c r="B181" s="144"/>
      <c r="C181" s="145" t="s">
        <v>215</v>
      </c>
      <c r="D181" s="145" t="s">
        <v>131</v>
      </c>
      <c r="E181" s="146" t="s">
        <v>216</v>
      </c>
      <c r="F181" s="147" t="s">
        <v>217</v>
      </c>
      <c r="G181" s="148" t="s">
        <v>218</v>
      </c>
      <c r="H181" s="149">
        <v>2</v>
      </c>
      <c r="I181" s="150"/>
      <c r="J181" s="151">
        <f>ROUND(I181*H181,2)</f>
        <v>0</v>
      </c>
      <c r="K181" s="152"/>
      <c r="L181" s="33"/>
      <c r="M181" s="153" t="s">
        <v>1</v>
      </c>
      <c r="N181" s="154" t="s">
        <v>38</v>
      </c>
      <c r="O181" s="58"/>
      <c r="P181" s="155">
        <f>O181*H181</f>
        <v>0</v>
      </c>
      <c r="Q181" s="155">
        <v>5.3E-3</v>
      </c>
      <c r="R181" s="155">
        <f>Q181*H181</f>
        <v>1.06E-2</v>
      </c>
      <c r="S181" s="155">
        <v>0</v>
      </c>
      <c r="T181" s="156">
        <f>S181*H181</f>
        <v>0</v>
      </c>
      <c r="U181" s="32"/>
      <c r="V181" s="32"/>
      <c r="W181" s="32"/>
      <c r="X181" s="32"/>
      <c r="Y181" s="32"/>
      <c r="Z181" s="32"/>
      <c r="AA181" s="32"/>
      <c r="AB181" s="32"/>
      <c r="AC181" s="32"/>
      <c r="AD181" s="32"/>
      <c r="AE181" s="32"/>
      <c r="AR181" s="157" t="s">
        <v>135</v>
      </c>
      <c r="AT181" s="157" t="s">
        <v>131</v>
      </c>
      <c r="AU181" s="157" t="s">
        <v>83</v>
      </c>
      <c r="AY181" s="17" t="s">
        <v>129</v>
      </c>
      <c r="BE181" s="158">
        <f>IF(N181="základní",J181,0)</f>
        <v>0</v>
      </c>
      <c r="BF181" s="158">
        <f>IF(N181="snížená",J181,0)</f>
        <v>0</v>
      </c>
      <c r="BG181" s="158">
        <f>IF(N181="zákl. přenesená",J181,0)</f>
        <v>0</v>
      </c>
      <c r="BH181" s="158">
        <f>IF(N181="sníž. přenesená",J181,0)</f>
        <v>0</v>
      </c>
      <c r="BI181" s="158">
        <f>IF(N181="nulová",J181,0)</f>
        <v>0</v>
      </c>
      <c r="BJ181" s="17" t="s">
        <v>81</v>
      </c>
      <c r="BK181" s="158">
        <f>ROUND(I181*H181,2)</f>
        <v>0</v>
      </c>
      <c r="BL181" s="17" t="s">
        <v>135</v>
      </c>
      <c r="BM181" s="157" t="s">
        <v>219</v>
      </c>
    </row>
    <row r="182" spans="1:65" s="15" customFormat="1">
      <c r="B182" s="176"/>
      <c r="D182" s="160" t="s">
        <v>137</v>
      </c>
      <c r="E182" s="177" t="s">
        <v>1</v>
      </c>
      <c r="F182" s="178" t="s">
        <v>201</v>
      </c>
      <c r="H182" s="177" t="s">
        <v>1</v>
      </c>
      <c r="I182" s="179"/>
      <c r="L182" s="176"/>
      <c r="M182" s="180"/>
      <c r="N182" s="181"/>
      <c r="O182" s="181"/>
      <c r="P182" s="181"/>
      <c r="Q182" s="181"/>
      <c r="R182" s="181"/>
      <c r="S182" s="181"/>
      <c r="T182" s="182"/>
      <c r="AT182" s="177" t="s">
        <v>137</v>
      </c>
      <c r="AU182" s="177" t="s">
        <v>83</v>
      </c>
      <c r="AV182" s="15" t="s">
        <v>81</v>
      </c>
      <c r="AW182" s="15" t="s">
        <v>30</v>
      </c>
      <c r="AX182" s="15" t="s">
        <v>73</v>
      </c>
      <c r="AY182" s="177" t="s">
        <v>129</v>
      </c>
    </row>
    <row r="183" spans="1:65" s="13" customFormat="1">
      <c r="B183" s="159"/>
      <c r="D183" s="160" t="s">
        <v>137</v>
      </c>
      <c r="E183" s="161" t="s">
        <v>1</v>
      </c>
      <c r="F183" s="162" t="s">
        <v>220</v>
      </c>
      <c r="H183" s="163">
        <v>2</v>
      </c>
      <c r="I183" s="164"/>
      <c r="L183" s="159"/>
      <c r="M183" s="165"/>
      <c r="N183" s="166"/>
      <c r="O183" s="166"/>
      <c r="P183" s="166"/>
      <c r="Q183" s="166"/>
      <c r="R183" s="166"/>
      <c r="S183" s="166"/>
      <c r="T183" s="167"/>
      <c r="AT183" s="161" t="s">
        <v>137</v>
      </c>
      <c r="AU183" s="161" t="s">
        <v>83</v>
      </c>
      <c r="AV183" s="13" t="s">
        <v>83</v>
      </c>
      <c r="AW183" s="13" t="s">
        <v>30</v>
      </c>
      <c r="AX183" s="13" t="s">
        <v>73</v>
      </c>
      <c r="AY183" s="161" t="s">
        <v>129</v>
      </c>
    </row>
    <row r="184" spans="1:65" s="14" customFormat="1">
      <c r="B184" s="168"/>
      <c r="D184" s="160" t="s">
        <v>137</v>
      </c>
      <c r="E184" s="169" t="s">
        <v>1</v>
      </c>
      <c r="F184" s="170" t="s">
        <v>139</v>
      </c>
      <c r="H184" s="171">
        <v>2</v>
      </c>
      <c r="I184" s="172"/>
      <c r="L184" s="168"/>
      <c r="M184" s="173"/>
      <c r="N184" s="174"/>
      <c r="O184" s="174"/>
      <c r="P184" s="174"/>
      <c r="Q184" s="174"/>
      <c r="R184" s="174"/>
      <c r="S184" s="174"/>
      <c r="T184" s="175"/>
      <c r="AT184" s="169" t="s">
        <v>137</v>
      </c>
      <c r="AU184" s="169" t="s">
        <v>83</v>
      </c>
      <c r="AV184" s="14" t="s">
        <v>135</v>
      </c>
      <c r="AW184" s="14" t="s">
        <v>30</v>
      </c>
      <c r="AX184" s="14" t="s">
        <v>81</v>
      </c>
      <c r="AY184" s="169" t="s">
        <v>129</v>
      </c>
    </row>
    <row r="185" spans="1:65" s="2" customFormat="1" ht="24.2" customHeight="1">
      <c r="A185" s="32"/>
      <c r="B185" s="144"/>
      <c r="C185" s="183" t="s">
        <v>221</v>
      </c>
      <c r="D185" s="183" t="s">
        <v>222</v>
      </c>
      <c r="E185" s="184" t="s">
        <v>223</v>
      </c>
      <c r="F185" s="185" t="s">
        <v>224</v>
      </c>
      <c r="G185" s="186" t="s">
        <v>218</v>
      </c>
      <c r="H185" s="187">
        <v>2</v>
      </c>
      <c r="I185" s="188"/>
      <c r="J185" s="189">
        <f>ROUND(I185*H185,2)</f>
        <v>0</v>
      </c>
      <c r="K185" s="190"/>
      <c r="L185" s="191"/>
      <c r="M185" s="192" t="s">
        <v>1</v>
      </c>
      <c r="N185" s="193" t="s">
        <v>38</v>
      </c>
      <c r="O185" s="58"/>
      <c r="P185" s="155">
        <f>O185*H185</f>
        <v>0</v>
      </c>
      <c r="Q185" s="155">
        <v>4.5359999999999998E-2</v>
      </c>
      <c r="R185" s="155">
        <f>Q185*H185</f>
        <v>9.0719999999999995E-2</v>
      </c>
      <c r="S185" s="155">
        <v>0</v>
      </c>
      <c r="T185" s="156">
        <f>S185*H185</f>
        <v>0</v>
      </c>
      <c r="U185" s="32"/>
      <c r="V185" s="32"/>
      <c r="W185" s="32"/>
      <c r="X185" s="32"/>
      <c r="Y185" s="32"/>
      <c r="Z185" s="32"/>
      <c r="AA185" s="32"/>
      <c r="AB185" s="32"/>
      <c r="AC185" s="32"/>
      <c r="AD185" s="32"/>
      <c r="AE185" s="32"/>
      <c r="AR185" s="157" t="s">
        <v>166</v>
      </c>
      <c r="AT185" s="157" t="s">
        <v>222</v>
      </c>
      <c r="AU185" s="157" t="s">
        <v>83</v>
      </c>
      <c r="AY185" s="17" t="s">
        <v>129</v>
      </c>
      <c r="BE185" s="158">
        <f>IF(N185="základní",J185,0)</f>
        <v>0</v>
      </c>
      <c r="BF185" s="158">
        <f>IF(N185="snížená",J185,0)</f>
        <v>0</v>
      </c>
      <c r="BG185" s="158">
        <f>IF(N185="zákl. přenesená",J185,0)</f>
        <v>0</v>
      </c>
      <c r="BH185" s="158">
        <f>IF(N185="sníž. přenesená",J185,0)</f>
        <v>0</v>
      </c>
      <c r="BI185" s="158">
        <f>IF(N185="nulová",J185,0)</f>
        <v>0</v>
      </c>
      <c r="BJ185" s="17" t="s">
        <v>81</v>
      </c>
      <c r="BK185" s="158">
        <f>ROUND(I185*H185,2)</f>
        <v>0</v>
      </c>
      <c r="BL185" s="17" t="s">
        <v>135</v>
      </c>
      <c r="BM185" s="157" t="s">
        <v>225</v>
      </c>
    </row>
    <row r="186" spans="1:65" s="2" customFormat="1" ht="24.2" customHeight="1">
      <c r="A186" s="32"/>
      <c r="B186" s="144"/>
      <c r="C186" s="145" t="s">
        <v>226</v>
      </c>
      <c r="D186" s="145" t="s">
        <v>131</v>
      </c>
      <c r="E186" s="146" t="s">
        <v>227</v>
      </c>
      <c r="F186" s="147" t="s">
        <v>228</v>
      </c>
      <c r="G186" s="148" t="s">
        <v>134</v>
      </c>
      <c r="H186" s="149">
        <v>17.262</v>
      </c>
      <c r="I186" s="150"/>
      <c r="J186" s="151">
        <f>ROUND(I186*H186,2)</f>
        <v>0</v>
      </c>
      <c r="K186" s="152"/>
      <c r="L186" s="33"/>
      <c r="M186" s="153" t="s">
        <v>1</v>
      </c>
      <c r="N186" s="154" t="s">
        <v>38</v>
      </c>
      <c r="O186" s="58"/>
      <c r="P186" s="155">
        <f>O186*H186</f>
        <v>0</v>
      </c>
      <c r="Q186" s="155">
        <v>8.4999999999999995E-4</v>
      </c>
      <c r="R186" s="155">
        <f>Q186*H186</f>
        <v>1.46727E-2</v>
      </c>
      <c r="S186" s="155">
        <v>0</v>
      </c>
      <c r="T186" s="156">
        <f>S186*H186</f>
        <v>0</v>
      </c>
      <c r="U186" s="32"/>
      <c r="V186" s="32"/>
      <c r="W186" s="32"/>
      <c r="X186" s="32"/>
      <c r="Y186" s="32"/>
      <c r="Z186" s="32"/>
      <c r="AA186" s="32"/>
      <c r="AB186" s="32"/>
      <c r="AC186" s="32"/>
      <c r="AD186" s="32"/>
      <c r="AE186" s="32"/>
      <c r="AR186" s="157" t="s">
        <v>135</v>
      </c>
      <c r="AT186" s="157" t="s">
        <v>131</v>
      </c>
      <c r="AU186" s="157" t="s">
        <v>83</v>
      </c>
      <c r="AY186" s="17" t="s">
        <v>129</v>
      </c>
      <c r="BE186" s="158">
        <f>IF(N186="základní",J186,0)</f>
        <v>0</v>
      </c>
      <c r="BF186" s="158">
        <f>IF(N186="snížená",J186,0)</f>
        <v>0</v>
      </c>
      <c r="BG186" s="158">
        <f>IF(N186="zákl. přenesená",J186,0)</f>
        <v>0</v>
      </c>
      <c r="BH186" s="158">
        <f>IF(N186="sníž. přenesená",J186,0)</f>
        <v>0</v>
      </c>
      <c r="BI186" s="158">
        <f>IF(N186="nulová",J186,0)</f>
        <v>0</v>
      </c>
      <c r="BJ186" s="17" t="s">
        <v>81</v>
      </c>
      <c r="BK186" s="158">
        <f>ROUND(I186*H186,2)</f>
        <v>0</v>
      </c>
      <c r="BL186" s="17" t="s">
        <v>135</v>
      </c>
      <c r="BM186" s="157" t="s">
        <v>229</v>
      </c>
    </row>
    <row r="187" spans="1:65" s="15" customFormat="1">
      <c r="B187" s="176"/>
      <c r="D187" s="160" t="s">
        <v>137</v>
      </c>
      <c r="E187" s="177" t="s">
        <v>1</v>
      </c>
      <c r="F187" s="178" t="s">
        <v>201</v>
      </c>
      <c r="H187" s="177" t="s">
        <v>1</v>
      </c>
      <c r="I187" s="179"/>
      <c r="L187" s="176"/>
      <c r="M187" s="180"/>
      <c r="N187" s="181"/>
      <c r="O187" s="181"/>
      <c r="P187" s="181"/>
      <c r="Q187" s="181"/>
      <c r="R187" s="181"/>
      <c r="S187" s="181"/>
      <c r="T187" s="182"/>
      <c r="AT187" s="177" t="s">
        <v>137</v>
      </c>
      <c r="AU187" s="177" t="s">
        <v>83</v>
      </c>
      <c r="AV187" s="15" t="s">
        <v>81</v>
      </c>
      <c r="AW187" s="15" t="s">
        <v>30</v>
      </c>
      <c r="AX187" s="15" t="s">
        <v>73</v>
      </c>
      <c r="AY187" s="177" t="s">
        <v>129</v>
      </c>
    </row>
    <row r="188" spans="1:65" s="13" customFormat="1">
      <c r="B188" s="159"/>
      <c r="D188" s="160" t="s">
        <v>137</v>
      </c>
      <c r="E188" s="161" t="s">
        <v>1</v>
      </c>
      <c r="F188" s="162" t="s">
        <v>230</v>
      </c>
      <c r="H188" s="163">
        <v>17.262</v>
      </c>
      <c r="I188" s="164"/>
      <c r="L188" s="159"/>
      <c r="M188" s="165"/>
      <c r="N188" s="166"/>
      <c r="O188" s="166"/>
      <c r="P188" s="166"/>
      <c r="Q188" s="166"/>
      <c r="R188" s="166"/>
      <c r="S188" s="166"/>
      <c r="T188" s="167"/>
      <c r="AT188" s="161" t="s">
        <v>137</v>
      </c>
      <c r="AU188" s="161" t="s">
        <v>83</v>
      </c>
      <c r="AV188" s="13" t="s">
        <v>83</v>
      </c>
      <c r="AW188" s="13" t="s">
        <v>30</v>
      </c>
      <c r="AX188" s="13" t="s">
        <v>73</v>
      </c>
      <c r="AY188" s="161" t="s">
        <v>129</v>
      </c>
    </row>
    <row r="189" spans="1:65" s="14" customFormat="1">
      <c r="B189" s="168"/>
      <c r="D189" s="160" t="s">
        <v>137</v>
      </c>
      <c r="E189" s="169" t="s">
        <v>1</v>
      </c>
      <c r="F189" s="170" t="s">
        <v>139</v>
      </c>
      <c r="H189" s="171">
        <v>17.262</v>
      </c>
      <c r="I189" s="172"/>
      <c r="L189" s="168"/>
      <c r="M189" s="173"/>
      <c r="N189" s="174"/>
      <c r="O189" s="174"/>
      <c r="P189" s="174"/>
      <c r="Q189" s="174"/>
      <c r="R189" s="174"/>
      <c r="S189" s="174"/>
      <c r="T189" s="175"/>
      <c r="AT189" s="169" t="s">
        <v>137</v>
      </c>
      <c r="AU189" s="169" t="s">
        <v>83</v>
      </c>
      <c r="AV189" s="14" t="s">
        <v>135</v>
      </c>
      <c r="AW189" s="14" t="s">
        <v>30</v>
      </c>
      <c r="AX189" s="14" t="s">
        <v>81</v>
      </c>
      <c r="AY189" s="169" t="s">
        <v>129</v>
      </c>
    </row>
    <row r="190" spans="1:65" s="2" customFormat="1" ht="24.2" customHeight="1">
      <c r="A190" s="32"/>
      <c r="B190" s="144"/>
      <c r="C190" s="145" t="s">
        <v>231</v>
      </c>
      <c r="D190" s="145" t="s">
        <v>131</v>
      </c>
      <c r="E190" s="146" t="s">
        <v>232</v>
      </c>
      <c r="F190" s="147" t="s">
        <v>233</v>
      </c>
      <c r="G190" s="148" t="s">
        <v>134</v>
      </c>
      <c r="H190" s="149">
        <v>17.262</v>
      </c>
      <c r="I190" s="150"/>
      <c r="J190" s="151">
        <f>ROUND(I190*H190,2)</f>
        <v>0</v>
      </c>
      <c r="K190" s="152"/>
      <c r="L190" s="33"/>
      <c r="M190" s="153" t="s">
        <v>1</v>
      </c>
      <c r="N190" s="154" t="s">
        <v>38</v>
      </c>
      <c r="O190" s="58"/>
      <c r="P190" s="155">
        <f>O190*H190</f>
        <v>0</v>
      </c>
      <c r="Q190" s="155">
        <v>0</v>
      </c>
      <c r="R190" s="155">
        <f>Q190*H190</f>
        <v>0</v>
      </c>
      <c r="S190" s="155">
        <v>0</v>
      </c>
      <c r="T190" s="156">
        <f>S190*H190</f>
        <v>0</v>
      </c>
      <c r="U190" s="32"/>
      <c r="V190" s="32"/>
      <c r="W190" s="32"/>
      <c r="X190" s="32"/>
      <c r="Y190" s="32"/>
      <c r="Z190" s="32"/>
      <c r="AA190" s="32"/>
      <c r="AB190" s="32"/>
      <c r="AC190" s="32"/>
      <c r="AD190" s="32"/>
      <c r="AE190" s="32"/>
      <c r="AR190" s="157" t="s">
        <v>135</v>
      </c>
      <c r="AT190" s="157" t="s">
        <v>131</v>
      </c>
      <c r="AU190" s="157" t="s">
        <v>83</v>
      </c>
      <c r="AY190" s="17" t="s">
        <v>129</v>
      </c>
      <c r="BE190" s="158">
        <f>IF(N190="základní",J190,0)</f>
        <v>0</v>
      </c>
      <c r="BF190" s="158">
        <f>IF(N190="snížená",J190,0)</f>
        <v>0</v>
      </c>
      <c r="BG190" s="158">
        <f>IF(N190="zákl. přenesená",J190,0)</f>
        <v>0</v>
      </c>
      <c r="BH190" s="158">
        <f>IF(N190="sníž. přenesená",J190,0)</f>
        <v>0</v>
      </c>
      <c r="BI190" s="158">
        <f>IF(N190="nulová",J190,0)</f>
        <v>0</v>
      </c>
      <c r="BJ190" s="17" t="s">
        <v>81</v>
      </c>
      <c r="BK190" s="158">
        <f>ROUND(I190*H190,2)</f>
        <v>0</v>
      </c>
      <c r="BL190" s="17" t="s">
        <v>135</v>
      </c>
      <c r="BM190" s="157" t="s">
        <v>234</v>
      </c>
    </row>
    <row r="191" spans="1:65" s="2" customFormat="1" ht="21.75" customHeight="1">
      <c r="A191" s="32"/>
      <c r="B191" s="144"/>
      <c r="C191" s="145" t="s">
        <v>7</v>
      </c>
      <c r="D191" s="145" t="s">
        <v>131</v>
      </c>
      <c r="E191" s="146" t="s">
        <v>235</v>
      </c>
      <c r="F191" s="147" t="s">
        <v>236</v>
      </c>
      <c r="G191" s="148" t="s">
        <v>134</v>
      </c>
      <c r="H191" s="149">
        <v>36.64</v>
      </c>
      <c r="I191" s="150"/>
      <c r="J191" s="151">
        <f>ROUND(I191*H191,2)</f>
        <v>0</v>
      </c>
      <c r="K191" s="152"/>
      <c r="L191" s="33"/>
      <c r="M191" s="153" t="s">
        <v>1</v>
      </c>
      <c r="N191" s="154" t="s">
        <v>38</v>
      </c>
      <c r="O191" s="58"/>
      <c r="P191" s="155">
        <f>O191*H191</f>
        <v>0</v>
      </c>
      <c r="Q191" s="155">
        <v>6.9999999999999999E-4</v>
      </c>
      <c r="R191" s="155">
        <f>Q191*H191</f>
        <v>2.5648000000000001E-2</v>
      </c>
      <c r="S191" s="155">
        <v>0</v>
      </c>
      <c r="T191" s="156">
        <f>S191*H191</f>
        <v>0</v>
      </c>
      <c r="U191" s="32"/>
      <c r="V191" s="32"/>
      <c r="W191" s="32"/>
      <c r="X191" s="32"/>
      <c r="Y191" s="32"/>
      <c r="Z191" s="32"/>
      <c r="AA191" s="32"/>
      <c r="AB191" s="32"/>
      <c r="AC191" s="32"/>
      <c r="AD191" s="32"/>
      <c r="AE191" s="32"/>
      <c r="AR191" s="157" t="s">
        <v>135</v>
      </c>
      <c r="AT191" s="157" t="s">
        <v>131</v>
      </c>
      <c r="AU191" s="157" t="s">
        <v>83</v>
      </c>
      <c r="AY191" s="17" t="s">
        <v>129</v>
      </c>
      <c r="BE191" s="158">
        <f>IF(N191="základní",J191,0)</f>
        <v>0</v>
      </c>
      <c r="BF191" s="158">
        <f>IF(N191="snížená",J191,0)</f>
        <v>0</v>
      </c>
      <c r="BG191" s="158">
        <f>IF(N191="zákl. přenesená",J191,0)</f>
        <v>0</v>
      </c>
      <c r="BH191" s="158">
        <f>IF(N191="sníž. přenesená",J191,0)</f>
        <v>0</v>
      </c>
      <c r="BI191" s="158">
        <f>IF(N191="nulová",J191,0)</f>
        <v>0</v>
      </c>
      <c r="BJ191" s="17" t="s">
        <v>81</v>
      </c>
      <c r="BK191" s="158">
        <f>ROUND(I191*H191,2)</f>
        <v>0</v>
      </c>
      <c r="BL191" s="17" t="s">
        <v>135</v>
      </c>
      <c r="BM191" s="157" t="s">
        <v>237</v>
      </c>
    </row>
    <row r="192" spans="1:65" s="15" customFormat="1">
      <c r="B192" s="176"/>
      <c r="D192" s="160" t="s">
        <v>137</v>
      </c>
      <c r="E192" s="177" t="s">
        <v>1</v>
      </c>
      <c r="F192" s="178" t="s">
        <v>201</v>
      </c>
      <c r="H192" s="177" t="s">
        <v>1</v>
      </c>
      <c r="I192" s="179"/>
      <c r="L192" s="176"/>
      <c r="M192" s="180"/>
      <c r="N192" s="181"/>
      <c r="O192" s="181"/>
      <c r="P192" s="181"/>
      <c r="Q192" s="181"/>
      <c r="R192" s="181"/>
      <c r="S192" s="181"/>
      <c r="T192" s="182"/>
      <c r="AT192" s="177" t="s">
        <v>137</v>
      </c>
      <c r="AU192" s="177" t="s">
        <v>83</v>
      </c>
      <c r="AV192" s="15" t="s">
        <v>81</v>
      </c>
      <c r="AW192" s="15" t="s">
        <v>30</v>
      </c>
      <c r="AX192" s="15" t="s">
        <v>73</v>
      </c>
      <c r="AY192" s="177" t="s">
        <v>129</v>
      </c>
    </row>
    <row r="193" spans="1:65" s="13" customFormat="1">
      <c r="B193" s="159"/>
      <c r="D193" s="160" t="s">
        <v>137</v>
      </c>
      <c r="E193" s="161" t="s">
        <v>1</v>
      </c>
      <c r="F193" s="162" t="s">
        <v>238</v>
      </c>
      <c r="H193" s="163">
        <v>24.64</v>
      </c>
      <c r="I193" s="164"/>
      <c r="L193" s="159"/>
      <c r="M193" s="165"/>
      <c r="N193" s="166"/>
      <c r="O193" s="166"/>
      <c r="P193" s="166"/>
      <c r="Q193" s="166"/>
      <c r="R193" s="166"/>
      <c r="S193" s="166"/>
      <c r="T193" s="167"/>
      <c r="AT193" s="161" t="s">
        <v>137</v>
      </c>
      <c r="AU193" s="161" t="s">
        <v>83</v>
      </c>
      <c r="AV193" s="13" t="s">
        <v>83</v>
      </c>
      <c r="AW193" s="13" t="s">
        <v>30</v>
      </c>
      <c r="AX193" s="13" t="s">
        <v>73</v>
      </c>
      <c r="AY193" s="161" t="s">
        <v>129</v>
      </c>
    </row>
    <row r="194" spans="1:65" s="13" customFormat="1">
      <c r="B194" s="159"/>
      <c r="D194" s="160" t="s">
        <v>137</v>
      </c>
      <c r="E194" s="161" t="s">
        <v>1</v>
      </c>
      <c r="F194" s="162" t="s">
        <v>239</v>
      </c>
      <c r="H194" s="163">
        <v>12</v>
      </c>
      <c r="I194" s="164"/>
      <c r="L194" s="159"/>
      <c r="M194" s="165"/>
      <c r="N194" s="166"/>
      <c r="O194" s="166"/>
      <c r="P194" s="166"/>
      <c r="Q194" s="166"/>
      <c r="R194" s="166"/>
      <c r="S194" s="166"/>
      <c r="T194" s="167"/>
      <c r="AT194" s="161" t="s">
        <v>137</v>
      </c>
      <c r="AU194" s="161" t="s">
        <v>83</v>
      </c>
      <c r="AV194" s="13" t="s">
        <v>83</v>
      </c>
      <c r="AW194" s="13" t="s">
        <v>30</v>
      </c>
      <c r="AX194" s="13" t="s">
        <v>73</v>
      </c>
      <c r="AY194" s="161" t="s">
        <v>129</v>
      </c>
    </row>
    <row r="195" spans="1:65" s="14" customFormat="1">
      <c r="B195" s="168"/>
      <c r="D195" s="160" t="s">
        <v>137</v>
      </c>
      <c r="E195" s="169" t="s">
        <v>1</v>
      </c>
      <c r="F195" s="170" t="s">
        <v>139</v>
      </c>
      <c r="H195" s="171">
        <v>36.64</v>
      </c>
      <c r="I195" s="172"/>
      <c r="L195" s="168"/>
      <c r="M195" s="173"/>
      <c r="N195" s="174"/>
      <c r="O195" s="174"/>
      <c r="P195" s="174"/>
      <c r="Q195" s="174"/>
      <c r="R195" s="174"/>
      <c r="S195" s="174"/>
      <c r="T195" s="175"/>
      <c r="AT195" s="169" t="s">
        <v>137</v>
      </c>
      <c r="AU195" s="169" t="s">
        <v>83</v>
      </c>
      <c r="AV195" s="14" t="s">
        <v>135</v>
      </c>
      <c r="AW195" s="14" t="s">
        <v>30</v>
      </c>
      <c r="AX195" s="14" t="s">
        <v>81</v>
      </c>
      <c r="AY195" s="169" t="s">
        <v>129</v>
      </c>
    </row>
    <row r="196" spans="1:65" s="2" customFormat="1" ht="16.5" customHeight="1">
      <c r="A196" s="32"/>
      <c r="B196" s="144"/>
      <c r="C196" s="145" t="s">
        <v>240</v>
      </c>
      <c r="D196" s="145" t="s">
        <v>131</v>
      </c>
      <c r="E196" s="146" t="s">
        <v>241</v>
      </c>
      <c r="F196" s="147" t="s">
        <v>242</v>
      </c>
      <c r="G196" s="148" t="s">
        <v>134</v>
      </c>
      <c r="H196" s="149">
        <v>36.64</v>
      </c>
      <c r="I196" s="150"/>
      <c r="J196" s="151">
        <f>ROUND(I196*H196,2)</f>
        <v>0</v>
      </c>
      <c r="K196" s="152"/>
      <c r="L196" s="33"/>
      <c r="M196" s="153" t="s">
        <v>1</v>
      </c>
      <c r="N196" s="154" t="s">
        <v>38</v>
      </c>
      <c r="O196" s="58"/>
      <c r="P196" s="155">
        <f>O196*H196</f>
        <v>0</v>
      </c>
      <c r="Q196" s="155">
        <v>0</v>
      </c>
      <c r="R196" s="155">
        <f>Q196*H196</f>
        <v>0</v>
      </c>
      <c r="S196" s="155">
        <v>0</v>
      </c>
      <c r="T196" s="156">
        <f>S196*H196</f>
        <v>0</v>
      </c>
      <c r="U196" s="32"/>
      <c r="V196" s="32"/>
      <c r="W196" s="32"/>
      <c r="X196" s="32"/>
      <c r="Y196" s="32"/>
      <c r="Z196" s="32"/>
      <c r="AA196" s="32"/>
      <c r="AB196" s="32"/>
      <c r="AC196" s="32"/>
      <c r="AD196" s="32"/>
      <c r="AE196" s="32"/>
      <c r="AR196" s="157" t="s">
        <v>135</v>
      </c>
      <c r="AT196" s="157" t="s">
        <v>131</v>
      </c>
      <c r="AU196" s="157" t="s">
        <v>83</v>
      </c>
      <c r="AY196" s="17" t="s">
        <v>129</v>
      </c>
      <c r="BE196" s="158">
        <f>IF(N196="základní",J196,0)</f>
        <v>0</v>
      </c>
      <c r="BF196" s="158">
        <f>IF(N196="snížená",J196,0)</f>
        <v>0</v>
      </c>
      <c r="BG196" s="158">
        <f>IF(N196="zákl. přenesená",J196,0)</f>
        <v>0</v>
      </c>
      <c r="BH196" s="158">
        <f>IF(N196="sníž. přenesená",J196,0)</f>
        <v>0</v>
      </c>
      <c r="BI196" s="158">
        <f>IF(N196="nulová",J196,0)</f>
        <v>0</v>
      </c>
      <c r="BJ196" s="17" t="s">
        <v>81</v>
      </c>
      <c r="BK196" s="158">
        <f>ROUND(I196*H196,2)</f>
        <v>0</v>
      </c>
      <c r="BL196" s="17" t="s">
        <v>135</v>
      </c>
      <c r="BM196" s="157" t="s">
        <v>243</v>
      </c>
    </row>
    <row r="197" spans="1:65" s="2" customFormat="1" ht="21.75" customHeight="1">
      <c r="A197" s="32"/>
      <c r="B197" s="144"/>
      <c r="C197" s="145" t="s">
        <v>244</v>
      </c>
      <c r="D197" s="145" t="s">
        <v>131</v>
      </c>
      <c r="E197" s="146" t="s">
        <v>245</v>
      </c>
      <c r="F197" s="147" t="s">
        <v>246</v>
      </c>
      <c r="G197" s="148" t="s">
        <v>199</v>
      </c>
      <c r="H197" s="149">
        <v>22.3</v>
      </c>
      <c r="I197" s="150"/>
      <c r="J197" s="151">
        <f>ROUND(I197*H197,2)</f>
        <v>0</v>
      </c>
      <c r="K197" s="152"/>
      <c r="L197" s="33"/>
      <c r="M197" s="153" t="s">
        <v>1</v>
      </c>
      <c r="N197" s="154" t="s">
        <v>38</v>
      </c>
      <c r="O197" s="58"/>
      <c r="P197" s="155">
        <f>O197*H197</f>
        <v>0</v>
      </c>
      <c r="Q197" s="155">
        <v>4.6000000000000001E-4</v>
      </c>
      <c r="R197" s="155">
        <f>Q197*H197</f>
        <v>1.0258000000000001E-2</v>
      </c>
      <c r="S197" s="155">
        <v>0</v>
      </c>
      <c r="T197" s="156">
        <f>S197*H197</f>
        <v>0</v>
      </c>
      <c r="U197" s="32"/>
      <c r="V197" s="32"/>
      <c r="W197" s="32"/>
      <c r="X197" s="32"/>
      <c r="Y197" s="32"/>
      <c r="Z197" s="32"/>
      <c r="AA197" s="32"/>
      <c r="AB197" s="32"/>
      <c r="AC197" s="32"/>
      <c r="AD197" s="32"/>
      <c r="AE197" s="32"/>
      <c r="AR197" s="157" t="s">
        <v>135</v>
      </c>
      <c r="AT197" s="157" t="s">
        <v>131</v>
      </c>
      <c r="AU197" s="157" t="s">
        <v>83</v>
      </c>
      <c r="AY197" s="17" t="s">
        <v>129</v>
      </c>
      <c r="BE197" s="158">
        <f>IF(N197="základní",J197,0)</f>
        <v>0</v>
      </c>
      <c r="BF197" s="158">
        <f>IF(N197="snížená",J197,0)</f>
        <v>0</v>
      </c>
      <c r="BG197" s="158">
        <f>IF(N197="zákl. přenesená",J197,0)</f>
        <v>0</v>
      </c>
      <c r="BH197" s="158">
        <f>IF(N197="sníž. přenesená",J197,0)</f>
        <v>0</v>
      </c>
      <c r="BI197" s="158">
        <f>IF(N197="nulová",J197,0)</f>
        <v>0</v>
      </c>
      <c r="BJ197" s="17" t="s">
        <v>81</v>
      </c>
      <c r="BK197" s="158">
        <f>ROUND(I197*H197,2)</f>
        <v>0</v>
      </c>
      <c r="BL197" s="17" t="s">
        <v>135</v>
      </c>
      <c r="BM197" s="157" t="s">
        <v>247</v>
      </c>
    </row>
    <row r="198" spans="1:65" s="13" customFormat="1">
      <c r="B198" s="159"/>
      <c r="D198" s="160" t="s">
        <v>137</v>
      </c>
      <c r="E198" s="161" t="s">
        <v>1</v>
      </c>
      <c r="F198" s="162" t="s">
        <v>202</v>
      </c>
      <c r="H198" s="163">
        <v>13.3</v>
      </c>
      <c r="I198" s="164"/>
      <c r="L198" s="159"/>
      <c r="M198" s="165"/>
      <c r="N198" s="166"/>
      <c r="O198" s="166"/>
      <c r="P198" s="166"/>
      <c r="Q198" s="166"/>
      <c r="R198" s="166"/>
      <c r="S198" s="166"/>
      <c r="T198" s="167"/>
      <c r="AT198" s="161" t="s">
        <v>137</v>
      </c>
      <c r="AU198" s="161" t="s">
        <v>83</v>
      </c>
      <c r="AV198" s="13" t="s">
        <v>83</v>
      </c>
      <c r="AW198" s="13" t="s">
        <v>30</v>
      </c>
      <c r="AX198" s="13" t="s">
        <v>73</v>
      </c>
      <c r="AY198" s="161" t="s">
        <v>129</v>
      </c>
    </row>
    <row r="199" spans="1:65" s="13" customFormat="1">
      <c r="B199" s="159"/>
      <c r="D199" s="160" t="s">
        <v>137</v>
      </c>
      <c r="E199" s="161" t="s">
        <v>1</v>
      </c>
      <c r="F199" s="162" t="s">
        <v>203</v>
      </c>
      <c r="H199" s="163">
        <v>9</v>
      </c>
      <c r="I199" s="164"/>
      <c r="L199" s="159"/>
      <c r="M199" s="165"/>
      <c r="N199" s="166"/>
      <c r="O199" s="166"/>
      <c r="P199" s="166"/>
      <c r="Q199" s="166"/>
      <c r="R199" s="166"/>
      <c r="S199" s="166"/>
      <c r="T199" s="167"/>
      <c r="AT199" s="161" t="s">
        <v>137</v>
      </c>
      <c r="AU199" s="161" t="s">
        <v>83</v>
      </c>
      <c r="AV199" s="13" t="s">
        <v>83</v>
      </c>
      <c r="AW199" s="13" t="s">
        <v>30</v>
      </c>
      <c r="AX199" s="13" t="s">
        <v>73</v>
      </c>
      <c r="AY199" s="161" t="s">
        <v>129</v>
      </c>
    </row>
    <row r="200" spans="1:65" s="14" customFormat="1">
      <c r="B200" s="168"/>
      <c r="D200" s="160" t="s">
        <v>137</v>
      </c>
      <c r="E200" s="169" t="s">
        <v>1</v>
      </c>
      <c r="F200" s="170" t="s">
        <v>139</v>
      </c>
      <c r="H200" s="171">
        <v>22.3</v>
      </c>
      <c r="I200" s="172"/>
      <c r="L200" s="168"/>
      <c r="M200" s="173"/>
      <c r="N200" s="174"/>
      <c r="O200" s="174"/>
      <c r="P200" s="174"/>
      <c r="Q200" s="174"/>
      <c r="R200" s="174"/>
      <c r="S200" s="174"/>
      <c r="T200" s="175"/>
      <c r="AT200" s="169" t="s">
        <v>137</v>
      </c>
      <c r="AU200" s="169" t="s">
        <v>83</v>
      </c>
      <c r="AV200" s="14" t="s">
        <v>135</v>
      </c>
      <c r="AW200" s="14" t="s">
        <v>30</v>
      </c>
      <c r="AX200" s="14" t="s">
        <v>81</v>
      </c>
      <c r="AY200" s="169" t="s">
        <v>129</v>
      </c>
    </row>
    <row r="201" spans="1:65" s="2" customFormat="1" ht="24.2" customHeight="1">
      <c r="A201" s="32"/>
      <c r="B201" s="144"/>
      <c r="C201" s="145" t="s">
        <v>248</v>
      </c>
      <c r="D201" s="145" t="s">
        <v>131</v>
      </c>
      <c r="E201" s="146" t="s">
        <v>249</v>
      </c>
      <c r="F201" s="147" t="s">
        <v>250</v>
      </c>
      <c r="G201" s="148" t="s">
        <v>199</v>
      </c>
      <c r="H201" s="149">
        <v>22.3</v>
      </c>
      <c r="I201" s="150"/>
      <c r="J201" s="151">
        <f>ROUND(I201*H201,2)</f>
        <v>0</v>
      </c>
      <c r="K201" s="152"/>
      <c r="L201" s="33"/>
      <c r="M201" s="153" t="s">
        <v>1</v>
      </c>
      <c r="N201" s="154" t="s">
        <v>38</v>
      </c>
      <c r="O201" s="58"/>
      <c r="P201" s="155">
        <f>O201*H201</f>
        <v>0</v>
      </c>
      <c r="Q201" s="155">
        <v>0</v>
      </c>
      <c r="R201" s="155">
        <f>Q201*H201</f>
        <v>0</v>
      </c>
      <c r="S201" s="155">
        <v>0</v>
      </c>
      <c r="T201" s="156">
        <f>S201*H201</f>
        <v>0</v>
      </c>
      <c r="U201" s="32"/>
      <c r="V201" s="32"/>
      <c r="W201" s="32"/>
      <c r="X201" s="32"/>
      <c r="Y201" s="32"/>
      <c r="Z201" s="32"/>
      <c r="AA201" s="32"/>
      <c r="AB201" s="32"/>
      <c r="AC201" s="32"/>
      <c r="AD201" s="32"/>
      <c r="AE201" s="32"/>
      <c r="AR201" s="157" t="s">
        <v>135</v>
      </c>
      <c r="AT201" s="157" t="s">
        <v>131</v>
      </c>
      <c r="AU201" s="157" t="s">
        <v>83</v>
      </c>
      <c r="AY201" s="17" t="s">
        <v>129</v>
      </c>
      <c r="BE201" s="158">
        <f>IF(N201="základní",J201,0)</f>
        <v>0</v>
      </c>
      <c r="BF201" s="158">
        <f>IF(N201="snížená",J201,0)</f>
        <v>0</v>
      </c>
      <c r="BG201" s="158">
        <f>IF(N201="zákl. přenesená",J201,0)</f>
        <v>0</v>
      </c>
      <c r="BH201" s="158">
        <f>IF(N201="sníž. přenesená",J201,0)</f>
        <v>0</v>
      </c>
      <c r="BI201" s="158">
        <f>IF(N201="nulová",J201,0)</f>
        <v>0</v>
      </c>
      <c r="BJ201" s="17" t="s">
        <v>81</v>
      </c>
      <c r="BK201" s="158">
        <f>ROUND(I201*H201,2)</f>
        <v>0</v>
      </c>
      <c r="BL201" s="17" t="s">
        <v>135</v>
      </c>
      <c r="BM201" s="157" t="s">
        <v>251</v>
      </c>
    </row>
    <row r="202" spans="1:65" s="2" customFormat="1" ht="37.9" customHeight="1">
      <c r="A202" s="32"/>
      <c r="B202" s="144"/>
      <c r="C202" s="145" t="s">
        <v>252</v>
      </c>
      <c r="D202" s="145" t="s">
        <v>131</v>
      </c>
      <c r="E202" s="146" t="s">
        <v>253</v>
      </c>
      <c r="F202" s="147" t="s">
        <v>254</v>
      </c>
      <c r="G202" s="148" t="s">
        <v>199</v>
      </c>
      <c r="H202" s="149">
        <v>113.20699999999999</v>
      </c>
      <c r="I202" s="150"/>
      <c r="J202" s="151">
        <f>ROUND(I202*H202,2)</f>
        <v>0</v>
      </c>
      <c r="K202" s="152"/>
      <c r="L202" s="33"/>
      <c r="M202" s="153" t="s">
        <v>1</v>
      </c>
      <c r="N202" s="154" t="s">
        <v>38</v>
      </c>
      <c r="O202" s="58"/>
      <c r="P202" s="155">
        <f>O202*H202</f>
        <v>0</v>
      </c>
      <c r="Q202" s="155">
        <v>0</v>
      </c>
      <c r="R202" s="155">
        <f>Q202*H202</f>
        <v>0</v>
      </c>
      <c r="S202" s="155">
        <v>0</v>
      </c>
      <c r="T202" s="156">
        <f>S202*H202</f>
        <v>0</v>
      </c>
      <c r="U202" s="32"/>
      <c r="V202" s="32"/>
      <c r="W202" s="32"/>
      <c r="X202" s="32"/>
      <c r="Y202" s="32"/>
      <c r="Z202" s="32"/>
      <c r="AA202" s="32"/>
      <c r="AB202" s="32"/>
      <c r="AC202" s="32"/>
      <c r="AD202" s="32"/>
      <c r="AE202" s="32"/>
      <c r="AR202" s="157" t="s">
        <v>135</v>
      </c>
      <c r="AT202" s="157" t="s">
        <v>131</v>
      </c>
      <c r="AU202" s="157" t="s">
        <v>83</v>
      </c>
      <c r="AY202" s="17" t="s">
        <v>129</v>
      </c>
      <c r="BE202" s="158">
        <f>IF(N202="základní",J202,0)</f>
        <v>0</v>
      </c>
      <c r="BF202" s="158">
        <f>IF(N202="snížená",J202,0)</f>
        <v>0</v>
      </c>
      <c r="BG202" s="158">
        <f>IF(N202="zákl. přenesená",J202,0)</f>
        <v>0</v>
      </c>
      <c r="BH202" s="158">
        <f>IF(N202="sníž. přenesená",J202,0)</f>
        <v>0</v>
      </c>
      <c r="BI202" s="158">
        <f>IF(N202="nulová",J202,0)</f>
        <v>0</v>
      </c>
      <c r="BJ202" s="17" t="s">
        <v>81</v>
      </c>
      <c r="BK202" s="158">
        <f>ROUND(I202*H202,2)</f>
        <v>0</v>
      </c>
      <c r="BL202" s="17" t="s">
        <v>135</v>
      </c>
      <c r="BM202" s="157" t="s">
        <v>255</v>
      </c>
    </row>
    <row r="203" spans="1:65" s="13" customFormat="1">
      <c r="B203" s="159"/>
      <c r="D203" s="160" t="s">
        <v>137</v>
      </c>
      <c r="E203" s="161" t="s">
        <v>1</v>
      </c>
      <c r="F203" s="162" t="s">
        <v>256</v>
      </c>
      <c r="H203" s="163">
        <v>57.6</v>
      </c>
      <c r="I203" s="164"/>
      <c r="L203" s="159"/>
      <c r="M203" s="165"/>
      <c r="N203" s="166"/>
      <c r="O203" s="166"/>
      <c r="P203" s="166"/>
      <c r="Q203" s="166"/>
      <c r="R203" s="166"/>
      <c r="S203" s="166"/>
      <c r="T203" s="167"/>
      <c r="AT203" s="161" t="s">
        <v>137</v>
      </c>
      <c r="AU203" s="161" t="s">
        <v>83</v>
      </c>
      <c r="AV203" s="13" t="s">
        <v>83</v>
      </c>
      <c r="AW203" s="13" t="s">
        <v>30</v>
      </c>
      <c r="AX203" s="13" t="s">
        <v>73</v>
      </c>
      <c r="AY203" s="161" t="s">
        <v>129</v>
      </c>
    </row>
    <row r="204" spans="1:65" s="13" customFormat="1">
      <c r="B204" s="159"/>
      <c r="D204" s="160" t="s">
        <v>137</v>
      </c>
      <c r="E204" s="161" t="s">
        <v>1</v>
      </c>
      <c r="F204" s="162" t="s">
        <v>257</v>
      </c>
      <c r="H204" s="163">
        <v>43.003999999999998</v>
      </c>
      <c r="I204" s="164"/>
      <c r="L204" s="159"/>
      <c r="M204" s="165"/>
      <c r="N204" s="166"/>
      <c r="O204" s="166"/>
      <c r="P204" s="166"/>
      <c r="Q204" s="166"/>
      <c r="R204" s="166"/>
      <c r="S204" s="166"/>
      <c r="T204" s="167"/>
      <c r="AT204" s="161" t="s">
        <v>137</v>
      </c>
      <c r="AU204" s="161" t="s">
        <v>83</v>
      </c>
      <c r="AV204" s="13" t="s">
        <v>83</v>
      </c>
      <c r="AW204" s="13" t="s">
        <v>30</v>
      </c>
      <c r="AX204" s="13" t="s">
        <v>73</v>
      </c>
      <c r="AY204" s="161" t="s">
        <v>129</v>
      </c>
    </row>
    <row r="205" spans="1:65" s="13" customFormat="1">
      <c r="B205" s="159"/>
      <c r="D205" s="160" t="s">
        <v>137</v>
      </c>
      <c r="E205" s="161" t="s">
        <v>1</v>
      </c>
      <c r="F205" s="162" t="s">
        <v>258</v>
      </c>
      <c r="H205" s="163">
        <v>2.903</v>
      </c>
      <c r="I205" s="164"/>
      <c r="L205" s="159"/>
      <c r="M205" s="165"/>
      <c r="N205" s="166"/>
      <c r="O205" s="166"/>
      <c r="P205" s="166"/>
      <c r="Q205" s="166"/>
      <c r="R205" s="166"/>
      <c r="S205" s="166"/>
      <c r="T205" s="167"/>
      <c r="AT205" s="161" t="s">
        <v>137</v>
      </c>
      <c r="AU205" s="161" t="s">
        <v>83</v>
      </c>
      <c r="AV205" s="13" t="s">
        <v>83</v>
      </c>
      <c r="AW205" s="13" t="s">
        <v>30</v>
      </c>
      <c r="AX205" s="13" t="s">
        <v>73</v>
      </c>
      <c r="AY205" s="161" t="s">
        <v>129</v>
      </c>
    </row>
    <row r="206" spans="1:65" s="13" customFormat="1">
      <c r="B206" s="159"/>
      <c r="D206" s="160" t="s">
        <v>137</v>
      </c>
      <c r="E206" s="161" t="s">
        <v>1</v>
      </c>
      <c r="F206" s="162" t="s">
        <v>259</v>
      </c>
      <c r="H206" s="163">
        <v>9.6999999999999993</v>
      </c>
      <c r="I206" s="164"/>
      <c r="L206" s="159"/>
      <c r="M206" s="165"/>
      <c r="N206" s="166"/>
      <c r="O206" s="166"/>
      <c r="P206" s="166"/>
      <c r="Q206" s="166"/>
      <c r="R206" s="166"/>
      <c r="S206" s="166"/>
      <c r="T206" s="167"/>
      <c r="AT206" s="161" t="s">
        <v>137</v>
      </c>
      <c r="AU206" s="161" t="s">
        <v>83</v>
      </c>
      <c r="AV206" s="13" t="s">
        <v>83</v>
      </c>
      <c r="AW206" s="13" t="s">
        <v>30</v>
      </c>
      <c r="AX206" s="13" t="s">
        <v>73</v>
      </c>
      <c r="AY206" s="161" t="s">
        <v>129</v>
      </c>
    </row>
    <row r="207" spans="1:65" s="14" customFormat="1">
      <c r="B207" s="168"/>
      <c r="D207" s="160" t="s">
        <v>137</v>
      </c>
      <c r="E207" s="169" t="s">
        <v>1</v>
      </c>
      <c r="F207" s="170" t="s">
        <v>139</v>
      </c>
      <c r="H207" s="171">
        <v>113.20699999999999</v>
      </c>
      <c r="I207" s="172"/>
      <c r="L207" s="168"/>
      <c r="M207" s="173"/>
      <c r="N207" s="174"/>
      <c r="O207" s="174"/>
      <c r="P207" s="174"/>
      <c r="Q207" s="174"/>
      <c r="R207" s="174"/>
      <c r="S207" s="174"/>
      <c r="T207" s="175"/>
      <c r="AT207" s="169" t="s">
        <v>137</v>
      </c>
      <c r="AU207" s="169" t="s">
        <v>83</v>
      </c>
      <c r="AV207" s="14" t="s">
        <v>135</v>
      </c>
      <c r="AW207" s="14" t="s">
        <v>30</v>
      </c>
      <c r="AX207" s="14" t="s">
        <v>81</v>
      </c>
      <c r="AY207" s="169" t="s">
        <v>129</v>
      </c>
    </row>
    <row r="208" spans="1:65" s="2" customFormat="1" ht="37.9" customHeight="1">
      <c r="A208" s="32"/>
      <c r="B208" s="144"/>
      <c r="C208" s="145" t="s">
        <v>260</v>
      </c>
      <c r="D208" s="145" t="s">
        <v>131</v>
      </c>
      <c r="E208" s="146" t="s">
        <v>261</v>
      </c>
      <c r="F208" s="147" t="s">
        <v>262</v>
      </c>
      <c r="G208" s="148" t="s">
        <v>199</v>
      </c>
      <c r="H208" s="149">
        <v>24.864999999999998</v>
      </c>
      <c r="I208" s="150"/>
      <c r="J208" s="151">
        <f>ROUND(I208*H208,2)</f>
        <v>0</v>
      </c>
      <c r="K208" s="152"/>
      <c r="L208" s="33"/>
      <c r="M208" s="153" t="s">
        <v>1</v>
      </c>
      <c r="N208" s="154" t="s">
        <v>38</v>
      </c>
      <c r="O208" s="58"/>
      <c r="P208" s="155">
        <f>O208*H208</f>
        <v>0</v>
      </c>
      <c r="Q208" s="155">
        <v>0</v>
      </c>
      <c r="R208" s="155">
        <f>Q208*H208</f>
        <v>0</v>
      </c>
      <c r="S208" s="155">
        <v>0</v>
      </c>
      <c r="T208" s="156">
        <f>S208*H208</f>
        <v>0</v>
      </c>
      <c r="U208" s="32"/>
      <c r="V208" s="32"/>
      <c r="W208" s="32"/>
      <c r="X208" s="32"/>
      <c r="Y208" s="32"/>
      <c r="Z208" s="32"/>
      <c r="AA208" s="32"/>
      <c r="AB208" s="32"/>
      <c r="AC208" s="32"/>
      <c r="AD208" s="32"/>
      <c r="AE208" s="32"/>
      <c r="AR208" s="157" t="s">
        <v>135</v>
      </c>
      <c r="AT208" s="157" t="s">
        <v>131</v>
      </c>
      <c r="AU208" s="157" t="s">
        <v>83</v>
      </c>
      <c r="AY208" s="17" t="s">
        <v>129</v>
      </c>
      <c r="BE208" s="158">
        <f>IF(N208="základní",J208,0)</f>
        <v>0</v>
      </c>
      <c r="BF208" s="158">
        <f>IF(N208="snížená",J208,0)</f>
        <v>0</v>
      </c>
      <c r="BG208" s="158">
        <f>IF(N208="zákl. přenesená",J208,0)</f>
        <v>0</v>
      </c>
      <c r="BH208" s="158">
        <f>IF(N208="sníž. přenesená",J208,0)</f>
        <v>0</v>
      </c>
      <c r="BI208" s="158">
        <f>IF(N208="nulová",J208,0)</f>
        <v>0</v>
      </c>
      <c r="BJ208" s="17" t="s">
        <v>81</v>
      </c>
      <c r="BK208" s="158">
        <f>ROUND(I208*H208,2)</f>
        <v>0</v>
      </c>
      <c r="BL208" s="17" t="s">
        <v>135</v>
      </c>
      <c r="BM208" s="157" t="s">
        <v>263</v>
      </c>
    </row>
    <row r="209" spans="1:65" s="13" customFormat="1" ht="22.5">
      <c r="B209" s="159"/>
      <c r="D209" s="160" t="s">
        <v>137</v>
      </c>
      <c r="E209" s="161" t="s">
        <v>1</v>
      </c>
      <c r="F209" s="162" t="s">
        <v>264</v>
      </c>
      <c r="H209" s="163">
        <v>24.864999999999998</v>
      </c>
      <c r="I209" s="164"/>
      <c r="L209" s="159"/>
      <c r="M209" s="165"/>
      <c r="N209" s="166"/>
      <c r="O209" s="166"/>
      <c r="P209" s="166"/>
      <c r="Q209" s="166"/>
      <c r="R209" s="166"/>
      <c r="S209" s="166"/>
      <c r="T209" s="167"/>
      <c r="AT209" s="161" t="s">
        <v>137</v>
      </c>
      <c r="AU209" s="161" t="s">
        <v>83</v>
      </c>
      <c r="AV209" s="13" t="s">
        <v>83</v>
      </c>
      <c r="AW209" s="13" t="s">
        <v>30</v>
      </c>
      <c r="AX209" s="13" t="s">
        <v>73</v>
      </c>
      <c r="AY209" s="161" t="s">
        <v>129</v>
      </c>
    </row>
    <row r="210" spans="1:65" s="14" customFormat="1">
      <c r="B210" s="168"/>
      <c r="D210" s="160" t="s">
        <v>137</v>
      </c>
      <c r="E210" s="169" t="s">
        <v>1</v>
      </c>
      <c r="F210" s="170" t="s">
        <v>139</v>
      </c>
      <c r="H210" s="171">
        <v>24.864999999999998</v>
      </c>
      <c r="I210" s="172"/>
      <c r="L210" s="168"/>
      <c r="M210" s="173"/>
      <c r="N210" s="174"/>
      <c r="O210" s="174"/>
      <c r="P210" s="174"/>
      <c r="Q210" s="174"/>
      <c r="R210" s="174"/>
      <c r="S210" s="174"/>
      <c r="T210" s="175"/>
      <c r="AT210" s="169" t="s">
        <v>137</v>
      </c>
      <c r="AU210" s="169" t="s">
        <v>83</v>
      </c>
      <c r="AV210" s="14" t="s">
        <v>135</v>
      </c>
      <c r="AW210" s="14" t="s">
        <v>30</v>
      </c>
      <c r="AX210" s="14" t="s">
        <v>81</v>
      </c>
      <c r="AY210" s="169" t="s">
        <v>129</v>
      </c>
    </row>
    <row r="211" spans="1:65" s="2" customFormat="1" ht="24.2" customHeight="1">
      <c r="A211" s="32"/>
      <c r="B211" s="144"/>
      <c r="C211" s="145" t="s">
        <v>265</v>
      </c>
      <c r="D211" s="145" t="s">
        <v>131</v>
      </c>
      <c r="E211" s="146" t="s">
        <v>266</v>
      </c>
      <c r="F211" s="147" t="s">
        <v>267</v>
      </c>
      <c r="G211" s="148" t="s">
        <v>199</v>
      </c>
      <c r="H211" s="149">
        <v>62.905000000000001</v>
      </c>
      <c r="I211" s="150"/>
      <c r="J211" s="151">
        <f>ROUND(I211*H211,2)</f>
        <v>0</v>
      </c>
      <c r="K211" s="152"/>
      <c r="L211" s="33"/>
      <c r="M211" s="153" t="s">
        <v>1</v>
      </c>
      <c r="N211" s="154" t="s">
        <v>38</v>
      </c>
      <c r="O211" s="58"/>
      <c r="P211" s="155">
        <f>O211*H211</f>
        <v>0</v>
      </c>
      <c r="Q211" s="155">
        <v>0</v>
      </c>
      <c r="R211" s="155">
        <f>Q211*H211</f>
        <v>0</v>
      </c>
      <c r="S211" s="155">
        <v>0</v>
      </c>
      <c r="T211" s="156">
        <f>S211*H211</f>
        <v>0</v>
      </c>
      <c r="U211" s="32"/>
      <c r="V211" s="32"/>
      <c r="W211" s="32"/>
      <c r="X211" s="32"/>
      <c r="Y211" s="32"/>
      <c r="Z211" s="32"/>
      <c r="AA211" s="32"/>
      <c r="AB211" s="32"/>
      <c r="AC211" s="32"/>
      <c r="AD211" s="32"/>
      <c r="AE211" s="32"/>
      <c r="AR211" s="157" t="s">
        <v>135</v>
      </c>
      <c r="AT211" s="157" t="s">
        <v>131</v>
      </c>
      <c r="AU211" s="157" t="s">
        <v>83</v>
      </c>
      <c r="AY211" s="17" t="s">
        <v>129</v>
      </c>
      <c r="BE211" s="158">
        <f>IF(N211="základní",J211,0)</f>
        <v>0</v>
      </c>
      <c r="BF211" s="158">
        <f>IF(N211="snížená",J211,0)</f>
        <v>0</v>
      </c>
      <c r="BG211" s="158">
        <f>IF(N211="zákl. přenesená",J211,0)</f>
        <v>0</v>
      </c>
      <c r="BH211" s="158">
        <f>IF(N211="sníž. přenesená",J211,0)</f>
        <v>0</v>
      </c>
      <c r="BI211" s="158">
        <f>IF(N211="nulová",J211,0)</f>
        <v>0</v>
      </c>
      <c r="BJ211" s="17" t="s">
        <v>81</v>
      </c>
      <c r="BK211" s="158">
        <f>ROUND(I211*H211,2)</f>
        <v>0</v>
      </c>
      <c r="BL211" s="17" t="s">
        <v>135</v>
      </c>
      <c r="BM211" s="157" t="s">
        <v>268</v>
      </c>
    </row>
    <row r="212" spans="1:65" s="13" customFormat="1">
      <c r="B212" s="159"/>
      <c r="D212" s="160" t="s">
        <v>137</v>
      </c>
      <c r="E212" s="161" t="s">
        <v>1</v>
      </c>
      <c r="F212" s="162" t="s">
        <v>269</v>
      </c>
      <c r="H212" s="163">
        <v>21.501999999999999</v>
      </c>
      <c r="I212" s="164"/>
      <c r="L212" s="159"/>
      <c r="M212" s="165"/>
      <c r="N212" s="166"/>
      <c r="O212" s="166"/>
      <c r="P212" s="166"/>
      <c r="Q212" s="166"/>
      <c r="R212" s="166"/>
      <c r="S212" s="166"/>
      <c r="T212" s="167"/>
      <c r="AT212" s="161" t="s">
        <v>137</v>
      </c>
      <c r="AU212" s="161" t="s">
        <v>83</v>
      </c>
      <c r="AV212" s="13" t="s">
        <v>83</v>
      </c>
      <c r="AW212" s="13" t="s">
        <v>30</v>
      </c>
      <c r="AX212" s="13" t="s">
        <v>73</v>
      </c>
      <c r="AY212" s="161" t="s">
        <v>129</v>
      </c>
    </row>
    <row r="213" spans="1:65" s="13" customFormat="1">
      <c r="B213" s="159"/>
      <c r="D213" s="160" t="s">
        <v>137</v>
      </c>
      <c r="E213" s="161" t="s">
        <v>1</v>
      </c>
      <c r="F213" s="162" t="s">
        <v>270</v>
      </c>
      <c r="H213" s="163">
        <v>28.8</v>
      </c>
      <c r="I213" s="164"/>
      <c r="L213" s="159"/>
      <c r="M213" s="165"/>
      <c r="N213" s="166"/>
      <c r="O213" s="166"/>
      <c r="P213" s="166"/>
      <c r="Q213" s="166"/>
      <c r="R213" s="166"/>
      <c r="S213" s="166"/>
      <c r="T213" s="167"/>
      <c r="AT213" s="161" t="s">
        <v>137</v>
      </c>
      <c r="AU213" s="161" t="s">
        <v>83</v>
      </c>
      <c r="AV213" s="13" t="s">
        <v>83</v>
      </c>
      <c r="AW213" s="13" t="s">
        <v>30</v>
      </c>
      <c r="AX213" s="13" t="s">
        <v>73</v>
      </c>
      <c r="AY213" s="161" t="s">
        <v>129</v>
      </c>
    </row>
    <row r="214" spans="1:65" s="13" customFormat="1">
      <c r="B214" s="159"/>
      <c r="D214" s="160" t="s">
        <v>137</v>
      </c>
      <c r="E214" s="161" t="s">
        <v>1</v>
      </c>
      <c r="F214" s="162" t="s">
        <v>258</v>
      </c>
      <c r="H214" s="163">
        <v>2.903</v>
      </c>
      <c r="I214" s="164"/>
      <c r="L214" s="159"/>
      <c r="M214" s="165"/>
      <c r="N214" s="166"/>
      <c r="O214" s="166"/>
      <c r="P214" s="166"/>
      <c r="Q214" s="166"/>
      <c r="R214" s="166"/>
      <c r="S214" s="166"/>
      <c r="T214" s="167"/>
      <c r="AT214" s="161" t="s">
        <v>137</v>
      </c>
      <c r="AU214" s="161" t="s">
        <v>83</v>
      </c>
      <c r="AV214" s="13" t="s">
        <v>83</v>
      </c>
      <c r="AW214" s="13" t="s">
        <v>30</v>
      </c>
      <c r="AX214" s="13" t="s">
        <v>73</v>
      </c>
      <c r="AY214" s="161" t="s">
        <v>129</v>
      </c>
    </row>
    <row r="215" spans="1:65" s="13" customFormat="1">
      <c r="B215" s="159"/>
      <c r="D215" s="160" t="s">
        <v>137</v>
      </c>
      <c r="E215" s="161" t="s">
        <v>1</v>
      </c>
      <c r="F215" s="162" t="s">
        <v>259</v>
      </c>
      <c r="H215" s="163">
        <v>9.6999999999999993</v>
      </c>
      <c r="I215" s="164"/>
      <c r="L215" s="159"/>
      <c r="M215" s="165"/>
      <c r="N215" s="166"/>
      <c r="O215" s="166"/>
      <c r="P215" s="166"/>
      <c r="Q215" s="166"/>
      <c r="R215" s="166"/>
      <c r="S215" s="166"/>
      <c r="T215" s="167"/>
      <c r="AT215" s="161" t="s">
        <v>137</v>
      </c>
      <c r="AU215" s="161" t="s">
        <v>83</v>
      </c>
      <c r="AV215" s="13" t="s">
        <v>83</v>
      </c>
      <c r="AW215" s="13" t="s">
        <v>30</v>
      </c>
      <c r="AX215" s="13" t="s">
        <v>73</v>
      </c>
      <c r="AY215" s="161" t="s">
        <v>129</v>
      </c>
    </row>
    <row r="216" spans="1:65" s="14" customFormat="1">
      <c r="B216" s="168"/>
      <c r="D216" s="160" t="s">
        <v>137</v>
      </c>
      <c r="E216" s="169" t="s">
        <v>1</v>
      </c>
      <c r="F216" s="170" t="s">
        <v>139</v>
      </c>
      <c r="H216" s="171">
        <v>62.905000000000001</v>
      </c>
      <c r="I216" s="172"/>
      <c r="L216" s="168"/>
      <c r="M216" s="173"/>
      <c r="N216" s="174"/>
      <c r="O216" s="174"/>
      <c r="P216" s="174"/>
      <c r="Q216" s="174"/>
      <c r="R216" s="174"/>
      <c r="S216" s="174"/>
      <c r="T216" s="175"/>
      <c r="AT216" s="169" t="s">
        <v>137</v>
      </c>
      <c r="AU216" s="169" t="s">
        <v>83</v>
      </c>
      <c r="AV216" s="14" t="s">
        <v>135</v>
      </c>
      <c r="AW216" s="14" t="s">
        <v>30</v>
      </c>
      <c r="AX216" s="14" t="s">
        <v>81</v>
      </c>
      <c r="AY216" s="169" t="s">
        <v>129</v>
      </c>
    </row>
    <row r="217" spans="1:65" s="2" customFormat="1" ht="16.5" customHeight="1">
      <c r="A217" s="32"/>
      <c r="B217" s="144"/>
      <c r="C217" s="145" t="s">
        <v>271</v>
      </c>
      <c r="D217" s="145" t="s">
        <v>131</v>
      </c>
      <c r="E217" s="146" t="s">
        <v>272</v>
      </c>
      <c r="F217" s="147" t="s">
        <v>273</v>
      </c>
      <c r="G217" s="148" t="s">
        <v>199</v>
      </c>
      <c r="H217" s="149">
        <v>62.905000000000001</v>
      </c>
      <c r="I217" s="150"/>
      <c r="J217" s="151">
        <f>ROUND(I217*H217,2)</f>
        <v>0</v>
      </c>
      <c r="K217" s="152"/>
      <c r="L217" s="33"/>
      <c r="M217" s="153" t="s">
        <v>1</v>
      </c>
      <c r="N217" s="154" t="s">
        <v>38</v>
      </c>
      <c r="O217" s="58"/>
      <c r="P217" s="155">
        <f>O217*H217</f>
        <v>0</v>
      </c>
      <c r="Q217" s="155">
        <v>0</v>
      </c>
      <c r="R217" s="155">
        <f>Q217*H217</f>
        <v>0</v>
      </c>
      <c r="S217" s="155">
        <v>0</v>
      </c>
      <c r="T217" s="156">
        <f>S217*H217</f>
        <v>0</v>
      </c>
      <c r="U217" s="32"/>
      <c r="V217" s="32"/>
      <c r="W217" s="32"/>
      <c r="X217" s="32"/>
      <c r="Y217" s="32"/>
      <c r="Z217" s="32"/>
      <c r="AA217" s="32"/>
      <c r="AB217" s="32"/>
      <c r="AC217" s="32"/>
      <c r="AD217" s="32"/>
      <c r="AE217" s="32"/>
      <c r="AR217" s="157" t="s">
        <v>135</v>
      </c>
      <c r="AT217" s="157" t="s">
        <v>131</v>
      </c>
      <c r="AU217" s="157" t="s">
        <v>83</v>
      </c>
      <c r="AY217" s="17" t="s">
        <v>129</v>
      </c>
      <c r="BE217" s="158">
        <f>IF(N217="základní",J217,0)</f>
        <v>0</v>
      </c>
      <c r="BF217" s="158">
        <f>IF(N217="snížená",J217,0)</f>
        <v>0</v>
      </c>
      <c r="BG217" s="158">
        <f>IF(N217="zákl. přenesená",J217,0)</f>
        <v>0</v>
      </c>
      <c r="BH217" s="158">
        <f>IF(N217="sníž. přenesená",J217,0)</f>
        <v>0</v>
      </c>
      <c r="BI217" s="158">
        <f>IF(N217="nulová",J217,0)</f>
        <v>0</v>
      </c>
      <c r="BJ217" s="17" t="s">
        <v>81</v>
      </c>
      <c r="BK217" s="158">
        <f>ROUND(I217*H217,2)</f>
        <v>0</v>
      </c>
      <c r="BL217" s="17" t="s">
        <v>135</v>
      </c>
      <c r="BM217" s="157" t="s">
        <v>274</v>
      </c>
    </row>
    <row r="218" spans="1:65" s="13" customFormat="1">
      <c r="B218" s="159"/>
      <c r="D218" s="160" t="s">
        <v>137</v>
      </c>
      <c r="E218" s="161" t="s">
        <v>1</v>
      </c>
      <c r="F218" s="162" t="s">
        <v>269</v>
      </c>
      <c r="H218" s="163">
        <v>21.501999999999999</v>
      </c>
      <c r="I218" s="164"/>
      <c r="L218" s="159"/>
      <c r="M218" s="165"/>
      <c r="N218" s="166"/>
      <c r="O218" s="166"/>
      <c r="P218" s="166"/>
      <c r="Q218" s="166"/>
      <c r="R218" s="166"/>
      <c r="S218" s="166"/>
      <c r="T218" s="167"/>
      <c r="AT218" s="161" t="s">
        <v>137</v>
      </c>
      <c r="AU218" s="161" t="s">
        <v>83</v>
      </c>
      <c r="AV218" s="13" t="s">
        <v>83</v>
      </c>
      <c r="AW218" s="13" t="s">
        <v>30</v>
      </c>
      <c r="AX218" s="13" t="s">
        <v>73</v>
      </c>
      <c r="AY218" s="161" t="s">
        <v>129</v>
      </c>
    </row>
    <row r="219" spans="1:65" s="13" customFormat="1">
      <c r="B219" s="159"/>
      <c r="D219" s="160" t="s">
        <v>137</v>
      </c>
      <c r="E219" s="161" t="s">
        <v>1</v>
      </c>
      <c r="F219" s="162" t="s">
        <v>270</v>
      </c>
      <c r="H219" s="163">
        <v>28.8</v>
      </c>
      <c r="I219" s="164"/>
      <c r="L219" s="159"/>
      <c r="M219" s="165"/>
      <c r="N219" s="166"/>
      <c r="O219" s="166"/>
      <c r="P219" s="166"/>
      <c r="Q219" s="166"/>
      <c r="R219" s="166"/>
      <c r="S219" s="166"/>
      <c r="T219" s="167"/>
      <c r="AT219" s="161" t="s">
        <v>137</v>
      </c>
      <c r="AU219" s="161" t="s">
        <v>83</v>
      </c>
      <c r="AV219" s="13" t="s">
        <v>83</v>
      </c>
      <c r="AW219" s="13" t="s">
        <v>30</v>
      </c>
      <c r="AX219" s="13" t="s">
        <v>73</v>
      </c>
      <c r="AY219" s="161" t="s">
        <v>129</v>
      </c>
    </row>
    <row r="220" spans="1:65" s="13" customFormat="1">
      <c r="B220" s="159"/>
      <c r="D220" s="160" t="s">
        <v>137</v>
      </c>
      <c r="E220" s="161" t="s">
        <v>1</v>
      </c>
      <c r="F220" s="162" t="s">
        <v>258</v>
      </c>
      <c r="H220" s="163">
        <v>2.903</v>
      </c>
      <c r="I220" s="164"/>
      <c r="L220" s="159"/>
      <c r="M220" s="165"/>
      <c r="N220" s="166"/>
      <c r="O220" s="166"/>
      <c r="P220" s="166"/>
      <c r="Q220" s="166"/>
      <c r="R220" s="166"/>
      <c r="S220" s="166"/>
      <c r="T220" s="167"/>
      <c r="AT220" s="161" t="s">
        <v>137</v>
      </c>
      <c r="AU220" s="161" t="s">
        <v>83</v>
      </c>
      <c r="AV220" s="13" t="s">
        <v>83</v>
      </c>
      <c r="AW220" s="13" t="s">
        <v>30</v>
      </c>
      <c r="AX220" s="13" t="s">
        <v>73</v>
      </c>
      <c r="AY220" s="161" t="s">
        <v>129</v>
      </c>
    </row>
    <row r="221" spans="1:65" s="13" customFormat="1">
      <c r="B221" s="159"/>
      <c r="D221" s="160" t="s">
        <v>137</v>
      </c>
      <c r="E221" s="161" t="s">
        <v>1</v>
      </c>
      <c r="F221" s="162" t="s">
        <v>259</v>
      </c>
      <c r="H221" s="163">
        <v>9.6999999999999993</v>
      </c>
      <c r="I221" s="164"/>
      <c r="L221" s="159"/>
      <c r="M221" s="165"/>
      <c r="N221" s="166"/>
      <c r="O221" s="166"/>
      <c r="P221" s="166"/>
      <c r="Q221" s="166"/>
      <c r="R221" s="166"/>
      <c r="S221" s="166"/>
      <c r="T221" s="167"/>
      <c r="AT221" s="161" t="s">
        <v>137</v>
      </c>
      <c r="AU221" s="161" t="s">
        <v>83</v>
      </c>
      <c r="AV221" s="13" t="s">
        <v>83</v>
      </c>
      <c r="AW221" s="13" t="s">
        <v>30</v>
      </c>
      <c r="AX221" s="13" t="s">
        <v>73</v>
      </c>
      <c r="AY221" s="161" t="s">
        <v>129</v>
      </c>
    </row>
    <row r="222" spans="1:65" s="14" customFormat="1">
      <c r="B222" s="168"/>
      <c r="D222" s="160" t="s">
        <v>137</v>
      </c>
      <c r="E222" s="169" t="s">
        <v>1</v>
      </c>
      <c r="F222" s="170" t="s">
        <v>139</v>
      </c>
      <c r="H222" s="171">
        <v>62.905000000000001</v>
      </c>
      <c r="I222" s="172"/>
      <c r="L222" s="168"/>
      <c r="M222" s="173"/>
      <c r="N222" s="174"/>
      <c r="O222" s="174"/>
      <c r="P222" s="174"/>
      <c r="Q222" s="174"/>
      <c r="R222" s="174"/>
      <c r="S222" s="174"/>
      <c r="T222" s="175"/>
      <c r="AT222" s="169" t="s">
        <v>137</v>
      </c>
      <c r="AU222" s="169" t="s">
        <v>83</v>
      </c>
      <c r="AV222" s="14" t="s">
        <v>135</v>
      </c>
      <c r="AW222" s="14" t="s">
        <v>30</v>
      </c>
      <c r="AX222" s="14" t="s">
        <v>81</v>
      </c>
      <c r="AY222" s="169" t="s">
        <v>129</v>
      </c>
    </row>
    <row r="223" spans="1:65" s="2" customFormat="1" ht="24.2" customHeight="1">
      <c r="A223" s="32"/>
      <c r="B223" s="144"/>
      <c r="C223" s="145" t="s">
        <v>275</v>
      </c>
      <c r="D223" s="145" t="s">
        <v>131</v>
      </c>
      <c r="E223" s="146" t="s">
        <v>276</v>
      </c>
      <c r="F223" s="147" t="s">
        <v>277</v>
      </c>
      <c r="G223" s="148" t="s">
        <v>199</v>
      </c>
      <c r="H223" s="149">
        <v>21.501999999999999</v>
      </c>
      <c r="I223" s="150"/>
      <c r="J223" s="151">
        <f>ROUND(I223*H223,2)</f>
        <v>0</v>
      </c>
      <c r="K223" s="152"/>
      <c r="L223" s="33"/>
      <c r="M223" s="153" t="s">
        <v>1</v>
      </c>
      <c r="N223" s="154" t="s">
        <v>38</v>
      </c>
      <c r="O223" s="58"/>
      <c r="P223" s="155">
        <f>O223*H223</f>
        <v>0</v>
      </c>
      <c r="Q223" s="155">
        <v>0</v>
      </c>
      <c r="R223" s="155">
        <f>Q223*H223</f>
        <v>0</v>
      </c>
      <c r="S223" s="155">
        <v>0</v>
      </c>
      <c r="T223" s="156">
        <f>S223*H223</f>
        <v>0</v>
      </c>
      <c r="U223" s="32"/>
      <c r="V223" s="32"/>
      <c r="W223" s="32"/>
      <c r="X223" s="32"/>
      <c r="Y223" s="32"/>
      <c r="Z223" s="32"/>
      <c r="AA223" s="32"/>
      <c r="AB223" s="32"/>
      <c r="AC223" s="32"/>
      <c r="AD223" s="32"/>
      <c r="AE223" s="32"/>
      <c r="AR223" s="157" t="s">
        <v>135</v>
      </c>
      <c r="AT223" s="157" t="s">
        <v>131</v>
      </c>
      <c r="AU223" s="157" t="s">
        <v>83</v>
      </c>
      <c r="AY223" s="17" t="s">
        <v>129</v>
      </c>
      <c r="BE223" s="158">
        <f>IF(N223="základní",J223,0)</f>
        <v>0</v>
      </c>
      <c r="BF223" s="158">
        <f>IF(N223="snížená",J223,0)</f>
        <v>0</v>
      </c>
      <c r="BG223" s="158">
        <f>IF(N223="zákl. přenesená",J223,0)</f>
        <v>0</v>
      </c>
      <c r="BH223" s="158">
        <f>IF(N223="sníž. přenesená",J223,0)</f>
        <v>0</v>
      </c>
      <c r="BI223" s="158">
        <f>IF(N223="nulová",J223,0)</f>
        <v>0</v>
      </c>
      <c r="BJ223" s="17" t="s">
        <v>81</v>
      </c>
      <c r="BK223" s="158">
        <f>ROUND(I223*H223,2)</f>
        <v>0</v>
      </c>
      <c r="BL223" s="17" t="s">
        <v>135</v>
      </c>
      <c r="BM223" s="157" t="s">
        <v>278</v>
      </c>
    </row>
    <row r="224" spans="1:65" s="13" customFormat="1">
      <c r="B224" s="159"/>
      <c r="D224" s="160" t="s">
        <v>137</v>
      </c>
      <c r="E224" s="161" t="s">
        <v>1</v>
      </c>
      <c r="F224" s="162" t="s">
        <v>279</v>
      </c>
      <c r="H224" s="163">
        <v>30.059000000000001</v>
      </c>
      <c r="I224" s="164"/>
      <c r="L224" s="159"/>
      <c r="M224" s="165"/>
      <c r="N224" s="166"/>
      <c r="O224" s="166"/>
      <c r="P224" s="166"/>
      <c r="Q224" s="166"/>
      <c r="R224" s="166"/>
      <c r="S224" s="166"/>
      <c r="T224" s="167"/>
      <c r="AT224" s="161" t="s">
        <v>137</v>
      </c>
      <c r="AU224" s="161" t="s">
        <v>83</v>
      </c>
      <c r="AV224" s="13" t="s">
        <v>83</v>
      </c>
      <c r="AW224" s="13" t="s">
        <v>30</v>
      </c>
      <c r="AX224" s="13" t="s">
        <v>73</v>
      </c>
      <c r="AY224" s="161" t="s">
        <v>129</v>
      </c>
    </row>
    <row r="225" spans="1:65" s="13" customFormat="1" ht="22.5">
      <c r="B225" s="159"/>
      <c r="D225" s="160" t="s">
        <v>137</v>
      </c>
      <c r="E225" s="161" t="s">
        <v>1</v>
      </c>
      <c r="F225" s="162" t="s">
        <v>280</v>
      </c>
      <c r="H225" s="163">
        <v>-8.5570000000000004</v>
      </c>
      <c r="I225" s="164"/>
      <c r="L225" s="159"/>
      <c r="M225" s="165"/>
      <c r="N225" s="166"/>
      <c r="O225" s="166"/>
      <c r="P225" s="166"/>
      <c r="Q225" s="166"/>
      <c r="R225" s="166"/>
      <c r="S225" s="166"/>
      <c r="T225" s="167"/>
      <c r="AT225" s="161" t="s">
        <v>137</v>
      </c>
      <c r="AU225" s="161" t="s">
        <v>83</v>
      </c>
      <c r="AV225" s="13" t="s">
        <v>83</v>
      </c>
      <c r="AW225" s="13" t="s">
        <v>30</v>
      </c>
      <c r="AX225" s="13" t="s">
        <v>73</v>
      </c>
      <c r="AY225" s="161" t="s">
        <v>129</v>
      </c>
    </row>
    <row r="226" spans="1:65" s="14" customFormat="1">
      <c r="B226" s="168"/>
      <c r="D226" s="160" t="s">
        <v>137</v>
      </c>
      <c r="E226" s="169" t="s">
        <v>1</v>
      </c>
      <c r="F226" s="170" t="s">
        <v>139</v>
      </c>
      <c r="H226" s="171">
        <v>21.501999999999999</v>
      </c>
      <c r="I226" s="172"/>
      <c r="L226" s="168"/>
      <c r="M226" s="173"/>
      <c r="N226" s="174"/>
      <c r="O226" s="174"/>
      <c r="P226" s="174"/>
      <c r="Q226" s="174"/>
      <c r="R226" s="174"/>
      <c r="S226" s="174"/>
      <c r="T226" s="175"/>
      <c r="AT226" s="169" t="s">
        <v>137</v>
      </c>
      <c r="AU226" s="169" t="s">
        <v>83</v>
      </c>
      <c r="AV226" s="14" t="s">
        <v>135</v>
      </c>
      <c r="AW226" s="14" t="s">
        <v>30</v>
      </c>
      <c r="AX226" s="14" t="s">
        <v>81</v>
      </c>
      <c r="AY226" s="169" t="s">
        <v>129</v>
      </c>
    </row>
    <row r="227" spans="1:65" s="2" customFormat="1" ht="24.2" customHeight="1">
      <c r="A227" s="32"/>
      <c r="B227" s="144"/>
      <c r="C227" s="145" t="s">
        <v>281</v>
      </c>
      <c r="D227" s="145" t="s">
        <v>131</v>
      </c>
      <c r="E227" s="146" t="s">
        <v>282</v>
      </c>
      <c r="F227" s="147" t="s">
        <v>283</v>
      </c>
      <c r="G227" s="148" t="s">
        <v>199</v>
      </c>
      <c r="H227" s="149">
        <v>2.2610000000000001</v>
      </c>
      <c r="I227" s="150"/>
      <c r="J227" s="151">
        <f>ROUND(I227*H227,2)</f>
        <v>0</v>
      </c>
      <c r="K227" s="152"/>
      <c r="L227" s="33"/>
      <c r="M227" s="153" t="s">
        <v>1</v>
      </c>
      <c r="N227" s="154" t="s">
        <v>38</v>
      </c>
      <c r="O227" s="58"/>
      <c r="P227" s="155">
        <f>O227*H227</f>
        <v>0</v>
      </c>
      <c r="Q227" s="155">
        <v>0</v>
      </c>
      <c r="R227" s="155">
        <f>Q227*H227</f>
        <v>0</v>
      </c>
      <c r="S227" s="155">
        <v>0</v>
      </c>
      <c r="T227" s="156">
        <f>S227*H227</f>
        <v>0</v>
      </c>
      <c r="U227" s="32"/>
      <c r="V227" s="32"/>
      <c r="W227" s="32"/>
      <c r="X227" s="32"/>
      <c r="Y227" s="32"/>
      <c r="Z227" s="32"/>
      <c r="AA227" s="32"/>
      <c r="AB227" s="32"/>
      <c r="AC227" s="32"/>
      <c r="AD227" s="32"/>
      <c r="AE227" s="32"/>
      <c r="AR227" s="157" t="s">
        <v>135</v>
      </c>
      <c r="AT227" s="157" t="s">
        <v>131</v>
      </c>
      <c r="AU227" s="157" t="s">
        <v>83</v>
      </c>
      <c r="AY227" s="17" t="s">
        <v>129</v>
      </c>
      <c r="BE227" s="158">
        <f>IF(N227="základní",J227,0)</f>
        <v>0</v>
      </c>
      <c r="BF227" s="158">
        <f>IF(N227="snížená",J227,0)</f>
        <v>0</v>
      </c>
      <c r="BG227" s="158">
        <f>IF(N227="zákl. přenesená",J227,0)</f>
        <v>0</v>
      </c>
      <c r="BH227" s="158">
        <f>IF(N227="sníž. přenesená",J227,0)</f>
        <v>0</v>
      </c>
      <c r="BI227" s="158">
        <f>IF(N227="nulová",J227,0)</f>
        <v>0</v>
      </c>
      <c r="BJ227" s="17" t="s">
        <v>81</v>
      </c>
      <c r="BK227" s="158">
        <f>ROUND(I227*H227,2)</f>
        <v>0</v>
      </c>
      <c r="BL227" s="17" t="s">
        <v>135</v>
      </c>
      <c r="BM227" s="157" t="s">
        <v>284</v>
      </c>
    </row>
    <row r="228" spans="1:65" s="13" customFormat="1">
      <c r="B228" s="159"/>
      <c r="D228" s="160" t="s">
        <v>137</v>
      </c>
      <c r="E228" s="161" t="s">
        <v>1</v>
      </c>
      <c r="F228" s="162" t="s">
        <v>285</v>
      </c>
      <c r="H228" s="163">
        <v>2.2610000000000001</v>
      </c>
      <c r="I228" s="164"/>
      <c r="L228" s="159"/>
      <c r="M228" s="165"/>
      <c r="N228" s="166"/>
      <c r="O228" s="166"/>
      <c r="P228" s="166"/>
      <c r="Q228" s="166"/>
      <c r="R228" s="166"/>
      <c r="S228" s="166"/>
      <c r="T228" s="167"/>
      <c r="AT228" s="161" t="s">
        <v>137</v>
      </c>
      <c r="AU228" s="161" t="s">
        <v>83</v>
      </c>
      <c r="AV228" s="13" t="s">
        <v>83</v>
      </c>
      <c r="AW228" s="13" t="s">
        <v>30</v>
      </c>
      <c r="AX228" s="13" t="s">
        <v>73</v>
      </c>
      <c r="AY228" s="161" t="s">
        <v>129</v>
      </c>
    </row>
    <row r="229" spans="1:65" s="14" customFormat="1">
      <c r="B229" s="168"/>
      <c r="D229" s="160" t="s">
        <v>137</v>
      </c>
      <c r="E229" s="169" t="s">
        <v>1</v>
      </c>
      <c r="F229" s="170" t="s">
        <v>139</v>
      </c>
      <c r="H229" s="171">
        <v>2.2610000000000001</v>
      </c>
      <c r="I229" s="172"/>
      <c r="L229" s="168"/>
      <c r="M229" s="173"/>
      <c r="N229" s="174"/>
      <c r="O229" s="174"/>
      <c r="P229" s="174"/>
      <c r="Q229" s="174"/>
      <c r="R229" s="174"/>
      <c r="S229" s="174"/>
      <c r="T229" s="175"/>
      <c r="AT229" s="169" t="s">
        <v>137</v>
      </c>
      <c r="AU229" s="169" t="s">
        <v>83</v>
      </c>
      <c r="AV229" s="14" t="s">
        <v>135</v>
      </c>
      <c r="AW229" s="14" t="s">
        <v>30</v>
      </c>
      <c r="AX229" s="14" t="s">
        <v>81</v>
      </c>
      <c r="AY229" s="169" t="s">
        <v>129</v>
      </c>
    </row>
    <row r="230" spans="1:65" s="2" customFormat="1" ht="16.5" customHeight="1">
      <c r="A230" s="32"/>
      <c r="B230" s="144"/>
      <c r="C230" s="183" t="s">
        <v>286</v>
      </c>
      <c r="D230" s="183" t="s">
        <v>222</v>
      </c>
      <c r="E230" s="184" t="s">
        <v>287</v>
      </c>
      <c r="F230" s="185" t="s">
        <v>288</v>
      </c>
      <c r="G230" s="186" t="s">
        <v>289</v>
      </c>
      <c r="H230" s="187">
        <v>4.6440000000000001</v>
      </c>
      <c r="I230" s="188"/>
      <c r="J230" s="189">
        <f>ROUND(I230*H230,2)</f>
        <v>0</v>
      </c>
      <c r="K230" s="190"/>
      <c r="L230" s="191"/>
      <c r="M230" s="192" t="s">
        <v>1</v>
      </c>
      <c r="N230" s="193" t="s">
        <v>38</v>
      </c>
      <c r="O230" s="58"/>
      <c r="P230" s="155">
        <f>O230*H230</f>
        <v>0</v>
      </c>
      <c r="Q230" s="155">
        <v>0</v>
      </c>
      <c r="R230" s="155">
        <f>Q230*H230</f>
        <v>0</v>
      </c>
      <c r="S230" s="155">
        <v>0</v>
      </c>
      <c r="T230" s="156">
        <f>S230*H230</f>
        <v>0</v>
      </c>
      <c r="U230" s="32"/>
      <c r="V230" s="32"/>
      <c r="W230" s="32"/>
      <c r="X230" s="32"/>
      <c r="Y230" s="32"/>
      <c r="Z230" s="32"/>
      <c r="AA230" s="32"/>
      <c r="AB230" s="32"/>
      <c r="AC230" s="32"/>
      <c r="AD230" s="32"/>
      <c r="AE230" s="32"/>
      <c r="AR230" s="157" t="s">
        <v>166</v>
      </c>
      <c r="AT230" s="157" t="s">
        <v>222</v>
      </c>
      <c r="AU230" s="157" t="s">
        <v>83</v>
      </c>
      <c r="AY230" s="17" t="s">
        <v>129</v>
      </c>
      <c r="BE230" s="158">
        <f>IF(N230="základní",J230,0)</f>
        <v>0</v>
      </c>
      <c r="BF230" s="158">
        <f>IF(N230="snížená",J230,0)</f>
        <v>0</v>
      </c>
      <c r="BG230" s="158">
        <f>IF(N230="zákl. přenesená",J230,0)</f>
        <v>0</v>
      </c>
      <c r="BH230" s="158">
        <f>IF(N230="sníž. přenesená",J230,0)</f>
        <v>0</v>
      </c>
      <c r="BI230" s="158">
        <f>IF(N230="nulová",J230,0)</f>
        <v>0</v>
      </c>
      <c r="BJ230" s="17" t="s">
        <v>81</v>
      </c>
      <c r="BK230" s="158">
        <f>ROUND(I230*H230,2)</f>
        <v>0</v>
      </c>
      <c r="BL230" s="17" t="s">
        <v>135</v>
      </c>
      <c r="BM230" s="157" t="s">
        <v>290</v>
      </c>
    </row>
    <row r="231" spans="1:65" s="13" customFormat="1">
      <c r="B231" s="159"/>
      <c r="D231" s="160" t="s">
        <v>137</v>
      </c>
      <c r="E231" s="161" t="s">
        <v>1</v>
      </c>
      <c r="F231" s="162" t="s">
        <v>291</v>
      </c>
      <c r="H231" s="163">
        <v>4.6440000000000001</v>
      </c>
      <c r="I231" s="164"/>
      <c r="L231" s="159"/>
      <c r="M231" s="165"/>
      <c r="N231" s="166"/>
      <c r="O231" s="166"/>
      <c r="P231" s="166"/>
      <c r="Q231" s="166"/>
      <c r="R231" s="166"/>
      <c r="S231" s="166"/>
      <c r="T231" s="167"/>
      <c r="AT231" s="161" t="s">
        <v>137</v>
      </c>
      <c r="AU231" s="161" t="s">
        <v>83</v>
      </c>
      <c r="AV231" s="13" t="s">
        <v>83</v>
      </c>
      <c r="AW231" s="13" t="s">
        <v>30</v>
      </c>
      <c r="AX231" s="13" t="s">
        <v>73</v>
      </c>
      <c r="AY231" s="161" t="s">
        <v>129</v>
      </c>
    </row>
    <row r="232" spans="1:65" s="14" customFormat="1">
      <c r="B232" s="168"/>
      <c r="D232" s="160" t="s">
        <v>137</v>
      </c>
      <c r="E232" s="169" t="s">
        <v>1</v>
      </c>
      <c r="F232" s="170" t="s">
        <v>139</v>
      </c>
      <c r="H232" s="171">
        <v>4.6440000000000001</v>
      </c>
      <c r="I232" s="172"/>
      <c r="L232" s="168"/>
      <c r="M232" s="173"/>
      <c r="N232" s="174"/>
      <c r="O232" s="174"/>
      <c r="P232" s="174"/>
      <c r="Q232" s="174"/>
      <c r="R232" s="174"/>
      <c r="S232" s="174"/>
      <c r="T232" s="175"/>
      <c r="AT232" s="169" t="s">
        <v>137</v>
      </c>
      <c r="AU232" s="169" t="s">
        <v>83</v>
      </c>
      <c r="AV232" s="14" t="s">
        <v>135</v>
      </c>
      <c r="AW232" s="14" t="s">
        <v>30</v>
      </c>
      <c r="AX232" s="14" t="s">
        <v>81</v>
      </c>
      <c r="AY232" s="169" t="s">
        <v>129</v>
      </c>
    </row>
    <row r="233" spans="1:65" s="2" customFormat="1" ht="24.2" customHeight="1">
      <c r="A233" s="32"/>
      <c r="B233" s="144"/>
      <c r="C233" s="145" t="s">
        <v>292</v>
      </c>
      <c r="D233" s="145" t="s">
        <v>131</v>
      </c>
      <c r="E233" s="146" t="s">
        <v>293</v>
      </c>
      <c r="F233" s="147" t="s">
        <v>294</v>
      </c>
      <c r="G233" s="148" t="s">
        <v>134</v>
      </c>
      <c r="H233" s="149">
        <v>144</v>
      </c>
      <c r="I233" s="150"/>
      <c r="J233" s="151">
        <f>ROUND(I233*H233,2)</f>
        <v>0</v>
      </c>
      <c r="K233" s="152"/>
      <c r="L233" s="33"/>
      <c r="M233" s="153" t="s">
        <v>1</v>
      </c>
      <c r="N233" s="154" t="s">
        <v>38</v>
      </c>
      <c r="O233" s="58"/>
      <c r="P233" s="155">
        <f>O233*H233</f>
        <v>0</v>
      </c>
      <c r="Q233" s="155">
        <v>0</v>
      </c>
      <c r="R233" s="155">
        <f>Q233*H233</f>
        <v>0</v>
      </c>
      <c r="S233" s="155">
        <v>0</v>
      </c>
      <c r="T233" s="156">
        <f>S233*H233</f>
        <v>0</v>
      </c>
      <c r="U233" s="32"/>
      <c r="V233" s="32"/>
      <c r="W233" s="32"/>
      <c r="X233" s="32"/>
      <c r="Y233" s="32"/>
      <c r="Z233" s="32"/>
      <c r="AA233" s="32"/>
      <c r="AB233" s="32"/>
      <c r="AC233" s="32"/>
      <c r="AD233" s="32"/>
      <c r="AE233" s="32"/>
      <c r="AR233" s="157" t="s">
        <v>135</v>
      </c>
      <c r="AT233" s="157" t="s">
        <v>131</v>
      </c>
      <c r="AU233" s="157" t="s">
        <v>83</v>
      </c>
      <c r="AY233" s="17" t="s">
        <v>129</v>
      </c>
      <c r="BE233" s="158">
        <f>IF(N233="základní",J233,0)</f>
        <v>0</v>
      </c>
      <c r="BF233" s="158">
        <f>IF(N233="snížená",J233,0)</f>
        <v>0</v>
      </c>
      <c r="BG233" s="158">
        <f>IF(N233="zákl. přenesená",J233,0)</f>
        <v>0</v>
      </c>
      <c r="BH233" s="158">
        <f>IF(N233="sníž. přenesená",J233,0)</f>
        <v>0</v>
      </c>
      <c r="BI233" s="158">
        <f>IF(N233="nulová",J233,0)</f>
        <v>0</v>
      </c>
      <c r="BJ233" s="17" t="s">
        <v>81</v>
      </c>
      <c r="BK233" s="158">
        <f>ROUND(I233*H233,2)</f>
        <v>0</v>
      </c>
      <c r="BL233" s="17" t="s">
        <v>135</v>
      </c>
      <c r="BM233" s="157" t="s">
        <v>295</v>
      </c>
    </row>
    <row r="234" spans="1:65" s="15" customFormat="1">
      <c r="B234" s="176"/>
      <c r="D234" s="160" t="s">
        <v>137</v>
      </c>
      <c r="E234" s="177" t="s">
        <v>1</v>
      </c>
      <c r="F234" s="178" t="s">
        <v>193</v>
      </c>
      <c r="H234" s="177" t="s">
        <v>1</v>
      </c>
      <c r="I234" s="179"/>
      <c r="L234" s="176"/>
      <c r="M234" s="180"/>
      <c r="N234" s="181"/>
      <c r="O234" s="181"/>
      <c r="P234" s="181"/>
      <c r="Q234" s="181"/>
      <c r="R234" s="181"/>
      <c r="S234" s="181"/>
      <c r="T234" s="182"/>
      <c r="AT234" s="177" t="s">
        <v>137</v>
      </c>
      <c r="AU234" s="177" t="s">
        <v>83</v>
      </c>
      <c r="AV234" s="15" t="s">
        <v>81</v>
      </c>
      <c r="AW234" s="15" t="s">
        <v>30</v>
      </c>
      <c r="AX234" s="15" t="s">
        <v>73</v>
      </c>
      <c r="AY234" s="177" t="s">
        <v>129</v>
      </c>
    </row>
    <row r="235" spans="1:65" s="13" customFormat="1">
      <c r="B235" s="159"/>
      <c r="D235" s="160" t="s">
        <v>137</v>
      </c>
      <c r="E235" s="161" t="s">
        <v>1</v>
      </c>
      <c r="F235" s="162" t="s">
        <v>194</v>
      </c>
      <c r="H235" s="163">
        <v>131</v>
      </c>
      <c r="I235" s="164"/>
      <c r="L235" s="159"/>
      <c r="M235" s="165"/>
      <c r="N235" s="166"/>
      <c r="O235" s="166"/>
      <c r="P235" s="166"/>
      <c r="Q235" s="166"/>
      <c r="R235" s="166"/>
      <c r="S235" s="166"/>
      <c r="T235" s="167"/>
      <c r="AT235" s="161" t="s">
        <v>137</v>
      </c>
      <c r="AU235" s="161" t="s">
        <v>83</v>
      </c>
      <c r="AV235" s="13" t="s">
        <v>83</v>
      </c>
      <c r="AW235" s="13" t="s">
        <v>30</v>
      </c>
      <c r="AX235" s="13" t="s">
        <v>73</v>
      </c>
      <c r="AY235" s="161" t="s">
        <v>129</v>
      </c>
    </row>
    <row r="236" spans="1:65" s="13" customFormat="1">
      <c r="B236" s="159"/>
      <c r="D236" s="160" t="s">
        <v>137</v>
      </c>
      <c r="E236" s="161" t="s">
        <v>1</v>
      </c>
      <c r="F236" s="162" t="s">
        <v>195</v>
      </c>
      <c r="H236" s="163">
        <v>13</v>
      </c>
      <c r="I236" s="164"/>
      <c r="L236" s="159"/>
      <c r="M236" s="165"/>
      <c r="N236" s="166"/>
      <c r="O236" s="166"/>
      <c r="P236" s="166"/>
      <c r="Q236" s="166"/>
      <c r="R236" s="166"/>
      <c r="S236" s="166"/>
      <c r="T236" s="167"/>
      <c r="AT236" s="161" t="s">
        <v>137</v>
      </c>
      <c r="AU236" s="161" t="s">
        <v>83</v>
      </c>
      <c r="AV236" s="13" t="s">
        <v>83</v>
      </c>
      <c r="AW236" s="13" t="s">
        <v>30</v>
      </c>
      <c r="AX236" s="13" t="s">
        <v>73</v>
      </c>
      <c r="AY236" s="161" t="s">
        <v>129</v>
      </c>
    </row>
    <row r="237" spans="1:65" s="14" customFormat="1">
      <c r="B237" s="168"/>
      <c r="D237" s="160" t="s">
        <v>137</v>
      </c>
      <c r="E237" s="169" t="s">
        <v>1</v>
      </c>
      <c r="F237" s="170" t="s">
        <v>139</v>
      </c>
      <c r="H237" s="171">
        <v>144</v>
      </c>
      <c r="I237" s="172"/>
      <c r="L237" s="168"/>
      <c r="M237" s="173"/>
      <c r="N237" s="174"/>
      <c r="O237" s="174"/>
      <c r="P237" s="174"/>
      <c r="Q237" s="174"/>
      <c r="R237" s="174"/>
      <c r="S237" s="174"/>
      <c r="T237" s="175"/>
      <c r="AT237" s="169" t="s">
        <v>137</v>
      </c>
      <c r="AU237" s="169" t="s">
        <v>83</v>
      </c>
      <c r="AV237" s="14" t="s">
        <v>135</v>
      </c>
      <c r="AW237" s="14" t="s">
        <v>30</v>
      </c>
      <c r="AX237" s="14" t="s">
        <v>81</v>
      </c>
      <c r="AY237" s="169" t="s">
        <v>129</v>
      </c>
    </row>
    <row r="238" spans="1:65" s="2" customFormat="1" ht="24.2" customHeight="1">
      <c r="A238" s="32"/>
      <c r="B238" s="144"/>
      <c r="C238" s="145" t="s">
        <v>296</v>
      </c>
      <c r="D238" s="145" t="s">
        <v>131</v>
      </c>
      <c r="E238" s="146" t="s">
        <v>297</v>
      </c>
      <c r="F238" s="147" t="s">
        <v>298</v>
      </c>
      <c r="G238" s="148" t="s">
        <v>134</v>
      </c>
      <c r="H238" s="149">
        <v>131</v>
      </c>
      <c r="I238" s="150"/>
      <c r="J238" s="151">
        <f>ROUND(I238*H238,2)</f>
        <v>0</v>
      </c>
      <c r="K238" s="152"/>
      <c r="L238" s="33"/>
      <c r="M238" s="153" t="s">
        <v>1</v>
      </c>
      <c r="N238" s="154" t="s">
        <v>38</v>
      </c>
      <c r="O238" s="58"/>
      <c r="P238" s="155">
        <f>O238*H238</f>
        <v>0</v>
      </c>
      <c r="Q238" s="155">
        <v>0</v>
      </c>
      <c r="R238" s="155">
        <f>Q238*H238</f>
        <v>0</v>
      </c>
      <c r="S238" s="155">
        <v>0</v>
      </c>
      <c r="T238" s="156">
        <f>S238*H238</f>
        <v>0</v>
      </c>
      <c r="U238" s="32"/>
      <c r="V238" s="32"/>
      <c r="W238" s="32"/>
      <c r="X238" s="32"/>
      <c r="Y238" s="32"/>
      <c r="Z238" s="32"/>
      <c r="AA238" s="32"/>
      <c r="AB238" s="32"/>
      <c r="AC238" s="32"/>
      <c r="AD238" s="32"/>
      <c r="AE238" s="32"/>
      <c r="AR238" s="157" t="s">
        <v>135</v>
      </c>
      <c r="AT238" s="157" t="s">
        <v>131</v>
      </c>
      <c r="AU238" s="157" t="s">
        <v>83</v>
      </c>
      <c r="AY238" s="17" t="s">
        <v>129</v>
      </c>
      <c r="BE238" s="158">
        <f>IF(N238="základní",J238,0)</f>
        <v>0</v>
      </c>
      <c r="BF238" s="158">
        <f>IF(N238="snížená",J238,0)</f>
        <v>0</v>
      </c>
      <c r="BG238" s="158">
        <f>IF(N238="zákl. přenesená",J238,0)</f>
        <v>0</v>
      </c>
      <c r="BH238" s="158">
        <f>IF(N238="sníž. přenesená",J238,0)</f>
        <v>0</v>
      </c>
      <c r="BI238" s="158">
        <f>IF(N238="nulová",J238,0)</f>
        <v>0</v>
      </c>
      <c r="BJ238" s="17" t="s">
        <v>81</v>
      </c>
      <c r="BK238" s="158">
        <f>ROUND(I238*H238,2)</f>
        <v>0</v>
      </c>
      <c r="BL238" s="17" t="s">
        <v>135</v>
      </c>
      <c r="BM238" s="157" t="s">
        <v>299</v>
      </c>
    </row>
    <row r="239" spans="1:65" s="15" customFormat="1">
      <c r="B239" s="176"/>
      <c r="D239" s="160" t="s">
        <v>137</v>
      </c>
      <c r="E239" s="177" t="s">
        <v>1</v>
      </c>
      <c r="F239" s="178" t="s">
        <v>193</v>
      </c>
      <c r="H239" s="177" t="s">
        <v>1</v>
      </c>
      <c r="I239" s="179"/>
      <c r="L239" s="176"/>
      <c r="M239" s="180"/>
      <c r="N239" s="181"/>
      <c r="O239" s="181"/>
      <c r="P239" s="181"/>
      <c r="Q239" s="181"/>
      <c r="R239" s="181"/>
      <c r="S239" s="181"/>
      <c r="T239" s="182"/>
      <c r="AT239" s="177" t="s">
        <v>137</v>
      </c>
      <c r="AU239" s="177" t="s">
        <v>83</v>
      </c>
      <c r="AV239" s="15" t="s">
        <v>81</v>
      </c>
      <c r="AW239" s="15" t="s">
        <v>30</v>
      </c>
      <c r="AX239" s="15" t="s">
        <v>73</v>
      </c>
      <c r="AY239" s="177" t="s">
        <v>129</v>
      </c>
    </row>
    <row r="240" spans="1:65" s="13" customFormat="1">
      <c r="B240" s="159"/>
      <c r="D240" s="160" t="s">
        <v>137</v>
      </c>
      <c r="E240" s="161" t="s">
        <v>1</v>
      </c>
      <c r="F240" s="162" t="s">
        <v>194</v>
      </c>
      <c r="H240" s="163">
        <v>131</v>
      </c>
      <c r="I240" s="164"/>
      <c r="L240" s="159"/>
      <c r="M240" s="165"/>
      <c r="N240" s="166"/>
      <c r="O240" s="166"/>
      <c r="P240" s="166"/>
      <c r="Q240" s="166"/>
      <c r="R240" s="166"/>
      <c r="S240" s="166"/>
      <c r="T240" s="167"/>
      <c r="AT240" s="161" t="s">
        <v>137</v>
      </c>
      <c r="AU240" s="161" t="s">
        <v>83</v>
      </c>
      <c r="AV240" s="13" t="s">
        <v>83</v>
      </c>
      <c r="AW240" s="13" t="s">
        <v>30</v>
      </c>
      <c r="AX240" s="13" t="s">
        <v>73</v>
      </c>
      <c r="AY240" s="161" t="s">
        <v>129</v>
      </c>
    </row>
    <row r="241" spans="1:65" s="14" customFormat="1">
      <c r="B241" s="168"/>
      <c r="D241" s="160" t="s">
        <v>137</v>
      </c>
      <c r="E241" s="169" t="s">
        <v>1</v>
      </c>
      <c r="F241" s="170" t="s">
        <v>139</v>
      </c>
      <c r="H241" s="171">
        <v>131</v>
      </c>
      <c r="I241" s="172"/>
      <c r="L241" s="168"/>
      <c r="M241" s="173"/>
      <c r="N241" s="174"/>
      <c r="O241" s="174"/>
      <c r="P241" s="174"/>
      <c r="Q241" s="174"/>
      <c r="R241" s="174"/>
      <c r="S241" s="174"/>
      <c r="T241" s="175"/>
      <c r="AT241" s="169" t="s">
        <v>137</v>
      </c>
      <c r="AU241" s="169" t="s">
        <v>83</v>
      </c>
      <c r="AV241" s="14" t="s">
        <v>135</v>
      </c>
      <c r="AW241" s="14" t="s">
        <v>30</v>
      </c>
      <c r="AX241" s="14" t="s">
        <v>81</v>
      </c>
      <c r="AY241" s="169" t="s">
        <v>129</v>
      </c>
    </row>
    <row r="242" spans="1:65" s="2" customFormat="1" ht="16.5" customHeight="1">
      <c r="A242" s="32"/>
      <c r="B242" s="144"/>
      <c r="C242" s="183" t="s">
        <v>300</v>
      </c>
      <c r="D242" s="183" t="s">
        <v>222</v>
      </c>
      <c r="E242" s="184" t="s">
        <v>301</v>
      </c>
      <c r="F242" s="185" t="s">
        <v>302</v>
      </c>
      <c r="G242" s="186" t="s">
        <v>303</v>
      </c>
      <c r="H242" s="187">
        <v>2.62</v>
      </c>
      <c r="I242" s="188"/>
      <c r="J242" s="189">
        <f>ROUND(I242*H242,2)</f>
        <v>0</v>
      </c>
      <c r="K242" s="190"/>
      <c r="L242" s="191"/>
      <c r="M242" s="192" t="s">
        <v>1</v>
      </c>
      <c r="N242" s="193" t="s">
        <v>38</v>
      </c>
      <c r="O242" s="58"/>
      <c r="P242" s="155">
        <f>O242*H242</f>
        <v>0</v>
      </c>
      <c r="Q242" s="155">
        <v>1E-3</v>
      </c>
      <c r="R242" s="155">
        <f>Q242*H242</f>
        <v>2.6200000000000004E-3</v>
      </c>
      <c r="S242" s="155">
        <v>0</v>
      </c>
      <c r="T242" s="156">
        <f>S242*H242</f>
        <v>0</v>
      </c>
      <c r="U242" s="32"/>
      <c r="V242" s="32"/>
      <c r="W242" s="32"/>
      <c r="X242" s="32"/>
      <c r="Y242" s="32"/>
      <c r="Z242" s="32"/>
      <c r="AA242" s="32"/>
      <c r="AB242" s="32"/>
      <c r="AC242" s="32"/>
      <c r="AD242" s="32"/>
      <c r="AE242" s="32"/>
      <c r="AR242" s="157" t="s">
        <v>166</v>
      </c>
      <c r="AT242" s="157" t="s">
        <v>222</v>
      </c>
      <c r="AU242" s="157" t="s">
        <v>83</v>
      </c>
      <c r="AY242" s="17" t="s">
        <v>129</v>
      </c>
      <c r="BE242" s="158">
        <f>IF(N242="základní",J242,0)</f>
        <v>0</v>
      </c>
      <c r="BF242" s="158">
        <f>IF(N242="snížená",J242,0)</f>
        <v>0</v>
      </c>
      <c r="BG242" s="158">
        <f>IF(N242="zákl. přenesená",J242,0)</f>
        <v>0</v>
      </c>
      <c r="BH242" s="158">
        <f>IF(N242="sníž. přenesená",J242,0)</f>
        <v>0</v>
      </c>
      <c r="BI242" s="158">
        <f>IF(N242="nulová",J242,0)</f>
        <v>0</v>
      </c>
      <c r="BJ242" s="17" t="s">
        <v>81</v>
      </c>
      <c r="BK242" s="158">
        <f>ROUND(I242*H242,2)</f>
        <v>0</v>
      </c>
      <c r="BL242" s="17" t="s">
        <v>135</v>
      </c>
      <c r="BM242" s="157" t="s">
        <v>304</v>
      </c>
    </row>
    <row r="243" spans="1:65" s="13" customFormat="1">
      <c r="B243" s="159"/>
      <c r="D243" s="160" t="s">
        <v>137</v>
      </c>
      <c r="F243" s="162" t="s">
        <v>305</v>
      </c>
      <c r="H243" s="163">
        <v>2.62</v>
      </c>
      <c r="I243" s="164"/>
      <c r="L243" s="159"/>
      <c r="M243" s="165"/>
      <c r="N243" s="166"/>
      <c r="O243" s="166"/>
      <c r="P243" s="166"/>
      <c r="Q243" s="166"/>
      <c r="R243" s="166"/>
      <c r="S243" s="166"/>
      <c r="T243" s="167"/>
      <c r="AT243" s="161" t="s">
        <v>137</v>
      </c>
      <c r="AU243" s="161" t="s">
        <v>83</v>
      </c>
      <c r="AV243" s="13" t="s">
        <v>83</v>
      </c>
      <c r="AW243" s="13" t="s">
        <v>3</v>
      </c>
      <c r="AX243" s="13" t="s">
        <v>81</v>
      </c>
      <c r="AY243" s="161" t="s">
        <v>129</v>
      </c>
    </row>
    <row r="244" spans="1:65" s="2" customFormat="1" ht="21.75" customHeight="1">
      <c r="A244" s="32"/>
      <c r="B244" s="144"/>
      <c r="C244" s="145" t="s">
        <v>306</v>
      </c>
      <c r="D244" s="145" t="s">
        <v>131</v>
      </c>
      <c r="E244" s="146" t="s">
        <v>307</v>
      </c>
      <c r="F244" s="147" t="s">
        <v>308</v>
      </c>
      <c r="G244" s="148" t="s">
        <v>134</v>
      </c>
      <c r="H244" s="149">
        <v>13</v>
      </c>
      <c r="I244" s="150"/>
      <c r="J244" s="151">
        <f>ROUND(I244*H244,2)</f>
        <v>0</v>
      </c>
      <c r="K244" s="152"/>
      <c r="L244" s="33"/>
      <c r="M244" s="153" t="s">
        <v>1</v>
      </c>
      <c r="N244" s="154" t="s">
        <v>38</v>
      </c>
      <c r="O244" s="58"/>
      <c r="P244" s="155">
        <f>O244*H244</f>
        <v>0</v>
      </c>
      <c r="Q244" s="155">
        <v>8.0000000000000007E-5</v>
      </c>
      <c r="R244" s="155">
        <f>Q244*H244</f>
        <v>1.0400000000000001E-3</v>
      </c>
      <c r="S244" s="155">
        <v>0</v>
      </c>
      <c r="T244" s="156">
        <f>S244*H244</f>
        <v>0</v>
      </c>
      <c r="U244" s="32"/>
      <c r="V244" s="32"/>
      <c r="W244" s="32"/>
      <c r="X244" s="32"/>
      <c r="Y244" s="32"/>
      <c r="Z244" s="32"/>
      <c r="AA244" s="32"/>
      <c r="AB244" s="32"/>
      <c r="AC244" s="32"/>
      <c r="AD244" s="32"/>
      <c r="AE244" s="32"/>
      <c r="AR244" s="157" t="s">
        <v>135</v>
      </c>
      <c r="AT244" s="157" t="s">
        <v>131</v>
      </c>
      <c r="AU244" s="157" t="s">
        <v>83</v>
      </c>
      <c r="AY244" s="17" t="s">
        <v>129</v>
      </c>
      <c r="BE244" s="158">
        <f>IF(N244="základní",J244,0)</f>
        <v>0</v>
      </c>
      <c r="BF244" s="158">
        <f>IF(N244="snížená",J244,0)</f>
        <v>0</v>
      </c>
      <c r="BG244" s="158">
        <f>IF(N244="zákl. přenesená",J244,0)</f>
        <v>0</v>
      </c>
      <c r="BH244" s="158">
        <f>IF(N244="sníž. přenesená",J244,0)</f>
        <v>0</v>
      </c>
      <c r="BI244" s="158">
        <f>IF(N244="nulová",J244,0)</f>
        <v>0</v>
      </c>
      <c r="BJ244" s="17" t="s">
        <v>81</v>
      </c>
      <c r="BK244" s="158">
        <f>ROUND(I244*H244,2)</f>
        <v>0</v>
      </c>
      <c r="BL244" s="17" t="s">
        <v>135</v>
      </c>
      <c r="BM244" s="157" t="s">
        <v>309</v>
      </c>
    </row>
    <row r="245" spans="1:65" s="15" customFormat="1">
      <c r="B245" s="176"/>
      <c r="D245" s="160" t="s">
        <v>137</v>
      </c>
      <c r="E245" s="177" t="s">
        <v>1</v>
      </c>
      <c r="F245" s="178" t="s">
        <v>193</v>
      </c>
      <c r="H245" s="177" t="s">
        <v>1</v>
      </c>
      <c r="I245" s="179"/>
      <c r="L245" s="176"/>
      <c r="M245" s="180"/>
      <c r="N245" s="181"/>
      <c r="O245" s="181"/>
      <c r="P245" s="181"/>
      <c r="Q245" s="181"/>
      <c r="R245" s="181"/>
      <c r="S245" s="181"/>
      <c r="T245" s="182"/>
      <c r="AT245" s="177" t="s">
        <v>137</v>
      </c>
      <c r="AU245" s="177" t="s">
        <v>83</v>
      </c>
      <c r="AV245" s="15" t="s">
        <v>81</v>
      </c>
      <c r="AW245" s="15" t="s">
        <v>30</v>
      </c>
      <c r="AX245" s="15" t="s">
        <v>73</v>
      </c>
      <c r="AY245" s="177" t="s">
        <v>129</v>
      </c>
    </row>
    <row r="246" spans="1:65" s="13" customFormat="1">
      <c r="B246" s="159"/>
      <c r="D246" s="160" t="s">
        <v>137</v>
      </c>
      <c r="E246" s="161" t="s">
        <v>1</v>
      </c>
      <c r="F246" s="162" t="s">
        <v>195</v>
      </c>
      <c r="H246" s="163">
        <v>13</v>
      </c>
      <c r="I246" s="164"/>
      <c r="L246" s="159"/>
      <c r="M246" s="165"/>
      <c r="N246" s="166"/>
      <c r="O246" s="166"/>
      <c r="P246" s="166"/>
      <c r="Q246" s="166"/>
      <c r="R246" s="166"/>
      <c r="S246" s="166"/>
      <c r="T246" s="167"/>
      <c r="AT246" s="161" t="s">
        <v>137</v>
      </c>
      <c r="AU246" s="161" t="s">
        <v>83</v>
      </c>
      <c r="AV246" s="13" t="s">
        <v>83</v>
      </c>
      <c r="AW246" s="13" t="s">
        <v>30</v>
      </c>
      <c r="AX246" s="13" t="s">
        <v>73</v>
      </c>
      <c r="AY246" s="161" t="s">
        <v>129</v>
      </c>
    </row>
    <row r="247" spans="1:65" s="14" customFormat="1">
      <c r="B247" s="168"/>
      <c r="D247" s="160" t="s">
        <v>137</v>
      </c>
      <c r="E247" s="169" t="s">
        <v>1</v>
      </c>
      <c r="F247" s="170" t="s">
        <v>139</v>
      </c>
      <c r="H247" s="171">
        <v>13</v>
      </c>
      <c r="I247" s="172"/>
      <c r="L247" s="168"/>
      <c r="M247" s="173"/>
      <c r="N247" s="174"/>
      <c r="O247" s="174"/>
      <c r="P247" s="174"/>
      <c r="Q247" s="174"/>
      <c r="R247" s="174"/>
      <c r="S247" s="174"/>
      <c r="T247" s="175"/>
      <c r="AT247" s="169" t="s">
        <v>137</v>
      </c>
      <c r="AU247" s="169" t="s">
        <v>83</v>
      </c>
      <c r="AV247" s="14" t="s">
        <v>135</v>
      </c>
      <c r="AW247" s="14" t="s">
        <v>30</v>
      </c>
      <c r="AX247" s="14" t="s">
        <v>81</v>
      </c>
      <c r="AY247" s="169" t="s">
        <v>129</v>
      </c>
    </row>
    <row r="248" spans="1:65" s="2" customFormat="1" ht="24.2" customHeight="1">
      <c r="A248" s="32"/>
      <c r="B248" s="144"/>
      <c r="C248" s="145" t="s">
        <v>310</v>
      </c>
      <c r="D248" s="145" t="s">
        <v>131</v>
      </c>
      <c r="E248" s="146" t="s">
        <v>311</v>
      </c>
      <c r="F248" s="147" t="s">
        <v>312</v>
      </c>
      <c r="G248" s="148" t="s">
        <v>134</v>
      </c>
      <c r="H248" s="149">
        <v>144</v>
      </c>
      <c r="I248" s="150"/>
      <c r="J248" s="151">
        <f>ROUND(I248*H248,2)</f>
        <v>0</v>
      </c>
      <c r="K248" s="152"/>
      <c r="L248" s="33"/>
      <c r="M248" s="153" t="s">
        <v>1</v>
      </c>
      <c r="N248" s="154" t="s">
        <v>38</v>
      </c>
      <c r="O248" s="58"/>
      <c r="P248" s="155">
        <f>O248*H248</f>
        <v>0</v>
      </c>
      <c r="Q248" s="155">
        <v>0</v>
      </c>
      <c r="R248" s="155">
        <f>Q248*H248</f>
        <v>0</v>
      </c>
      <c r="S248" s="155">
        <v>0</v>
      </c>
      <c r="T248" s="156">
        <f>S248*H248</f>
        <v>0</v>
      </c>
      <c r="U248" s="32"/>
      <c r="V248" s="32"/>
      <c r="W248" s="32"/>
      <c r="X248" s="32"/>
      <c r="Y248" s="32"/>
      <c r="Z248" s="32"/>
      <c r="AA248" s="32"/>
      <c r="AB248" s="32"/>
      <c r="AC248" s="32"/>
      <c r="AD248" s="32"/>
      <c r="AE248" s="32"/>
      <c r="AR248" s="157" t="s">
        <v>135</v>
      </c>
      <c r="AT248" s="157" t="s">
        <v>131</v>
      </c>
      <c r="AU248" s="157" t="s">
        <v>83</v>
      </c>
      <c r="AY248" s="17" t="s">
        <v>129</v>
      </c>
      <c r="BE248" s="158">
        <f>IF(N248="základní",J248,0)</f>
        <v>0</v>
      </c>
      <c r="BF248" s="158">
        <f>IF(N248="snížená",J248,0)</f>
        <v>0</v>
      </c>
      <c r="BG248" s="158">
        <f>IF(N248="zákl. přenesená",J248,0)</f>
        <v>0</v>
      </c>
      <c r="BH248" s="158">
        <f>IF(N248="sníž. přenesená",J248,0)</f>
        <v>0</v>
      </c>
      <c r="BI248" s="158">
        <f>IF(N248="nulová",J248,0)</f>
        <v>0</v>
      </c>
      <c r="BJ248" s="17" t="s">
        <v>81</v>
      </c>
      <c r="BK248" s="158">
        <f>ROUND(I248*H248,2)</f>
        <v>0</v>
      </c>
      <c r="BL248" s="17" t="s">
        <v>135</v>
      </c>
      <c r="BM248" s="157" t="s">
        <v>313</v>
      </c>
    </row>
    <row r="249" spans="1:65" s="15" customFormat="1">
      <c r="B249" s="176"/>
      <c r="D249" s="160" t="s">
        <v>137</v>
      </c>
      <c r="E249" s="177" t="s">
        <v>1</v>
      </c>
      <c r="F249" s="178" t="s">
        <v>193</v>
      </c>
      <c r="H249" s="177" t="s">
        <v>1</v>
      </c>
      <c r="I249" s="179"/>
      <c r="L249" s="176"/>
      <c r="M249" s="180"/>
      <c r="N249" s="181"/>
      <c r="O249" s="181"/>
      <c r="P249" s="181"/>
      <c r="Q249" s="181"/>
      <c r="R249" s="181"/>
      <c r="S249" s="181"/>
      <c r="T249" s="182"/>
      <c r="AT249" s="177" t="s">
        <v>137</v>
      </c>
      <c r="AU249" s="177" t="s">
        <v>83</v>
      </c>
      <c r="AV249" s="15" t="s">
        <v>81</v>
      </c>
      <c r="AW249" s="15" t="s">
        <v>30</v>
      </c>
      <c r="AX249" s="15" t="s">
        <v>73</v>
      </c>
      <c r="AY249" s="177" t="s">
        <v>129</v>
      </c>
    </row>
    <row r="250" spans="1:65" s="13" customFormat="1">
      <c r="B250" s="159"/>
      <c r="D250" s="160" t="s">
        <v>137</v>
      </c>
      <c r="E250" s="161" t="s">
        <v>1</v>
      </c>
      <c r="F250" s="162" t="s">
        <v>194</v>
      </c>
      <c r="H250" s="163">
        <v>131</v>
      </c>
      <c r="I250" s="164"/>
      <c r="L250" s="159"/>
      <c r="M250" s="165"/>
      <c r="N250" s="166"/>
      <c r="O250" s="166"/>
      <c r="P250" s="166"/>
      <c r="Q250" s="166"/>
      <c r="R250" s="166"/>
      <c r="S250" s="166"/>
      <c r="T250" s="167"/>
      <c r="AT250" s="161" t="s">
        <v>137</v>
      </c>
      <c r="AU250" s="161" t="s">
        <v>83</v>
      </c>
      <c r="AV250" s="13" t="s">
        <v>83</v>
      </c>
      <c r="AW250" s="13" t="s">
        <v>30</v>
      </c>
      <c r="AX250" s="13" t="s">
        <v>73</v>
      </c>
      <c r="AY250" s="161" t="s">
        <v>129</v>
      </c>
    </row>
    <row r="251" spans="1:65" s="13" customFormat="1">
      <c r="B251" s="159"/>
      <c r="D251" s="160" t="s">
        <v>137</v>
      </c>
      <c r="E251" s="161" t="s">
        <v>1</v>
      </c>
      <c r="F251" s="162" t="s">
        <v>195</v>
      </c>
      <c r="H251" s="163">
        <v>13</v>
      </c>
      <c r="I251" s="164"/>
      <c r="L251" s="159"/>
      <c r="M251" s="165"/>
      <c r="N251" s="166"/>
      <c r="O251" s="166"/>
      <c r="P251" s="166"/>
      <c r="Q251" s="166"/>
      <c r="R251" s="166"/>
      <c r="S251" s="166"/>
      <c r="T251" s="167"/>
      <c r="AT251" s="161" t="s">
        <v>137</v>
      </c>
      <c r="AU251" s="161" t="s">
        <v>83</v>
      </c>
      <c r="AV251" s="13" t="s">
        <v>83</v>
      </c>
      <c r="AW251" s="13" t="s">
        <v>30</v>
      </c>
      <c r="AX251" s="13" t="s">
        <v>73</v>
      </c>
      <c r="AY251" s="161" t="s">
        <v>129</v>
      </c>
    </row>
    <row r="252" spans="1:65" s="14" customFormat="1">
      <c r="B252" s="168"/>
      <c r="D252" s="160" t="s">
        <v>137</v>
      </c>
      <c r="E252" s="169" t="s">
        <v>1</v>
      </c>
      <c r="F252" s="170" t="s">
        <v>139</v>
      </c>
      <c r="H252" s="171">
        <v>144</v>
      </c>
      <c r="I252" s="172"/>
      <c r="L252" s="168"/>
      <c r="M252" s="173"/>
      <c r="N252" s="174"/>
      <c r="O252" s="174"/>
      <c r="P252" s="174"/>
      <c r="Q252" s="174"/>
      <c r="R252" s="174"/>
      <c r="S252" s="174"/>
      <c r="T252" s="175"/>
      <c r="AT252" s="169" t="s">
        <v>137</v>
      </c>
      <c r="AU252" s="169" t="s">
        <v>83</v>
      </c>
      <c r="AV252" s="14" t="s">
        <v>135</v>
      </c>
      <c r="AW252" s="14" t="s">
        <v>30</v>
      </c>
      <c r="AX252" s="14" t="s">
        <v>81</v>
      </c>
      <c r="AY252" s="169" t="s">
        <v>129</v>
      </c>
    </row>
    <row r="253" spans="1:65" s="2" customFormat="1" ht="24.2" customHeight="1">
      <c r="A253" s="32"/>
      <c r="B253" s="144"/>
      <c r="C253" s="145" t="s">
        <v>314</v>
      </c>
      <c r="D253" s="145" t="s">
        <v>131</v>
      </c>
      <c r="E253" s="146" t="s">
        <v>315</v>
      </c>
      <c r="F253" s="147" t="s">
        <v>316</v>
      </c>
      <c r="G253" s="148" t="s">
        <v>134</v>
      </c>
      <c r="H253" s="149">
        <v>57</v>
      </c>
      <c r="I253" s="150"/>
      <c r="J253" s="151">
        <f>ROUND(I253*H253,2)</f>
        <v>0</v>
      </c>
      <c r="K253" s="152"/>
      <c r="L253" s="33"/>
      <c r="M253" s="153" t="s">
        <v>1</v>
      </c>
      <c r="N253" s="154" t="s">
        <v>38</v>
      </c>
      <c r="O253" s="58"/>
      <c r="P253" s="155">
        <f>O253*H253</f>
        <v>0</v>
      </c>
      <c r="Q253" s="155">
        <v>0</v>
      </c>
      <c r="R253" s="155">
        <f>Q253*H253</f>
        <v>0</v>
      </c>
      <c r="S253" s="155">
        <v>0</v>
      </c>
      <c r="T253" s="156">
        <f>S253*H253</f>
        <v>0</v>
      </c>
      <c r="U253" s="32"/>
      <c r="V253" s="32"/>
      <c r="W253" s="32"/>
      <c r="X253" s="32"/>
      <c r="Y253" s="32"/>
      <c r="Z253" s="32"/>
      <c r="AA253" s="32"/>
      <c r="AB253" s="32"/>
      <c r="AC253" s="32"/>
      <c r="AD253" s="32"/>
      <c r="AE253" s="32"/>
      <c r="AR253" s="157" t="s">
        <v>135</v>
      </c>
      <c r="AT253" s="157" t="s">
        <v>131</v>
      </c>
      <c r="AU253" s="157" t="s">
        <v>83</v>
      </c>
      <c r="AY253" s="17" t="s">
        <v>129</v>
      </c>
      <c r="BE253" s="158">
        <f>IF(N253="základní",J253,0)</f>
        <v>0</v>
      </c>
      <c r="BF253" s="158">
        <f>IF(N253="snížená",J253,0)</f>
        <v>0</v>
      </c>
      <c r="BG253" s="158">
        <f>IF(N253="zákl. přenesená",J253,0)</f>
        <v>0</v>
      </c>
      <c r="BH253" s="158">
        <f>IF(N253="sníž. přenesená",J253,0)</f>
        <v>0</v>
      </c>
      <c r="BI253" s="158">
        <f>IF(N253="nulová",J253,0)</f>
        <v>0</v>
      </c>
      <c r="BJ253" s="17" t="s">
        <v>81</v>
      </c>
      <c r="BK253" s="158">
        <f>ROUND(I253*H253,2)</f>
        <v>0</v>
      </c>
      <c r="BL253" s="17" t="s">
        <v>135</v>
      </c>
      <c r="BM253" s="157" t="s">
        <v>317</v>
      </c>
    </row>
    <row r="254" spans="1:65" s="15" customFormat="1">
      <c r="B254" s="176"/>
      <c r="D254" s="160" t="s">
        <v>137</v>
      </c>
      <c r="E254" s="177" t="s">
        <v>1</v>
      </c>
      <c r="F254" s="178" t="s">
        <v>201</v>
      </c>
      <c r="H254" s="177" t="s">
        <v>1</v>
      </c>
      <c r="I254" s="179"/>
      <c r="L254" s="176"/>
      <c r="M254" s="180"/>
      <c r="N254" s="181"/>
      <c r="O254" s="181"/>
      <c r="P254" s="181"/>
      <c r="Q254" s="181"/>
      <c r="R254" s="181"/>
      <c r="S254" s="181"/>
      <c r="T254" s="182"/>
      <c r="AT254" s="177" t="s">
        <v>137</v>
      </c>
      <c r="AU254" s="177" t="s">
        <v>83</v>
      </c>
      <c r="AV254" s="15" t="s">
        <v>81</v>
      </c>
      <c r="AW254" s="15" t="s">
        <v>30</v>
      </c>
      <c r="AX254" s="15" t="s">
        <v>73</v>
      </c>
      <c r="AY254" s="177" t="s">
        <v>129</v>
      </c>
    </row>
    <row r="255" spans="1:65" s="13" customFormat="1">
      <c r="B255" s="159"/>
      <c r="D255" s="160" t="s">
        <v>137</v>
      </c>
      <c r="E255" s="161" t="s">
        <v>1</v>
      </c>
      <c r="F255" s="162" t="s">
        <v>143</v>
      </c>
      <c r="H255" s="163">
        <v>28</v>
      </c>
      <c r="I255" s="164"/>
      <c r="L255" s="159"/>
      <c r="M255" s="165"/>
      <c r="N255" s="166"/>
      <c r="O255" s="166"/>
      <c r="P255" s="166"/>
      <c r="Q255" s="166"/>
      <c r="R255" s="166"/>
      <c r="S255" s="166"/>
      <c r="T255" s="167"/>
      <c r="AT255" s="161" t="s">
        <v>137</v>
      </c>
      <c r="AU255" s="161" t="s">
        <v>83</v>
      </c>
      <c r="AV255" s="13" t="s">
        <v>83</v>
      </c>
      <c r="AW255" s="13" t="s">
        <v>30</v>
      </c>
      <c r="AX255" s="13" t="s">
        <v>73</v>
      </c>
      <c r="AY255" s="161" t="s">
        <v>129</v>
      </c>
    </row>
    <row r="256" spans="1:65" s="13" customFormat="1">
      <c r="B256" s="159"/>
      <c r="D256" s="160" t="s">
        <v>137</v>
      </c>
      <c r="E256" s="161" t="s">
        <v>1</v>
      </c>
      <c r="F256" s="162" t="s">
        <v>138</v>
      </c>
      <c r="H256" s="163">
        <v>18</v>
      </c>
      <c r="I256" s="164"/>
      <c r="L256" s="159"/>
      <c r="M256" s="165"/>
      <c r="N256" s="166"/>
      <c r="O256" s="166"/>
      <c r="P256" s="166"/>
      <c r="Q256" s="166"/>
      <c r="R256" s="166"/>
      <c r="S256" s="166"/>
      <c r="T256" s="167"/>
      <c r="AT256" s="161" t="s">
        <v>137</v>
      </c>
      <c r="AU256" s="161" t="s">
        <v>83</v>
      </c>
      <c r="AV256" s="13" t="s">
        <v>83</v>
      </c>
      <c r="AW256" s="13" t="s">
        <v>30</v>
      </c>
      <c r="AX256" s="13" t="s">
        <v>73</v>
      </c>
      <c r="AY256" s="161" t="s">
        <v>129</v>
      </c>
    </row>
    <row r="257" spans="1:65" s="13" customFormat="1">
      <c r="B257" s="159"/>
      <c r="D257" s="160" t="s">
        <v>137</v>
      </c>
      <c r="E257" s="161" t="s">
        <v>1</v>
      </c>
      <c r="F257" s="162" t="s">
        <v>155</v>
      </c>
      <c r="H257" s="163">
        <v>11</v>
      </c>
      <c r="I257" s="164"/>
      <c r="L257" s="159"/>
      <c r="M257" s="165"/>
      <c r="N257" s="166"/>
      <c r="O257" s="166"/>
      <c r="P257" s="166"/>
      <c r="Q257" s="166"/>
      <c r="R257" s="166"/>
      <c r="S257" s="166"/>
      <c r="T257" s="167"/>
      <c r="AT257" s="161" t="s">
        <v>137</v>
      </c>
      <c r="AU257" s="161" t="s">
        <v>83</v>
      </c>
      <c r="AV257" s="13" t="s">
        <v>83</v>
      </c>
      <c r="AW257" s="13" t="s">
        <v>30</v>
      </c>
      <c r="AX257" s="13" t="s">
        <v>73</v>
      </c>
      <c r="AY257" s="161" t="s">
        <v>129</v>
      </c>
    </row>
    <row r="258" spans="1:65" s="14" customFormat="1">
      <c r="B258" s="168"/>
      <c r="D258" s="160" t="s">
        <v>137</v>
      </c>
      <c r="E258" s="169" t="s">
        <v>1</v>
      </c>
      <c r="F258" s="170" t="s">
        <v>139</v>
      </c>
      <c r="H258" s="171">
        <v>57</v>
      </c>
      <c r="I258" s="172"/>
      <c r="L258" s="168"/>
      <c r="M258" s="173"/>
      <c r="N258" s="174"/>
      <c r="O258" s="174"/>
      <c r="P258" s="174"/>
      <c r="Q258" s="174"/>
      <c r="R258" s="174"/>
      <c r="S258" s="174"/>
      <c r="T258" s="175"/>
      <c r="AT258" s="169" t="s">
        <v>137</v>
      </c>
      <c r="AU258" s="169" t="s">
        <v>83</v>
      </c>
      <c r="AV258" s="14" t="s">
        <v>135</v>
      </c>
      <c r="AW258" s="14" t="s">
        <v>30</v>
      </c>
      <c r="AX258" s="14" t="s">
        <v>81</v>
      </c>
      <c r="AY258" s="169" t="s">
        <v>129</v>
      </c>
    </row>
    <row r="259" spans="1:65" s="12" customFormat="1" ht="22.9" customHeight="1">
      <c r="B259" s="131"/>
      <c r="D259" s="132" t="s">
        <v>72</v>
      </c>
      <c r="E259" s="142" t="s">
        <v>135</v>
      </c>
      <c r="F259" s="142" t="s">
        <v>318</v>
      </c>
      <c r="I259" s="134"/>
      <c r="J259" s="143">
        <f>BK259</f>
        <v>0</v>
      </c>
      <c r="L259" s="131"/>
      <c r="M259" s="136"/>
      <c r="N259" s="137"/>
      <c r="O259" s="137"/>
      <c r="P259" s="138">
        <f>SUM(P260:P263)</f>
        <v>0</v>
      </c>
      <c r="Q259" s="137"/>
      <c r="R259" s="138">
        <f>SUM(R260:R263)</f>
        <v>0</v>
      </c>
      <c r="S259" s="137"/>
      <c r="T259" s="139">
        <f>SUM(T260:T263)</f>
        <v>0</v>
      </c>
      <c r="AR259" s="132" t="s">
        <v>81</v>
      </c>
      <c r="AT259" s="140" t="s">
        <v>72</v>
      </c>
      <c r="AU259" s="140" t="s">
        <v>81</v>
      </c>
      <c r="AY259" s="132" t="s">
        <v>129</v>
      </c>
      <c r="BK259" s="141">
        <f>SUM(BK260:BK263)</f>
        <v>0</v>
      </c>
    </row>
    <row r="260" spans="1:65" s="2" customFormat="1" ht="16.5" customHeight="1">
      <c r="A260" s="32"/>
      <c r="B260" s="144"/>
      <c r="C260" s="145" t="s">
        <v>319</v>
      </c>
      <c r="D260" s="145" t="s">
        <v>131</v>
      </c>
      <c r="E260" s="146" t="s">
        <v>320</v>
      </c>
      <c r="F260" s="147" t="s">
        <v>321</v>
      </c>
      <c r="G260" s="148" t="s">
        <v>199</v>
      </c>
      <c r="H260" s="149">
        <v>0.64200000000000002</v>
      </c>
      <c r="I260" s="150"/>
      <c r="J260" s="151">
        <f>ROUND(I260*H260,2)</f>
        <v>0</v>
      </c>
      <c r="K260" s="152"/>
      <c r="L260" s="33"/>
      <c r="M260" s="153" t="s">
        <v>1</v>
      </c>
      <c r="N260" s="154" t="s">
        <v>38</v>
      </c>
      <c r="O260" s="58"/>
      <c r="P260" s="155">
        <f>O260*H260</f>
        <v>0</v>
      </c>
      <c r="Q260" s="155">
        <v>0</v>
      </c>
      <c r="R260" s="155">
        <f>Q260*H260</f>
        <v>0</v>
      </c>
      <c r="S260" s="155">
        <v>0</v>
      </c>
      <c r="T260" s="156">
        <f>S260*H260</f>
        <v>0</v>
      </c>
      <c r="U260" s="32"/>
      <c r="V260" s="32"/>
      <c r="W260" s="32"/>
      <c r="X260" s="32"/>
      <c r="Y260" s="32"/>
      <c r="Z260" s="32"/>
      <c r="AA260" s="32"/>
      <c r="AB260" s="32"/>
      <c r="AC260" s="32"/>
      <c r="AD260" s="32"/>
      <c r="AE260" s="32"/>
      <c r="AR260" s="157" t="s">
        <v>135</v>
      </c>
      <c r="AT260" s="157" t="s">
        <v>131</v>
      </c>
      <c r="AU260" s="157" t="s">
        <v>83</v>
      </c>
      <c r="AY260" s="17" t="s">
        <v>129</v>
      </c>
      <c r="BE260" s="158">
        <f>IF(N260="základní",J260,0)</f>
        <v>0</v>
      </c>
      <c r="BF260" s="158">
        <f>IF(N260="snížená",J260,0)</f>
        <v>0</v>
      </c>
      <c r="BG260" s="158">
        <f>IF(N260="zákl. přenesená",J260,0)</f>
        <v>0</v>
      </c>
      <c r="BH260" s="158">
        <f>IF(N260="sníž. přenesená",J260,0)</f>
        <v>0</v>
      </c>
      <c r="BI260" s="158">
        <f>IF(N260="nulová",J260,0)</f>
        <v>0</v>
      </c>
      <c r="BJ260" s="17" t="s">
        <v>81</v>
      </c>
      <c r="BK260" s="158">
        <f>ROUND(I260*H260,2)</f>
        <v>0</v>
      </c>
      <c r="BL260" s="17" t="s">
        <v>135</v>
      </c>
      <c r="BM260" s="157" t="s">
        <v>322</v>
      </c>
    </row>
    <row r="261" spans="1:65" s="13" customFormat="1">
      <c r="B261" s="159"/>
      <c r="D261" s="160" t="s">
        <v>137</v>
      </c>
      <c r="E261" s="161" t="s">
        <v>1</v>
      </c>
      <c r="F261" s="162" t="s">
        <v>323</v>
      </c>
      <c r="H261" s="163">
        <v>0.41099999999999998</v>
      </c>
      <c r="I261" s="164"/>
      <c r="L261" s="159"/>
      <c r="M261" s="165"/>
      <c r="N261" s="166"/>
      <c r="O261" s="166"/>
      <c r="P261" s="166"/>
      <c r="Q261" s="166"/>
      <c r="R261" s="166"/>
      <c r="S261" s="166"/>
      <c r="T261" s="167"/>
      <c r="AT261" s="161" t="s">
        <v>137</v>
      </c>
      <c r="AU261" s="161" t="s">
        <v>83</v>
      </c>
      <c r="AV261" s="13" t="s">
        <v>83</v>
      </c>
      <c r="AW261" s="13" t="s">
        <v>30</v>
      </c>
      <c r="AX261" s="13" t="s">
        <v>73</v>
      </c>
      <c r="AY261" s="161" t="s">
        <v>129</v>
      </c>
    </row>
    <row r="262" spans="1:65" s="13" customFormat="1">
      <c r="B262" s="159"/>
      <c r="D262" s="160" t="s">
        <v>137</v>
      </c>
      <c r="E262" s="161" t="s">
        <v>1</v>
      </c>
      <c r="F262" s="162" t="s">
        <v>324</v>
      </c>
      <c r="H262" s="163">
        <v>0.23100000000000001</v>
      </c>
      <c r="I262" s="164"/>
      <c r="L262" s="159"/>
      <c r="M262" s="165"/>
      <c r="N262" s="166"/>
      <c r="O262" s="166"/>
      <c r="P262" s="166"/>
      <c r="Q262" s="166"/>
      <c r="R262" s="166"/>
      <c r="S262" s="166"/>
      <c r="T262" s="167"/>
      <c r="AT262" s="161" t="s">
        <v>137</v>
      </c>
      <c r="AU262" s="161" t="s">
        <v>83</v>
      </c>
      <c r="AV262" s="13" t="s">
        <v>83</v>
      </c>
      <c r="AW262" s="13" t="s">
        <v>30</v>
      </c>
      <c r="AX262" s="13" t="s">
        <v>73</v>
      </c>
      <c r="AY262" s="161" t="s">
        <v>129</v>
      </c>
    </row>
    <row r="263" spans="1:65" s="14" customFormat="1">
      <c r="B263" s="168"/>
      <c r="D263" s="160" t="s">
        <v>137</v>
      </c>
      <c r="E263" s="169" t="s">
        <v>1</v>
      </c>
      <c r="F263" s="170" t="s">
        <v>139</v>
      </c>
      <c r="H263" s="171">
        <v>0.64200000000000002</v>
      </c>
      <c r="I263" s="172"/>
      <c r="L263" s="168"/>
      <c r="M263" s="173"/>
      <c r="N263" s="174"/>
      <c r="O263" s="174"/>
      <c r="P263" s="174"/>
      <c r="Q263" s="174"/>
      <c r="R263" s="174"/>
      <c r="S263" s="174"/>
      <c r="T263" s="175"/>
      <c r="AT263" s="169" t="s">
        <v>137</v>
      </c>
      <c r="AU263" s="169" t="s">
        <v>83</v>
      </c>
      <c r="AV263" s="14" t="s">
        <v>135</v>
      </c>
      <c r="AW263" s="14" t="s">
        <v>30</v>
      </c>
      <c r="AX263" s="14" t="s">
        <v>81</v>
      </c>
      <c r="AY263" s="169" t="s">
        <v>129</v>
      </c>
    </row>
    <row r="264" spans="1:65" s="12" customFormat="1" ht="22.9" customHeight="1">
      <c r="B264" s="131"/>
      <c r="D264" s="132" t="s">
        <v>72</v>
      </c>
      <c r="E264" s="142" t="s">
        <v>151</v>
      </c>
      <c r="F264" s="142" t="s">
        <v>325</v>
      </c>
      <c r="I264" s="134"/>
      <c r="J264" s="143">
        <f>BK264</f>
        <v>0</v>
      </c>
      <c r="L264" s="131"/>
      <c r="M264" s="136"/>
      <c r="N264" s="137"/>
      <c r="O264" s="137"/>
      <c r="P264" s="138">
        <f>SUM(P265:P311)</f>
        <v>0</v>
      </c>
      <c r="Q264" s="137"/>
      <c r="R264" s="138">
        <f>SUM(R265:R311)</f>
        <v>18.570167999999999</v>
      </c>
      <c r="S264" s="137"/>
      <c r="T264" s="139">
        <f>SUM(T265:T311)</f>
        <v>0</v>
      </c>
      <c r="AR264" s="132" t="s">
        <v>81</v>
      </c>
      <c r="AT264" s="140" t="s">
        <v>72</v>
      </c>
      <c r="AU264" s="140" t="s">
        <v>81</v>
      </c>
      <c r="AY264" s="132" t="s">
        <v>129</v>
      </c>
      <c r="BK264" s="141">
        <f>SUM(BK265:BK311)</f>
        <v>0</v>
      </c>
    </row>
    <row r="265" spans="1:65" s="2" customFormat="1" ht="21.75" customHeight="1">
      <c r="A265" s="32"/>
      <c r="B265" s="144"/>
      <c r="C265" s="145" t="s">
        <v>326</v>
      </c>
      <c r="D265" s="145" t="s">
        <v>131</v>
      </c>
      <c r="E265" s="146" t="s">
        <v>327</v>
      </c>
      <c r="F265" s="147" t="s">
        <v>328</v>
      </c>
      <c r="G265" s="148" t="s">
        <v>134</v>
      </c>
      <c r="H265" s="149">
        <v>18</v>
      </c>
      <c r="I265" s="150"/>
      <c r="J265" s="151">
        <f>ROUND(I265*H265,2)</f>
        <v>0</v>
      </c>
      <c r="K265" s="152"/>
      <c r="L265" s="33"/>
      <c r="M265" s="153" t="s">
        <v>1</v>
      </c>
      <c r="N265" s="154" t="s">
        <v>38</v>
      </c>
      <c r="O265" s="58"/>
      <c r="P265" s="155">
        <f>O265*H265</f>
        <v>0</v>
      </c>
      <c r="Q265" s="155">
        <v>0</v>
      </c>
      <c r="R265" s="155">
        <f>Q265*H265</f>
        <v>0</v>
      </c>
      <c r="S265" s="155">
        <v>0</v>
      </c>
      <c r="T265" s="156">
        <f>S265*H265</f>
        <v>0</v>
      </c>
      <c r="U265" s="32"/>
      <c r="V265" s="32"/>
      <c r="W265" s="32"/>
      <c r="X265" s="32"/>
      <c r="Y265" s="32"/>
      <c r="Z265" s="32"/>
      <c r="AA265" s="32"/>
      <c r="AB265" s="32"/>
      <c r="AC265" s="32"/>
      <c r="AD265" s="32"/>
      <c r="AE265" s="32"/>
      <c r="AR265" s="157" t="s">
        <v>135</v>
      </c>
      <c r="AT265" s="157" t="s">
        <v>131</v>
      </c>
      <c r="AU265" s="157" t="s">
        <v>83</v>
      </c>
      <c r="AY265" s="17" t="s">
        <v>129</v>
      </c>
      <c r="BE265" s="158">
        <f>IF(N265="základní",J265,0)</f>
        <v>0</v>
      </c>
      <c r="BF265" s="158">
        <f>IF(N265="snížená",J265,0)</f>
        <v>0</v>
      </c>
      <c r="BG265" s="158">
        <f>IF(N265="zákl. přenesená",J265,0)</f>
        <v>0</v>
      </c>
      <c r="BH265" s="158">
        <f>IF(N265="sníž. přenesená",J265,0)</f>
        <v>0</v>
      </c>
      <c r="BI265" s="158">
        <f>IF(N265="nulová",J265,0)</f>
        <v>0</v>
      </c>
      <c r="BJ265" s="17" t="s">
        <v>81</v>
      </c>
      <c r="BK265" s="158">
        <f>ROUND(I265*H265,2)</f>
        <v>0</v>
      </c>
      <c r="BL265" s="17" t="s">
        <v>135</v>
      </c>
      <c r="BM265" s="157" t="s">
        <v>329</v>
      </c>
    </row>
    <row r="266" spans="1:65" s="15" customFormat="1">
      <c r="B266" s="176"/>
      <c r="D266" s="160" t="s">
        <v>137</v>
      </c>
      <c r="E266" s="177" t="s">
        <v>1</v>
      </c>
      <c r="F266" s="178" t="s">
        <v>201</v>
      </c>
      <c r="H266" s="177" t="s">
        <v>1</v>
      </c>
      <c r="I266" s="179"/>
      <c r="L266" s="176"/>
      <c r="M266" s="180"/>
      <c r="N266" s="181"/>
      <c r="O266" s="181"/>
      <c r="P266" s="181"/>
      <c r="Q266" s="181"/>
      <c r="R266" s="181"/>
      <c r="S266" s="181"/>
      <c r="T266" s="182"/>
      <c r="AT266" s="177" t="s">
        <v>137</v>
      </c>
      <c r="AU266" s="177" t="s">
        <v>83</v>
      </c>
      <c r="AV266" s="15" t="s">
        <v>81</v>
      </c>
      <c r="AW266" s="15" t="s">
        <v>30</v>
      </c>
      <c r="AX266" s="15" t="s">
        <v>73</v>
      </c>
      <c r="AY266" s="177" t="s">
        <v>129</v>
      </c>
    </row>
    <row r="267" spans="1:65" s="13" customFormat="1">
      <c r="B267" s="159"/>
      <c r="D267" s="160" t="s">
        <v>137</v>
      </c>
      <c r="E267" s="161" t="s">
        <v>1</v>
      </c>
      <c r="F267" s="162" t="s">
        <v>138</v>
      </c>
      <c r="H267" s="163">
        <v>18</v>
      </c>
      <c r="I267" s="164"/>
      <c r="L267" s="159"/>
      <c r="M267" s="165"/>
      <c r="N267" s="166"/>
      <c r="O267" s="166"/>
      <c r="P267" s="166"/>
      <c r="Q267" s="166"/>
      <c r="R267" s="166"/>
      <c r="S267" s="166"/>
      <c r="T267" s="167"/>
      <c r="AT267" s="161" t="s">
        <v>137</v>
      </c>
      <c r="AU267" s="161" t="s">
        <v>83</v>
      </c>
      <c r="AV267" s="13" t="s">
        <v>83</v>
      </c>
      <c r="AW267" s="13" t="s">
        <v>30</v>
      </c>
      <c r="AX267" s="13" t="s">
        <v>73</v>
      </c>
      <c r="AY267" s="161" t="s">
        <v>129</v>
      </c>
    </row>
    <row r="268" spans="1:65" s="14" customFormat="1">
      <c r="B268" s="168"/>
      <c r="D268" s="160" t="s">
        <v>137</v>
      </c>
      <c r="E268" s="169" t="s">
        <v>1</v>
      </c>
      <c r="F268" s="170" t="s">
        <v>139</v>
      </c>
      <c r="H268" s="171">
        <v>18</v>
      </c>
      <c r="I268" s="172"/>
      <c r="L268" s="168"/>
      <c r="M268" s="173"/>
      <c r="N268" s="174"/>
      <c r="O268" s="174"/>
      <c r="P268" s="174"/>
      <c r="Q268" s="174"/>
      <c r="R268" s="174"/>
      <c r="S268" s="174"/>
      <c r="T268" s="175"/>
      <c r="AT268" s="169" t="s">
        <v>137</v>
      </c>
      <c r="AU268" s="169" t="s">
        <v>83</v>
      </c>
      <c r="AV268" s="14" t="s">
        <v>135</v>
      </c>
      <c r="AW268" s="14" t="s">
        <v>30</v>
      </c>
      <c r="AX268" s="14" t="s">
        <v>81</v>
      </c>
      <c r="AY268" s="169" t="s">
        <v>129</v>
      </c>
    </row>
    <row r="269" spans="1:65" s="2" customFormat="1" ht="21.75" customHeight="1">
      <c r="A269" s="32"/>
      <c r="B269" s="144"/>
      <c r="C269" s="145" t="s">
        <v>330</v>
      </c>
      <c r="D269" s="145" t="s">
        <v>131</v>
      </c>
      <c r="E269" s="146" t="s">
        <v>331</v>
      </c>
      <c r="F269" s="147" t="s">
        <v>332</v>
      </c>
      <c r="G269" s="148" t="s">
        <v>134</v>
      </c>
      <c r="H269" s="149">
        <v>28</v>
      </c>
      <c r="I269" s="150"/>
      <c r="J269" s="151">
        <f>ROUND(I269*H269,2)</f>
        <v>0</v>
      </c>
      <c r="K269" s="152"/>
      <c r="L269" s="33"/>
      <c r="M269" s="153" t="s">
        <v>1</v>
      </c>
      <c r="N269" s="154" t="s">
        <v>38</v>
      </c>
      <c r="O269" s="58"/>
      <c r="P269" s="155">
        <f>O269*H269</f>
        <v>0</v>
      </c>
      <c r="Q269" s="155">
        <v>0</v>
      </c>
      <c r="R269" s="155">
        <f>Q269*H269</f>
        <v>0</v>
      </c>
      <c r="S269" s="155">
        <v>0</v>
      </c>
      <c r="T269" s="156">
        <f>S269*H269</f>
        <v>0</v>
      </c>
      <c r="U269" s="32"/>
      <c r="V269" s="32"/>
      <c r="W269" s="32"/>
      <c r="X269" s="32"/>
      <c r="Y269" s="32"/>
      <c r="Z269" s="32"/>
      <c r="AA269" s="32"/>
      <c r="AB269" s="32"/>
      <c r="AC269" s="32"/>
      <c r="AD269" s="32"/>
      <c r="AE269" s="32"/>
      <c r="AR269" s="157" t="s">
        <v>135</v>
      </c>
      <c r="AT269" s="157" t="s">
        <v>131</v>
      </c>
      <c r="AU269" s="157" t="s">
        <v>83</v>
      </c>
      <c r="AY269" s="17" t="s">
        <v>129</v>
      </c>
      <c r="BE269" s="158">
        <f>IF(N269="základní",J269,0)</f>
        <v>0</v>
      </c>
      <c r="BF269" s="158">
        <f>IF(N269="snížená",J269,0)</f>
        <v>0</v>
      </c>
      <c r="BG269" s="158">
        <f>IF(N269="zákl. přenesená",J269,0)</f>
        <v>0</v>
      </c>
      <c r="BH269" s="158">
        <f>IF(N269="sníž. přenesená",J269,0)</f>
        <v>0</v>
      </c>
      <c r="BI269" s="158">
        <f>IF(N269="nulová",J269,0)</f>
        <v>0</v>
      </c>
      <c r="BJ269" s="17" t="s">
        <v>81</v>
      </c>
      <c r="BK269" s="158">
        <f>ROUND(I269*H269,2)</f>
        <v>0</v>
      </c>
      <c r="BL269" s="17" t="s">
        <v>135</v>
      </c>
      <c r="BM269" s="157" t="s">
        <v>333</v>
      </c>
    </row>
    <row r="270" spans="1:65" s="15" customFormat="1">
      <c r="B270" s="176"/>
      <c r="D270" s="160" t="s">
        <v>137</v>
      </c>
      <c r="E270" s="177" t="s">
        <v>1</v>
      </c>
      <c r="F270" s="178" t="s">
        <v>201</v>
      </c>
      <c r="H270" s="177" t="s">
        <v>1</v>
      </c>
      <c r="I270" s="179"/>
      <c r="L270" s="176"/>
      <c r="M270" s="180"/>
      <c r="N270" s="181"/>
      <c r="O270" s="181"/>
      <c r="P270" s="181"/>
      <c r="Q270" s="181"/>
      <c r="R270" s="181"/>
      <c r="S270" s="181"/>
      <c r="T270" s="182"/>
      <c r="AT270" s="177" t="s">
        <v>137</v>
      </c>
      <c r="AU270" s="177" t="s">
        <v>83</v>
      </c>
      <c r="AV270" s="15" t="s">
        <v>81</v>
      </c>
      <c r="AW270" s="15" t="s">
        <v>30</v>
      </c>
      <c r="AX270" s="15" t="s">
        <v>73</v>
      </c>
      <c r="AY270" s="177" t="s">
        <v>129</v>
      </c>
    </row>
    <row r="271" spans="1:65" s="13" customFormat="1">
      <c r="B271" s="159"/>
      <c r="D271" s="160" t="s">
        <v>137</v>
      </c>
      <c r="E271" s="161" t="s">
        <v>1</v>
      </c>
      <c r="F271" s="162" t="s">
        <v>143</v>
      </c>
      <c r="H271" s="163">
        <v>28</v>
      </c>
      <c r="I271" s="164"/>
      <c r="L271" s="159"/>
      <c r="M271" s="165"/>
      <c r="N271" s="166"/>
      <c r="O271" s="166"/>
      <c r="P271" s="166"/>
      <c r="Q271" s="166"/>
      <c r="R271" s="166"/>
      <c r="S271" s="166"/>
      <c r="T271" s="167"/>
      <c r="AT271" s="161" t="s">
        <v>137</v>
      </c>
      <c r="AU271" s="161" t="s">
        <v>83</v>
      </c>
      <c r="AV271" s="13" t="s">
        <v>83</v>
      </c>
      <c r="AW271" s="13" t="s">
        <v>30</v>
      </c>
      <c r="AX271" s="13" t="s">
        <v>73</v>
      </c>
      <c r="AY271" s="161" t="s">
        <v>129</v>
      </c>
    </row>
    <row r="272" spans="1:65" s="14" customFormat="1">
      <c r="B272" s="168"/>
      <c r="D272" s="160" t="s">
        <v>137</v>
      </c>
      <c r="E272" s="169" t="s">
        <v>1</v>
      </c>
      <c r="F272" s="170" t="s">
        <v>139</v>
      </c>
      <c r="H272" s="171">
        <v>28</v>
      </c>
      <c r="I272" s="172"/>
      <c r="L272" s="168"/>
      <c r="M272" s="173"/>
      <c r="N272" s="174"/>
      <c r="O272" s="174"/>
      <c r="P272" s="174"/>
      <c r="Q272" s="174"/>
      <c r="R272" s="174"/>
      <c r="S272" s="174"/>
      <c r="T272" s="175"/>
      <c r="AT272" s="169" t="s">
        <v>137</v>
      </c>
      <c r="AU272" s="169" t="s">
        <v>83</v>
      </c>
      <c r="AV272" s="14" t="s">
        <v>135</v>
      </c>
      <c r="AW272" s="14" t="s">
        <v>30</v>
      </c>
      <c r="AX272" s="14" t="s">
        <v>81</v>
      </c>
      <c r="AY272" s="169" t="s">
        <v>129</v>
      </c>
    </row>
    <row r="273" spans="1:65" s="2" customFormat="1" ht="21.75" customHeight="1">
      <c r="A273" s="32"/>
      <c r="B273" s="144"/>
      <c r="C273" s="145" t="s">
        <v>334</v>
      </c>
      <c r="D273" s="145" t="s">
        <v>131</v>
      </c>
      <c r="E273" s="146" t="s">
        <v>335</v>
      </c>
      <c r="F273" s="147" t="s">
        <v>336</v>
      </c>
      <c r="G273" s="148" t="s">
        <v>134</v>
      </c>
      <c r="H273" s="149">
        <v>11</v>
      </c>
      <c r="I273" s="150"/>
      <c r="J273" s="151">
        <f>ROUND(I273*H273,2)</f>
        <v>0</v>
      </c>
      <c r="K273" s="152"/>
      <c r="L273" s="33"/>
      <c r="M273" s="153" t="s">
        <v>1</v>
      </c>
      <c r="N273" s="154" t="s">
        <v>38</v>
      </c>
      <c r="O273" s="58"/>
      <c r="P273" s="155">
        <f>O273*H273</f>
        <v>0</v>
      </c>
      <c r="Q273" s="155">
        <v>0</v>
      </c>
      <c r="R273" s="155">
        <f>Q273*H273</f>
        <v>0</v>
      </c>
      <c r="S273" s="155">
        <v>0</v>
      </c>
      <c r="T273" s="156">
        <f>S273*H273</f>
        <v>0</v>
      </c>
      <c r="U273" s="32"/>
      <c r="V273" s="32"/>
      <c r="W273" s="32"/>
      <c r="X273" s="32"/>
      <c r="Y273" s="32"/>
      <c r="Z273" s="32"/>
      <c r="AA273" s="32"/>
      <c r="AB273" s="32"/>
      <c r="AC273" s="32"/>
      <c r="AD273" s="32"/>
      <c r="AE273" s="32"/>
      <c r="AR273" s="157" t="s">
        <v>135</v>
      </c>
      <c r="AT273" s="157" t="s">
        <v>131</v>
      </c>
      <c r="AU273" s="157" t="s">
        <v>83</v>
      </c>
      <c r="AY273" s="17" t="s">
        <v>129</v>
      </c>
      <c r="BE273" s="158">
        <f>IF(N273="základní",J273,0)</f>
        <v>0</v>
      </c>
      <c r="BF273" s="158">
        <f>IF(N273="snížená",J273,0)</f>
        <v>0</v>
      </c>
      <c r="BG273" s="158">
        <f>IF(N273="zákl. přenesená",J273,0)</f>
        <v>0</v>
      </c>
      <c r="BH273" s="158">
        <f>IF(N273="sníž. přenesená",J273,0)</f>
        <v>0</v>
      </c>
      <c r="BI273" s="158">
        <f>IF(N273="nulová",J273,0)</f>
        <v>0</v>
      </c>
      <c r="BJ273" s="17" t="s">
        <v>81</v>
      </c>
      <c r="BK273" s="158">
        <f>ROUND(I273*H273,2)</f>
        <v>0</v>
      </c>
      <c r="BL273" s="17" t="s">
        <v>135</v>
      </c>
      <c r="BM273" s="157" t="s">
        <v>337</v>
      </c>
    </row>
    <row r="274" spans="1:65" s="15" customFormat="1">
      <c r="B274" s="176"/>
      <c r="D274" s="160" t="s">
        <v>137</v>
      </c>
      <c r="E274" s="177" t="s">
        <v>1</v>
      </c>
      <c r="F274" s="178" t="s">
        <v>201</v>
      </c>
      <c r="H274" s="177" t="s">
        <v>1</v>
      </c>
      <c r="I274" s="179"/>
      <c r="L274" s="176"/>
      <c r="M274" s="180"/>
      <c r="N274" s="181"/>
      <c r="O274" s="181"/>
      <c r="P274" s="181"/>
      <c r="Q274" s="181"/>
      <c r="R274" s="181"/>
      <c r="S274" s="181"/>
      <c r="T274" s="182"/>
      <c r="AT274" s="177" t="s">
        <v>137</v>
      </c>
      <c r="AU274" s="177" t="s">
        <v>83</v>
      </c>
      <c r="AV274" s="15" t="s">
        <v>81</v>
      </c>
      <c r="AW274" s="15" t="s">
        <v>30</v>
      </c>
      <c r="AX274" s="15" t="s">
        <v>73</v>
      </c>
      <c r="AY274" s="177" t="s">
        <v>129</v>
      </c>
    </row>
    <row r="275" spans="1:65" s="13" customFormat="1">
      <c r="B275" s="159"/>
      <c r="D275" s="160" t="s">
        <v>137</v>
      </c>
      <c r="E275" s="161" t="s">
        <v>1</v>
      </c>
      <c r="F275" s="162" t="s">
        <v>155</v>
      </c>
      <c r="H275" s="163">
        <v>11</v>
      </c>
      <c r="I275" s="164"/>
      <c r="L275" s="159"/>
      <c r="M275" s="165"/>
      <c r="N275" s="166"/>
      <c r="O275" s="166"/>
      <c r="P275" s="166"/>
      <c r="Q275" s="166"/>
      <c r="R275" s="166"/>
      <c r="S275" s="166"/>
      <c r="T275" s="167"/>
      <c r="AT275" s="161" t="s">
        <v>137</v>
      </c>
      <c r="AU275" s="161" t="s">
        <v>83</v>
      </c>
      <c r="AV275" s="13" t="s">
        <v>83</v>
      </c>
      <c r="AW275" s="13" t="s">
        <v>30</v>
      </c>
      <c r="AX275" s="13" t="s">
        <v>73</v>
      </c>
      <c r="AY275" s="161" t="s">
        <v>129</v>
      </c>
    </row>
    <row r="276" spans="1:65" s="14" customFormat="1">
      <c r="B276" s="168"/>
      <c r="D276" s="160" t="s">
        <v>137</v>
      </c>
      <c r="E276" s="169" t="s">
        <v>1</v>
      </c>
      <c r="F276" s="170" t="s">
        <v>139</v>
      </c>
      <c r="H276" s="171">
        <v>11</v>
      </c>
      <c r="I276" s="172"/>
      <c r="L276" s="168"/>
      <c r="M276" s="173"/>
      <c r="N276" s="174"/>
      <c r="O276" s="174"/>
      <c r="P276" s="174"/>
      <c r="Q276" s="174"/>
      <c r="R276" s="174"/>
      <c r="S276" s="174"/>
      <c r="T276" s="175"/>
      <c r="AT276" s="169" t="s">
        <v>137</v>
      </c>
      <c r="AU276" s="169" t="s">
        <v>83</v>
      </c>
      <c r="AV276" s="14" t="s">
        <v>135</v>
      </c>
      <c r="AW276" s="14" t="s">
        <v>30</v>
      </c>
      <c r="AX276" s="14" t="s">
        <v>81</v>
      </c>
      <c r="AY276" s="169" t="s">
        <v>129</v>
      </c>
    </row>
    <row r="277" spans="1:65" s="2" customFormat="1" ht="24.2" customHeight="1">
      <c r="A277" s="32"/>
      <c r="B277" s="144"/>
      <c r="C277" s="145" t="s">
        <v>338</v>
      </c>
      <c r="D277" s="145" t="s">
        <v>131</v>
      </c>
      <c r="E277" s="146" t="s">
        <v>339</v>
      </c>
      <c r="F277" s="147" t="s">
        <v>340</v>
      </c>
      <c r="G277" s="148" t="s">
        <v>134</v>
      </c>
      <c r="H277" s="149">
        <v>11</v>
      </c>
      <c r="I277" s="150"/>
      <c r="J277" s="151">
        <f>ROUND(I277*H277,2)</f>
        <v>0</v>
      </c>
      <c r="K277" s="152"/>
      <c r="L277" s="33"/>
      <c r="M277" s="153" t="s">
        <v>1</v>
      </c>
      <c r="N277" s="154" t="s">
        <v>38</v>
      </c>
      <c r="O277" s="58"/>
      <c r="P277" s="155">
        <f>O277*H277</f>
        <v>0</v>
      </c>
      <c r="Q277" s="155">
        <v>0</v>
      </c>
      <c r="R277" s="155">
        <f>Q277*H277</f>
        <v>0</v>
      </c>
      <c r="S277" s="155">
        <v>0</v>
      </c>
      <c r="T277" s="156">
        <f>S277*H277</f>
        <v>0</v>
      </c>
      <c r="U277" s="32"/>
      <c r="V277" s="32"/>
      <c r="W277" s="32"/>
      <c r="X277" s="32"/>
      <c r="Y277" s="32"/>
      <c r="Z277" s="32"/>
      <c r="AA277" s="32"/>
      <c r="AB277" s="32"/>
      <c r="AC277" s="32"/>
      <c r="AD277" s="32"/>
      <c r="AE277" s="32"/>
      <c r="AR277" s="157" t="s">
        <v>135</v>
      </c>
      <c r="AT277" s="157" t="s">
        <v>131</v>
      </c>
      <c r="AU277" s="157" t="s">
        <v>83</v>
      </c>
      <c r="AY277" s="17" t="s">
        <v>129</v>
      </c>
      <c r="BE277" s="158">
        <f>IF(N277="základní",J277,0)</f>
        <v>0</v>
      </c>
      <c r="BF277" s="158">
        <f>IF(N277="snížená",J277,0)</f>
        <v>0</v>
      </c>
      <c r="BG277" s="158">
        <f>IF(N277="zákl. přenesená",J277,0)</f>
        <v>0</v>
      </c>
      <c r="BH277" s="158">
        <f>IF(N277="sníž. přenesená",J277,0)</f>
        <v>0</v>
      </c>
      <c r="BI277" s="158">
        <f>IF(N277="nulová",J277,0)</f>
        <v>0</v>
      </c>
      <c r="BJ277" s="17" t="s">
        <v>81</v>
      </c>
      <c r="BK277" s="158">
        <f>ROUND(I277*H277,2)</f>
        <v>0</v>
      </c>
      <c r="BL277" s="17" t="s">
        <v>135</v>
      </c>
      <c r="BM277" s="157" t="s">
        <v>341</v>
      </c>
    </row>
    <row r="278" spans="1:65" s="15" customFormat="1">
      <c r="B278" s="176"/>
      <c r="D278" s="160" t="s">
        <v>137</v>
      </c>
      <c r="E278" s="177" t="s">
        <v>1</v>
      </c>
      <c r="F278" s="178" t="s">
        <v>201</v>
      </c>
      <c r="H278" s="177" t="s">
        <v>1</v>
      </c>
      <c r="I278" s="179"/>
      <c r="L278" s="176"/>
      <c r="M278" s="180"/>
      <c r="N278" s="181"/>
      <c r="O278" s="181"/>
      <c r="P278" s="181"/>
      <c r="Q278" s="181"/>
      <c r="R278" s="181"/>
      <c r="S278" s="181"/>
      <c r="T278" s="182"/>
      <c r="AT278" s="177" t="s">
        <v>137</v>
      </c>
      <c r="AU278" s="177" t="s">
        <v>83</v>
      </c>
      <c r="AV278" s="15" t="s">
        <v>81</v>
      </c>
      <c r="AW278" s="15" t="s">
        <v>30</v>
      </c>
      <c r="AX278" s="15" t="s">
        <v>73</v>
      </c>
      <c r="AY278" s="177" t="s">
        <v>129</v>
      </c>
    </row>
    <row r="279" spans="1:65" s="13" customFormat="1">
      <c r="B279" s="159"/>
      <c r="D279" s="160" t="s">
        <v>137</v>
      </c>
      <c r="E279" s="161" t="s">
        <v>1</v>
      </c>
      <c r="F279" s="162" t="s">
        <v>155</v>
      </c>
      <c r="H279" s="163">
        <v>11</v>
      </c>
      <c r="I279" s="164"/>
      <c r="L279" s="159"/>
      <c r="M279" s="165"/>
      <c r="N279" s="166"/>
      <c r="O279" s="166"/>
      <c r="P279" s="166"/>
      <c r="Q279" s="166"/>
      <c r="R279" s="166"/>
      <c r="S279" s="166"/>
      <c r="T279" s="167"/>
      <c r="AT279" s="161" t="s">
        <v>137</v>
      </c>
      <c r="AU279" s="161" t="s">
        <v>83</v>
      </c>
      <c r="AV279" s="13" t="s">
        <v>83</v>
      </c>
      <c r="AW279" s="13" t="s">
        <v>30</v>
      </c>
      <c r="AX279" s="13" t="s">
        <v>73</v>
      </c>
      <c r="AY279" s="161" t="s">
        <v>129</v>
      </c>
    </row>
    <row r="280" spans="1:65" s="14" customFormat="1">
      <c r="B280" s="168"/>
      <c r="D280" s="160" t="s">
        <v>137</v>
      </c>
      <c r="E280" s="169" t="s">
        <v>1</v>
      </c>
      <c r="F280" s="170" t="s">
        <v>139</v>
      </c>
      <c r="H280" s="171">
        <v>11</v>
      </c>
      <c r="I280" s="172"/>
      <c r="L280" s="168"/>
      <c r="M280" s="173"/>
      <c r="N280" s="174"/>
      <c r="O280" s="174"/>
      <c r="P280" s="174"/>
      <c r="Q280" s="174"/>
      <c r="R280" s="174"/>
      <c r="S280" s="174"/>
      <c r="T280" s="175"/>
      <c r="AT280" s="169" t="s">
        <v>137</v>
      </c>
      <c r="AU280" s="169" t="s">
        <v>83</v>
      </c>
      <c r="AV280" s="14" t="s">
        <v>135</v>
      </c>
      <c r="AW280" s="14" t="s">
        <v>30</v>
      </c>
      <c r="AX280" s="14" t="s">
        <v>81</v>
      </c>
      <c r="AY280" s="169" t="s">
        <v>129</v>
      </c>
    </row>
    <row r="281" spans="1:65" s="2" customFormat="1" ht="24.2" customHeight="1">
      <c r="A281" s="32"/>
      <c r="B281" s="144"/>
      <c r="C281" s="145" t="s">
        <v>342</v>
      </c>
      <c r="D281" s="145" t="s">
        <v>131</v>
      </c>
      <c r="E281" s="146" t="s">
        <v>343</v>
      </c>
      <c r="F281" s="147" t="s">
        <v>344</v>
      </c>
      <c r="G281" s="148" t="s">
        <v>134</v>
      </c>
      <c r="H281" s="149">
        <v>11</v>
      </c>
      <c r="I281" s="150"/>
      <c r="J281" s="151">
        <f>ROUND(I281*H281,2)</f>
        <v>0</v>
      </c>
      <c r="K281" s="152"/>
      <c r="L281" s="33"/>
      <c r="M281" s="153" t="s">
        <v>1</v>
      </c>
      <c r="N281" s="154" t="s">
        <v>38</v>
      </c>
      <c r="O281" s="58"/>
      <c r="P281" s="155">
        <f>O281*H281</f>
        <v>0</v>
      </c>
      <c r="Q281" s="155">
        <v>0</v>
      </c>
      <c r="R281" s="155">
        <f>Q281*H281</f>
        <v>0</v>
      </c>
      <c r="S281" s="155">
        <v>0</v>
      </c>
      <c r="T281" s="156">
        <f>S281*H281</f>
        <v>0</v>
      </c>
      <c r="U281" s="32"/>
      <c r="V281" s="32"/>
      <c r="W281" s="32"/>
      <c r="X281" s="32"/>
      <c r="Y281" s="32"/>
      <c r="Z281" s="32"/>
      <c r="AA281" s="32"/>
      <c r="AB281" s="32"/>
      <c r="AC281" s="32"/>
      <c r="AD281" s="32"/>
      <c r="AE281" s="32"/>
      <c r="AR281" s="157" t="s">
        <v>135</v>
      </c>
      <c r="AT281" s="157" t="s">
        <v>131</v>
      </c>
      <c r="AU281" s="157" t="s">
        <v>83</v>
      </c>
      <c r="AY281" s="17" t="s">
        <v>129</v>
      </c>
      <c r="BE281" s="158">
        <f>IF(N281="základní",J281,0)</f>
        <v>0</v>
      </c>
      <c r="BF281" s="158">
        <f>IF(N281="snížená",J281,0)</f>
        <v>0</v>
      </c>
      <c r="BG281" s="158">
        <f>IF(N281="zákl. přenesená",J281,0)</f>
        <v>0</v>
      </c>
      <c r="BH281" s="158">
        <f>IF(N281="sníž. přenesená",J281,0)</f>
        <v>0</v>
      </c>
      <c r="BI281" s="158">
        <f>IF(N281="nulová",J281,0)</f>
        <v>0</v>
      </c>
      <c r="BJ281" s="17" t="s">
        <v>81</v>
      </c>
      <c r="BK281" s="158">
        <f>ROUND(I281*H281,2)</f>
        <v>0</v>
      </c>
      <c r="BL281" s="17" t="s">
        <v>135</v>
      </c>
      <c r="BM281" s="157" t="s">
        <v>345</v>
      </c>
    </row>
    <row r="282" spans="1:65" s="15" customFormat="1">
      <c r="B282" s="176"/>
      <c r="D282" s="160" t="s">
        <v>137</v>
      </c>
      <c r="E282" s="177" t="s">
        <v>1</v>
      </c>
      <c r="F282" s="178" t="s">
        <v>201</v>
      </c>
      <c r="H282" s="177" t="s">
        <v>1</v>
      </c>
      <c r="I282" s="179"/>
      <c r="L282" s="176"/>
      <c r="M282" s="180"/>
      <c r="N282" s="181"/>
      <c r="O282" s="181"/>
      <c r="P282" s="181"/>
      <c r="Q282" s="181"/>
      <c r="R282" s="181"/>
      <c r="S282" s="181"/>
      <c r="T282" s="182"/>
      <c r="AT282" s="177" t="s">
        <v>137</v>
      </c>
      <c r="AU282" s="177" t="s">
        <v>83</v>
      </c>
      <c r="AV282" s="15" t="s">
        <v>81</v>
      </c>
      <c r="AW282" s="15" t="s">
        <v>30</v>
      </c>
      <c r="AX282" s="15" t="s">
        <v>73</v>
      </c>
      <c r="AY282" s="177" t="s">
        <v>129</v>
      </c>
    </row>
    <row r="283" spans="1:65" s="13" customFormat="1">
      <c r="B283" s="159"/>
      <c r="D283" s="160" t="s">
        <v>137</v>
      </c>
      <c r="E283" s="161" t="s">
        <v>1</v>
      </c>
      <c r="F283" s="162" t="s">
        <v>155</v>
      </c>
      <c r="H283" s="163">
        <v>11</v>
      </c>
      <c r="I283" s="164"/>
      <c r="L283" s="159"/>
      <c r="M283" s="165"/>
      <c r="N283" s="166"/>
      <c r="O283" s="166"/>
      <c r="P283" s="166"/>
      <c r="Q283" s="166"/>
      <c r="R283" s="166"/>
      <c r="S283" s="166"/>
      <c r="T283" s="167"/>
      <c r="AT283" s="161" t="s">
        <v>137</v>
      </c>
      <c r="AU283" s="161" t="s">
        <v>83</v>
      </c>
      <c r="AV283" s="13" t="s">
        <v>83</v>
      </c>
      <c r="AW283" s="13" t="s">
        <v>30</v>
      </c>
      <c r="AX283" s="13" t="s">
        <v>73</v>
      </c>
      <c r="AY283" s="161" t="s">
        <v>129</v>
      </c>
    </row>
    <row r="284" spans="1:65" s="14" customFormat="1">
      <c r="B284" s="168"/>
      <c r="D284" s="160" t="s">
        <v>137</v>
      </c>
      <c r="E284" s="169" t="s">
        <v>1</v>
      </c>
      <c r="F284" s="170" t="s">
        <v>139</v>
      </c>
      <c r="H284" s="171">
        <v>11</v>
      </c>
      <c r="I284" s="172"/>
      <c r="L284" s="168"/>
      <c r="M284" s="173"/>
      <c r="N284" s="174"/>
      <c r="O284" s="174"/>
      <c r="P284" s="174"/>
      <c r="Q284" s="174"/>
      <c r="R284" s="174"/>
      <c r="S284" s="174"/>
      <c r="T284" s="175"/>
      <c r="AT284" s="169" t="s">
        <v>137</v>
      </c>
      <c r="AU284" s="169" t="s">
        <v>83</v>
      </c>
      <c r="AV284" s="14" t="s">
        <v>135</v>
      </c>
      <c r="AW284" s="14" t="s">
        <v>30</v>
      </c>
      <c r="AX284" s="14" t="s">
        <v>81</v>
      </c>
      <c r="AY284" s="169" t="s">
        <v>129</v>
      </c>
    </row>
    <row r="285" spans="1:65" s="2" customFormat="1" ht="24.2" customHeight="1">
      <c r="A285" s="32"/>
      <c r="B285" s="144"/>
      <c r="C285" s="145" t="s">
        <v>346</v>
      </c>
      <c r="D285" s="145" t="s">
        <v>131</v>
      </c>
      <c r="E285" s="146" t="s">
        <v>347</v>
      </c>
      <c r="F285" s="147" t="s">
        <v>348</v>
      </c>
      <c r="G285" s="148" t="s">
        <v>134</v>
      </c>
      <c r="H285" s="149">
        <v>11</v>
      </c>
      <c r="I285" s="150"/>
      <c r="J285" s="151">
        <f>ROUND(I285*H285,2)</f>
        <v>0</v>
      </c>
      <c r="K285" s="152"/>
      <c r="L285" s="33"/>
      <c r="M285" s="153" t="s">
        <v>1</v>
      </c>
      <c r="N285" s="154" t="s">
        <v>38</v>
      </c>
      <c r="O285" s="58"/>
      <c r="P285" s="155">
        <f>O285*H285</f>
        <v>0</v>
      </c>
      <c r="Q285" s="155">
        <v>0</v>
      </c>
      <c r="R285" s="155">
        <f>Q285*H285</f>
        <v>0</v>
      </c>
      <c r="S285" s="155">
        <v>0</v>
      </c>
      <c r="T285" s="156">
        <f>S285*H285</f>
        <v>0</v>
      </c>
      <c r="U285" s="32"/>
      <c r="V285" s="32"/>
      <c r="W285" s="32"/>
      <c r="X285" s="32"/>
      <c r="Y285" s="32"/>
      <c r="Z285" s="32"/>
      <c r="AA285" s="32"/>
      <c r="AB285" s="32"/>
      <c r="AC285" s="32"/>
      <c r="AD285" s="32"/>
      <c r="AE285" s="32"/>
      <c r="AR285" s="157" t="s">
        <v>135</v>
      </c>
      <c r="AT285" s="157" t="s">
        <v>131</v>
      </c>
      <c r="AU285" s="157" t="s">
        <v>83</v>
      </c>
      <c r="AY285" s="17" t="s">
        <v>129</v>
      </c>
      <c r="BE285" s="158">
        <f>IF(N285="základní",J285,0)</f>
        <v>0</v>
      </c>
      <c r="BF285" s="158">
        <f>IF(N285="snížená",J285,0)</f>
        <v>0</v>
      </c>
      <c r="BG285" s="158">
        <f>IF(N285="zákl. přenesená",J285,0)</f>
        <v>0</v>
      </c>
      <c r="BH285" s="158">
        <f>IF(N285="sníž. přenesená",J285,0)</f>
        <v>0</v>
      </c>
      <c r="BI285" s="158">
        <f>IF(N285="nulová",J285,0)</f>
        <v>0</v>
      </c>
      <c r="BJ285" s="17" t="s">
        <v>81</v>
      </c>
      <c r="BK285" s="158">
        <f>ROUND(I285*H285,2)</f>
        <v>0</v>
      </c>
      <c r="BL285" s="17" t="s">
        <v>135</v>
      </c>
      <c r="BM285" s="157" t="s">
        <v>349</v>
      </c>
    </row>
    <row r="286" spans="1:65" s="15" customFormat="1">
      <c r="B286" s="176"/>
      <c r="D286" s="160" t="s">
        <v>137</v>
      </c>
      <c r="E286" s="177" t="s">
        <v>1</v>
      </c>
      <c r="F286" s="178" t="s">
        <v>201</v>
      </c>
      <c r="H286" s="177" t="s">
        <v>1</v>
      </c>
      <c r="I286" s="179"/>
      <c r="L286" s="176"/>
      <c r="M286" s="180"/>
      <c r="N286" s="181"/>
      <c r="O286" s="181"/>
      <c r="P286" s="181"/>
      <c r="Q286" s="181"/>
      <c r="R286" s="181"/>
      <c r="S286" s="181"/>
      <c r="T286" s="182"/>
      <c r="AT286" s="177" t="s">
        <v>137</v>
      </c>
      <c r="AU286" s="177" t="s">
        <v>83</v>
      </c>
      <c r="AV286" s="15" t="s">
        <v>81</v>
      </c>
      <c r="AW286" s="15" t="s">
        <v>30</v>
      </c>
      <c r="AX286" s="15" t="s">
        <v>73</v>
      </c>
      <c r="AY286" s="177" t="s">
        <v>129</v>
      </c>
    </row>
    <row r="287" spans="1:65" s="13" customFormat="1">
      <c r="B287" s="159"/>
      <c r="D287" s="160" t="s">
        <v>137</v>
      </c>
      <c r="E287" s="161" t="s">
        <v>1</v>
      </c>
      <c r="F287" s="162" t="s">
        <v>155</v>
      </c>
      <c r="H287" s="163">
        <v>11</v>
      </c>
      <c r="I287" s="164"/>
      <c r="L287" s="159"/>
      <c r="M287" s="165"/>
      <c r="N287" s="166"/>
      <c r="O287" s="166"/>
      <c r="P287" s="166"/>
      <c r="Q287" s="166"/>
      <c r="R287" s="166"/>
      <c r="S287" s="166"/>
      <c r="T287" s="167"/>
      <c r="AT287" s="161" t="s">
        <v>137</v>
      </c>
      <c r="AU287" s="161" t="s">
        <v>83</v>
      </c>
      <c r="AV287" s="13" t="s">
        <v>83</v>
      </c>
      <c r="AW287" s="13" t="s">
        <v>30</v>
      </c>
      <c r="AX287" s="13" t="s">
        <v>73</v>
      </c>
      <c r="AY287" s="161" t="s">
        <v>129</v>
      </c>
    </row>
    <row r="288" spans="1:65" s="14" customFormat="1">
      <c r="B288" s="168"/>
      <c r="D288" s="160" t="s">
        <v>137</v>
      </c>
      <c r="E288" s="169" t="s">
        <v>1</v>
      </c>
      <c r="F288" s="170" t="s">
        <v>139</v>
      </c>
      <c r="H288" s="171">
        <v>11</v>
      </c>
      <c r="I288" s="172"/>
      <c r="L288" s="168"/>
      <c r="M288" s="173"/>
      <c r="N288" s="174"/>
      <c r="O288" s="174"/>
      <c r="P288" s="174"/>
      <c r="Q288" s="174"/>
      <c r="R288" s="174"/>
      <c r="S288" s="174"/>
      <c r="T288" s="175"/>
      <c r="AT288" s="169" t="s">
        <v>137</v>
      </c>
      <c r="AU288" s="169" t="s">
        <v>83</v>
      </c>
      <c r="AV288" s="14" t="s">
        <v>135</v>
      </c>
      <c r="AW288" s="14" t="s">
        <v>30</v>
      </c>
      <c r="AX288" s="14" t="s">
        <v>81</v>
      </c>
      <c r="AY288" s="169" t="s">
        <v>129</v>
      </c>
    </row>
    <row r="289" spans="1:65" s="2" customFormat="1" ht="24.2" customHeight="1">
      <c r="A289" s="32"/>
      <c r="B289" s="144"/>
      <c r="C289" s="145" t="s">
        <v>350</v>
      </c>
      <c r="D289" s="145" t="s">
        <v>131</v>
      </c>
      <c r="E289" s="146" t="s">
        <v>351</v>
      </c>
      <c r="F289" s="147" t="s">
        <v>352</v>
      </c>
      <c r="G289" s="148" t="s">
        <v>134</v>
      </c>
      <c r="H289" s="149">
        <v>11</v>
      </c>
      <c r="I289" s="150"/>
      <c r="J289" s="151">
        <f>ROUND(I289*H289,2)</f>
        <v>0</v>
      </c>
      <c r="K289" s="152"/>
      <c r="L289" s="33"/>
      <c r="M289" s="153" t="s">
        <v>1</v>
      </c>
      <c r="N289" s="154" t="s">
        <v>38</v>
      </c>
      <c r="O289" s="58"/>
      <c r="P289" s="155">
        <f>O289*H289</f>
        <v>0</v>
      </c>
      <c r="Q289" s="155">
        <v>0</v>
      </c>
      <c r="R289" s="155">
        <f>Q289*H289</f>
        <v>0</v>
      </c>
      <c r="S289" s="155">
        <v>0</v>
      </c>
      <c r="T289" s="156">
        <f>S289*H289</f>
        <v>0</v>
      </c>
      <c r="U289" s="32"/>
      <c r="V289" s="32"/>
      <c r="W289" s="32"/>
      <c r="X289" s="32"/>
      <c r="Y289" s="32"/>
      <c r="Z289" s="32"/>
      <c r="AA289" s="32"/>
      <c r="AB289" s="32"/>
      <c r="AC289" s="32"/>
      <c r="AD289" s="32"/>
      <c r="AE289" s="32"/>
      <c r="AR289" s="157" t="s">
        <v>135</v>
      </c>
      <c r="AT289" s="157" t="s">
        <v>131</v>
      </c>
      <c r="AU289" s="157" t="s">
        <v>83</v>
      </c>
      <c r="AY289" s="17" t="s">
        <v>129</v>
      </c>
      <c r="BE289" s="158">
        <f>IF(N289="základní",J289,0)</f>
        <v>0</v>
      </c>
      <c r="BF289" s="158">
        <f>IF(N289="snížená",J289,0)</f>
        <v>0</v>
      </c>
      <c r="BG289" s="158">
        <f>IF(N289="zákl. přenesená",J289,0)</f>
        <v>0</v>
      </c>
      <c r="BH289" s="158">
        <f>IF(N289="sníž. přenesená",J289,0)</f>
        <v>0</v>
      </c>
      <c r="BI289" s="158">
        <f>IF(N289="nulová",J289,0)</f>
        <v>0</v>
      </c>
      <c r="BJ289" s="17" t="s">
        <v>81</v>
      </c>
      <c r="BK289" s="158">
        <f>ROUND(I289*H289,2)</f>
        <v>0</v>
      </c>
      <c r="BL289" s="17" t="s">
        <v>135</v>
      </c>
      <c r="BM289" s="157" t="s">
        <v>353</v>
      </c>
    </row>
    <row r="290" spans="1:65" s="15" customFormat="1">
      <c r="B290" s="176"/>
      <c r="D290" s="160" t="s">
        <v>137</v>
      </c>
      <c r="E290" s="177" t="s">
        <v>1</v>
      </c>
      <c r="F290" s="178" t="s">
        <v>201</v>
      </c>
      <c r="H290" s="177" t="s">
        <v>1</v>
      </c>
      <c r="I290" s="179"/>
      <c r="L290" s="176"/>
      <c r="M290" s="180"/>
      <c r="N290" s="181"/>
      <c r="O290" s="181"/>
      <c r="P290" s="181"/>
      <c r="Q290" s="181"/>
      <c r="R290" s="181"/>
      <c r="S290" s="181"/>
      <c r="T290" s="182"/>
      <c r="AT290" s="177" t="s">
        <v>137</v>
      </c>
      <c r="AU290" s="177" t="s">
        <v>83</v>
      </c>
      <c r="AV290" s="15" t="s">
        <v>81</v>
      </c>
      <c r="AW290" s="15" t="s">
        <v>30</v>
      </c>
      <c r="AX290" s="15" t="s">
        <v>73</v>
      </c>
      <c r="AY290" s="177" t="s">
        <v>129</v>
      </c>
    </row>
    <row r="291" spans="1:65" s="13" customFormat="1">
      <c r="B291" s="159"/>
      <c r="D291" s="160" t="s">
        <v>137</v>
      </c>
      <c r="E291" s="161" t="s">
        <v>1</v>
      </c>
      <c r="F291" s="162" t="s">
        <v>155</v>
      </c>
      <c r="H291" s="163">
        <v>11</v>
      </c>
      <c r="I291" s="164"/>
      <c r="L291" s="159"/>
      <c r="M291" s="165"/>
      <c r="N291" s="166"/>
      <c r="O291" s="166"/>
      <c r="P291" s="166"/>
      <c r="Q291" s="166"/>
      <c r="R291" s="166"/>
      <c r="S291" s="166"/>
      <c r="T291" s="167"/>
      <c r="AT291" s="161" t="s">
        <v>137</v>
      </c>
      <c r="AU291" s="161" t="s">
        <v>83</v>
      </c>
      <c r="AV291" s="13" t="s">
        <v>83</v>
      </c>
      <c r="AW291" s="13" t="s">
        <v>30</v>
      </c>
      <c r="AX291" s="13" t="s">
        <v>73</v>
      </c>
      <c r="AY291" s="161" t="s">
        <v>129</v>
      </c>
    </row>
    <row r="292" spans="1:65" s="14" customFormat="1">
      <c r="B292" s="168"/>
      <c r="D292" s="160" t="s">
        <v>137</v>
      </c>
      <c r="E292" s="169" t="s">
        <v>1</v>
      </c>
      <c r="F292" s="170" t="s">
        <v>139</v>
      </c>
      <c r="H292" s="171">
        <v>11</v>
      </c>
      <c r="I292" s="172"/>
      <c r="L292" s="168"/>
      <c r="M292" s="173"/>
      <c r="N292" s="174"/>
      <c r="O292" s="174"/>
      <c r="P292" s="174"/>
      <c r="Q292" s="174"/>
      <c r="R292" s="174"/>
      <c r="S292" s="174"/>
      <c r="T292" s="175"/>
      <c r="AT292" s="169" t="s">
        <v>137</v>
      </c>
      <c r="AU292" s="169" t="s">
        <v>83</v>
      </c>
      <c r="AV292" s="14" t="s">
        <v>135</v>
      </c>
      <c r="AW292" s="14" t="s">
        <v>30</v>
      </c>
      <c r="AX292" s="14" t="s">
        <v>81</v>
      </c>
      <c r="AY292" s="169" t="s">
        <v>129</v>
      </c>
    </row>
    <row r="293" spans="1:65" s="2" customFormat="1" ht="24.2" customHeight="1">
      <c r="A293" s="32"/>
      <c r="B293" s="144"/>
      <c r="C293" s="145" t="s">
        <v>354</v>
      </c>
      <c r="D293" s="145" t="s">
        <v>131</v>
      </c>
      <c r="E293" s="146" t="s">
        <v>355</v>
      </c>
      <c r="F293" s="147" t="s">
        <v>356</v>
      </c>
      <c r="G293" s="148" t="s">
        <v>134</v>
      </c>
      <c r="H293" s="149">
        <v>18</v>
      </c>
      <c r="I293" s="150"/>
      <c r="J293" s="151">
        <f>ROUND(I293*H293,2)</f>
        <v>0</v>
      </c>
      <c r="K293" s="152"/>
      <c r="L293" s="33"/>
      <c r="M293" s="153" t="s">
        <v>1</v>
      </c>
      <c r="N293" s="154" t="s">
        <v>38</v>
      </c>
      <c r="O293" s="58"/>
      <c r="P293" s="155">
        <f>O293*H293</f>
        <v>0</v>
      </c>
      <c r="Q293" s="155">
        <v>8.9219999999999994E-2</v>
      </c>
      <c r="R293" s="155">
        <f>Q293*H293</f>
        <v>1.6059599999999998</v>
      </c>
      <c r="S293" s="155">
        <v>0</v>
      </c>
      <c r="T293" s="156">
        <f>S293*H293</f>
        <v>0</v>
      </c>
      <c r="U293" s="32"/>
      <c r="V293" s="32"/>
      <c r="W293" s="32"/>
      <c r="X293" s="32"/>
      <c r="Y293" s="32"/>
      <c r="Z293" s="32"/>
      <c r="AA293" s="32"/>
      <c r="AB293" s="32"/>
      <c r="AC293" s="32"/>
      <c r="AD293" s="32"/>
      <c r="AE293" s="32"/>
      <c r="AR293" s="157" t="s">
        <v>135</v>
      </c>
      <c r="AT293" s="157" t="s">
        <v>131</v>
      </c>
      <c r="AU293" s="157" t="s">
        <v>83</v>
      </c>
      <c r="AY293" s="17" t="s">
        <v>129</v>
      </c>
      <c r="BE293" s="158">
        <f>IF(N293="základní",J293,0)</f>
        <v>0</v>
      </c>
      <c r="BF293" s="158">
        <f>IF(N293="snížená",J293,0)</f>
        <v>0</v>
      </c>
      <c r="BG293" s="158">
        <f>IF(N293="zákl. přenesená",J293,0)</f>
        <v>0</v>
      </c>
      <c r="BH293" s="158">
        <f>IF(N293="sníž. přenesená",J293,0)</f>
        <v>0</v>
      </c>
      <c r="BI293" s="158">
        <f>IF(N293="nulová",J293,0)</f>
        <v>0</v>
      </c>
      <c r="BJ293" s="17" t="s">
        <v>81</v>
      </c>
      <c r="BK293" s="158">
        <f>ROUND(I293*H293,2)</f>
        <v>0</v>
      </c>
      <c r="BL293" s="17" t="s">
        <v>135</v>
      </c>
      <c r="BM293" s="157" t="s">
        <v>357</v>
      </c>
    </row>
    <row r="294" spans="1:65" s="15" customFormat="1">
      <c r="B294" s="176"/>
      <c r="D294" s="160" t="s">
        <v>137</v>
      </c>
      <c r="E294" s="177" t="s">
        <v>1</v>
      </c>
      <c r="F294" s="178" t="s">
        <v>201</v>
      </c>
      <c r="H294" s="177" t="s">
        <v>1</v>
      </c>
      <c r="I294" s="179"/>
      <c r="L294" s="176"/>
      <c r="M294" s="180"/>
      <c r="N294" s="181"/>
      <c r="O294" s="181"/>
      <c r="P294" s="181"/>
      <c r="Q294" s="181"/>
      <c r="R294" s="181"/>
      <c r="S294" s="181"/>
      <c r="T294" s="182"/>
      <c r="AT294" s="177" t="s">
        <v>137</v>
      </c>
      <c r="AU294" s="177" t="s">
        <v>83</v>
      </c>
      <c r="AV294" s="15" t="s">
        <v>81</v>
      </c>
      <c r="AW294" s="15" t="s">
        <v>30</v>
      </c>
      <c r="AX294" s="15" t="s">
        <v>73</v>
      </c>
      <c r="AY294" s="177" t="s">
        <v>129</v>
      </c>
    </row>
    <row r="295" spans="1:65" s="13" customFormat="1">
      <c r="B295" s="159"/>
      <c r="D295" s="160" t="s">
        <v>137</v>
      </c>
      <c r="E295" s="161" t="s">
        <v>1</v>
      </c>
      <c r="F295" s="162" t="s">
        <v>358</v>
      </c>
      <c r="H295" s="163">
        <v>18</v>
      </c>
      <c r="I295" s="164"/>
      <c r="L295" s="159"/>
      <c r="M295" s="165"/>
      <c r="N295" s="166"/>
      <c r="O295" s="166"/>
      <c r="P295" s="166"/>
      <c r="Q295" s="166"/>
      <c r="R295" s="166"/>
      <c r="S295" s="166"/>
      <c r="T295" s="167"/>
      <c r="AT295" s="161" t="s">
        <v>137</v>
      </c>
      <c r="AU295" s="161" t="s">
        <v>83</v>
      </c>
      <c r="AV295" s="13" t="s">
        <v>83</v>
      </c>
      <c r="AW295" s="13" t="s">
        <v>30</v>
      </c>
      <c r="AX295" s="13" t="s">
        <v>73</v>
      </c>
      <c r="AY295" s="161" t="s">
        <v>129</v>
      </c>
    </row>
    <row r="296" spans="1:65" s="14" customFormat="1">
      <c r="B296" s="168"/>
      <c r="D296" s="160" t="s">
        <v>137</v>
      </c>
      <c r="E296" s="169" t="s">
        <v>1</v>
      </c>
      <c r="F296" s="170" t="s">
        <v>139</v>
      </c>
      <c r="H296" s="171">
        <v>18</v>
      </c>
      <c r="I296" s="172"/>
      <c r="L296" s="168"/>
      <c r="M296" s="173"/>
      <c r="N296" s="174"/>
      <c r="O296" s="174"/>
      <c r="P296" s="174"/>
      <c r="Q296" s="174"/>
      <c r="R296" s="174"/>
      <c r="S296" s="174"/>
      <c r="T296" s="175"/>
      <c r="AT296" s="169" t="s">
        <v>137</v>
      </c>
      <c r="AU296" s="169" t="s">
        <v>83</v>
      </c>
      <c r="AV296" s="14" t="s">
        <v>135</v>
      </c>
      <c r="AW296" s="14" t="s">
        <v>30</v>
      </c>
      <c r="AX296" s="14" t="s">
        <v>81</v>
      </c>
      <c r="AY296" s="169" t="s">
        <v>129</v>
      </c>
    </row>
    <row r="297" spans="1:65" s="2" customFormat="1" ht="16.5" customHeight="1">
      <c r="A297" s="32"/>
      <c r="B297" s="144"/>
      <c r="C297" s="183" t="s">
        <v>359</v>
      </c>
      <c r="D297" s="183" t="s">
        <v>222</v>
      </c>
      <c r="E297" s="184" t="s">
        <v>360</v>
      </c>
      <c r="F297" s="185" t="s">
        <v>361</v>
      </c>
      <c r="G297" s="186" t="s">
        <v>134</v>
      </c>
      <c r="H297" s="187">
        <v>7.8280000000000003</v>
      </c>
      <c r="I297" s="188"/>
      <c r="J297" s="189">
        <f>ROUND(I297*H297,2)</f>
        <v>0</v>
      </c>
      <c r="K297" s="190"/>
      <c r="L297" s="191"/>
      <c r="M297" s="192" t="s">
        <v>1</v>
      </c>
      <c r="N297" s="193" t="s">
        <v>38</v>
      </c>
      <c r="O297" s="58"/>
      <c r="P297" s="155">
        <f>O297*H297</f>
        <v>0</v>
      </c>
      <c r="Q297" s="155">
        <v>0.12</v>
      </c>
      <c r="R297" s="155">
        <f>Q297*H297</f>
        <v>0.93935999999999997</v>
      </c>
      <c r="S297" s="155">
        <v>0</v>
      </c>
      <c r="T297" s="156">
        <f>S297*H297</f>
        <v>0</v>
      </c>
      <c r="U297" s="32"/>
      <c r="V297" s="32"/>
      <c r="W297" s="32"/>
      <c r="X297" s="32"/>
      <c r="Y297" s="32"/>
      <c r="Z297" s="32"/>
      <c r="AA297" s="32"/>
      <c r="AB297" s="32"/>
      <c r="AC297" s="32"/>
      <c r="AD297" s="32"/>
      <c r="AE297" s="32"/>
      <c r="AR297" s="157" t="s">
        <v>166</v>
      </c>
      <c r="AT297" s="157" t="s">
        <v>222</v>
      </c>
      <c r="AU297" s="157" t="s">
        <v>83</v>
      </c>
      <c r="AY297" s="17" t="s">
        <v>129</v>
      </c>
      <c r="BE297" s="158">
        <f>IF(N297="základní",J297,0)</f>
        <v>0</v>
      </c>
      <c r="BF297" s="158">
        <f>IF(N297="snížená",J297,0)</f>
        <v>0</v>
      </c>
      <c r="BG297" s="158">
        <f>IF(N297="zákl. přenesená",J297,0)</f>
        <v>0</v>
      </c>
      <c r="BH297" s="158">
        <f>IF(N297="sníž. přenesená",J297,0)</f>
        <v>0</v>
      </c>
      <c r="BI297" s="158">
        <f>IF(N297="nulová",J297,0)</f>
        <v>0</v>
      </c>
      <c r="BJ297" s="17" t="s">
        <v>81</v>
      </c>
      <c r="BK297" s="158">
        <f>ROUND(I297*H297,2)</f>
        <v>0</v>
      </c>
      <c r="BL297" s="17" t="s">
        <v>135</v>
      </c>
      <c r="BM297" s="157" t="s">
        <v>362</v>
      </c>
    </row>
    <row r="298" spans="1:65" s="13" customFormat="1">
      <c r="B298" s="159"/>
      <c r="D298" s="160" t="s">
        <v>137</v>
      </c>
      <c r="E298" s="161" t="s">
        <v>1</v>
      </c>
      <c r="F298" s="162" t="s">
        <v>363</v>
      </c>
      <c r="H298" s="163">
        <v>7.6</v>
      </c>
      <c r="I298" s="164"/>
      <c r="L298" s="159"/>
      <c r="M298" s="165"/>
      <c r="N298" s="166"/>
      <c r="O298" s="166"/>
      <c r="P298" s="166"/>
      <c r="Q298" s="166"/>
      <c r="R298" s="166"/>
      <c r="S298" s="166"/>
      <c r="T298" s="167"/>
      <c r="AT298" s="161" t="s">
        <v>137</v>
      </c>
      <c r="AU298" s="161" t="s">
        <v>83</v>
      </c>
      <c r="AV298" s="13" t="s">
        <v>83</v>
      </c>
      <c r="AW298" s="13" t="s">
        <v>30</v>
      </c>
      <c r="AX298" s="13" t="s">
        <v>73</v>
      </c>
      <c r="AY298" s="161" t="s">
        <v>129</v>
      </c>
    </row>
    <row r="299" spans="1:65" s="14" customFormat="1">
      <c r="B299" s="168"/>
      <c r="D299" s="160" t="s">
        <v>137</v>
      </c>
      <c r="E299" s="169" t="s">
        <v>1</v>
      </c>
      <c r="F299" s="170" t="s">
        <v>139</v>
      </c>
      <c r="H299" s="171">
        <v>7.6</v>
      </c>
      <c r="I299" s="172"/>
      <c r="L299" s="168"/>
      <c r="M299" s="173"/>
      <c r="N299" s="174"/>
      <c r="O299" s="174"/>
      <c r="P299" s="174"/>
      <c r="Q299" s="174"/>
      <c r="R299" s="174"/>
      <c r="S299" s="174"/>
      <c r="T299" s="175"/>
      <c r="AT299" s="169" t="s">
        <v>137</v>
      </c>
      <c r="AU299" s="169" t="s">
        <v>83</v>
      </c>
      <c r="AV299" s="14" t="s">
        <v>135</v>
      </c>
      <c r="AW299" s="14" t="s">
        <v>30</v>
      </c>
      <c r="AX299" s="14" t="s">
        <v>81</v>
      </c>
      <c r="AY299" s="169" t="s">
        <v>129</v>
      </c>
    </row>
    <row r="300" spans="1:65" s="13" customFormat="1">
      <c r="B300" s="159"/>
      <c r="D300" s="160" t="s">
        <v>137</v>
      </c>
      <c r="F300" s="162" t="s">
        <v>364</v>
      </c>
      <c r="H300" s="163">
        <v>7.8280000000000003</v>
      </c>
      <c r="I300" s="164"/>
      <c r="L300" s="159"/>
      <c r="M300" s="165"/>
      <c r="N300" s="166"/>
      <c r="O300" s="166"/>
      <c r="P300" s="166"/>
      <c r="Q300" s="166"/>
      <c r="R300" s="166"/>
      <c r="S300" s="166"/>
      <c r="T300" s="167"/>
      <c r="AT300" s="161" t="s">
        <v>137</v>
      </c>
      <c r="AU300" s="161" t="s">
        <v>83</v>
      </c>
      <c r="AV300" s="13" t="s">
        <v>83</v>
      </c>
      <c r="AW300" s="13" t="s">
        <v>3</v>
      </c>
      <c r="AX300" s="13" t="s">
        <v>81</v>
      </c>
      <c r="AY300" s="161" t="s">
        <v>129</v>
      </c>
    </row>
    <row r="301" spans="1:65" s="2" customFormat="1" ht="24.2" customHeight="1">
      <c r="A301" s="32"/>
      <c r="B301" s="144"/>
      <c r="C301" s="145" t="s">
        <v>365</v>
      </c>
      <c r="D301" s="145" t="s">
        <v>131</v>
      </c>
      <c r="E301" s="146" t="s">
        <v>366</v>
      </c>
      <c r="F301" s="147" t="s">
        <v>367</v>
      </c>
      <c r="G301" s="148" t="s">
        <v>134</v>
      </c>
      <c r="H301" s="149">
        <v>28</v>
      </c>
      <c r="I301" s="150"/>
      <c r="J301" s="151">
        <f>ROUND(I301*H301,2)</f>
        <v>0</v>
      </c>
      <c r="K301" s="152"/>
      <c r="L301" s="33"/>
      <c r="M301" s="153" t="s">
        <v>1</v>
      </c>
      <c r="N301" s="154" t="s">
        <v>38</v>
      </c>
      <c r="O301" s="58"/>
      <c r="P301" s="155">
        <f>O301*H301</f>
        <v>0</v>
      </c>
      <c r="Q301" s="155">
        <v>0.11162</v>
      </c>
      <c r="R301" s="155">
        <f>Q301*H301</f>
        <v>3.1253599999999997</v>
      </c>
      <c r="S301" s="155">
        <v>0</v>
      </c>
      <c r="T301" s="156">
        <f>S301*H301</f>
        <v>0</v>
      </c>
      <c r="U301" s="32"/>
      <c r="V301" s="32"/>
      <c r="W301" s="32"/>
      <c r="X301" s="32"/>
      <c r="Y301" s="32"/>
      <c r="Z301" s="32"/>
      <c r="AA301" s="32"/>
      <c r="AB301" s="32"/>
      <c r="AC301" s="32"/>
      <c r="AD301" s="32"/>
      <c r="AE301" s="32"/>
      <c r="AR301" s="157" t="s">
        <v>135</v>
      </c>
      <c r="AT301" s="157" t="s">
        <v>131</v>
      </c>
      <c r="AU301" s="157" t="s">
        <v>83</v>
      </c>
      <c r="AY301" s="17" t="s">
        <v>129</v>
      </c>
      <c r="BE301" s="158">
        <f>IF(N301="základní",J301,0)</f>
        <v>0</v>
      </c>
      <c r="BF301" s="158">
        <f>IF(N301="snížená",J301,0)</f>
        <v>0</v>
      </c>
      <c r="BG301" s="158">
        <f>IF(N301="zákl. přenesená",J301,0)</f>
        <v>0</v>
      </c>
      <c r="BH301" s="158">
        <f>IF(N301="sníž. přenesená",J301,0)</f>
        <v>0</v>
      </c>
      <c r="BI301" s="158">
        <f>IF(N301="nulová",J301,0)</f>
        <v>0</v>
      </c>
      <c r="BJ301" s="17" t="s">
        <v>81</v>
      </c>
      <c r="BK301" s="158">
        <f>ROUND(I301*H301,2)</f>
        <v>0</v>
      </c>
      <c r="BL301" s="17" t="s">
        <v>135</v>
      </c>
      <c r="BM301" s="157" t="s">
        <v>368</v>
      </c>
    </row>
    <row r="302" spans="1:65" s="15" customFormat="1">
      <c r="B302" s="176"/>
      <c r="D302" s="160" t="s">
        <v>137</v>
      </c>
      <c r="E302" s="177" t="s">
        <v>1</v>
      </c>
      <c r="F302" s="178" t="s">
        <v>201</v>
      </c>
      <c r="H302" s="177" t="s">
        <v>1</v>
      </c>
      <c r="I302" s="179"/>
      <c r="L302" s="176"/>
      <c r="M302" s="180"/>
      <c r="N302" s="181"/>
      <c r="O302" s="181"/>
      <c r="P302" s="181"/>
      <c r="Q302" s="181"/>
      <c r="R302" s="181"/>
      <c r="S302" s="181"/>
      <c r="T302" s="182"/>
      <c r="AT302" s="177" t="s">
        <v>137</v>
      </c>
      <c r="AU302" s="177" t="s">
        <v>83</v>
      </c>
      <c r="AV302" s="15" t="s">
        <v>81</v>
      </c>
      <c r="AW302" s="15" t="s">
        <v>30</v>
      </c>
      <c r="AX302" s="15" t="s">
        <v>73</v>
      </c>
      <c r="AY302" s="177" t="s">
        <v>129</v>
      </c>
    </row>
    <row r="303" spans="1:65" s="13" customFormat="1">
      <c r="B303" s="159"/>
      <c r="D303" s="160" t="s">
        <v>137</v>
      </c>
      <c r="E303" s="161" t="s">
        <v>1</v>
      </c>
      <c r="F303" s="162" t="s">
        <v>143</v>
      </c>
      <c r="H303" s="163">
        <v>28</v>
      </c>
      <c r="I303" s="164"/>
      <c r="L303" s="159"/>
      <c r="M303" s="165"/>
      <c r="N303" s="166"/>
      <c r="O303" s="166"/>
      <c r="P303" s="166"/>
      <c r="Q303" s="166"/>
      <c r="R303" s="166"/>
      <c r="S303" s="166"/>
      <c r="T303" s="167"/>
      <c r="AT303" s="161" t="s">
        <v>137</v>
      </c>
      <c r="AU303" s="161" t="s">
        <v>83</v>
      </c>
      <c r="AV303" s="13" t="s">
        <v>83</v>
      </c>
      <c r="AW303" s="13" t="s">
        <v>30</v>
      </c>
      <c r="AX303" s="13" t="s">
        <v>73</v>
      </c>
      <c r="AY303" s="161" t="s">
        <v>129</v>
      </c>
    </row>
    <row r="304" spans="1:65" s="14" customFormat="1">
      <c r="B304" s="168"/>
      <c r="D304" s="160" t="s">
        <v>137</v>
      </c>
      <c r="E304" s="169" t="s">
        <v>1</v>
      </c>
      <c r="F304" s="170" t="s">
        <v>139</v>
      </c>
      <c r="H304" s="171">
        <v>28</v>
      </c>
      <c r="I304" s="172"/>
      <c r="L304" s="168"/>
      <c r="M304" s="173"/>
      <c r="N304" s="174"/>
      <c r="O304" s="174"/>
      <c r="P304" s="174"/>
      <c r="Q304" s="174"/>
      <c r="R304" s="174"/>
      <c r="S304" s="174"/>
      <c r="T304" s="175"/>
      <c r="AT304" s="169" t="s">
        <v>137</v>
      </c>
      <c r="AU304" s="169" t="s">
        <v>83</v>
      </c>
      <c r="AV304" s="14" t="s">
        <v>135</v>
      </c>
      <c r="AW304" s="14" t="s">
        <v>30</v>
      </c>
      <c r="AX304" s="14" t="s">
        <v>81</v>
      </c>
      <c r="AY304" s="169" t="s">
        <v>129</v>
      </c>
    </row>
    <row r="305" spans="1:65" s="2" customFormat="1" ht="16.5" customHeight="1">
      <c r="A305" s="32"/>
      <c r="B305" s="144"/>
      <c r="C305" s="183" t="s">
        <v>369</v>
      </c>
      <c r="D305" s="183" t="s">
        <v>222</v>
      </c>
      <c r="E305" s="184" t="s">
        <v>370</v>
      </c>
      <c r="F305" s="185" t="s">
        <v>371</v>
      </c>
      <c r="G305" s="186" t="s">
        <v>134</v>
      </c>
      <c r="H305" s="187">
        <v>5.7679999999999998</v>
      </c>
      <c r="I305" s="188"/>
      <c r="J305" s="189">
        <f>ROUND(I305*H305,2)</f>
        <v>0</v>
      </c>
      <c r="K305" s="190"/>
      <c r="L305" s="191"/>
      <c r="M305" s="192" t="s">
        <v>1</v>
      </c>
      <c r="N305" s="193" t="s">
        <v>38</v>
      </c>
      <c r="O305" s="58"/>
      <c r="P305" s="155">
        <f>O305*H305</f>
        <v>0</v>
      </c>
      <c r="Q305" s="155">
        <v>0.161</v>
      </c>
      <c r="R305" s="155">
        <f>Q305*H305</f>
        <v>0.92864800000000003</v>
      </c>
      <c r="S305" s="155">
        <v>0</v>
      </c>
      <c r="T305" s="156">
        <f>S305*H305</f>
        <v>0</v>
      </c>
      <c r="U305" s="32"/>
      <c r="V305" s="32"/>
      <c r="W305" s="32"/>
      <c r="X305" s="32"/>
      <c r="Y305" s="32"/>
      <c r="Z305" s="32"/>
      <c r="AA305" s="32"/>
      <c r="AB305" s="32"/>
      <c r="AC305" s="32"/>
      <c r="AD305" s="32"/>
      <c r="AE305" s="32"/>
      <c r="AR305" s="157" t="s">
        <v>166</v>
      </c>
      <c r="AT305" s="157" t="s">
        <v>222</v>
      </c>
      <c r="AU305" s="157" t="s">
        <v>83</v>
      </c>
      <c r="AY305" s="17" t="s">
        <v>129</v>
      </c>
      <c r="BE305" s="158">
        <f>IF(N305="základní",J305,0)</f>
        <v>0</v>
      </c>
      <c r="BF305" s="158">
        <f>IF(N305="snížená",J305,0)</f>
        <v>0</v>
      </c>
      <c r="BG305" s="158">
        <f>IF(N305="zákl. přenesená",J305,0)</f>
        <v>0</v>
      </c>
      <c r="BH305" s="158">
        <f>IF(N305="sníž. přenesená",J305,0)</f>
        <v>0</v>
      </c>
      <c r="BI305" s="158">
        <f>IF(N305="nulová",J305,0)</f>
        <v>0</v>
      </c>
      <c r="BJ305" s="17" t="s">
        <v>81</v>
      </c>
      <c r="BK305" s="158">
        <f>ROUND(I305*H305,2)</f>
        <v>0</v>
      </c>
      <c r="BL305" s="17" t="s">
        <v>135</v>
      </c>
      <c r="BM305" s="157" t="s">
        <v>372</v>
      </c>
    </row>
    <row r="306" spans="1:65" s="13" customFormat="1">
      <c r="B306" s="159"/>
      <c r="D306" s="160" t="s">
        <v>137</v>
      </c>
      <c r="E306" s="161" t="s">
        <v>1</v>
      </c>
      <c r="F306" s="162" t="s">
        <v>373</v>
      </c>
      <c r="H306" s="163">
        <v>5.6</v>
      </c>
      <c r="I306" s="164"/>
      <c r="L306" s="159"/>
      <c r="M306" s="165"/>
      <c r="N306" s="166"/>
      <c r="O306" s="166"/>
      <c r="P306" s="166"/>
      <c r="Q306" s="166"/>
      <c r="R306" s="166"/>
      <c r="S306" s="166"/>
      <c r="T306" s="167"/>
      <c r="AT306" s="161" t="s">
        <v>137</v>
      </c>
      <c r="AU306" s="161" t="s">
        <v>83</v>
      </c>
      <c r="AV306" s="13" t="s">
        <v>83</v>
      </c>
      <c r="AW306" s="13" t="s">
        <v>30</v>
      </c>
      <c r="AX306" s="13" t="s">
        <v>73</v>
      </c>
      <c r="AY306" s="161" t="s">
        <v>129</v>
      </c>
    </row>
    <row r="307" spans="1:65" s="14" customFormat="1">
      <c r="B307" s="168"/>
      <c r="D307" s="160" t="s">
        <v>137</v>
      </c>
      <c r="E307" s="169" t="s">
        <v>1</v>
      </c>
      <c r="F307" s="170" t="s">
        <v>139</v>
      </c>
      <c r="H307" s="171">
        <v>5.6</v>
      </c>
      <c r="I307" s="172"/>
      <c r="L307" s="168"/>
      <c r="M307" s="173"/>
      <c r="N307" s="174"/>
      <c r="O307" s="174"/>
      <c r="P307" s="174"/>
      <c r="Q307" s="174"/>
      <c r="R307" s="174"/>
      <c r="S307" s="174"/>
      <c r="T307" s="175"/>
      <c r="AT307" s="169" t="s">
        <v>137</v>
      </c>
      <c r="AU307" s="169" t="s">
        <v>83</v>
      </c>
      <c r="AV307" s="14" t="s">
        <v>135</v>
      </c>
      <c r="AW307" s="14" t="s">
        <v>30</v>
      </c>
      <c r="AX307" s="14" t="s">
        <v>81</v>
      </c>
      <c r="AY307" s="169" t="s">
        <v>129</v>
      </c>
    </row>
    <row r="308" spans="1:65" s="13" customFormat="1">
      <c r="B308" s="159"/>
      <c r="D308" s="160" t="s">
        <v>137</v>
      </c>
      <c r="F308" s="162" t="s">
        <v>374</v>
      </c>
      <c r="H308" s="163">
        <v>5.7679999999999998</v>
      </c>
      <c r="I308" s="164"/>
      <c r="L308" s="159"/>
      <c r="M308" s="165"/>
      <c r="N308" s="166"/>
      <c r="O308" s="166"/>
      <c r="P308" s="166"/>
      <c r="Q308" s="166"/>
      <c r="R308" s="166"/>
      <c r="S308" s="166"/>
      <c r="T308" s="167"/>
      <c r="AT308" s="161" t="s">
        <v>137</v>
      </c>
      <c r="AU308" s="161" t="s">
        <v>83</v>
      </c>
      <c r="AV308" s="13" t="s">
        <v>83</v>
      </c>
      <c r="AW308" s="13" t="s">
        <v>3</v>
      </c>
      <c r="AX308" s="13" t="s">
        <v>81</v>
      </c>
      <c r="AY308" s="161" t="s">
        <v>129</v>
      </c>
    </row>
    <row r="309" spans="1:65" s="2" customFormat="1" ht="24.2" customHeight="1">
      <c r="A309" s="32"/>
      <c r="B309" s="144"/>
      <c r="C309" s="145" t="s">
        <v>375</v>
      </c>
      <c r="D309" s="145" t="s">
        <v>131</v>
      </c>
      <c r="E309" s="146" t="s">
        <v>376</v>
      </c>
      <c r="F309" s="147" t="s">
        <v>377</v>
      </c>
      <c r="G309" s="148" t="s">
        <v>134</v>
      </c>
      <c r="H309" s="149">
        <v>16.8</v>
      </c>
      <c r="I309" s="150"/>
      <c r="J309" s="151">
        <f>ROUND(I309*H309,2)</f>
        <v>0</v>
      </c>
      <c r="K309" s="152"/>
      <c r="L309" s="33"/>
      <c r="M309" s="153" t="s">
        <v>1</v>
      </c>
      <c r="N309" s="154" t="s">
        <v>38</v>
      </c>
      <c r="O309" s="58"/>
      <c r="P309" s="155">
        <f>O309*H309</f>
        <v>0</v>
      </c>
      <c r="Q309" s="155">
        <v>0.71255000000000002</v>
      </c>
      <c r="R309" s="155">
        <f>Q309*H309</f>
        <v>11.970840000000001</v>
      </c>
      <c r="S309" s="155">
        <v>0</v>
      </c>
      <c r="T309" s="156">
        <f>S309*H309</f>
        <v>0</v>
      </c>
      <c r="U309" s="32"/>
      <c r="V309" s="32"/>
      <c r="W309" s="32"/>
      <c r="X309" s="32"/>
      <c r="Y309" s="32"/>
      <c r="Z309" s="32"/>
      <c r="AA309" s="32"/>
      <c r="AB309" s="32"/>
      <c r="AC309" s="32"/>
      <c r="AD309" s="32"/>
      <c r="AE309" s="32"/>
      <c r="AR309" s="157" t="s">
        <v>135</v>
      </c>
      <c r="AT309" s="157" t="s">
        <v>131</v>
      </c>
      <c r="AU309" s="157" t="s">
        <v>83</v>
      </c>
      <c r="AY309" s="17" t="s">
        <v>129</v>
      </c>
      <c r="BE309" s="158">
        <f>IF(N309="základní",J309,0)</f>
        <v>0</v>
      </c>
      <c r="BF309" s="158">
        <f>IF(N309="snížená",J309,0)</f>
        <v>0</v>
      </c>
      <c r="BG309" s="158">
        <f>IF(N309="zákl. přenesená",J309,0)</f>
        <v>0</v>
      </c>
      <c r="BH309" s="158">
        <f>IF(N309="sníž. přenesená",J309,0)</f>
        <v>0</v>
      </c>
      <c r="BI309" s="158">
        <f>IF(N309="nulová",J309,0)</f>
        <v>0</v>
      </c>
      <c r="BJ309" s="17" t="s">
        <v>81</v>
      </c>
      <c r="BK309" s="158">
        <f>ROUND(I309*H309,2)</f>
        <v>0</v>
      </c>
      <c r="BL309" s="17" t="s">
        <v>135</v>
      </c>
      <c r="BM309" s="157" t="s">
        <v>378</v>
      </c>
    </row>
    <row r="310" spans="1:65" s="13" customFormat="1">
      <c r="B310" s="159"/>
      <c r="D310" s="160" t="s">
        <v>137</v>
      </c>
      <c r="E310" s="161" t="s">
        <v>1</v>
      </c>
      <c r="F310" s="162" t="s">
        <v>379</v>
      </c>
      <c r="H310" s="163">
        <v>16.8</v>
      </c>
      <c r="I310" s="164"/>
      <c r="L310" s="159"/>
      <c r="M310" s="165"/>
      <c r="N310" s="166"/>
      <c r="O310" s="166"/>
      <c r="P310" s="166"/>
      <c r="Q310" s="166"/>
      <c r="R310" s="166"/>
      <c r="S310" s="166"/>
      <c r="T310" s="167"/>
      <c r="AT310" s="161" t="s">
        <v>137</v>
      </c>
      <c r="AU310" s="161" t="s">
        <v>83</v>
      </c>
      <c r="AV310" s="13" t="s">
        <v>83</v>
      </c>
      <c r="AW310" s="13" t="s">
        <v>30</v>
      </c>
      <c r="AX310" s="13" t="s">
        <v>73</v>
      </c>
      <c r="AY310" s="161" t="s">
        <v>129</v>
      </c>
    </row>
    <row r="311" spans="1:65" s="14" customFormat="1">
      <c r="B311" s="168"/>
      <c r="D311" s="160" t="s">
        <v>137</v>
      </c>
      <c r="E311" s="169" t="s">
        <v>1</v>
      </c>
      <c r="F311" s="170" t="s">
        <v>139</v>
      </c>
      <c r="H311" s="171">
        <v>16.8</v>
      </c>
      <c r="I311" s="172"/>
      <c r="L311" s="168"/>
      <c r="M311" s="173"/>
      <c r="N311" s="174"/>
      <c r="O311" s="174"/>
      <c r="P311" s="174"/>
      <c r="Q311" s="174"/>
      <c r="R311" s="174"/>
      <c r="S311" s="174"/>
      <c r="T311" s="175"/>
      <c r="AT311" s="169" t="s">
        <v>137</v>
      </c>
      <c r="AU311" s="169" t="s">
        <v>83</v>
      </c>
      <c r="AV311" s="14" t="s">
        <v>135</v>
      </c>
      <c r="AW311" s="14" t="s">
        <v>30</v>
      </c>
      <c r="AX311" s="14" t="s">
        <v>81</v>
      </c>
      <c r="AY311" s="169" t="s">
        <v>129</v>
      </c>
    </row>
    <row r="312" spans="1:65" s="12" customFormat="1" ht="22.9" customHeight="1">
      <c r="B312" s="131"/>
      <c r="D312" s="132" t="s">
        <v>72</v>
      </c>
      <c r="E312" s="142" t="s">
        <v>166</v>
      </c>
      <c r="F312" s="142" t="s">
        <v>380</v>
      </c>
      <c r="I312" s="134"/>
      <c r="J312" s="143">
        <f>BK312</f>
        <v>0</v>
      </c>
      <c r="L312" s="131"/>
      <c r="M312" s="136"/>
      <c r="N312" s="137"/>
      <c r="O312" s="137"/>
      <c r="P312" s="138">
        <f>SUM(P313:P336)</f>
        <v>0</v>
      </c>
      <c r="Q312" s="137"/>
      <c r="R312" s="138">
        <f>SUM(R313:R336)</f>
        <v>5.2280782999999991</v>
      </c>
      <c r="S312" s="137"/>
      <c r="T312" s="139">
        <f>SUM(T313:T336)</f>
        <v>0</v>
      </c>
      <c r="AR312" s="132" t="s">
        <v>81</v>
      </c>
      <c r="AT312" s="140" t="s">
        <v>72</v>
      </c>
      <c r="AU312" s="140" t="s">
        <v>81</v>
      </c>
      <c r="AY312" s="132" t="s">
        <v>129</v>
      </c>
      <c r="BK312" s="141">
        <f>SUM(BK313:BK336)</f>
        <v>0</v>
      </c>
    </row>
    <row r="313" spans="1:65" s="2" customFormat="1" ht="24.2" customHeight="1">
      <c r="A313" s="32"/>
      <c r="B313" s="144"/>
      <c r="C313" s="145" t="s">
        <v>381</v>
      </c>
      <c r="D313" s="145" t="s">
        <v>131</v>
      </c>
      <c r="E313" s="146" t="s">
        <v>382</v>
      </c>
      <c r="F313" s="147" t="s">
        <v>383</v>
      </c>
      <c r="G313" s="148" t="s">
        <v>218</v>
      </c>
      <c r="H313" s="149">
        <v>6.11</v>
      </c>
      <c r="I313" s="150"/>
      <c r="J313" s="151">
        <f>ROUND(I313*H313,2)</f>
        <v>0</v>
      </c>
      <c r="K313" s="152"/>
      <c r="L313" s="33"/>
      <c r="M313" s="153" t="s">
        <v>1</v>
      </c>
      <c r="N313" s="154" t="s">
        <v>38</v>
      </c>
      <c r="O313" s="58"/>
      <c r="P313" s="155">
        <f>O313*H313</f>
        <v>0</v>
      </c>
      <c r="Q313" s="155">
        <v>3.9300000000000003E-3</v>
      </c>
      <c r="R313" s="155">
        <f>Q313*H313</f>
        <v>2.4012300000000004E-2</v>
      </c>
      <c r="S313" s="155">
        <v>0</v>
      </c>
      <c r="T313" s="156">
        <f>S313*H313</f>
        <v>0</v>
      </c>
      <c r="U313" s="32"/>
      <c r="V313" s="32"/>
      <c r="W313" s="32"/>
      <c r="X313" s="32"/>
      <c r="Y313" s="32"/>
      <c r="Z313" s="32"/>
      <c r="AA313" s="32"/>
      <c r="AB313" s="32"/>
      <c r="AC313" s="32"/>
      <c r="AD313" s="32"/>
      <c r="AE313" s="32"/>
      <c r="AR313" s="157" t="s">
        <v>135</v>
      </c>
      <c r="AT313" s="157" t="s">
        <v>131</v>
      </c>
      <c r="AU313" s="157" t="s">
        <v>83</v>
      </c>
      <c r="AY313" s="17" t="s">
        <v>129</v>
      </c>
      <c r="BE313" s="158">
        <f>IF(N313="základní",J313,0)</f>
        <v>0</v>
      </c>
      <c r="BF313" s="158">
        <f>IF(N313="snížená",J313,0)</f>
        <v>0</v>
      </c>
      <c r="BG313" s="158">
        <f>IF(N313="zákl. přenesená",J313,0)</f>
        <v>0</v>
      </c>
      <c r="BH313" s="158">
        <f>IF(N313="sníž. přenesená",J313,0)</f>
        <v>0</v>
      </c>
      <c r="BI313" s="158">
        <f>IF(N313="nulová",J313,0)</f>
        <v>0</v>
      </c>
      <c r="BJ313" s="17" t="s">
        <v>81</v>
      </c>
      <c r="BK313" s="158">
        <f>ROUND(I313*H313,2)</f>
        <v>0</v>
      </c>
      <c r="BL313" s="17" t="s">
        <v>135</v>
      </c>
      <c r="BM313" s="157" t="s">
        <v>384</v>
      </c>
    </row>
    <row r="314" spans="1:65" s="13" customFormat="1">
      <c r="B314" s="159"/>
      <c r="D314" s="160" t="s">
        <v>137</v>
      </c>
      <c r="E314" s="161" t="s">
        <v>1</v>
      </c>
      <c r="F314" s="162" t="s">
        <v>385</v>
      </c>
      <c r="H314" s="163">
        <v>6.11</v>
      </c>
      <c r="I314" s="164"/>
      <c r="L314" s="159"/>
      <c r="M314" s="165"/>
      <c r="N314" s="166"/>
      <c r="O314" s="166"/>
      <c r="P314" s="166"/>
      <c r="Q314" s="166"/>
      <c r="R314" s="166"/>
      <c r="S314" s="166"/>
      <c r="T314" s="167"/>
      <c r="AT314" s="161" t="s">
        <v>137</v>
      </c>
      <c r="AU314" s="161" t="s">
        <v>83</v>
      </c>
      <c r="AV314" s="13" t="s">
        <v>83</v>
      </c>
      <c r="AW314" s="13" t="s">
        <v>30</v>
      </c>
      <c r="AX314" s="13" t="s">
        <v>73</v>
      </c>
      <c r="AY314" s="161" t="s">
        <v>129</v>
      </c>
    </row>
    <row r="315" spans="1:65" s="14" customFormat="1">
      <c r="B315" s="168"/>
      <c r="D315" s="160" t="s">
        <v>137</v>
      </c>
      <c r="E315" s="169" t="s">
        <v>1</v>
      </c>
      <c r="F315" s="170" t="s">
        <v>139</v>
      </c>
      <c r="H315" s="171">
        <v>6.11</v>
      </c>
      <c r="I315" s="172"/>
      <c r="L315" s="168"/>
      <c r="M315" s="173"/>
      <c r="N315" s="174"/>
      <c r="O315" s="174"/>
      <c r="P315" s="174"/>
      <c r="Q315" s="174"/>
      <c r="R315" s="174"/>
      <c r="S315" s="174"/>
      <c r="T315" s="175"/>
      <c r="AT315" s="169" t="s">
        <v>137</v>
      </c>
      <c r="AU315" s="169" t="s">
        <v>83</v>
      </c>
      <c r="AV315" s="14" t="s">
        <v>135</v>
      </c>
      <c r="AW315" s="14" t="s">
        <v>30</v>
      </c>
      <c r="AX315" s="14" t="s">
        <v>81</v>
      </c>
      <c r="AY315" s="169" t="s">
        <v>129</v>
      </c>
    </row>
    <row r="316" spans="1:65" s="2" customFormat="1" ht="33" customHeight="1">
      <c r="A316" s="32"/>
      <c r="B316" s="144"/>
      <c r="C316" s="145" t="s">
        <v>386</v>
      </c>
      <c r="D316" s="145" t="s">
        <v>131</v>
      </c>
      <c r="E316" s="146" t="s">
        <v>387</v>
      </c>
      <c r="F316" s="147" t="s">
        <v>388</v>
      </c>
      <c r="G316" s="148" t="s">
        <v>174</v>
      </c>
      <c r="H316" s="149">
        <v>1</v>
      </c>
      <c r="I316" s="150"/>
      <c r="J316" s="151">
        <f>ROUND(I316*H316,2)</f>
        <v>0</v>
      </c>
      <c r="K316" s="152"/>
      <c r="L316" s="33"/>
      <c r="M316" s="153" t="s">
        <v>1</v>
      </c>
      <c r="N316" s="154" t="s">
        <v>38</v>
      </c>
      <c r="O316" s="58"/>
      <c r="P316" s="155">
        <f>O316*H316</f>
        <v>0</v>
      </c>
      <c r="Q316" s="155">
        <v>2.0000000000000002E-5</v>
      </c>
      <c r="R316" s="155">
        <f>Q316*H316</f>
        <v>2.0000000000000002E-5</v>
      </c>
      <c r="S316" s="155">
        <v>0</v>
      </c>
      <c r="T316" s="156">
        <f>S316*H316</f>
        <v>0</v>
      </c>
      <c r="U316" s="32"/>
      <c r="V316" s="32"/>
      <c r="W316" s="32"/>
      <c r="X316" s="32"/>
      <c r="Y316" s="32"/>
      <c r="Z316" s="32"/>
      <c r="AA316" s="32"/>
      <c r="AB316" s="32"/>
      <c r="AC316" s="32"/>
      <c r="AD316" s="32"/>
      <c r="AE316" s="32"/>
      <c r="AR316" s="157" t="s">
        <v>135</v>
      </c>
      <c r="AT316" s="157" t="s">
        <v>131</v>
      </c>
      <c r="AU316" s="157" t="s">
        <v>83</v>
      </c>
      <c r="AY316" s="17" t="s">
        <v>129</v>
      </c>
      <c r="BE316" s="158">
        <f>IF(N316="základní",J316,0)</f>
        <v>0</v>
      </c>
      <c r="BF316" s="158">
        <f>IF(N316="snížená",J316,0)</f>
        <v>0</v>
      </c>
      <c r="BG316" s="158">
        <f>IF(N316="zákl. přenesená",J316,0)</f>
        <v>0</v>
      </c>
      <c r="BH316" s="158">
        <f>IF(N316="sníž. přenesená",J316,0)</f>
        <v>0</v>
      </c>
      <c r="BI316" s="158">
        <f>IF(N316="nulová",J316,0)</f>
        <v>0</v>
      </c>
      <c r="BJ316" s="17" t="s">
        <v>81</v>
      </c>
      <c r="BK316" s="158">
        <f>ROUND(I316*H316,2)</f>
        <v>0</v>
      </c>
      <c r="BL316" s="17" t="s">
        <v>135</v>
      </c>
      <c r="BM316" s="157" t="s">
        <v>389</v>
      </c>
    </row>
    <row r="317" spans="1:65" s="13" customFormat="1">
      <c r="B317" s="159"/>
      <c r="D317" s="160" t="s">
        <v>137</v>
      </c>
      <c r="E317" s="161" t="s">
        <v>1</v>
      </c>
      <c r="F317" s="162" t="s">
        <v>390</v>
      </c>
      <c r="H317" s="163">
        <v>1</v>
      </c>
      <c r="I317" s="164"/>
      <c r="L317" s="159"/>
      <c r="M317" s="165"/>
      <c r="N317" s="166"/>
      <c r="O317" s="166"/>
      <c r="P317" s="166"/>
      <c r="Q317" s="166"/>
      <c r="R317" s="166"/>
      <c r="S317" s="166"/>
      <c r="T317" s="167"/>
      <c r="AT317" s="161" t="s">
        <v>137</v>
      </c>
      <c r="AU317" s="161" t="s">
        <v>83</v>
      </c>
      <c r="AV317" s="13" t="s">
        <v>83</v>
      </c>
      <c r="AW317" s="13" t="s">
        <v>30</v>
      </c>
      <c r="AX317" s="13" t="s">
        <v>73</v>
      </c>
      <c r="AY317" s="161" t="s">
        <v>129</v>
      </c>
    </row>
    <row r="318" spans="1:65" s="14" customFormat="1">
      <c r="B318" s="168"/>
      <c r="D318" s="160" t="s">
        <v>137</v>
      </c>
      <c r="E318" s="169" t="s">
        <v>1</v>
      </c>
      <c r="F318" s="170" t="s">
        <v>139</v>
      </c>
      <c r="H318" s="171">
        <v>1</v>
      </c>
      <c r="I318" s="172"/>
      <c r="L318" s="168"/>
      <c r="M318" s="173"/>
      <c r="N318" s="174"/>
      <c r="O318" s="174"/>
      <c r="P318" s="174"/>
      <c r="Q318" s="174"/>
      <c r="R318" s="174"/>
      <c r="S318" s="174"/>
      <c r="T318" s="175"/>
      <c r="AT318" s="169" t="s">
        <v>137</v>
      </c>
      <c r="AU318" s="169" t="s">
        <v>83</v>
      </c>
      <c r="AV318" s="14" t="s">
        <v>135</v>
      </c>
      <c r="AW318" s="14" t="s">
        <v>30</v>
      </c>
      <c r="AX318" s="14" t="s">
        <v>81</v>
      </c>
      <c r="AY318" s="169" t="s">
        <v>129</v>
      </c>
    </row>
    <row r="319" spans="1:65" s="2" customFormat="1" ht="24.2" customHeight="1">
      <c r="A319" s="32"/>
      <c r="B319" s="144"/>
      <c r="C319" s="183" t="s">
        <v>391</v>
      </c>
      <c r="D319" s="183" t="s">
        <v>222</v>
      </c>
      <c r="E319" s="184" t="s">
        <v>392</v>
      </c>
      <c r="F319" s="185" t="s">
        <v>393</v>
      </c>
      <c r="G319" s="186" t="s">
        <v>174</v>
      </c>
      <c r="H319" s="187">
        <v>1</v>
      </c>
      <c r="I319" s="188"/>
      <c r="J319" s="189">
        <f>ROUND(I319*H319,2)</f>
        <v>0</v>
      </c>
      <c r="K319" s="190"/>
      <c r="L319" s="191"/>
      <c r="M319" s="192" t="s">
        <v>1</v>
      </c>
      <c r="N319" s="193" t="s">
        <v>38</v>
      </c>
      <c r="O319" s="58"/>
      <c r="P319" s="155">
        <f>O319*H319</f>
        <v>0</v>
      </c>
      <c r="Q319" s="155">
        <v>8.3000000000000001E-3</v>
      </c>
      <c r="R319" s="155">
        <f>Q319*H319</f>
        <v>8.3000000000000001E-3</v>
      </c>
      <c r="S319" s="155">
        <v>0</v>
      </c>
      <c r="T319" s="156">
        <f>S319*H319</f>
        <v>0</v>
      </c>
      <c r="U319" s="32"/>
      <c r="V319" s="32"/>
      <c r="W319" s="32"/>
      <c r="X319" s="32"/>
      <c r="Y319" s="32"/>
      <c r="Z319" s="32"/>
      <c r="AA319" s="32"/>
      <c r="AB319" s="32"/>
      <c r="AC319" s="32"/>
      <c r="AD319" s="32"/>
      <c r="AE319" s="32"/>
      <c r="AR319" s="157" t="s">
        <v>166</v>
      </c>
      <c r="AT319" s="157" t="s">
        <v>222</v>
      </c>
      <c r="AU319" s="157" t="s">
        <v>83</v>
      </c>
      <c r="AY319" s="17" t="s">
        <v>129</v>
      </c>
      <c r="BE319" s="158">
        <f>IF(N319="základní",J319,0)</f>
        <v>0</v>
      </c>
      <c r="BF319" s="158">
        <f>IF(N319="snížená",J319,0)</f>
        <v>0</v>
      </c>
      <c r="BG319" s="158">
        <f>IF(N319="zákl. přenesená",J319,0)</f>
        <v>0</v>
      </c>
      <c r="BH319" s="158">
        <f>IF(N319="sníž. přenesená",J319,0)</f>
        <v>0</v>
      </c>
      <c r="BI319" s="158">
        <f>IF(N319="nulová",J319,0)</f>
        <v>0</v>
      </c>
      <c r="BJ319" s="17" t="s">
        <v>81</v>
      </c>
      <c r="BK319" s="158">
        <f>ROUND(I319*H319,2)</f>
        <v>0</v>
      </c>
      <c r="BL319" s="17" t="s">
        <v>135</v>
      </c>
      <c r="BM319" s="157" t="s">
        <v>394</v>
      </c>
    </row>
    <row r="320" spans="1:65" s="2" customFormat="1" ht="24.2" customHeight="1">
      <c r="A320" s="32"/>
      <c r="B320" s="144"/>
      <c r="C320" s="145" t="s">
        <v>395</v>
      </c>
      <c r="D320" s="145" t="s">
        <v>131</v>
      </c>
      <c r="E320" s="146" t="s">
        <v>396</v>
      </c>
      <c r="F320" s="147" t="s">
        <v>397</v>
      </c>
      <c r="G320" s="148" t="s">
        <v>398</v>
      </c>
      <c r="H320" s="149">
        <v>1</v>
      </c>
      <c r="I320" s="150"/>
      <c r="J320" s="151">
        <f>ROUND(I320*H320,2)</f>
        <v>0</v>
      </c>
      <c r="K320" s="152"/>
      <c r="L320" s="33"/>
      <c r="M320" s="153" t="s">
        <v>1</v>
      </c>
      <c r="N320" s="154" t="s">
        <v>38</v>
      </c>
      <c r="O320" s="58"/>
      <c r="P320" s="155">
        <f>O320*H320</f>
        <v>0</v>
      </c>
      <c r="Q320" s="155">
        <v>1.8000000000000001E-4</v>
      </c>
      <c r="R320" s="155">
        <f>Q320*H320</f>
        <v>1.8000000000000001E-4</v>
      </c>
      <c r="S320" s="155">
        <v>0</v>
      </c>
      <c r="T320" s="156">
        <f>S320*H320</f>
        <v>0</v>
      </c>
      <c r="U320" s="32"/>
      <c r="V320" s="32"/>
      <c r="W320" s="32"/>
      <c r="X320" s="32"/>
      <c r="Y320" s="32"/>
      <c r="Z320" s="32"/>
      <c r="AA320" s="32"/>
      <c r="AB320" s="32"/>
      <c r="AC320" s="32"/>
      <c r="AD320" s="32"/>
      <c r="AE320" s="32"/>
      <c r="AR320" s="157" t="s">
        <v>135</v>
      </c>
      <c r="AT320" s="157" t="s">
        <v>131</v>
      </c>
      <c r="AU320" s="157" t="s">
        <v>83</v>
      </c>
      <c r="AY320" s="17" t="s">
        <v>129</v>
      </c>
      <c r="BE320" s="158">
        <f>IF(N320="základní",J320,0)</f>
        <v>0</v>
      </c>
      <c r="BF320" s="158">
        <f>IF(N320="snížená",J320,0)</f>
        <v>0</v>
      </c>
      <c r="BG320" s="158">
        <f>IF(N320="zákl. přenesená",J320,0)</f>
        <v>0</v>
      </c>
      <c r="BH320" s="158">
        <f>IF(N320="sníž. přenesená",J320,0)</f>
        <v>0</v>
      </c>
      <c r="BI320" s="158">
        <f>IF(N320="nulová",J320,0)</f>
        <v>0</v>
      </c>
      <c r="BJ320" s="17" t="s">
        <v>81</v>
      </c>
      <c r="BK320" s="158">
        <f>ROUND(I320*H320,2)</f>
        <v>0</v>
      </c>
      <c r="BL320" s="17" t="s">
        <v>135</v>
      </c>
      <c r="BM320" s="157" t="s">
        <v>399</v>
      </c>
    </row>
    <row r="321" spans="1:65" s="2" customFormat="1" ht="24.2" customHeight="1">
      <c r="A321" s="32"/>
      <c r="B321" s="144"/>
      <c r="C321" s="145" t="s">
        <v>400</v>
      </c>
      <c r="D321" s="145" t="s">
        <v>131</v>
      </c>
      <c r="E321" s="146" t="s">
        <v>401</v>
      </c>
      <c r="F321" s="147" t="s">
        <v>402</v>
      </c>
      <c r="G321" s="148" t="s">
        <v>174</v>
      </c>
      <c r="H321" s="149">
        <v>1</v>
      </c>
      <c r="I321" s="150"/>
      <c r="J321" s="151">
        <f>ROUND(I321*H321,2)</f>
        <v>0</v>
      </c>
      <c r="K321" s="152"/>
      <c r="L321" s="33"/>
      <c r="M321" s="153" t="s">
        <v>1</v>
      </c>
      <c r="N321" s="154" t="s">
        <v>38</v>
      </c>
      <c r="O321" s="58"/>
      <c r="P321" s="155">
        <f>O321*H321</f>
        <v>0</v>
      </c>
      <c r="Q321" s="155">
        <v>0.45839999999999997</v>
      </c>
      <c r="R321" s="155">
        <f>Q321*H321</f>
        <v>0.45839999999999997</v>
      </c>
      <c r="S321" s="155">
        <v>0</v>
      </c>
      <c r="T321" s="156">
        <f>S321*H321</f>
        <v>0</v>
      </c>
      <c r="U321" s="32"/>
      <c r="V321" s="32"/>
      <c r="W321" s="32"/>
      <c r="X321" s="32"/>
      <c r="Y321" s="32"/>
      <c r="Z321" s="32"/>
      <c r="AA321" s="32"/>
      <c r="AB321" s="32"/>
      <c r="AC321" s="32"/>
      <c r="AD321" s="32"/>
      <c r="AE321" s="32"/>
      <c r="AR321" s="157" t="s">
        <v>135</v>
      </c>
      <c r="AT321" s="157" t="s">
        <v>131</v>
      </c>
      <c r="AU321" s="157" t="s">
        <v>83</v>
      </c>
      <c r="AY321" s="17" t="s">
        <v>129</v>
      </c>
      <c r="BE321" s="158">
        <f>IF(N321="základní",J321,0)</f>
        <v>0</v>
      </c>
      <c r="BF321" s="158">
        <f>IF(N321="snížená",J321,0)</f>
        <v>0</v>
      </c>
      <c r="BG321" s="158">
        <f>IF(N321="zákl. přenesená",J321,0)</f>
        <v>0</v>
      </c>
      <c r="BH321" s="158">
        <f>IF(N321="sníž. přenesená",J321,0)</f>
        <v>0</v>
      </c>
      <c r="BI321" s="158">
        <f>IF(N321="nulová",J321,0)</f>
        <v>0</v>
      </c>
      <c r="BJ321" s="17" t="s">
        <v>81</v>
      </c>
      <c r="BK321" s="158">
        <f>ROUND(I321*H321,2)</f>
        <v>0</v>
      </c>
      <c r="BL321" s="17" t="s">
        <v>135</v>
      </c>
      <c r="BM321" s="157" t="s">
        <v>403</v>
      </c>
    </row>
    <row r="322" spans="1:65" s="13" customFormat="1">
      <c r="B322" s="159"/>
      <c r="D322" s="160" t="s">
        <v>137</v>
      </c>
      <c r="E322" s="161" t="s">
        <v>1</v>
      </c>
      <c r="F322" s="162" t="s">
        <v>390</v>
      </c>
      <c r="H322" s="163">
        <v>1</v>
      </c>
      <c r="I322" s="164"/>
      <c r="L322" s="159"/>
      <c r="M322" s="165"/>
      <c r="N322" s="166"/>
      <c r="O322" s="166"/>
      <c r="P322" s="166"/>
      <c r="Q322" s="166"/>
      <c r="R322" s="166"/>
      <c r="S322" s="166"/>
      <c r="T322" s="167"/>
      <c r="AT322" s="161" t="s">
        <v>137</v>
      </c>
      <c r="AU322" s="161" t="s">
        <v>83</v>
      </c>
      <c r="AV322" s="13" t="s">
        <v>83</v>
      </c>
      <c r="AW322" s="13" t="s">
        <v>30</v>
      </c>
      <c r="AX322" s="13" t="s">
        <v>73</v>
      </c>
      <c r="AY322" s="161" t="s">
        <v>129</v>
      </c>
    </row>
    <row r="323" spans="1:65" s="14" customFormat="1">
      <c r="B323" s="168"/>
      <c r="D323" s="160" t="s">
        <v>137</v>
      </c>
      <c r="E323" s="169" t="s">
        <v>1</v>
      </c>
      <c r="F323" s="170" t="s">
        <v>139</v>
      </c>
      <c r="H323" s="171">
        <v>1</v>
      </c>
      <c r="I323" s="172"/>
      <c r="L323" s="168"/>
      <c r="M323" s="173"/>
      <c r="N323" s="174"/>
      <c r="O323" s="174"/>
      <c r="P323" s="174"/>
      <c r="Q323" s="174"/>
      <c r="R323" s="174"/>
      <c r="S323" s="174"/>
      <c r="T323" s="175"/>
      <c r="AT323" s="169" t="s">
        <v>137</v>
      </c>
      <c r="AU323" s="169" t="s">
        <v>83</v>
      </c>
      <c r="AV323" s="14" t="s">
        <v>135</v>
      </c>
      <c r="AW323" s="14" t="s">
        <v>30</v>
      </c>
      <c r="AX323" s="14" t="s">
        <v>81</v>
      </c>
      <c r="AY323" s="169" t="s">
        <v>129</v>
      </c>
    </row>
    <row r="324" spans="1:65" s="2" customFormat="1" ht="16.5" customHeight="1">
      <c r="A324" s="32"/>
      <c r="B324" s="144"/>
      <c r="C324" s="183" t="s">
        <v>404</v>
      </c>
      <c r="D324" s="183" t="s">
        <v>222</v>
      </c>
      <c r="E324" s="184" t="s">
        <v>405</v>
      </c>
      <c r="F324" s="185" t="s">
        <v>406</v>
      </c>
      <c r="G324" s="186" t="s">
        <v>174</v>
      </c>
      <c r="H324" s="187">
        <v>1</v>
      </c>
      <c r="I324" s="188"/>
      <c r="J324" s="189">
        <f>ROUND(I324*H324,2)</f>
        <v>0</v>
      </c>
      <c r="K324" s="190"/>
      <c r="L324" s="191"/>
      <c r="M324" s="192" t="s">
        <v>1</v>
      </c>
      <c r="N324" s="193" t="s">
        <v>38</v>
      </c>
      <c r="O324" s="58"/>
      <c r="P324" s="155">
        <f>O324*H324</f>
        <v>0</v>
      </c>
      <c r="Q324" s="155">
        <v>3.8</v>
      </c>
      <c r="R324" s="155">
        <f>Q324*H324</f>
        <v>3.8</v>
      </c>
      <c r="S324" s="155">
        <v>0</v>
      </c>
      <c r="T324" s="156">
        <f>S324*H324</f>
        <v>0</v>
      </c>
      <c r="U324" s="32"/>
      <c r="V324" s="32"/>
      <c r="W324" s="32"/>
      <c r="X324" s="32"/>
      <c r="Y324" s="32"/>
      <c r="Z324" s="32"/>
      <c r="AA324" s="32"/>
      <c r="AB324" s="32"/>
      <c r="AC324" s="32"/>
      <c r="AD324" s="32"/>
      <c r="AE324" s="32"/>
      <c r="AR324" s="157" t="s">
        <v>166</v>
      </c>
      <c r="AT324" s="157" t="s">
        <v>222</v>
      </c>
      <c r="AU324" s="157" t="s">
        <v>83</v>
      </c>
      <c r="AY324" s="17" t="s">
        <v>129</v>
      </c>
      <c r="BE324" s="158">
        <f>IF(N324="základní",J324,0)</f>
        <v>0</v>
      </c>
      <c r="BF324" s="158">
        <f>IF(N324="snížená",J324,0)</f>
        <v>0</v>
      </c>
      <c r="BG324" s="158">
        <f>IF(N324="zákl. přenesená",J324,0)</f>
        <v>0</v>
      </c>
      <c r="BH324" s="158">
        <f>IF(N324="sníž. přenesená",J324,0)</f>
        <v>0</v>
      </c>
      <c r="BI324" s="158">
        <f>IF(N324="nulová",J324,0)</f>
        <v>0</v>
      </c>
      <c r="BJ324" s="17" t="s">
        <v>81</v>
      </c>
      <c r="BK324" s="158">
        <f>ROUND(I324*H324,2)</f>
        <v>0</v>
      </c>
      <c r="BL324" s="17" t="s">
        <v>135</v>
      </c>
      <c r="BM324" s="157" t="s">
        <v>407</v>
      </c>
    </row>
    <row r="325" spans="1:65" s="2" customFormat="1" ht="16.5" customHeight="1">
      <c r="A325" s="32"/>
      <c r="B325" s="144"/>
      <c r="C325" s="183" t="s">
        <v>408</v>
      </c>
      <c r="D325" s="183" t="s">
        <v>222</v>
      </c>
      <c r="E325" s="184" t="s">
        <v>409</v>
      </c>
      <c r="F325" s="185" t="s">
        <v>410</v>
      </c>
      <c r="G325" s="186" t="s">
        <v>174</v>
      </c>
      <c r="H325" s="187">
        <v>1</v>
      </c>
      <c r="I325" s="188"/>
      <c r="J325" s="189">
        <f>ROUND(I325*H325,2)</f>
        <v>0</v>
      </c>
      <c r="K325" s="190"/>
      <c r="L325" s="191"/>
      <c r="M325" s="192" t="s">
        <v>1</v>
      </c>
      <c r="N325" s="193" t="s">
        <v>38</v>
      </c>
      <c r="O325" s="58"/>
      <c r="P325" s="155">
        <f>O325*H325</f>
        <v>0</v>
      </c>
      <c r="Q325" s="155">
        <v>0.45300000000000001</v>
      </c>
      <c r="R325" s="155">
        <f>Q325*H325</f>
        <v>0.45300000000000001</v>
      </c>
      <c r="S325" s="155">
        <v>0</v>
      </c>
      <c r="T325" s="156">
        <f>S325*H325</f>
        <v>0</v>
      </c>
      <c r="U325" s="32"/>
      <c r="V325" s="32"/>
      <c r="W325" s="32"/>
      <c r="X325" s="32"/>
      <c r="Y325" s="32"/>
      <c r="Z325" s="32"/>
      <c r="AA325" s="32"/>
      <c r="AB325" s="32"/>
      <c r="AC325" s="32"/>
      <c r="AD325" s="32"/>
      <c r="AE325" s="32"/>
      <c r="AR325" s="157" t="s">
        <v>166</v>
      </c>
      <c r="AT325" s="157" t="s">
        <v>222</v>
      </c>
      <c r="AU325" s="157" t="s">
        <v>83</v>
      </c>
      <c r="AY325" s="17" t="s">
        <v>129</v>
      </c>
      <c r="BE325" s="158">
        <f>IF(N325="základní",J325,0)</f>
        <v>0</v>
      </c>
      <c r="BF325" s="158">
        <f>IF(N325="snížená",J325,0)</f>
        <v>0</v>
      </c>
      <c r="BG325" s="158">
        <f>IF(N325="zákl. přenesená",J325,0)</f>
        <v>0</v>
      </c>
      <c r="BH325" s="158">
        <f>IF(N325="sníž. přenesená",J325,0)</f>
        <v>0</v>
      </c>
      <c r="BI325" s="158">
        <f>IF(N325="nulová",J325,0)</f>
        <v>0</v>
      </c>
      <c r="BJ325" s="17" t="s">
        <v>81</v>
      </c>
      <c r="BK325" s="158">
        <f>ROUND(I325*H325,2)</f>
        <v>0</v>
      </c>
      <c r="BL325" s="17" t="s">
        <v>135</v>
      </c>
      <c r="BM325" s="157" t="s">
        <v>411</v>
      </c>
    </row>
    <row r="326" spans="1:65" s="2" customFormat="1" ht="24.2" customHeight="1">
      <c r="A326" s="32"/>
      <c r="B326" s="144"/>
      <c r="C326" s="183" t="s">
        <v>412</v>
      </c>
      <c r="D326" s="183" t="s">
        <v>222</v>
      </c>
      <c r="E326" s="184" t="s">
        <v>413</v>
      </c>
      <c r="F326" s="185" t="s">
        <v>414</v>
      </c>
      <c r="G326" s="186" t="s">
        <v>174</v>
      </c>
      <c r="H326" s="187">
        <v>1</v>
      </c>
      <c r="I326" s="188"/>
      <c r="J326" s="189">
        <f>ROUND(I326*H326,2)</f>
        <v>0</v>
      </c>
      <c r="K326" s="190"/>
      <c r="L326" s="191"/>
      <c r="M326" s="192" t="s">
        <v>1</v>
      </c>
      <c r="N326" s="193" t="s">
        <v>38</v>
      </c>
      <c r="O326" s="58"/>
      <c r="P326" s="155">
        <f>O326*H326</f>
        <v>0</v>
      </c>
      <c r="Q326" s="155">
        <v>0.43</v>
      </c>
      <c r="R326" s="155">
        <f>Q326*H326</f>
        <v>0.43</v>
      </c>
      <c r="S326" s="155">
        <v>0</v>
      </c>
      <c r="T326" s="156">
        <f>S326*H326</f>
        <v>0</v>
      </c>
      <c r="U326" s="32"/>
      <c r="V326" s="32"/>
      <c r="W326" s="32"/>
      <c r="X326" s="32"/>
      <c r="Y326" s="32"/>
      <c r="Z326" s="32"/>
      <c r="AA326" s="32"/>
      <c r="AB326" s="32"/>
      <c r="AC326" s="32"/>
      <c r="AD326" s="32"/>
      <c r="AE326" s="32"/>
      <c r="AR326" s="157" t="s">
        <v>166</v>
      </c>
      <c r="AT326" s="157" t="s">
        <v>222</v>
      </c>
      <c r="AU326" s="157" t="s">
        <v>83</v>
      </c>
      <c r="AY326" s="17" t="s">
        <v>129</v>
      </c>
      <c r="BE326" s="158">
        <f>IF(N326="základní",J326,0)</f>
        <v>0</v>
      </c>
      <c r="BF326" s="158">
        <f>IF(N326="snížená",J326,0)</f>
        <v>0</v>
      </c>
      <c r="BG326" s="158">
        <f>IF(N326="zákl. přenesená",J326,0)</f>
        <v>0</v>
      </c>
      <c r="BH326" s="158">
        <f>IF(N326="sníž. přenesená",J326,0)</f>
        <v>0</v>
      </c>
      <c r="BI326" s="158">
        <f>IF(N326="nulová",J326,0)</f>
        <v>0</v>
      </c>
      <c r="BJ326" s="17" t="s">
        <v>81</v>
      </c>
      <c r="BK326" s="158">
        <f>ROUND(I326*H326,2)</f>
        <v>0</v>
      </c>
      <c r="BL326" s="17" t="s">
        <v>135</v>
      </c>
      <c r="BM326" s="157" t="s">
        <v>415</v>
      </c>
    </row>
    <row r="327" spans="1:65" s="2" customFormat="1" ht="24.2" customHeight="1">
      <c r="A327" s="32"/>
      <c r="B327" s="144"/>
      <c r="C327" s="145" t="s">
        <v>416</v>
      </c>
      <c r="D327" s="145" t="s">
        <v>131</v>
      </c>
      <c r="E327" s="146" t="s">
        <v>417</v>
      </c>
      <c r="F327" s="147" t="s">
        <v>418</v>
      </c>
      <c r="G327" s="148" t="s">
        <v>199</v>
      </c>
      <c r="H327" s="149">
        <v>2.2400000000000002</v>
      </c>
      <c r="I327" s="150"/>
      <c r="J327" s="151">
        <f>ROUND(I327*H327,2)</f>
        <v>0</v>
      </c>
      <c r="K327" s="152"/>
      <c r="L327" s="33"/>
      <c r="M327" s="153" t="s">
        <v>1</v>
      </c>
      <c r="N327" s="154" t="s">
        <v>38</v>
      </c>
      <c r="O327" s="58"/>
      <c r="P327" s="155">
        <f>O327*H327</f>
        <v>0</v>
      </c>
      <c r="Q327" s="155">
        <v>0</v>
      </c>
      <c r="R327" s="155">
        <f>Q327*H327</f>
        <v>0</v>
      </c>
      <c r="S327" s="155">
        <v>0</v>
      </c>
      <c r="T327" s="156">
        <f>S327*H327</f>
        <v>0</v>
      </c>
      <c r="U327" s="32"/>
      <c r="V327" s="32"/>
      <c r="W327" s="32"/>
      <c r="X327" s="32"/>
      <c r="Y327" s="32"/>
      <c r="Z327" s="32"/>
      <c r="AA327" s="32"/>
      <c r="AB327" s="32"/>
      <c r="AC327" s="32"/>
      <c r="AD327" s="32"/>
      <c r="AE327" s="32"/>
      <c r="AR327" s="157" t="s">
        <v>135</v>
      </c>
      <c r="AT327" s="157" t="s">
        <v>131</v>
      </c>
      <c r="AU327" s="157" t="s">
        <v>83</v>
      </c>
      <c r="AY327" s="17" t="s">
        <v>129</v>
      </c>
      <c r="BE327" s="158">
        <f>IF(N327="základní",J327,0)</f>
        <v>0</v>
      </c>
      <c r="BF327" s="158">
        <f>IF(N327="snížená",J327,0)</f>
        <v>0</v>
      </c>
      <c r="BG327" s="158">
        <f>IF(N327="zákl. přenesená",J327,0)</f>
        <v>0</v>
      </c>
      <c r="BH327" s="158">
        <f>IF(N327="sníž. přenesená",J327,0)</f>
        <v>0</v>
      </c>
      <c r="BI327" s="158">
        <f>IF(N327="nulová",J327,0)</f>
        <v>0</v>
      </c>
      <c r="BJ327" s="17" t="s">
        <v>81</v>
      </c>
      <c r="BK327" s="158">
        <f>ROUND(I327*H327,2)</f>
        <v>0</v>
      </c>
      <c r="BL327" s="17" t="s">
        <v>135</v>
      </c>
      <c r="BM327" s="157" t="s">
        <v>419</v>
      </c>
    </row>
    <row r="328" spans="1:65" s="15" customFormat="1">
      <c r="B328" s="176"/>
      <c r="D328" s="160" t="s">
        <v>137</v>
      </c>
      <c r="E328" s="177" t="s">
        <v>1</v>
      </c>
      <c r="F328" s="178" t="s">
        <v>420</v>
      </c>
      <c r="H328" s="177" t="s">
        <v>1</v>
      </c>
      <c r="I328" s="179"/>
      <c r="L328" s="176"/>
      <c r="M328" s="180"/>
      <c r="N328" s="181"/>
      <c r="O328" s="181"/>
      <c r="P328" s="181"/>
      <c r="Q328" s="181"/>
      <c r="R328" s="181"/>
      <c r="S328" s="181"/>
      <c r="T328" s="182"/>
      <c r="AT328" s="177" t="s">
        <v>137</v>
      </c>
      <c r="AU328" s="177" t="s">
        <v>83</v>
      </c>
      <c r="AV328" s="15" t="s">
        <v>81</v>
      </c>
      <c r="AW328" s="15" t="s">
        <v>30</v>
      </c>
      <c r="AX328" s="15" t="s">
        <v>73</v>
      </c>
      <c r="AY328" s="177" t="s">
        <v>129</v>
      </c>
    </row>
    <row r="329" spans="1:65" s="13" customFormat="1">
      <c r="B329" s="159"/>
      <c r="D329" s="160" t="s">
        <v>137</v>
      </c>
      <c r="E329" s="161" t="s">
        <v>1</v>
      </c>
      <c r="F329" s="162" t="s">
        <v>421</v>
      </c>
      <c r="H329" s="163">
        <v>2.2400000000000002</v>
      </c>
      <c r="I329" s="164"/>
      <c r="L329" s="159"/>
      <c r="M329" s="165"/>
      <c r="N329" s="166"/>
      <c r="O329" s="166"/>
      <c r="P329" s="166"/>
      <c r="Q329" s="166"/>
      <c r="R329" s="166"/>
      <c r="S329" s="166"/>
      <c r="T329" s="167"/>
      <c r="AT329" s="161" t="s">
        <v>137</v>
      </c>
      <c r="AU329" s="161" t="s">
        <v>83</v>
      </c>
      <c r="AV329" s="13" t="s">
        <v>83</v>
      </c>
      <c r="AW329" s="13" t="s">
        <v>30</v>
      </c>
      <c r="AX329" s="13" t="s">
        <v>73</v>
      </c>
      <c r="AY329" s="161" t="s">
        <v>129</v>
      </c>
    </row>
    <row r="330" spans="1:65" s="14" customFormat="1">
      <c r="B330" s="168"/>
      <c r="D330" s="160" t="s">
        <v>137</v>
      </c>
      <c r="E330" s="169" t="s">
        <v>1</v>
      </c>
      <c r="F330" s="170" t="s">
        <v>139</v>
      </c>
      <c r="H330" s="171">
        <v>2.2400000000000002</v>
      </c>
      <c r="I330" s="172"/>
      <c r="L330" s="168"/>
      <c r="M330" s="173"/>
      <c r="N330" s="174"/>
      <c r="O330" s="174"/>
      <c r="P330" s="174"/>
      <c r="Q330" s="174"/>
      <c r="R330" s="174"/>
      <c r="S330" s="174"/>
      <c r="T330" s="175"/>
      <c r="AT330" s="169" t="s">
        <v>137</v>
      </c>
      <c r="AU330" s="169" t="s">
        <v>83</v>
      </c>
      <c r="AV330" s="14" t="s">
        <v>135</v>
      </c>
      <c r="AW330" s="14" t="s">
        <v>30</v>
      </c>
      <c r="AX330" s="14" t="s">
        <v>81</v>
      </c>
      <c r="AY330" s="169" t="s">
        <v>129</v>
      </c>
    </row>
    <row r="331" spans="1:65" s="2" customFormat="1" ht="24.2" customHeight="1">
      <c r="A331" s="32"/>
      <c r="B331" s="144"/>
      <c r="C331" s="145" t="s">
        <v>422</v>
      </c>
      <c r="D331" s="145" t="s">
        <v>131</v>
      </c>
      <c r="E331" s="146" t="s">
        <v>423</v>
      </c>
      <c r="F331" s="147" t="s">
        <v>424</v>
      </c>
      <c r="G331" s="148" t="s">
        <v>134</v>
      </c>
      <c r="H331" s="149">
        <v>12.8</v>
      </c>
      <c r="I331" s="150"/>
      <c r="J331" s="151">
        <f>ROUND(I331*H331,2)</f>
        <v>0</v>
      </c>
      <c r="K331" s="152"/>
      <c r="L331" s="33"/>
      <c r="M331" s="153" t="s">
        <v>1</v>
      </c>
      <c r="N331" s="154" t="s">
        <v>38</v>
      </c>
      <c r="O331" s="58"/>
      <c r="P331" s="155">
        <f>O331*H331</f>
        <v>0</v>
      </c>
      <c r="Q331" s="155">
        <v>4.0200000000000001E-3</v>
      </c>
      <c r="R331" s="155">
        <f>Q331*H331</f>
        <v>5.1456000000000002E-2</v>
      </c>
      <c r="S331" s="155">
        <v>0</v>
      </c>
      <c r="T331" s="156">
        <f>S331*H331</f>
        <v>0</v>
      </c>
      <c r="U331" s="32"/>
      <c r="V331" s="32"/>
      <c r="W331" s="32"/>
      <c r="X331" s="32"/>
      <c r="Y331" s="32"/>
      <c r="Z331" s="32"/>
      <c r="AA331" s="32"/>
      <c r="AB331" s="32"/>
      <c r="AC331" s="32"/>
      <c r="AD331" s="32"/>
      <c r="AE331" s="32"/>
      <c r="AR331" s="157" t="s">
        <v>135</v>
      </c>
      <c r="AT331" s="157" t="s">
        <v>131</v>
      </c>
      <c r="AU331" s="157" t="s">
        <v>83</v>
      </c>
      <c r="AY331" s="17" t="s">
        <v>129</v>
      </c>
      <c r="BE331" s="158">
        <f>IF(N331="základní",J331,0)</f>
        <v>0</v>
      </c>
      <c r="BF331" s="158">
        <f>IF(N331="snížená",J331,0)</f>
        <v>0</v>
      </c>
      <c r="BG331" s="158">
        <f>IF(N331="zákl. přenesená",J331,0)</f>
        <v>0</v>
      </c>
      <c r="BH331" s="158">
        <f>IF(N331="sníž. přenesená",J331,0)</f>
        <v>0</v>
      </c>
      <c r="BI331" s="158">
        <f>IF(N331="nulová",J331,0)</f>
        <v>0</v>
      </c>
      <c r="BJ331" s="17" t="s">
        <v>81</v>
      </c>
      <c r="BK331" s="158">
        <f>ROUND(I331*H331,2)</f>
        <v>0</v>
      </c>
      <c r="BL331" s="17" t="s">
        <v>135</v>
      </c>
      <c r="BM331" s="157" t="s">
        <v>425</v>
      </c>
    </row>
    <row r="332" spans="1:65" s="15" customFormat="1">
      <c r="B332" s="176"/>
      <c r="D332" s="160" t="s">
        <v>137</v>
      </c>
      <c r="E332" s="177" t="s">
        <v>1</v>
      </c>
      <c r="F332" s="178" t="s">
        <v>420</v>
      </c>
      <c r="H332" s="177" t="s">
        <v>1</v>
      </c>
      <c r="I332" s="179"/>
      <c r="L332" s="176"/>
      <c r="M332" s="180"/>
      <c r="N332" s="181"/>
      <c r="O332" s="181"/>
      <c r="P332" s="181"/>
      <c r="Q332" s="181"/>
      <c r="R332" s="181"/>
      <c r="S332" s="181"/>
      <c r="T332" s="182"/>
      <c r="AT332" s="177" t="s">
        <v>137</v>
      </c>
      <c r="AU332" s="177" t="s">
        <v>83</v>
      </c>
      <c r="AV332" s="15" t="s">
        <v>81</v>
      </c>
      <c r="AW332" s="15" t="s">
        <v>30</v>
      </c>
      <c r="AX332" s="15" t="s">
        <v>73</v>
      </c>
      <c r="AY332" s="177" t="s">
        <v>129</v>
      </c>
    </row>
    <row r="333" spans="1:65" s="13" customFormat="1">
      <c r="B333" s="159"/>
      <c r="D333" s="160" t="s">
        <v>137</v>
      </c>
      <c r="E333" s="161" t="s">
        <v>1</v>
      </c>
      <c r="F333" s="162" t="s">
        <v>426</v>
      </c>
      <c r="H333" s="163">
        <v>12.8</v>
      </c>
      <c r="I333" s="164"/>
      <c r="L333" s="159"/>
      <c r="M333" s="165"/>
      <c r="N333" s="166"/>
      <c r="O333" s="166"/>
      <c r="P333" s="166"/>
      <c r="Q333" s="166"/>
      <c r="R333" s="166"/>
      <c r="S333" s="166"/>
      <c r="T333" s="167"/>
      <c r="AT333" s="161" t="s">
        <v>137</v>
      </c>
      <c r="AU333" s="161" t="s">
        <v>83</v>
      </c>
      <c r="AV333" s="13" t="s">
        <v>83</v>
      </c>
      <c r="AW333" s="13" t="s">
        <v>30</v>
      </c>
      <c r="AX333" s="13" t="s">
        <v>73</v>
      </c>
      <c r="AY333" s="161" t="s">
        <v>129</v>
      </c>
    </row>
    <row r="334" spans="1:65" s="14" customFormat="1">
      <c r="B334" s="168"/>
      <c r="D334" s="160" t="s">
        <v>137</v>
      </c>
      <c r="E334" s="169" t="s">
        <v>1</v>
      </c>
      <c r="F334" s="170" t="s">
        <v>139</v>
      </c>
      <c r="H334" s="171">
        <v>12.8</v>
      </c>
      <c r="I334" s="172"/>
      <c r="L334" s="168"/>
      <c r="M334" s="173"/>
      <c r="N334" s="174"/>
      <c r="O334" s="174"/>
      <c r="P334" s="174"/>
      <c r="Q334" s="174"/>
      <c r="R334" s="174"/>
      <c r="S334" s="174"/>
      <c r="T334" s="175"/>
      <c r="AT334" s="169" t="s">
        <v>137</v>
      </c>
      <c r="AU334" s="169" t="s">
        <v>83</v>
      </c>
      <c r="AV334" s="14" t="s">
        <v>135</v>
      </c>
      <c r="AW334" s="14" t="s">
        <v>30</v>
      </c>
      <c r="AX334" s="14" t="s">
        <v>81</v>
      </c>
      <c r="AY334" s="169" t="s">
        <v>129</v>
      </c>
    </row>
    <row r="335" spans="1:65" s="2" customFormat="1" ht="24.2" customHeight="1">
      <c r="A335" s="32"/>
      <c r="B335" s="144"/>
      <c r="C335" s="145" t="s">
        <v>427</v>
      </c>
      <c r="D335" s="145" t="s">
        <v>131</v>
      </c>
      <c r="E335" s="146" t="s">
        <v>428</v>
      </c>
      <c r="F335" s="147" t="s">
        <v>429</v>
      </c>
      <c r="G335" s="148" t="s">
        <v>174</v>
      </c>
      <c r="H335" s="149">
        <v>3</v>
      </c>
      <c r="I335" s="150"/>
      <c r="J335" s="151">
        <f>ROUND(I335*H335,2)</f>
        <v>0</v>
      </c>
      <c r="K335" s="152"/>
      <c r="L335" s="33"/>
      <c r="M335" s="153" t="s">
        <v>1</v>
      </c>
      <c r="N335" s="154" t="s">
        <v>38</v>
      </c>
      <c r="O335" s="58"/>
      <c r="P335" s="155">
        <f>O335*H335</f>
        <v>0</v>
      </c>
      <c r="Q335" s="155">
        <v>1.1E-4</v>
      </c>
      <c r="R335" s="155">
        <f>Q335*H335</f>
        <v>3.3E-4</v>
      </c>
      <c r="S335" s="155">
        <v>0</v>
      </c>
      <c r="T335" s="156">
        <f>S335*H335</f>
        <v>0</v>
      </c>
      <c r="U335" s="32"/>
      <c r="V335" s="32"/>
      <c r="W335" s="32"/>
      <c r="X335" s="32"/>
      <c r="Y335" s="32"/>
      <c r="Z335" s="32"/>
      <c r="AA335" s="32"/>
      <c r="AB335" s="32"/>
      <c r="AC335" s="32"/>
      <c r="AD335" s="32"/>
      <c r="AE335" s="32"/>
      <c r="AR335" s="157" t="s">
        <v>135</v>
      </c>
      <c r="AT335" s="157" t="s">
        <v>131</v>
      </c>
      <c r="AU335" s="157" t="s">
        <v>83</v>
      </c>
      <c r="AY335" s="17" t="s">
        <v>129</v>
      </c>
      <c r="BE335" s="158">
        <f>IF(N335="základní",J335,0)</f>
        <v>0</v>
      </c>
      <c r="BF335" s="158">
        <f>IF(N335="snížená",J335,0)</f>
        <v>0</v>
      </c>
      <c r="BG335" s="158">
        <f>IF(N335="zákl. přenesená",J335,0)</f>
        <v>0</v>
      </c>
      <c r="BH335" s="158">
        <f>IF(N335="sníž. přenesená",J335,0)</f>
        <v>0</v>
      </c>
      <c r="BI335" s="158">
        <f>IF(N335="nulová",J335,0)</f>
        <v>0</v>
      </c>
      <c r="BJ335" s="17" t="s">
        <v>81</v>
      </c>
      <c r="BK335" s="158">
        <f>ROUND(I335*H335,2)</f>
        <v>0</v>
      </c>
      <c r="BL335" s="17" t="s">
        <v>135</v>
      </c>
      <c r="BM335" s="157" t="s">
        <v>430</v>
      </c>
    </row>
    <row r="336" spans="1:65" s="2" customFormat="1" ht="21.75" customHeight="1">
      <c r="A336" s="32"/>
      <c r="B336" s="144"/>
      <c r="C336" s="145" t="s">
        <v>431</v>
      </c>
      <c r="D336" s="145" t="s">
        <v>131</v>
      </c>
      <c r="E336" s="146" t="s">
        <v>432</v>
      </c>
      <c r="F336" s="147" t="s">
        <v>433</v>
      </c>
      <c r="G336" s="148" t="s">
        <v>174</v>
      </c>
      <c r="H336" s="149">
        <v>2</v>
      </c>
      <c r="I336" s="150"/>
      <c r="J336" s="151">
        <f>ROUND(I336*H336,2)</f>
        <v>0</v>
      </c>
      <c r="K336" s="152"/>
      <c r="L336" s="33"/>
      <c r="M336" s="153" t="s">
        <v>1</v>
      </c>
      <c r="N336" s="154" t="s">
        <v>38</v>
      </c>
      <c r="O336" s="58"/>
      <c r="P336" s="155">
        <f>O336*H336</f>
        <v>0</v>
      </c>
      <c r="Q336" s="155">
        <v>1.1900000000000001E-3</v>
      </c>
      <c r="R336" s="155">
        <f>Q336*H336</f>
        <v>2.3800000000000002E-3</v>
      </c>
      <c r="S336" s="155">
        <v>0</v>
      </c>
      <c r="T336" s="156">
        <f>S336*H336</f>
        <v>0</v>
      </c>
      <c r="U336" s="32"/>
      <c r="V336" s="32"/>
      <c r="W336" s="32"/>
      <c r="X336" s="32"/>
      <c r="Y336" s="32"/>
      <c r="Z336" s="32"/>
      <c r="AA336" s="32"/>
      <c r="AB336" s="32"/>
      <c r="AC336" s="32"/>
      <c r="AD336" s="32"/>
      <c r="AE336" s="32"/>
      <c r="AR336" s="157" t="s">
        <v>135</v>
      </c>
      <c r="AT336" s="157" t="s">
        <v>131</v>
      </c>
      <c r="AU336" s="157" t="s">
        <v>83</v>
      </c>
      <c r="AY336" s="17" t="s">
        <v>129</v>
      </c>
      <c r="BE336" s="158">
        <f>IF(N336="základní",J336,0)</f>
        <v>0</v>
      </c>
      <c r="BF336" s="158">
        <f>IF(N336="snížená",J336,0)</f>
        <v>0</v>
      </c>
      <c r="BG336" s="158">
        <f>IF(N336="zákl. přenesená",J336,0)</f>
        <v>0</v>
      </c>
      <c r="BH336" s="158">
        <f>IF(N336="sníž. přenesená",J336,0)</f>
        <v>0</v>
      </c>
      <c r="BI336" s="158">
        <f>IF(N336="nulová",J336,0)</f>
        <v>0</v>
      </c>
      <c r="BJ336" s="17" t="s">
        <v>81</v>
      </c>
      <c r="BK336" s="158">
        <f>ROUND(I336*H336,2)</f>
        <v>0</v>
      </c>
      <c r="BL336" s="17" t="s">
        <v>135</v>
      </c>
      <c r="BM336" s="157" t="s">
        <v>434</v>
      </c>
    </row>
    <row r="337" spans="1:65" s="12" customFormat="1" ht="22.9" customHeight="1">
      <c r="B337" s="131"/>
      <c r="D337" s="132" t="s">
        <v>72</v>
      </c>
      <c r="E337" s="142" t="s">
        <v>171</v>
      </c>
      <c r="F337" s="142" t="s">
        <v>435</v>
      </c>
      <c r="I337" s="134"/>
      <c r="J337" s="143">
        <f>BK337</f>
        <v>0</v>
      </c>
      <c r="L337" s="131"/>
      <c r="M337" s="136"/>
      <c r="N337" s="137"/>
      <c r="O337" s="137"/>
      <c r="P337" s="138">
        <f>SUM(P338:P377)</f>
        <v>0</v>
      </c>
      <c r="Q337" s="137"/>
      <c r="R337" s="138">
        <f>SUM(R338:R377)</f>
        <v>59.551844119999998</v>
      </c>
      <c r="S337" s="137"/>
      <c r="T337" s="139">
        <f>SUM(T338:T377)</f>
        <v>0</v>
      </c>
      <c r="AR337" s="132" t="s">
        <v>81</v>
      </c>
      <c r="AT337" s="140" t="s">
        <v>72</v>
      </c>
      <c r="AU337" s="140" t="s">
        <v>81</v>
      </c>
      <c r="AY337" s="132" t="s">
        <v>129</v>
      </c>
      <c r="BK337" s="141">
        <f>SUM(BK338:BK377)</f>
        <v>0</v>
      </c>
    </row>
    <row r="338" spans="1:65" s="2" customFormat="1" ht="21.75" customHeight="1">
      <c r="A338" s="32"/>
      <c r="B338" s="144"/>
      <c r="C338" s="145" t="s">
        <v>436</v>
      </c>
      <c r="D338" s="145" t="s">
        <v>131</v>
      </c>
      <c r="E338" s="146" t="s">
        <v>437</v>
      </c>
      <c r="F338" s="147" t="s">
        <v>438</v>
      </c>
      <c r="G338" s="148" t="s">
        <v>174</v>
      </c>
      <c r="H338" s="149">
        <v>1</v>
      </c>
      <c r="I338" s="150"/>
      <c r="J338" s="151">
        <f>ROUND(I338*H338,2)</f>
        <v>0</v>
      </c>
      <c r="K338" s="152"/>
      <c r="L338" s="33"/>
      <c r="M338" s="153" t="s">
        <v>1</v>
      </c>
      <c r="N338" s="154" t="s">
        <v>38</v>
      </c>
      <c r="O338" s="58"/>
      <c r="P338" s="155">
        <f>O338*H338</f>
        <v>0</v>
      </c>
      <c r="Q338" s="155">
        <v>0</v>
      </c>
      <c r="R338" s="155">
        <f>Q338*H338</f>
        <v>0</v>
      </c>
      <c r="S338" s="155">
        <v>0</v>
      </c>
      <c r="T338" s="156">
        <f>S338*H338</f>
        <v>0</v>
      </c>
      <c r="U338" s="32"/>
      <c r="V338" s="32"/>
      <c r="W338" s="32"/>
      <c r="X338" s="32"/>
      <c r="Y338" s="32"/>
      <c r="Z338" s="32"/>
      <c r="AA338" s="32"/>
      <c r="AB338" s="32"/>
      <c r="AC338" s="32"/>
      <c r="AD338" s="32"/>
      <c r="AE338" s="32"/>
      <c r="AR338" s="157" t="s">
        <v>135</v>
      </c>
      <c r="AT338" s="157" t="s">
        <v>131</v>
      </c>
      <c r="AU338" s="157" t="s">
        <v>83</v>
      </c>
      <c r="AY338" s="17" t="s">
        <v>129</v>
      </c>
      <c r="BE338" s="158">
        <f>IF(N338="základní",J338,0)</f>
        <v>0</v>
      </c>
      <c r="BF338" s="158">
        <f>IF(N338="snížená",J338,0)</f>
        <v>0</v>
      </c>
      <c r="BG338" s="158">
        <f>IF(N338="zákl. přenesená",J338,0)</f>
        <v>0</v>
      </c>
      <c r="BH338" s="158">
        <f>IF(N338="sníž. přenesená",J338,0)</f>
        <v>0</v>
      </c>
      <c r="BI338" s="158">
        <f>IF(N338="nulová",J338,0)</f>
        <v>0</v>
      </c>
      <c r="BJ338" s="17" t="s">
        <v>81</v>
      </c>
      <c r="BK338" s="158">
        <f>ROUND(I338*H338,2)</f>
        <v>0</v>
      </c>
      <c r="BL338" s="17" t="s">
        <v>135</v>
      </c>
      <c r="BM338" s="157" t="s">
        <v>439</v>
      </c>
    </row>
    <row r="339" spans="1:65" s="2" customFormat="1" ht="33" customHeight="1">
      <c r="A339" s="32"/>
      <c r="B339" s="144"/>
      <c r="C339" s="145" t="s">
        <v>440</v>
      </c>
      <c r="D339" s="145" t="s">
        <v>131</v>
      </c>
      <c r="E339" s="146" t="s">
        <v>441</v>
      </c>
      <c r="F339" s="147" t="s">
        <v>442</v>
      </c>
      <c r="G339" s="148" t="s">
        <v>218</v>
      </c>
      <c r="H339" s="149">
        <v>15.8</v>
      </c>
      <c r="I339" s="150"/>
      <c r="J339" s="151">
        <f>ROUND(I339*H339,2)</f>
        <v>0</v>
      </c>
      <c r="K339" s="152"/>
      <c r="L339" s="33"/>
      <c r="M339" s="153" t="s">
        <v>1</v>
      </c>
      <c r="N339" s="154" t="s">
        <v>38</v>
      </c>
      <c r="O339" s="58"/>
      <c r="P339" s="155">
        <f>O339*H339</f>
        <v>0</v>
      </c>
      <c r="Q339" s="155">
        <v>0.15540000000000001</v>
      </c>
      <c r="R339" s="155">
        <f>Q339*H339</f>
        <v>2.4553200000000004</v>
      </c>
      <c r="S339" s="155">
        <v>0</v>
      </c>
      <c r="T339" s="156">
        <f>S339*H339</f>
        <v>0</v>
      </c>
      <c r="U339" s="32"/>
      <c r="V339" s="32"/>
      <c r="W339" s="32"/>
      <c r="X339" s="32"/>
      <c r="Y339" s="32"/>
      <c r="Z339" s="32"/>
      <c r="AA339" s="32"/>
      <c r="AB339" s="32"/>
      <c r="AC339" s="32"/>
      <c r="AD339" s="32"/>
      <c r="AE339" s="32"/>
      <c r="AR339" s="157" t="s">
        <v>135</v>
      </c>
      <c r="AT339" s="157" t="s">
        <v>131</v>
      </c>
      <c r="AU339" s="157" t="s">
        <v>83</v>
      </c>
      <c r="AY339" s="17" t="s">
        <v>129</v>
      </c>
      <c r="BE339" s="158">
        <f>IF(N339="základní",J339,0)</f>
        <v>0</v>
      </c>
      <c r="BF339" s="158">
        <f>IF(N339="snížená",J339,0)</f>
        <v>0</v>
      </c>
      <c r="BG339" s="158">
        <f>IF(N339="zákl. přenesená",J339,0)</f>
        <v>0</v>
      </c>
      <c r="BH339" s="158">
        <f>IF(N339="sníž. přenesená",J339,0)</f>
        <v>0</v>
      </c>
      <c r="BI339" s="158">
        <f>IF(N339="nulová",J339,0)</f>
        <v>0</v>
      </c>
      <c r="BJ339" s="17" t="s">
        <v>81</v>
      </c>
      <c r="BK339" s="158">
        <f>ROUND(I339*H339,2)</f>
        <v>0</v>
      </c>
      <c r="BL339" s="17" t="s">
        <v>135</v>
      </c>
      <c r="BM339" s="157" t="s">
        <v>443</v>
      </c>
    </row>
    <row r="340" spans="1:65" s="15" customFormat="1">
      <c r="B340" s="176"/>
      <c r="D340" s="160" t="s">
        <v>137</v>
      </c>
      <c r="E340" s="177" t="s">
        <v>1</v>
      </c>
      <c r="F340" s="178" t="s">
        <v>201</v>
      </c>
      <c r="H340" s="177" t="s">
        <v>1</v>
      </c>
      <c r="I340" s="179"/>
      <c r="L340" s="176"/>
      <c r="M340" s="180"/>
      <c r="N340" s="181"/>
      <c r="O340" s="181"/>
      <c r="P340" s="181"/>
      <c r="Q340" s="181"/>
      <c r="R340" s="181"/>
      <c r="S340" s="181"/>
      <c r="T340" s="182"/>
      <c r="AT340" s="177" t="s">
        <v>137</v>
      </c>
      <c r="AU340" s="177" t="s">
        <v>83</v>
      </c>
      <c r="AV340" s="15" t="s">
        <v>81</v>
      </c>
      <c r="AW340" s="15" t="s">
        <v>30</v>
      </c>
      <c r="AX340" s="15" t="s">
        <v>73</v>
      </c>
      <c r="AY340" s="177" t="s">
        <v>129</v>
      </c>
    </row>
    <row r="341" spans="1:65" s="13" customFormat="1">
      <c r="B341" s="159"/>
      <c r="D341" s="160" t="s">
        <v>137</v>
      </c>
      <c r="E341" s="161" t="s">
        <v>1</v>
      </c>
      <c r="F341" s="162" t="s">
        <v>444</v>
      </c>
      <c r="H341" s="163">
        <v>15.8</v>
      </c>
      <c r="I341" s="164"/>
      <c r="L341" s="159"/>
      <c r="M341" s="165"/>
      <c r="N341" s="166"/>
      <c r="O341" s="166"/>
      <c r="P341" s="166"/>
      <c r="Q341" s="166"/>
      <c r="R341" s="166"/>
      <c r="S341" s="166"/>
      <c r="T341" s="167"/>
      <c r="AT341" s="161" t="s">
        <v>137</v>
      </c>
      <c r="AU341" s="161" t="s">
        <v>83</v>
      </c>
      <c r="AV341" s="13" t="s">
        <v>83</v>
      </c>
      <c r="AW341" s="13" t="s">
        <v>30</v>
      </c>
      <c r="AX341" s="13" t="s">
        <v>73</v>
      </c>
      <c r="AY341" s="161" t="s">
        <v>129</v>
      </c>
    </row>
    <row r="342" spans="1:65" s="14" customFormat="1">
      <c r="B342" s="168"/>
      <c r="D342" s="160" t="s">
        <v>137</v>
      </c>
      <c r="E342" s="169" t="s">
        <v>1</v>
      </c>
      <c r="F342" s="170" t="s">
        <v>139</v>
      </c>
      <c r="H342" s="171">
        <v>15.8</v>
      </c>
      <c r="I342" s="172"/>
      <c r="L342" s="168"/>
      <c r="M342" s="173"/>
      <c r="N342" s="174"/>
      <c r="O342" s="174"/>
      <c r="P342" s="174"/>
      <c r="Q342" s="174"/>
      <c r="R342" s="174"/>
      <c r="S342" s="174"/>
      <c r="T342" s="175"/>
      <c r="AT342" s="169" t="s">
        <v>137</v>
      </c>
      <c r="AU342" s="169" t="s">
        <v>83</v>
      </c>
      <c r="AV342" s="14" t="s">
        <v>135</v>
      </c>
      <c r="AW342" s="14" t="s">
        <v>30</v>
      </c>
      <c r="AX342" s="14" t="s">
        <v>81</v>
      </c>
      <c r="AY342" s="169" t="s">
        <v>129</v>
      </c>
    </row>
    <row r="343" spans="1:65" s="2" customFormat="1" ht="16.5" customHeight="1">
      <c r="A343" s="32"/>
      <c r="B343" s="144"/>
      <c r="C343" s="183" t="s">
        <v>445</v>
      </c>
      <c r="D343" s="183" t="s">
        <v>222</v>
      </c>
      <c r="E343" s="184" t="s">
        <v>446</v>
      </c>
      <c r="F343" s="185" t="s">
        <v>447</v>
      </c>
      <c r="G343" s="186" t="s">
        <v>218</v>
      </c>
      <c r="H343" s="187">
        <v>16.116</v>
      </c>
      <c r="I343" s="188"/>
      <c r="J343" s="189">
        <f>ROUND(I343*H343,2)</f>
        <v>0</v>
      </c>
      <c r="K343" s="190"/>
      <c r="L343" s="191"/>
      <c r="M343" s="192" t="s">
        <v>1</v>
      </c>
      <c r="N343" s="193" t="s">
        <v>38</v>
      </c>
      <c r="O343" s="58"/>
      <c r="P343" s="155">
        <f>O343*H343</f>
        <v>0</v>
      </c>
      <c r="Q343" s="155">
        <v>0.08</v>
      </c>
      <c r="R343" s="155">
        <f>Q343*H343</f>
        <v>1.28928</v>
      </c>
      <c r="S343" s="155">
        <v>0</v>
      </c>
      <c r="T343" s="156">
        <f>S343*H343</f>
        <v>0</v>
      </c>
      <c r="U343" s="32"/>
      <c r="V343" s="32"/>
      <c r="W343" s="32"/>
      <c r="X343" s="32"/>
      <c r="Y343" s="32"/>
      <c r="Z343" s="32"/>
      <c r="AA343" s="32"/>
      <c r="AB343" s="32"/>
      <c r="AC343" s="32"/>
      <c r="AD343" s="32"/>
      <c r="AE343" s="32"/>
      <c r="AR343" s="157" t="s">
        <v>166</v>
      </c>
      <c r="AT343" s="157" t="s">
        <v>222</v>
      </c>
      <c r="AU343" s="157" t="s">
        <v>83</v>
      </c>
      <c r="AY343" s="17" t="s">
        <v>129</v>
      </c>
      <c r="BE343" s="158">
        <f>IF(N343="základní",J343,0)</f>
        <v>0</v>
      </c>
      <c r="BF343" s="158">
        <f>IF(N343="snížená",J343,0)</f>
        <v>0</v>
      </c>
      <c r="BG343" s="158">
        <f>IF(N343="zákl. přenesená",J343,0)</f>
        <v>0</v>
      </c>
      <c r="BH343" s="158">
        <f>IF(N343="sníž. přenesená",J343,0)</f>
        <v>0</v>
      </c>
      <c r="BI343" s="158">
        <f>IF(N343="nulová",J343,0)</f>
        <v>0</v>
      </c>
      <c r="BJ343" s="17" t="s">
        <v>81</v>
      </c>
      <c r="BK343" s="158">
        <f>ROUND(I343*H343,2)</f>
        <v>0</v>
      </c>
      <c r="BL343" s="17" t="s">
        <v>135</v>
      </c>
      <c r="BM343" s="157" t="s">
        <v>448</v>
      </c>
    </row>
    <row r="344" spans="1:65" s="13" customFormat="1">
      <c r="B344" s="159"/>
      <c r="D344" s="160" t="s">
        <v>137</v>
      </c>
      <c r="F344" s="162" t="s">
        <v>449</v>
      </c>
      <c r="H344" s="163">
        <v>16.116</v>
      </c>
      <c r="I344" s="164"/>
      <c r="L344" s="159"/>
      <c r="M344" s="165"/>
      <c r="N344" s="166"/>
      <c r="O344" s="166"/>
      <c r="P344" s="166"/>
      <c r="Q344" s="166"/>
      <c r="R344" s="166"/>
      <c r="S344" s="166"/>
      <c r="T344" s="167"/>
      <c r="AT344" s="161" t="s">
        <v>137</v>
      </c>
      <c r="AU344" s="161" t="s">
        <v>83</v>
      </c>
      <c r="AV344" s="13" t="s">
        <v>83</v>
      </c>
      <c r="AW344" s="13" t="s">
        <v>3</v>
      </c>
      <c r="AX344" s="13" t="s">
        <v>81</v>
      </c>
      <c r="AY344" s="161" t="s">
        <v>129</v>
      </c>
    </row>
    <row r="345" spans="1:65" s="2" customFormat="1" ht="21.75" customHeight="1">
      <c r="A345" s="32"/>
      <c r="B345" s="144"/>
      <c r="C345" s="145" t="s">
        <v>450</v>
      </c>
      <c r="D345" s="145" t="s">
        <v>131</v>
      </c>
      <c r="E345" s="146" t="s">
        <v>451</v>
      </c>
      <c r="F345" s="147" t="s">
        <v>452</v>
      </c>
      <c r="G345" s="148" t="s">
        <v>218</v>
      </c>
      <c r="H345" s="149">
        <v>4.5</v>
      </c>
      <c r="I345" s="150"/>
      <c r="J345" s="151">
        <f>ROUND(I345*H345,2)</f>
        <v>0</v>
      </c>
      <c r="K345" s="152"/>
      <c r="L345" s="33"/>
      <c r="M345" s="153" t="s">
        <v>1</v>
      </c>
      <c r="N345" s="154" t="s">
        <v>38</v>
      </c>
      <c r="O345" s="58"/>
      <c r="P345" s="155">
        <f>O345*H345</f>
        <v>0</v>
      </c>
      <c r="Q345" s="155">
        <v>4.0000000000000001E-3</v>
      </c>
      <c r="R345" s="155">
        <f>Q345*H345</f>
        <v>1.8000000000000002E-2</v>
      </c>
      <c r="S345" s="155">
        <v>0</v>
      </c>
      <c r="T345" s="156">
        <f>S345*H345</f>
        <v>0</v>
      </c>
      <c r="U345" s="32"/>
      <c r="V345" s="32"/>
      <c r="W345" s="32"/>
      <c r="X345" s="32"/>
      <c r="Y345" s="32"/>
      <c r="Z345" s="32"/>
      <c r="AA345" s="32"/>
      <c r="AB345" s="32"/>
      <c r="AC345" s="32"/>
      <c r="AD345" s="32"/>
      <c r="AE345" s="32"/>
      <c r="AR345" s="157" t="s">
        <v>135</v>
      </c>
      <c r="AT345" s="157" t="s">
        <v>131</v>
      </c>
      <c r="AU345" s="157" t="s">
        <v>83</v>
      </c>
      <c r="AY345" s="17" t="s">
        <v>129</v>
      </c>
      <c r="BE345" s="158">
        <f>IF(N345="základní",J345,0)</f>
        <v>0</v>
      </c>
      <c r="BF345" s="158">
        <f>IF(N345="snížená",J345,0)</f>
        <v>0</v>
      </c>
      <c r="BG345" s="158">
        <f>IF(N345="zákl. přenesená",J345,0)</f>
        <v>0</v>
      </c>
      <c r="BH345" s="158">
        <f>IF(N345="sníž. přenesená",J345,0)</f>
        <v>0</v>
      </c>
      <c r="BI345" s="158">
        <f>IF(N345="nulová",J345,0)</f>
        <v>0</v>
      </c>
      <c r="BJ345" s="17" t="s">
        <v>81</v>
      </c>
      <c r="BK345" s="158">
        <f>ROUND(I345*H345,2)</f>
        <v>0</v>
      </c>
      <c r="BL345" s="17" t="s">
        <v>135</v>
      </c>
      <c r="BM345" s="157" t="s">
        <v>453</v>
      </c>
    </row>
    <row r="346" spans="1:65" s="13" customFormat="1">
      <c r="B346" s="159"/>
      <c r="D346" s="160" t="s">
        <v>137</v>
      </c>
      <c r="E346" s="161" t="s">
        <v>1</v>
      </c>
      <c r="F346" s="162" t="s">
        <v>454</v>
      </c>
      <c r="H346" s="163">
        <v>4.5</v>
      </c>
      <c r="I346" s="164"/>
      <c r="L346" s="159"/>
      <c r="M346" s="165"/>
      <c r="N346" s="166"/>
      <c r="O346" s="166"/>
      <c r="P346" s="166"/>
      <c r="Q346" s="166"/>
      <c r="R346" s="166"/>
      <c r="S346" s="166"/>
      <c r="T346" s="167"/>
      <c r="AT346" s="161" t="s">
        <v>137</v>
      </c>
      <c r="AU346" s="161" t="s">
        <v>83</v>
      </c>
      <c r="AV346" s="13" t="s">
        <v>83</v>
      </c>
      <c r="AW346" s="13" t="s">
        <v>30</v>
      </c>
      <c r="AX346" s="13" t="s">
        <v>73</v>
      </c>
      <c r="AY346" s="161" t="s">
        <v>129</v>
      </c>
    </row>
    <row r="347" spans="1:65" s="14" customFormat="1">
      <c r="B347" s="168"/>
      <c r="D347" s="160" t="s">
        <v>137</v>
      </c>
      <c r="E347" s="169" t="s">
        <v>1</v>
      </c>
      <c r="F347" s="170" t="s">
        <v>139</v>
      </c>
      <c r="H347" s="171">
        <v>4.5</v>
      </c>
      <c r="I347" s="172"/>
      <c r="L347" s="168"/>
      <c r="M347" s="173"/>
      <c r="N347" s="174"/>
      <c r="O347" s="174"/>
      <c r="P347" s="174"/>
      <c r="Q347" s="174"/>
      <c r="R347" s="174"/>
      <c r="S347" s="174"/>
      <c r="T347" s="175"/>
      <c r="AT347" s="169" t="s">
        <v>137</v>
      </c>
      <c r="AU347" s="169" t="s">
        <v>83</v>
      </c>
      <c r="AV347" s="14" t="s">
        <v>135</v>
      </c>
      <c r="AW347" s="14" t="s">
        <v>30</v>
      </c>
      <c r="AX347" s="14" t="s">
        <v>81</v>
      </c>
      <c r="AY347" s="169" t="s">
        <v>129</v>
      </c>
    </row>
    <row r="348" spans="1:65" s="2" customFormat="1" ht="24.2" customHeight="1">
      <c r="A348" s="32"/>
      <c r="B348" s="144"/>
      <c r="C348" s="145" t="s">
        <v>455</v>
      </c>
      <c r="D348" s="145" t="s">
        <v>131</v>
      </c>
      <c r="E348" s="146" t="s">
        <v>456</v>
      </c>
      <c r="F348" s="147" t="s">
        <v>457</v>
      </c>
      <c r="G348" s="148" t="s">
        <v>199</v>
      </c>
      <c r="H348" s="149">
        <v>1.218</v>
      </c>
      <c r="I348" s="150"/>
      <c r="J348" s="151">
        <f>ROUND(I348*H348,2)</f>
        <v>0</v>
      </c>
      <c r="K348" s="152"/>
      <c r="L348" s="33"/>
      <c r="M348" s="153" t="s">
        <v>1</v>
      </c>
      <c r="N348" s="154" t="s">
        <v>38</v>
      </c>
      <c r="O348" s="58"/>
      <c r="P348" s="155">
        <f>O348*H348</f>
        <v>0</v>
      </c>
      <c r="Q348" s="155">
        <v>2.2563399999999998</v>
      </c>
      <c r="R348" s="155">
        <f>Q348*H348</f>
        <v>2.7482221199999999</v>
      </c>
      <c r="S348" s="155">
        <v>0</v>
      </c>
      <c r="T348" s="156">
        <f>S348*H348</f>
        <v>0</v>
      </c>
      <c r="U348" s="32"/>
      <c r="V348" s="32"/>
      <c r="W348" s="32"/>
      <c r="X348" s="32"/>
      <c r="Y348" s="32"/>
      <c r="Z348" s="32"/>
      <c r="AA348" s="32"/>
      <c r="AB348" s="32"/>
      <c r="AC348" s="32"/>
      <c r="AD348" s="32"/>
      <c r="AE348" s="32"/>
      <c r="AR348" s="157" t="s">
        <v>135</v>
      </c>
      <c r="AT348" s="157" t="s">
        <v>131</v>
      </c>
      <c r="AU348" s="157" t="s">
        <v>83</v>
      </c>
      <c r="AY348" s="17" t="s">
        <v>129</v>
      </c>
      <c r="BE348" s="158">
        <f>IF(N348="základní",J348,0)</f>
        <v>0</v>
      </c>
      <c r="BF348" s="158">
        <f>IF(N348="snížená",J348,0)</f>
        <v>0</v>
      </c>
      <c r="BG348" s="158">
        <f>IF(N348="zákl. přenesená",J348,0)</f>
        <v>0</v>
      </c>
      <c r="BH348" s="158">
        <f>IF(N348="sníž. přenesená",J348,0)</f>
        <v>0</v>
      </c>
      <c r="BI348" s="158">
        <f>IF(N348="nulová",J348,0)</f>
        <v>0</v>
      </c>
      <c r="BJ348" s="17" t="s">
        <v>81</v>
      </c>
      <c r="BK348" s="158">
        <f>ROUND(I348*H348,2)</f>
        <v>0</v>
      </c>
      <c r="BL348" s="17" t="s">
        <v>135</v>
      </c>
      <c r="BM348" s="157" t="s">
        <v>458</v>
      </c>
    </row>
    <row r="349" spans="1:65" s="13" customFormat="1">
      <c r="B349" s="159"/>
      <c r="D349" s="160" t="s">
        <v>137</v>
      </c>
      <c r="E349" s="161" t="s">
        <v>1</v>
      </c>
      <c r="F349" s="162" t="s">
        <v>459</v>
      </c>
      <c r="H349" s="163">
        <v>1.218</v>
      </c>
      <c r="I349" s="164"/>
      <c r="L349" s="159"/>
      <c r="M349" s="165"/>
      <c r="N349" s="166"/>
      <c r="O349" s="166"/>
      <c r="P349" s="166"/>
      <c r="Q349" s="166"/>
      <c r="R349" s="166"/>
      <c r="S349" s="166"/>
      <c r="T349" s="167"/>
      <c r="AT349" s="161" t="s">
        <v>137</v>
      </c>
      <c r="AU349" s="161" t="s">
        <v>83</v>
      </c>
      <c r="AV349" s="13" t="s">
        <v>83</v>
      </c>
      <c r="AW349" s="13" t="s">
        <v>30</v>
      </c>
      <c r="AX349" s="13" t="s">
        <v>73</v>
      </c>
      <c r="AY349" s="161" t="s">
        <v>129</v>
      </c>
    </row>
    <row r="350" spans="1:65" s="14" customFormat="1">
      <c r="B350" s="168"/>
      <c r="D350" s="160" t="s">
        <v>137</v>
      </c>
      <c r="E350" s="169" t="s">
        <v>1</v>
      </c>
      <c r="F350" s="170" t="s">
        <v>139</v>
      </c>
      <c r="H350" s="171">
        <v>1.218</v>
      </c>
      <c r="I350" s="172"/>
      <c r="L350" s="168"/>
      <c r="M350" s="173"/>
      <c r="N350" s="174"/>
      <c r="O350" s="174"/>
      <c r="P350" s="174"/>
      <c r="Q350" s="174"/>
      <c r="R350" s="174"/>
      <c r="S350" s="174"/>
      <c r="T350" s="175"/>
      <c r="AT350" s="169" t="s">
        <v>137</v>
      </c>
      <c r="AU350" s="169" t="s">
        <v>83</v>
      </c>
      <c r="AV350" s="14" t="s">
        <v>135</v>
      </c>
      <c r="AW350" s="14" t="s">
        <v>30</v>
      </c>
      <c r="AX350" s="14" t="s">
        <v>81</v>
      </c>
      <c r="AY350" s="169" t="s">
        <v>129</v>
      </c>
    </row>
    <row r="351" spans="1:65" s="2" customFormat="1" ht="24.2" customHeight="1">
      <c r="A351" s="32"/>
      <c r="B351" s="144"/>
      <c r="C351" s="145" t="s">
        <v>460</v>
      </c>
      <c r="D351" s="145" t="s">
        <v>131</v>
      </c>
      <c r="E351" s="146" t="s">
        <v>461</v>
      </c>
      <c r="F351" s="147" t="s">
        <v>462</v>
      </c>
      <c r="G351" s="148" t="s">
        <v>218</v>
      </c>
      <c r="H351" s="149">
        <v>20</v>
      </c>
      <c r="I351" s="150"/>
      <c r="J351" s="151">
        <f>ROUND(I351*H351,2)</f>
        <v>0</v>
      </c>
      <c r="K351" s="152"/>
      <c r="L351" s="33"/>
      <c r="M351" s="153" t="s">
        <v>1</v>
      </c>
      <c r="N351" s="154" t="s">
        <v>38</v>
      </c>
      <c r="O351" s="58"/>
      <c r="P351" s="155">
        <f>O351*H351</f>
        <v>0</v>
      </c>
      <c r="Q351" s="155">
        <v>5.0000000000000002E-5</v>
      </c>
      <c r="R351" s="155">
        <f>Q351*H351</f>
        <v>1E-3</v>
      </c>
      <c r="S351" s="155">
        <v>0</v>
      </c>
      <c r="T351" s="156">
        <f>S351*H351</f>
        <v>0</v>
      </c>
      <c r="U351" s="32"/>
      <c r="V351" s="32"/>
      <c r="W351" s="32"/>
      <c r="X351" s="32"/>
      <c r="Y351" s="32"/>
      <c r="Z351" s="32"/>
      <c r="AA351" s="32"/>
      <c r="AB351" s="32"/>
      <c r="AC351" s="32"/>
      <c r="AD351" s="32"/>
      <c r="AE351" s="32"/>
      <c r="AR351" s="157" t="s">
        <v>135</v>
      </c>
      <c r="AT351" s="157" t="s">
        <v>131</v>
      </c>
      <c r="AU351" s="157" t="s">
        <v>83</v>
      </c>
      <c r="AY351" s="17" t="s">
        <v>129</v>
      </c>
      <c r="BE351" s="158">
        <f>IF(N351="základní",J351,0)</f>
        <v>0</v>
      </c>
      <c r="BF351" s="158">
        <f>IF(N351="snížená",J351,0)</f>
        <v>0</v>
      </c>
      <c r="BG351" s="158">
        <f>IF(N351="zákl. přenesená",J351,0)</f>
        <v>0</v>
      </c>
      <c r="BH351" s="158">
        <f>IF(N351="sníž. přenesená",J351,0)</f>
        <v>0</v>
      </c>
      <c r="BI351" s="158">
        <f>IF(N351="nulová",J351,0)</f>
        <v>0</v>
      </c>
      <c r="BJ351" s="17" t="s">
        <v>81</v>
      </c>
      <c r="BK351" s="158">
        <f>ROUND(I351*H351,2)</f>
        <v>0</v>
      </c>
      <c r="BL351" s="17" t="s">
        <v>135</v>
      </c>
      <c r="BM351" s="157" t="s">
        <v>463</v>
      </c>
    </row>
    <row r="352" spans="1:65" s="13" customFormat="1">
      <c r="B352" s="159"/>
      <c r="D352" s="160" t="s">
        <v>137</v>
      </c>
      <c r="E352" s="161" t="s">
        <v>1</v>
      </c>
      <c r="F352" s="162" t="s">
        <v>231</v>
      </c>
      <c r="H352" s="163">
        <v>20</v>
      </c>
      <c r="I352" s="164"/>
      <c r="L352" s="159"/>
      <c r="M352" s="165"/>
      <c r="N352" s="166"/>
      <c r="O352" s="166"/>
      <c r="P352" s="166"/>
      <c r="Q352" s="166"/>
      <c r="R352" s="166"/>
      <c r="S352" s="166"/>
      <c r="T352" s="167"/>
      <c r="AT352" s="161" t="s">
        <v>137</v>
      </c>
      <c r="AU352" s="161" t="s">
        <v>83</v>
      </c>
      <c r="AV352" s="13" t="s">
        <v>83</v>
      </c>
      <c r="AW352" s="13" t="s">
        <v>30</v>
      </c>
      <c r="AX352" s="13" t="s">
        <v>73</v>
      </c>
      <c r="AY352" s="161" t="s">
        <v>129</v>
      </c>
    </row>
    <row r="353" spans="1:65" s="14" customFormat="1">
      <c r="B353" s="168"/>
      <c r="D353" s="160" t="s">
        <v>137</v>
      </c>
      <c r="E353" s="169" t="s">
        <v>1</v>
      </c>
      <c r="F353" s="170" t="s">
        <v>139</v>
      </c>
      <c r="H353" s="171">
        <v>20</v>
      </c>
      <c r="I353" s="172"/>
      <c r="L353" s="168"/>
      <c r="M353" s="173"/>
      <c r="N353" s="174"/>
      <c r="O353" s="174"/>
      <c r="P353" s="174"/>
      <c r="Q353" s="174"/>
      <c r="R353" s="174"/>
      <c r="S353" s="174"/>
      <c r="T353" s="175"/>
      <c r="AT353" s="169" t="s">
        <v>137</v>
      </c>
      <c r="AU353" s="169" t="s">
        <v>83</v>
      </c>
      <c r="AV353" s="14" t="s">
        <v>135</v>
      </c>
      <c r="AW353" s="14" t="s">
        <v>30</v>
      </c>
      <c r="AX353" s="14" t="s">
        <v>81</v>
      </c>
      <c r="AY353" s="169" t="s">
        <v>129</v>
      </c>
    </row>
    <row r="354" spans="1:65" s="2" customFormat="1" ht="21.75" customHeight="1">
      <c r="A354" s="32"/>
      <c r="B354" s="144"/>
      <c r="C354" s="145" t="s">
        <v>464</v>
      </c>
      <c r="D354" s="145" t="s">
        <v>131</v>
      </c>
      <c r="E354" s="146" t="s">
        <v>465</v>
      </c>
      <c r="F354" s="147" t="s">
        <v>466</v>
      </c>
      <c r="G354" s="148" t="s">
        <v>199</v>
      </c>
      <c r="H354" s="149">
        <v>2.5920000000000001</v>
      </c>
      <c r="I354" s="150"/>
      <c r="J354" s="151">
        <f>ROUND(I354*H354,2)</f>
        <v>0</v>
      </c>
      <c r="K354" s="152"/>
      <c r="L354" s="33"/>
      <c r="M354" s="153" t="s">
        <v>1</v>
      </c>
      <c r="N354" s="154" t="s">
        <v>38</v>
      </c>
      <c r="O354" s="58"/>
      <c r="P354" s="155">
        <f>O354*H354</f>
        <v>0</v>
      </c>
      <c r="Q354" s="155">
        <v>0</v>
      </c>
      <c r="R354" s="155">
        <f>Q354*H354</f>
        <v>0</v>
      </c>
      <c r="S354" s="155">
        <v>0</v>
      </c>
      <c r="T354" s="156">
        <f>S354*H354</f>
        <v>0</v>
      </c>
      <c r="U354" s="32"/>
      <c r="V354" s="32"/>
      <c r="W354" s="32"/>
      <c r="X354" s="32"/>
      <c r="Y354" s="32"/>
      <c r="Z354" s="32"/>
      <c r="AA354" s="32"/>
      <c r="AB354" s="32"/>
      <c r="AC354" s="32"/>
      <c r="AD354" s="32"/>
      <c r="AE354" s="32"/>
      <c r="AR354" s="157" t="s">
        <v>135</v>
      </c>
      <c r="AT354" s="157" t="s">
        <v>131</v>
      </c>
      <c r="AU354" s="157" t="s">
        <v>83</v>
      </c>
      <c r="AY354" s="17" t="s">
        <v>129</v>
      </c>
      <c r="BE354" s="158">
        <f>IF(N354="základní",J354,0)</f>
        <v>0</v>
      </c>
      <c r="BF354" s="158">
        <f>IF(N354="snížená",J354,0)</f>
        <v>0</v>
      </c>
      <c r="BG354" s="158">
        <f>IF(N354="zákl. přenesená",J354,0)</f>
        <v>0</v>
      </c>
      <c r="BH354" s="158">
        <f>IF(N354="sníž. přenesená",J354,0)</f>
        <v>0</v>
      </c>
      <c r="BI354" s="158">
        <f>IF(N354="nulová",J354,0)</f>
        <v>0</v>
      </c>
      <c r="BJ354" s="17" t="s">
        <v>81</v>
      </c>
      <c r="BK354" s="158">
        <f>ROUND(I354*H354,2)</f>
        <v>0</v>
      </c>
      <c r="BL354" s="17" t="s">
        <v>135</v>
      </c>
      <c r="BM354" s="157" t="s">
        <v>467</v>
      </c>
    </row>
    <row r="355" spans="1:65" s="13" customFormat="1">
      <c r="B355" s="159"/>
      <c r="D355" s="160" t="s">
        <v>137</v>
      </c>
      <c r="E355" s="161" t="s">
        <v>1</v>
      </c>
      <c r="F355" s="162" t="s">
        <v>468</v>
      </c>
      <c r="H355" s="163">
        <v>2.5920000000000001</v>
      </c>
      <c r="I355" s="164"/>
      <c r="L355" s="159"/>
      <c r="M355" s="165"/>
      <c r="N355" s="166"/>
      <c r="O355" s="166"/>
      <c r="P355" s="166"/>
      <c r="Q355" s="166"/>
      <c r="R355" s="166"/>
      <c r="S355" s="166"/>
      <c r="T355" s="167"/>
      <c r="AT355" s="161" t="s">
        <v>137</v>
      </c>
      <c r="AU355" s="161" t="s">
        <v>83</v>
      </c>
      <c r="AV355" s="13" t="s">
        <v>83</v>
      </c>
      <c r="AW355" s="13" t="s">
        <v>30</v>
      </c>
      <c r="AX355" s="13" t="s">
        <v>73</v>
      </c>
      <c r="AY355" s="161" t="s">
        <v>129</v>
      </c>
    </row>
    <row r="356" spans="1:65" s="14" customFormat="1">
      <c r="B356" s="168"/>
      <c r="D356" s="160" t="s">
        <v>137</v>
      </c>
      <c r="E356" s="169" t="s">
        <v>1</v>
      </c>
      <c r="F356" s="170" t="s">
        <v>139</v>
      </c>
      <c r="H356" s="171">
        <v>2.5920000000000001</v>
      </c>
      <c r="I356" s="172"/>
      <c r="L356" s="168"/>
      <c r="M356" s="173"/>
      <c r="N356" s="174"/>
      <c r="O356" s="174"/>
      <c r="P356" s="174"/>
      <c r="Q356" s="174"/>
      <c r="R356" s="174"/>
      <c r="S356" s="174"/>
      <c r="T356" s="175"/>
      <c r="AT356" s="169" t="s">
        <v>137</v>
      </c>
      <c r="AU356" s="169" t="s">
        <v>83</v>
      </c>
      <c r="AV356" s="14" t="s">
        <v>135</v>
      </c>
      <c r="AW356" s="14" t="s">
        <v>30</v>
      </c>
      <c r="AX356" s="14" t="s">
        <v>81</v>
      </c>
      <c r="AY356" s="169" t="s">
        <v>129</v>
      </c>
    </row>
    <row r="357" spans="1:65" s="2" customFormat="1" ht="16.5" customHeight="1">
      <c r="A357" s="32"/>
      <c r="B357" s="144"/>
      <c r="C357" s="183" t="s">
        <v>469</v>
      </c>
      <c r="D357" s="183" t="s">
        <v>222</v>
      </c>
      <c r="E357" s="184" t="s">
        <v>470</v>
      </c>
      <c r="F357" s="185" t="s">
        <v>471</v>
      </c>
      <c r="G357" s="186" t="s">
        <v>199</v>
      </c>
      <c r="H357" s="187">
        <v>2.5920000000000001</v>
      </c>
      <c r="I357" s="188"/>
      <c r="J357" s="189">
        <f>ROUND(I357*H357,2)</f>
        <v>0</v>
      </c>
      <c r="K357" s="190"/>
      <c r="L357" s="191"/>
      <c r="M357" s="192" t="s">
        <v>1</v>
      </c>
      <c r="N357" s="193" t="s">
        <v>38</v>
      </c>
      <c r="O357" s="58"/>
      <c r="P357" s="155">
        <f>O357*H357</f>
        <v>0</v>
      </c>
      <c r="Q357" s="155">
        <v>0</v>
      </c>
      <c r="R357" s="155">
        <f>Q357*H357</f>
        <v>0</v>
      </c>
      <c r="S357" s="155">
        <v>0</v>
      </c>
      <c r="T357" s="156">
        <f>S357*H357</f>
        <v>0</v>
      </c>
      <c r="U357" s="32"/>
      <c r="V357" s="32"/>
      <c r="W357" s="32"/>
      <c r="X357" s="32"/>
      <c r="Y357" s="32"/>
      <c r="Z357" s="32"/>
      <c r="AA357" s="32"/>
      <c r="AB357" s="32"/>
      <c r="AC357" s="32"/>
      <c r="AD357" s="32"/>
      <c r="AE357" s="32"/>
      <c r="AR357" s="157" t="s">
        <v>166</v>
      </c>
      <c r="AT357" s="157" t="s">
        <v>222</v>
      </c>
      <c r="AU357" s="157" t="s">
        <v>83</v>
      </c>
      <c r="AY357" s="17" t="s">
        <v>129</v>
      </c>
      <c r="BE357" s="158">
        <f>IF(N357="základní",J357,0)</f>
        <v>0</v>
      </c>
      <c r="BF357" s="158">
        <f>IF(N357="snížená",J357,0)</f>
        <v>0</v>
      </c>
      <c r="BG357" s="158">
        <f>IF(N357="zákl. přenesená",J357,0)</f>
        <v>0</v>
      </c>
      <c r="BH357" s="158">
        <f>IF(N357="sníž. přenesená",J357,0)</f>
        <v>0</v>
      </c>
      <c r="BI357" s="158">
        <f>IF(N357="nulová",J357,0)</f>
        <v>0</v>
      </c>
      <c r="BJ357" s="17" t="s">
        <v>81</v>
      </c>
      <c r="BK357" s="158">
        <f>ROUND(I357*H357,2)</f>
        <v>0</v>
      </c>
      <c r="BL357" s="17" t="s">
        <v>135</v>
      </c>
      <c r="BM357" s="157" t="s">
        <v>472</v>
      </c>
    </row>
    <row r="358" spans="1:65" s="2" customFormat="1" ht="24.2" customHeight="1">
      <c r="A358" s="32"/>
      <c r="B358" s="144"/>
      <c r="C358" s="145" t="s">
        <v>473</v>
      </c>
      <c r="D358" s="145" t="s">
        <v>131</v>
      </c>
      <c r="E358" s="146" t="s">
        <v>474</v>
      </c>
      <c r="F358" s="147" t="s">
        <v>475</v>
      </c>
      <c r="G358" s="148" t="s">
        <v>218</v>
      </c>
      <c r="H358" s="149">
        <v>92.5</v>
      </c>
      <c r="I358" s="150"/>
      <c r="J358" s="151">
        <f>ROUND(I358*H358,2)</f>
        <v>0</v>
      </c>
      <c r="K358" s="152"/>
      <c r="L358" s="33"/>
      <c r="M358" s="153" t="s">
        <v>1</v>
      </c>
      <c r="N358" s="154" t="s">
        <v>38</v>
      </c>
      <c r="O358" s="58"/>
      <c r="P358" s="155">
        <f>O358*H358</f>
        <v>0</v>
      </c>
      <c r="Q358" s="155">
        <v>0.14760999999999999</v>
      </c>
      <c r="R358" s="155">
        <f>Q358*H358</f>
        <v>13.653924999999999</v>
      </c>
      <c r="S358" s="155">
        <v>0</v>
      </c>
      <c r="T358" s="156">
        <f>S358*H358</f>
        <v>0</v>
      </c>
      <c r="U358" s="32"/>
      <c r="V358" s="32"/>
      <c r="W358" s="32"/>
      <c r="X358" s="32"/>
      <c r="Y358" s="32"/>
      <c r="Z358" s="32"/>
      <c r="AA358" s="32"/>
      <c r="AB358" s="32"/>
      <c r="AC358" s="32"/>
      <c r="AD358" s="32"/>
      <c r="AE358" s="32"/>
      <c r="AR358" s="157" t="s">
        <v>135</v>
      </c>
      <c r="AT358" s="157" t="s">
        <v>131</v>
      </c>
      <c r="AU358" s="157" t="s">
        <v>83</v>
      </c>
      <c r="AY358" s="17" t="s">
        <v>129</v>
      </c>
      <c r="BE358" s="158">
        <f>IF(N358="základní",J358,0)</f>
        <v>0</v>
      </c>
      <c r="BF358" s="158">
        <f>IF(N358="snížená",J358,0)</f>
        <v>0</v>
      </c>
      <c r="BG358" s="158">
        <f>IF(N358="zákl. přenesená",J358,0)</f>
        <v>0</v>
      </c>
      <c r="BH358" s="158">
        <f>IF(N358="sníž. přenesená",J358,0)</f>
        <v>0</v>
      </c>
      <c r="BI358" s="158">
        <f>IF(N358="nulová",J358,0)</f>
        <v>0</v>
      </c>
      <c r="BJ358" s="17" t="s">
        <v>81</v>
      </c>
      <c r="BK358" s="158">
        <f>ROUND(I358*H358,2)</f>
        <v>0</v>
      </c>
      <c r="BL358" s="17" t="s">
        <v>135</v>
      </c>
      <c r="BM358" s="157" t="s">
        <v>476</v>
      </c>
    </row>
    <row r="359" spans="1:65" s="15" customFormat="1">
      <c r="B359" s="176"/>
      <c r="D359" s="160" t="s">
        <v>137</v>
      </c>
      <c r="E359" s="177" t="s">
        <v>1</v>
      </c>
      <c r="F359" s="178" t="s">
        <v>201</v>
      </c>
      <c r="H359" s="177" t="s">
        <v>1</v>
      </c>
      <c r="I359" s="179"/>
      <c r="L359" s="176"/>
      <c r="M359" s="180"/>
      <c r="N359" s="181"/>
      <c r="O359" s="181"/>
      <c r="P359" s="181"/>
      <c r="Q359" s="181"/>
      <c r="R359" s="181"/>
      <c r="S359" s="181"/>
      <c r="T359" s="182"/>
      <c r="AT359" s="177" t="s">
        <v>137</v>
      </c>
      <c r="AU359" s="177" t="s">
        <v>83</v>
      </c>
      <c r="AV359" s="15" t="s">
        <v>81</v>
      </c>
      <c r="AW359" s="15" t="s">
        <v>30</v>
      </c>
      <c r="AX359" s="15" t="s">
        <v>73</v>
      </c>
      <c r="AY359" s="177" t="s">
        <v>129</v>
      </c>
    </row>
    <row r="360" spans="1:65" s="13" customFormat="1">
      <c r="B360" s="159"/>
      <c r="D360" s="160" t="s">
        <v>137</v>
      </c>
      <c r="E360" s="161" t="s">
        <v>1</v>
      </c>
      <c r="F360" s="162" t="s">
        <v>477</v>
      </c>
      <c r="H360" s="163">
        <v>92.5</v>
      </c>
      <c r="I360" s="164"/>
      <c r="L360" s="159"/>
      <c r="M360" s="165"/>
      <c r="N360" s="166"/>
      <c r="O360" s="166"/>
      <c r="P360" s="166"/>
      <c r="Q360" s="166"/>
      <c r="R360" s="166"/>
      <c r="S360" s="166"/>
      <c r="T360" s="167"/>
      <c r="AT360" s="161" t="s">
        <v>137</v>
      </c>
      <c r="AU360" s="161" t="s">
        <v>83</v>
      </c>
      <c r="AV360" s="13" t="s">
        <v>83</v>
      </c>
      <c r="AW360" s="13" t="s">
        <v>30</v>
      </c>
      <c r="AX360" s="13" t="s">
        <v>73</v>
      </c>
      <c r="AY360" s="161" t="s">
        <v>129</v>
      </c>
    </row>
    <row r="361" spans="1:65" s="14" customFormat="1">
      <c r="B361" s="168"/>
      <c r="D361" s="160" t="s">
        <v>137</v>
      </c>
      <c r="E361" s="169" t="s">
        <v>1</v>
      </c>
      <c r="F361" s="170" t="s">
        <v>139</v>
      </c>
      <c r="H361" s="171">
        <v>92.5</v>
      </c>
      <c r="I361" s="172"/>
      <c r="L361" s="168"/>
      <c r="M361" s="173"/>
      <c r="N361" s="174"/>
      <c r="O361" s="174"/>
      <c r="P361" s="174"/>
      <c r="Q361" s="174"/>
      <c r="R361" s="174"/>
      <c r="S361" s="174"/>
      <c r="T361" s="175"/>
      <c r="AT361" s="169" t="s">
        <v>137</v>
      </c>
      <c r="AU361" s="169" t="s">
        <v>83</v>
      </c>
      <c r="AV361" s="14" t="s">
        <v>135</v>
      </c>
      <c r="AW361" s="14" t="s">
        <v>30</v>
      </c>
      <c r="AX361" s="14" t="s">
        <v>81</v>
      </c>
      <c r="AY361" s="169" t="s">
        <v>129</v>
      </c>
    </row>
    <row r="362" spans="1:65" s="2" customFormat="1" ht="24.2" customHeight="1">
      <c r="A362" s="32"/>
      <c r="B362" s="144"/>
      <c r="C362" s="183" t="s">
        <v>478</v>
      </c>
      <c r="D362" s="183" t="s">
        <v>222</v>
      </c>
      <c r="E362" s="184" t="s">
        <v>479</v>
      </c>
      <c r="F362" s="185" t="s">
        <v>480</v>
      </c>
      <c r="G362" s="186" t="s">
        <v>218</v>
      </c>
      <c r="H362" s="187">
        <v>92.5</v>
      </c>
      <c r="I362" s="188"/>
      <c r="J362" s="189">
        <f>ROUND(I362*H362,2)</f>
        <v>0</v>
      </c>
      <c r="K362" s="190"/>
      <c r="L362" s="191"/>
      <c r="M362" s="192" t="s">
        <v>1</v>
      </c>
      <c r="N362" s="193" t="s">
        <v>38</v>
      </c>
      <c r="O362" s="58"/>
      <c r="P362" s="155">
        <f>O362*H362</f>
        <v>0</v>
      </c>
      <c r="Q362" s="155">
        <v>0.25755</v>
      </c>
      <c r="R362" s="155">
        <f>Q362*H362</f>
        <v>23.823374999999999</v>
      </c>
      <c r="S362" s="155">
        <v>0</v>
      </c>
      <c r="T362" s="156">
        <f>S362*H362</f>
        <v>0</v>
      </c>
      <c r="U362" s="32"/>
      <c r="V362" s="32"/>
      <c r="W362" s="32"/>
      <c r="X362" s="32"/>
      <c r="Y362" s="32"/>
      <c r="Z362" s="32"/>
      <c r="AA362" s="32"/>
      <c r="AB362" s="32"/>
      <c r="AC362" s="32"/>
      <c r="AD362" s="32"/>
      <c r="AE362" s="32"/>
      <c r="AR362" s="157" t="s">
        <v>166</v>
      </c>
      <c r="AT362" s="157" t="s">
        <v>222</v>
      </c>
      <c r="AU362" s="157" t="s">
        <v>83</v>
      </c>
      <c r="AY362" s="17" t="s">
        <v>129</v>
      </c>
      <c r="BE362" s="158">
        <f>IF(N362="základní",J362,0)</f>
        <v>0</v>
      </c>
      <c r="BF362" s="158">
        <f>IF(N362="snížená",J362,0)</f>
        <v>0</v>
      </c>
      <c r="BG362" s="158">
        <f>IF(N362="zákl. přenesená",J362,0)</f>
        <v>0</v>
      </c>
      <c r="BH362" s="158">
        <f>IF(N362="sníž. přenesená",J362,0)</f>
        <v>0</v>
      </c>
      <c r="BI362" s="158">
        <f>IF(N362="nulová",J362,0)</f>
        <v>0</v>
      </c>
      <c r="BJ362" s="17" t="s">
        <v>81</v>
      </c>
      <c r="BK362" s="158">
        <f>ROUND(I362*H362,2)</f>
        <v>0</v>
      </c>
      <c r="BL362" s="17" t="s">
        <v>135</v>
      </c>
      <c r="BM362" s="157" t="s">
        <v>481</v>
      </c>
    </row>
    <row r="363" spans="1:65" s="2" customFormat="1" ht="24.2" customHeight="1">
      <c r="A363" s="32"/>
      <c r="B363" s="144"/>
      <c r="C363" s="145" t="s">
        <v>482</v>
      </c>
      <c r="D363" s="145" t="s">
        <v>131</v>
      </c>
      <c r="E363" s="146" t="s">
        <v>483</v>
      </c>
      <c r="F363" s="147" t="s">
        <v>484</v>
      </c>
      <c r="G363" s="148" t="s">
        <v>218</v>
      </c>
      <c r="H363" s="149">
        <v>12</v>
      </c>
      <c r="I363" s="150"/>
      <c r="J363" s="151">
        <f>ROUND(I363*H363,2)</f>
        <v>0</v>
      </c>
      <c r="K363" s="152"/>
      <c r="L363" s="33"/>
      <c r="M363" s="153" t="s">
        <v>1</v>
      </c>
      <c r="N363" s="154" t="s">
        <v>38</v>
      </c>
      <c r="O363" s="58"/>
      <c r="P363" s="155">
        <f>O363*H363</f>
        <v>0</v>
      </c>
      <c r="Q363" s="155">
        <v>0.13095999999999999</v>
      </c>
      <c r="R363" s="155">
        <f>Q363*H363</f>
        <v>1.57152</v>
      </c>
      <c r="S363" s="155">
        <v>0</v>
      </c>
      <c r="T363" s="156">
        <f>S363*H363</f>
        <v>0</v>
      </c>
      <c r="U363" s="32"/>
      <c r="V363" s="32"/>
      <c r="W363" s="32"/>
      <c r="X363" s="32"/>
      <c r="Y363" s="32"/>
      <c r="Z363" s="32"/>
      <c r="AA363" s="32"/>
      <c r="AB363" s="32"/>
      <c r="AC363" s="32"/>
      <c r="AD363" s="32"/>
      <c r="AE363" s="32"/>
      <c r="AR363" s="157" t="s">
        <v>135</v>
      </c>
      <c r="AT363" s="157" t="s">
        <v>131</v>
      </c>
      <c r="AU363" s="157" t="s">
        <v>83</v>
      </c>
      <c r="AY363" s="17" t="s">
        <v>129</v>
      </c>
      <c r="BE363" s="158">
        <f>IF(N363="základní",J363,0)</f>
        <v>0</v>
      </c>
      <c r="BF363" s="158">
        <f>IF(N363="snížená",J363,0)</f>
        <v>0</v>
      </c>
      <c r="BG363" s="158">
        <f>IF(N363="zákl. přenesená",J363,0)</f>
        <v>0</v>
      </c>
      <c r="BH363" s="158">
        <f>IF(N363="sníž. přenesená",J363,0)</f>
        <v>0</v>
      </c>
      <c r="BI363" s="158">
        <f>IF(N363="nulová",J363,0)</f>
        <v>0</v>
      </c>
      <c r="BJ363" s="17" t="s">
        <v>81</v>
      </c>
      <c r="BK363" s="158">
        <f>ROUND(I363*H363,2)</f>
        <v>0</v>
      </c>
      <c r="BL363" s="17" t="s">
        <v>135</v>
      </c>
      <c r="BM363" s="157" t="s">
        <v>485</v>
      </c>
    </row>
    <row r="364" spans="1:65" s="13" customFormat="1">
      <c r="B364" s="159"/>
      <c r="D364" s="160" t="s">
        <v>137</v>
      </c>
      <c r="E364" s="161" t="s">
        <v>1</v>
      </c>
      <c r="F364" s="162" t="s">
        <v>486</v>
      </c>
      <c r="H364" s="163">
        <v>12</v>
      </c>
      <c r="I364" s="164"/>
      <c r="L364" s="159"/>
      <c r="M364" s="165"/>
      <c r="N364" s="166"/>
      <c r="O364" s="166"/>
      <c r="P364" s="166"/>
      <c r="Q364" s="166"/>
      <c r="R364" s="166"/>
      <c r="S364" s="166"/>
      <c r="T364" s="167"/>
      <c r="AT364" s="161" t="s">
        <v>137</v>
      </c>
      <c r="AU364" s="161" t="s">
        <v>83</v>
      </c>
      <c r="AV364" s="13" t="s">
        <v>83</v>
      </c>
      <c r="AW364" s="13" t="s">
        <v>30</v>
      </c>
      <c r="AX364" s="13" t="s">
        <v>73</v>
      </c>
      <c r="AY364" s="161" t="s">
        <v>129</v>
      </c>
    </row>
    <row r="365" spans="1:65" s="14" customFormat="1">
      <c r="B365" s="168"/>
      <c r="D365" s="160" t="s">
        <v>137</v>
      </c>
      <c r="E365" s="169" t="s">
        <v>1</v>
      </c>
      <c r="F365" s="170" t="s">
        <v>139</v>
      </c>
      <c r="H365" s="171">
        <v>12</v>
      </c>
      <c r="I365" s="172"/>
      <c r="L365" s="168"/>
      <c r="M365" s="173"/>
      <c r="N365" s="174"/>
      <c r="O365" s="174"/>
      <c r="P365" s="174"/>
      <c r="Q365" s="174"/>
      <c r="R365" s="174"/>
      <c r="S365" s="174"/>
      <c r="T365" s="175"/>
      <c r="AT365" s="169" t="s">
        <v>137</v>
      </c>
      <c r="AU365" s="169" t="s">
        <v>83</v>
      </c>
      <c r="AV365" s="14" t="s">
        <v>135</v>
      </c>
      <c r="AW365" s="14" t="s">
        <v>30</v>
      </c>
      <c r="AX365" s="14" t="s">
        <v>81</v>
      </c>
      <c r="AY365" s="169" t="s">
        <v>129</v>
      </c>
    </row>
    <row r="366" spans="1:65" s="2" customFormat="1" ht="16.5" customHeight="1">
      <c r="A366" s="32"/>
      <c r="B366" s="144"/>
      <c r="C366" s="183" t="s">
        <v>487</v>
      </c>
      <c r="D366" s="183" t="s">
        <v>222</v>
      </c>
      <c r="E366" s="184" t="s">
        <v>488</v>
      </c>
      <c r="F366" s="185" t="s">
        <v>489</v>
      </c>
      <c r="G366" s="186" t="s">
        <v>174</v>
      </c>
      <c r="H366" s="187">
        <v>6</v>
      </c>
      <c r="I366" s="188"/>
      <c r="J366" s="189">
        <f>ROUND(I366*H366,2)</f>
        <v>0</v>
      </c>
      <c r="K366" s="190"/>
      <c r="L366" s="191"/>
      <c r="M366" s="192" t="s">
        <v>1</v>
      </c>
      <c r="N366" s="193" t="s">
        <v>38</v>
      </c>
      <c r="O366" s="58"/>
      <c r="P366" s="155">
        <f>O366*H366</f>
        <v>0</v>
      </c>
      <c r="Q366" s="155">
        <v>0.47499999999999998</v>
      </c>
      <c r="R366" s="155">
        <f>Q366*H366</f>
        <v>2.8499999999999996</v>
      </c>
      <c r="S366" s="155">
        <v>0</v>
      </c>
      <c r="T366" s="156">
        <f>S366*H366</f>
        <v>0</v>
      </c>
      <c r="U366" s="32"/>
      <c r="V366" s="32"/>
      <c r="W366" s="32"/>
      <c r="X366" s="32"/>
      <c r="Y366" s="32"/>
      <c r="Z366" s="32"/>
      <c r="AA366" s="32"/>
      <c r="AB366" s="32"/>
      <c r="AC366" s="32"/>
      <c r="AD366" s="32"/>
      <c r="AE366" s="32"/>
      <c r="AR366" s="157" t="s">
        <v>166</v>
      </c>
      <c r="AT366" s="157" t="s">
        <v>222</v>
      </c>
      <c r="AU366" s="157" t="s">
        <v>83</v>
      </c>
      <c r="AY366" s="17" t="s">
        <v>129</v>
      </c>
      <c r="BE366" s="158">
        <f>IF(N366="základní",J366,0)</f>
        <v>0</v>
      </c>
      <c r="BF366" s="158">
        <f>IF(N366="snížená",J366,0)</f>
        <v>0</v>
      </c>
      <c r="BG366" s="158">
        <f>IF(N366="zákl. přenesená",J366,0)</f>
        <v>0</v>
      </c>
      <c r="BH366" s="158">
        <f>IF(N366="sníž. přenesená",J366,0)</f>
        <v>0</v>
      </c>
      <c r="BI366" s="158">
        <f>IF(N366="nulová",J366,0)</f>
        <v>0</v>
      </c>
      <c r="BJ366" s="17" t="s">
        <v>81</v>
      </c>
      <c r="BK366" s="158">
        <f>ROUND(I366*H366,2)</f>
        <v>0</v>
      </c>
      <c r="BL366" s="17" t="s">
        <v>135</v>
      </c>
      <c r="BM366" s="157" t="s">
        <v>490</v>
      </c>
    </row>
    <row r="367" spans="1:65" s="2" customFormat="1" ht="16.5" customHeight="1">
      <c r="A367" s="32"/>
      <c r="B367" s="144"/>
      <c r="C367" s="183" t="s">
        <v>491</v>
      </c>
      <c r="D367" s="183" t="s">
        <v>222</v>
      </c>
      <c r="E367" s="184" t="s">
        <v>492</v>
      </c>
      <c r="F367" s="185" t="s">
        <v>493</v>
      </c>
      <c r="G367" s="186" t="s">
        <v>174</v>
      </c>
      <c r="H367" s="187">
        <v>6</v>
      </c>
      <c r="I367" s="188"/>
      <c r="J367" s="189">
        <f>ROUND(I367*H367,2)</f>
        <v>0</v>
      </c>
      <c r="K367" s="190"/>
      <c r="L367" s="191"/>
      <c r="M367" s="192" t="s">
        <v>1</v>
      </c>
      <c r="N367" s="193" t="s">
        <v>38</v>
      </c>
      <c r="O367" s="58"/>
      <c r="P367" s="155">
        <f>O367*H367</f>
        <v>0</v>
      </c>
      <c r="Q367" s="155">
        <v>0.08</v>
      </c>
      <c r="R367" s="155">
        <f>Q367*H367</f>
        <v>0.48</v>
      </c>
      <c r="S367" s="155">
        <v>0</v>
      </c>
      <c r="T367" s="156">
        <f>S367*H367</f>
        <v>0</v>
      </c>
      <c r="U367" s="32"/>
      <c r="V367" s="32"/>
      <c r="W367" s="32"/>
      <c r="X367" s="32"/>
      <c r="Y367" s="32"/>
      <c r="Z367" s="32"/>
      <c r="AA367" s="32"/>
      <c r="AB367" s="32"/>
      <c r="AC367" s="32"/>
      <c r="AD367" s="32"/>
      <c r="AE367" s="32"/>
      <c r="AR367" s="157" t="s">
        <v>166</v>
      </c>
      <c r="AT367" s="157" t="s">
        <v>222</v>
      </c>
      <c r="AU367" s="157" t="s">
        <v>83</v>
      </c>
      <c r="AY367" s="17" t="s">
        <v>129</v>
      </c>
      <c r="BE367" s="158">
        <f>IF(N367="základní",J367,0)</f>
        <v>0</v>
      </c>
      <c r="BF367" s="158">
        <f>IF(N367="snížená",J367,0)</f>
        <v>0</v>
      </c>
      <c r="BG367" s="158">
        <f>IF(N367="zákl. přenesená",J367,0)</f>
        <v>0</v>
      </c>
      <c r="BH367" s="158">
        <f>IF(N367="sníž. přenesená",J367,0)</f>
        <v>0</v>
      </c>
      <c r="BI367" s="158">
        <f>IF(N367="nulová",J367,0)</f>
        <v>0</v>
      </c>
      <c r="BJ367" s="17" t="s">
        <v>81</v>
      </c>
      <c r="BK367" s="158">
        <f>ROUND(I367*H367,2)</f>
        <v>0</v>
      </c>
      <c r="BL367" s="17" t="s">
        <v>135</v>
      </c>
      <c r="BM367" s="157" t="s">
        <v>494</v>
      </c>
    </row>
    <row r="368" spans="1:65" s="2" customFormat="1" ht="24.2" customHeight="1">
      <c r="A368" s="32"/>
      <c r="B368" s="144"/>
      <c r="C368" s="145" t="s">
        <v>495</v>
      </c>
      <c r="D368" s="145" t="s">
        <v>131</v>
      </c>
      <c r="E368" s="146" t="s">
        <v>496</v>
      </c>
      <c r="F368" s="147" t="s">
        <v>497</v>
      </c>
      <c r="G368" s="148" t="s">
        <v>218</v>
      </c>
      <c r="H368" s="149">
        <v>23.5</v>
      </c>
      <c r="I368" s="150"/>
      <c r="J368" s="151">
        <f>ROUND(I368*H368,2)</f>
        <v>0</v>
      </c>
      <c r="K368" s="152"/>
      <c r="L368" s="33"/>
      <c r="M368" s="153" t="s">
        <v>1</v>
      </c>
      <c r="N368" s="154" t="s">
        <v>38</v>
      </c>
      <c r="O368" s="58"/>
      <c r="P368" s="155">
        <f>O368*H368</f>
        <v>0</v>
      </c>
      <c r="Q368" s="155">
        <v>0.16370999999999999</v>
      </c>
      <c r="R368" s="155">
        <f>Q368*H368</f>
        <v>3.8471850000000001</v>
      </c>
      <c r="S368" s="155">
        <v>0</v>
      </c>
      <c r="T368" s="156">
        <f>S368*H368</f>
        <v>0</v>
      </c>
      <c r="U368" s="32"/>
      <c r="V368" s="32"/>
      <c r="W368" s="32"/>
      <c r="X368" s="32"/>
      <c r="Y368" s="32"/>
      <c r="Z368" s="32"/>
      <c r="AA368" s="32"/>
      <c r="AB368" s="32"/>
      <c r="AC368" s="32"/>
      <c r="AD368" s="32"/>
      <c r="AE368" s="32"/>
      <c r="AR368" s="157" t="s">
        <v>135</v>
      </c>
      <c r="AT368" s="157" t="s">
        <v>131</v>
      </c>
      <c r="AU368" s="157" t="s">
        <v>83</v>
      </c>
      <c r="AY368" s="17" t="s">
        <v>129</v>
      </c>
      <c r="BE368" s="158">
        <f>IF(N368="základní",J368,0)</f>
        <v>0</v>
      </c>
      <c r="BF368" s="158">
        <f>IF(N368="snížená",J368,0)</f>
        <v>0</v>
      </c>
      <c r="BG368" s="158">
        <f>IF(N368="zákl. přenesená",J368,0)</f>
        <v>0</v>
      </c>
      <c r="BH368" s="158">
        <f>IF(N368="sníž. přenesená",J368,0)</f>
        <v>0</v>
      </c>
      <c r="BI368" s="158">
        <f>IF(N368="nulová",J368,0)</f>
        <v>0</v>
      </c>
      <c r="BJ368" s="17" t="s">
        <v>81</v>
      </c>
      <c r="BK368" s="158">
        <f>ROUND(I368*H368,2)</f>
        <v>0</v>
      </c>
      <c r="BL368" s="17" t="s">
        <v>135</v>
      </c>
      <c r="BM368" s="157" t="s">
        <v>498</v>
      </c>
    </row>
    <row r="369" spans="1:65" s="15" customFormat="1">
      <c r="B369" s="176"/>
      <c r="D369" s="160" t="s">
        <v>137</v>
      </c>
      <c r="E369" s="177" t="s">
        <v>1</v>
      </c>
      <c r="F369" s="178" t="s">
        <v>201</v>
      </c>
      <c r="H369" s="177" t="s">
        <v>1</v>
      </c>
      <c r="I369" s="179"/>
      <c r="L369" s="176"/>
      <c r="M369" s="180"/>
      <c r="N369" s="181"/>
      <c r="O369" s="181"/>
      <c r="P369" s="181"/>
      <c r="Q369" s="181"/>
      <c r="R369" s="181"/>
      <c r="S369" s="181"/>
      <c r="T369" s="182"/>
      <c r="AT369" s="177" t="s">
        <v>137</v>
      </c>
      <c r="AU369" s="177" t="s">
        <v>83</v>
      </c>
      <c r="AV369" s="15" t="s">
        <v>81</v>
      </c>
      <c r="AW369" s="15" t="s">
        <v>30</v>
      </c>
      <c r="AX369" s="15" t="s">
        <v>73</v>
      </c>
      <c r="AY369" s="177" t="s">
        <v>129</v>
      </c>
    </row>
    <row r="370" spans="1:65" s="13" customFormat="1">
      <c r="B370" s="159"/>
      <c r="D370" s="160" t="s">
        <v>137</v>
      </c>
      <c r="E370" s="161" t="s">
        <v>1</v>
      </c>
      <c r="F370" s="162" t="s">
        <v>499</v>
      </c>
      <c r="H370" s="163">
        <v>23.5</v>
      </c>
      <c r="I370" s="164"/>
      <c r="L370" s="159"/>
      <c r="M370" s="165"/>
      <c r="N370" s="166"/>
      <c r="O370" s="166"/>
      <c r="P370" s="166"/>
      <c r="Q370" s="166"/>
      <c r="R370" s="166"/>
      <c r="S370" s="166"/>
      <c r="T370" s="167"/>
      <c r="AT370" s="161" t="s">
        <v>137</v>
      </c>
      <c r="AU370" s="161" t="s">
        <v>83</v>
      </c>
      <c r="AV370" s="13" t="s">
        <v>83</v>
      </c>
      <c r="AW370" s="13" t="s">
        <v>30</v>
      </c>
      <c r="AX370" s="13" t="s">
        <v>73</v>
      </c>
      <c r="AY370" s="161" t="s">
        <v>129</v>
      </c>
    </row>
    <row r="371" spans="1:65" s="14" customFormat="1">
      <c r="B371" s="168"/>
      <c r="D371" s="160" t="s">
        <v>137</v>
      </c>
      <c r="E371" s="169" t="s">
        <v>1</v>
      </c>
      <c r="F371" s="170" t="s">
        <v>139</v>
      </c>
      <c r="H371" s="171">
        <v>23.5</v>
      </c>
      <c r="I371" s="172"/>
      <c r="L371" s="168"/>
      <c r="M371" s="173"/>
      <c r="N371" s="174"/>
      <c r="O371" s="174"/>
      <c r="P371" s="174"/>
      <c r="Q371" s="174"/>
      <c r="R371" s="174"/>
      <c r="S371" s="174"/>
      <c r="T371" s="175"/>
      <c r="AT371" s="169" t="s">
        <v>137</v>
      </c>
      <c r="AU371" s="169" t="s">
        <v>83</v>
      </c>
      <c r="AV371" s="14" t="s">
        <v>135</v>
      </c>
      <c r="AW371" s="14" t="s">
        <v>30</v>
      </c>
      <c r="AX371" s="14" t="s">
        <v>81</v>
      </c>
      <c r="AY371" s="169" t="s">
        <v>129</v>
      </c>
    </row>
    <row r="372" spans="1:65" s="2" customFormat="1" ht="24.2" customHeight="1">
      <c r="A372" s="32"/>
      <c r="B372" s="144"/>
      <c r="C372" s="183" t="s">
        <v>500</v>
      </c>
      <c r="D372" s="183" t="s">
        <v>222</v>
      </c>
      <c r="E372" s="184" t="s">
        <v>479</v>
      </c>
      <c r="F372" s="185" t="s">
        <v>480</v>
      </c>
      <c r="G372" s="186" t="s">
        <v>218</v>
      </c>
      <c r="H372" s="187">
        <v>23.5</v>
      </c>
      <c r="I372" s="188"/>
      <c r="J372" s="189">
        <f>ROUND(I372*H372,2)</f>
        <v>0</v>
      </c>
      <c r="K372" s="190"/>
      <c r="L372" s="191"/>
      <c r="M372" s="192" t="s">
        <v>1</v>
      </c>
      <c r="N372" s="193" t="s">
        <v>38</v>
      </c>
      <c r="O372" s="58"/>
      <c r="P372" s="155">
        <f>O372*H372</f>
        <v>0</v>
      </c>
      <c r="Q372" s="155">
        <v>0.25755</v>
      </c>
      <c r="R372" s="155">
        <f>Q372*H372</f>
        <v>6.0524250000000004</v>
      </c>
      <c r="S372" s="155">
        <v>0</v>
      </c>
      <c r="T372" s="156">
        <f>S372*H372</f>
        <v>0</v>
      </c>
      <c r="U372" s="32"/>
      <c r="V372" s="32"/>
      <c r="W372" s="32"/>
      <c r="X372" s="32"/>
      <c r="Y372" s="32"/>
      <c r="Z372" s="32"/>
      <c r="AA372" s="32"/>
      <c r="AB372" s="32"/>
      <c r="AC372" s="32"/>
      <c r="AD372" s="32"/>
      <c r="AE372" s="32"/>
      <c r="AR372" s="157" t="s">
        <v>166</v>
      </c>
      <c r="AT372" s="157" t="s">
        <v>222</v>
      </c>
      <c r="AU372" s="157" t="s">
        <v>83</v>
      </c>
      <c r="AY372" s="17" t="s">
        <v>129</v>
      </c>
      <c r="BE372" s="158">
        <f>IF(N372="základní",J372,0)</f>
        <v>0</v>
      </c>
      <c r="BF372" s="158">
        <f>IF(N372="snížená",J372,0)</f>
        <v>0</v>
      </c>
      <c r="BG372" s="158">
        <f>IF(N372="zákl. přenesená",J372,0)</f>
        <v>0</v>
      </c>
      <c r="BH372" s="158">
        <f>IF(N372="sníž. přenesená",J372,0)</f>
        <v>0</v>
      </c>
      <c r="BI372" s="158">
        <f>IF(N372="nulová",J372,0)</f>
        <v>0</v>
      </c>
      <c r="BJ372" s="17" t="s">
        <v>81</v>
      </c>
      <c r="BK372" s="158">
        <f>ROUND(I372*H372,2)</f>
        <v>0</v>
      </c>
      <c r="BL372" s="17" t="s">
        <v>135</v>
      </c>
      <c r="BM372" s="157" t="s">
        <v>501</v>
      </c>
    </row>
    <row r="373" spans="1:65" s="2" customFormat="1" ht="24.2" customHeight="1">
      <c r="A373" s="32"/>
      <c r="B373" s="144"/>
      <c r="C373" s="145" t="s">
        <v>502</v>
      </c>
      <c r="D373" s="145" t="s">
        <v>131</v>
      </c>
      <c r="E373" s="146" t="s">
        <v>503</v>
      </c>
      <c r="F373" s="147" t="s">
        <v>504</v>
      </c>
      <c r="G373" s="148" t="s">
        <v>218</v>
      </c>
      <c r="H373" s="149">
        <v>2.6</v>
      </c>
      <c r="I373" s="150"/>
      <c r="J373" s="151">
        <f>ROUND(I373*H373,2)</f>
        <v>0</v>
      </c>
      <c r="K373" s="152"/>
      <c r="L373" s="33"/>
      <c r="M373" s="153" t="s">
        <v>1</v>
      </c>
      <c r="N373" s="154" t="s">
        <v>38</v>
      </c>
      <c r="O373" s="58"/>
      <c r="P373" s="155">
        <f>O373*H373</f>
        <v>0</v>
      </c>
      <c r="Q373" s="155">
        <v>0.29292000000000001</v>
      </c>
      <c r="R373" s="155">
        <f>Q373*H373</f>
        <v>0.76159200000000005</v>
      </c>
      <c r="S373" s="155">
        <v>0</v>
      </c>
      <c r="T373" s="156">
        <f>S373*H373</f>
        <v>0</v>
      </c>
      <c r="U373" s="32"/>
      <c r="V373" s="32"/>
      <c r="W373" s="32"/>
      <c r="X373" s="32"/>
      <c r="Y373" s="32"/>
      <c r="Z373" s="32"/>
      <c r="AA373" s="32"/>
      <c r="AB373" s="32"/>
      <c r="AC373" s="32"/>
      <c r="AD373" s="32"/>
      <c r="AE373" s="32"/>
      <c r="AR373" s="157" t="s">
        <v>135</v>
      </c>
      <c r="AT373" s="157" t="s">
        <v>131</v>
      </c>
      <c r="AU373" s="157" t="s">
        <v>83</v>
      </c>
      <c r="AY373" s="17" t="s">
        <v>129</v>
      </c>
      <c r="BE373" s="158">
        <f>IF(N373="základní",J373,0)</f>
        <v>0</v>
      </c>
      <c r="BF373" s="158">
        <f>IF(N373="snížená",J373,0)</f>
        <v>0</v>
      </c>
      <c r="BG373" s="158">
        <f>IF(N373="zákl. přenesená",J373,0)</f>
        <v>0</v>
      </c>
      <c r="BH373" s="158">
        <f>IF(N373="sníž. přenesená",J373,0)</f>
        <v>0</v>
      </c>
      <c r="BI373" s="158">
        <f>IF(N373="nulová",J373,0)</f>
        <v>0</v>
      </c>
      <c r="BJ373" s="17" t="s">
        <v>81</v>
      </c>
      <c r="BK373" s="158">
        <f>ROUND(I373*H373,2)</f>
        <v>0</v>
      </c>
      <c r="BL373" s="17" t="s">
        <v>135</v>
      </c>
      <c r="BM373" s="157" t="s">
        <v>505</v>
      </c>
    </row>
    <row r="374" spans="1:65" s="2" customFormat="1" ht="24.2" customHeight="1">
      <c r="A374" s="32"/>
      <c r="B374" s="144"/>
      <c r="C374" s="145" t="s">
        <v>506</v>
      </c>
      <c r="D374" s="145" t="s">
        <v>131</v>
      </c>
      <c r="E374" s="146" t="s">
        <v>507</v>
      </c>
      <c r="F374" s="147" t="s">
        <v>508</v>
      </c>
      <c r="G374" s="148" t="s">
        <v>134</v>
      </c>
      <c r="H374" s="149">
        <v>46</v>
      </c>
      <c r="I374" s="150"/>
      <c r="J374" s="151">
        <f>ROUND(I374*H374,2)</f>
        <v>0</v>
      </c>
      <c r="K374" s="152"/>
      <c r="L374" s="33"/>
      <c r="M374" s="153" t="s">
        <v>1</v>
      </c>
      <c r="N374" s="154" t="s">
        <v>38</v>
      </c>
      <c r="O374" s="58"/>
      <c r="P374" s="155">
        <f>O374*H374</f>
        <v>0</v>
      </c>
      <c r="Q374" s="155">
        <v>0</v>
      </c>
      <c r="R374" s="155">
        <f>Q374*H374</f>
        <v>0</v>
      </c>
      <c r="S374" s="155">
        <v>0</v>
      </c>
      <c r="T374" s="156">
        <f>S374*H374</f>
        <v>0</v>
      </c>
      <c r="U374" s="32"/>
      <c r="V374" s="32"/>
      <c r="W374" s="32"/>
      <c r="X374" s="32"/>
      <c r="Y374" s="32"/>
      <c r="Z374" s="32"/>
      <c r="AA374" s="32"/>
      <c r="AB374" s="32"/>
      <c r="AC374" s="32"/>
      <c r="AD374" s="32"/>
      <c r="AE374" s="32"/>
      <c r="AR374" s="157" t="s">
        <v>135</v>
      </c>
      <c r="AT374" s="157" t="s">
        <v>131</v>
      </c>
      <c r="AU374" s="157" t="s">
        <v>83</v>
      </c>
      <c r="AY374" s="17" t="s">
        <v>129</v>
      </c>
      <c r="BE374" s="158">
        <f>IF(N374="základní",J374,0)</f>
        <v>0</v>
      </c>
      <c r="BF374" s="158">
        <f>IF(N374="snížená",J374,0)</f>
        <v>0</v>
      </c>
      <c r="BG374" s="158">
        <f>IF(N374="zákl. přenesená",J374,0)</f>
        <v>0</v>
      </c>
      <c r="BH374" s="158">
        <f>IF(N374="sníž. přenesená",J374,0)</f>
        <v>0</v>
      </c>
      <c r="BI374" s="158">
        <f>IF(N374="nulová",J374,0)</f>
        <v>0</v>
      </c>
      <c r="BJ374" s="17" t="s">
        <v>81</v>
      </c>
      <c r="BK374" s="158">
        <f>ROUND(I374*H374,2)</f>
        <v>0</v>
      </c>
      <c r="BL374" s="17" t="s">
        <v>135</v>
      </c>
      <c r="BM374" s="157" t="s">
        <v>509</v>
      </c>
    </row>
    <row r="375" spans="1:65" s="13" customFormat="1">
      <c r="B375" s="159"/>
      <c r="D375" s="160" t="s">
        <v>137</v>
      </c>
      <c r="E375" s="161" t="s">
        <v>1</v>
      </c>
      <c r="F375" s="162" t="s">
        <v>143</v>
      </c>
      <c r="H375" s="163">
        <v>28</v>
      </c>
      <c r="I375" s="164"/>
      <c r="L375" s="159"/>
      <c r="M375" s="165"/>
      <c r="N375" s="166"/>
      <c r="O375" s="166"/>
      <c r="P375" s="166"/>
      <c r="Q375" s="166"/>
      <c r="R375" s="166"/>
      <c r="S375" s="166"/>
      <c r="T375" s="167"/>
      <c r="AT375" s="161" t="s">
        <v>137</v>
      </c>
      <c r="AU375" s="161" t="s">
        <v>83</v>
      </c>
      <c r="AV375" s="13" t="s">
        <v>83</v>
      </c>
      <c r="AW375" s="13" t="s">
        <v>30</v>
      </c>
      <c r="AX375" s="13" t="s">
        <v>73</v>
      </c>
      <c r="AY375" s="161" t="s">
        <v>129</v>
      </c>
    </row>
    <row r="376" spans="1:65" s="13" customFormat="1">
      <c r="B376" s="159"/>
      <c r="D376" s="160" t="s">
        <v>137</v>
      </c>
      <c r="E376" s="161" t="s">
        <v>1</v>
      </c>
      <c r="F376" s="162" t="s">
        <v>138</v>
      </c>
      <c r="H376" s="163">
        <v>18</v>
      </c>
      <c r="I376" s="164"/>
      <c r="L376" s="159"/>
      <c r="M376" s="165"/>
      <c r="N376" s="166"/>
      <c r="O376" s="166"/>
      <c r="P376" s="166"/>
      <c r="Q376" s="166"/>
      <c r="R376" s="166"/>
      <c r="S376" s="166"/>
      <c r="T376" s="167"/>
      <c r="AT376" s="161" t="s">
        <v>137</v>
      </c>
      <c r="AU376" s="161" t="s">
        <v>83</v>
      </c>
      <c r="AV376" s="13" t="s">
        <v>83</v>
      </c>
      <c r="AW376" s="13" t="s">
        <v>30</v>
      </c>
      <c r="AX376" s="13" t="s">
        <v>73</v>
      </c>
      <c r="AY376" s="161" t="s">
        <v>129</v>
      </c>
    </row>
    <row r="377" spans="1:65" s="14" customFormat="1">
      <c r="B377" s="168"/>
      <c r="D377" s="160" t="s">
        <v>137</v>
      </c>
      <c r="E377" s="169" t="s">
        <v>1</v>
      </c>
      <c r="F377" s="170" t="s">
        <v>139</v>
      </c>
      <c r="H377" s="171">
        <v>46</v>
      </c>
      <c r="I377" s="172"/>
      <c r="L377" s="168"/>
      <c r="M377" s="173"/>
      <c r="N377" s="174"/>
      <c r="O377" s="174"/>
      <c r="P377" s="174"/>
      <c r="Q377" s="174"/>
      <c r="R377" s="174"/>
      <c r="S377" s="174"/>
      <c r="T377" s="175"/>
      <c r="AT377" s="169" t="s">
        <v>137</v>
      </c>
      <c r="AU377" s="169" t="s">
        <v>83</v>
      </c>
      <c r="AV377" s="14" t="s">
        <v>135</v>
      </c>
      <c r="AW377" s="14" t="s">
        <v>30</v>
      </c>
      <c r="AX377" s="14" t="s">
        <v>81</v>
      </c>
      <c r="AY377" s="169" t="s">
        <v>129</v>
      </c>
    </row>
    <row r="378" spans="1:65" s="12" customFormat="1" ht="22.9" customHeight="1">
      <c r="B378" s="131"/>
      <c r="D378" s="132" t="s">
        <v>72</v>
      </c>
      <c r="E378" s="142" t="s">
        <v>510</v>
      </c>
      <c r="F378" s="142" t="s">
        <v>511</v>
      </c>
      <c r="I378" s="134"/>
      <c r="J378" s="143">
        <f>BK378</f>
        <v>0</v>
      </c>
      <c r="L378" s="131"/>
      <c r="M378" s="136"/>
      <c r="N378" s="137"/>
      <c r="O378" s="137"/>
      <c r="P378" s="138">
        <f>SUM(P379:P408)</f>
        <v>0</v>
      </c>
      <c r="Q378" s="137"/>
      <c r="R378" s="138">
        <f>SUM(R379:R408)</f>
        <v>0</v>
      </c>
      <c r="S378" s="137"/>
      <c r="T378" s="139">
        <f>SUM(T379:T408)</f>
        <v>0</v>
      </c>
      <c r="AR378" s="132" t="s">
        <v>81</v>
      </c>
      <c r="AT378" s="140" t="s">
        <v>72</v>
      </c>
      <c r="AU378" s="140" t="s">
        <v>81</v>
      </c>
      <c r="AY378" s="132" t="s">
        <v>129</v>
      </c>
      <c r="BK378" s="141">
        <f>SUM(BK379:BK408)</f>
        <v>0</v>
      </c>
    </row>
    <row r="379" spans="1:65" s="2" customFormat="1" ht="21.75" customHeight="1">
      <c r="A379" s="32"/>
      <c r="B379" s="144"/>
      <c r="C379" s="145" t="s">
        <v>512</v>
      </c>
      <c r="D379" s="145" t="s">
        <v>131</v>
      </c>
      <c r="E379" s="146" t="s">
        <v>513</v>
      </c>
      <c r="F379" s="147" t="s">
        <v>514</v>
      </c>
      <c r="G379" s="148" t="s">
        <v>289</v>
      </c>
      <c r="H379" s="149">
        <v>17.54</v>
      </c>
      <c r="I379" s="150"/>
      <c r="J379" s="151">
        <f>ROUND(I379*H379,2)</f>
        <v>0</v>
      </c>
      <c r="K379" s="152"/>
      <c r="L379" s="33"/>
      <c r="M379" s="153" t="s">
        <v>1</v>
      </c>
      <c r="N379" s="154" t="s">
        <v>38</v>
      </c>
      <c r="O379" s="58"/>
      <c r="P379" s="155">
        <f>O379*H379</f>
        <v>0</v>
      </c>
      <c r="Q379" s="155">
        <v>0</v>
      </c>
      <c r="R379" s="155">
        <f>Q379*H379</f>
        <v>0</v>
      </c>
      <c r="S379" s="155">
        <v>0</v>
      </c>
      <c r="T379" s="156">
        <f>S379*H379</f>
        <v>0</v>
      </c>
      <c r="U379" s="32"/>
      <c r="V379" s="32"/>
      <c r="W379" s="32"/>
      <c r="X379" s="32"/>
      <c r="Y379" s="32"/>
      <c r="Z379" s="32"/>
      <c r="AA379" s="32"/>
      <c r="AB379" s="32"/>
      <c r="AC379" s="32"/>
      <c r="AD379" s="32"/>
      <c r="AE379" s="32"/>
      <c r="AR379" s="157" t="s">
        <v>135</v>
      </c>
      <c r="AT379" s="157" t="s">
        <v>131</v>
      </c>
      <c r="AU379" s="157" t="s">
        <v>83</v>
      </c>
      <c r="AY379" s="17" t="s">
        <v>129</v>
      </c>
      <c r="BE379" s="158">
        <f>IF(N379="základní",J379,0)</f>
        <v>0</v>
      </c>
      <c r="BF379" s="158">
        <f>IF(N379="snížená",J379,0)</f>
        <v>0</v>
      </c>
      <c r="BG379" s="158">
        <f>IF(N379="zákl. přenesená",J379,0)</f>
        <v>0</v>
      </c>
      <c r="BH379" s="158">
        <f>IF(N379="sníž. přenesená",J379,0)</f>
        <v>0</v>
      </c>
      <c r="BI379" s="158">
        <f>IF(N379="nulová",J379,0)</f>
        <v>0</v>
      </c>
      <c r="BJ379" s="17" t="s">
        <v>81</v>
      </c>
      <c r="BK379" s="158">
        <f>ROUND(I379*H379,2)</f>
        <v>0</v>
      </c>
      <c r="BL379" s="17" t="s">
        <v>135</v>
      </c>
      <c r="BM379" s="157" t="s">
        <v>515</v>
      </c>
    </row>
    <row r="380" spans="1:65" s="13" customFormat="1">
      <c r="B380" s="159"/>
      <c r="D380" s="160" t="s">
        <v>137</v>
      </c>
      <c r="E380" s="161" t="s">
        <v>1</v>
      </c>
      <c r="F380" s="162" t="s">
        <v>516</v>
      </c>
      <c r="H380" s="163">
        <v>17.54</v>
      </c>
      <c r="I380" s="164"/>
      <c r="L380" s="159"/>
      <c r="M380" s="165"/>
      <c r="N380" s="166"/>
      <c r="O380" s="166"/>
      <c r="P380" s="166"/>
      <c r="Q380" s="166"/>
      <c r="R380" s="166"/>
      <c r="S380" s="166"/>
      <c r="T380" s="167"/>
      <c r="AT380" s="161" t="s">
        <v>137</v>
      </c>
      <c r="AU380" s="161" t="s">
        <v>83</v>
      </c>
      <c r="AV380" s="13" t="s">
        <v>83</v>
      </c>
      <c r="AW380" s="13" t="s">
        <v>30</v>
      </c>
      <c r="AX380" s="13" t="s">
        <v>73</v>
      </c>
      <c r="AY380" s="161" t="s">
        <v>129</v>
      </c>
    </row>
    <row r="381" spans="1:65" s="14" customFormat="1">
      <c r="B381" s="168"/>
      <c r="D381" s="160" t="s">
        <v>137</v>
      </c>
      <c r="E381" s="169" t="s">
        <v>1</v>
      </c>
      <c r="F381" s="170" t="s">
        <v>139</v>
      </c>
      <c r="H381" s="171">
        <v>17.54</v>
      </c>
      <c r="I381" s="172"/>
      <c r="L381" s="168"/>
      <c r="M381" s="173"/>
      <c r="N381" s="174"/>
      <c r="O381" s="174"/>
      <c r="P381" s="174"/>
      <c r="Q381" s="174"/>
      <c r="R381" s="174"/>
      <c r="S381" s="174"/>
      <c r="T381" s="175"/>
      <c r="AT381" s="169" t="s">
        <v>137</v>
      </c>
      <c r="AU381" s="169" t="s">
        <v>83</v>
      </c>
      <c r="AV381" s="14" t="s">
        <v>135</v>
      </c>
      <c r="AW381" s="14" t="s">
        <v>30</v>
      </c>
      <c r="AX381" s="14" t="s">
        <v>81</v>
      </c>
      <c r="AY381" s="169" t="s">
        <v>129</v>
      </c>
    </row>
    <row r="382" spans="1:65" s="2" customFormat="1" ht="24.2" customHeight="1">
      <c r="A382" s="32"/>
      <c r="B382" s="144"/>
      <c r="C382" s="145" t="s">
        <v>517</v>
      </c>
      <c r="D382" s="145" t="s">
        <v>131</v>
      </c>
      <c r="E382" s="146" t="s">
        <v>518</v>
      </c>
      <c r="F382" s="147" t="s">
        <v>519</v>
      </c>
      <c r="G382" s="148" t="s">
        <v>289</v>
      </c>
      <c r="H382" s="149">
        <v>157.86000000000001</v>
      </c>
      <c r="I382" s="150"/>
      <c r="J382" s="151">
        <f>ROUND(I382*H382,2)</f>
        <v>0</v>
      </c>
      <c r="K382" s="152"/>
      <c r="L382" s="33"/>
      <c r="M382" s="153" t="s">
        <v>1</v>
      </c>
      <c r="N382" s="154" t="s">
        <v>38</v>
      </c>
      <c r="O382" s="58"/>
      <c r="P382" s="155">
        <f>O382*H382</f>
        <v>0</v>
      </c>
      <c r="Q382" s="155">
        <v>0</v>
      </c>
      <c r="R382" s="155">
        <f>Q382*H382</f>
        <v>0</v>
      </c>
      <c r="S382" s="155">
        <v>0</v>
      </c>
      <c r="T382" s="156">
        <f>S382*H382</f>
        <v>0</v>
      </c>
      <c r="U382" s="32"/>
      <c r="V382" s="32"/>
      <c r="W382" s="32"/>
      <c r="X382" s="32"/>
      <c r="Y382" s="32"/>
      <c r="Z382" s="32"/>
      <c r="AA382" s="32"/>
      <c r="AB382" s="32"/>
      <c r="AC382" s="32"/>
      <c r="AD382" s="32"/>
      <c r="AE382" s="32"/>
      <c r="AR382" s="157" t="s">
        <v>135</v>
      </c>
      <c r="AT382" s="157" t="s">
        <v>131</v>
      </c>
      <c r="AU382" s="157" t="s">
        <v>83</v>
      </c>
      <c r="AY382" s="17" t="s">
        <v>129</v>
      </c>
      <c r="BE382" s="158">
        <f>IF(N382="základní",J382,0)</f>
        <v>0</v>
      </c>
      <c r="BF382" s="158">
        <f>IF(N382="snížená",J382,0)</f>
        <v>0</v>
      </c>
      <c r="BG382" s="158">
        <f>IF(N382="zákl. přenesená",J382,0)</f>
        <v>0</v>
      </c>
      <c r="BH382" s="158">
        <f>IF(N382="sníž. přenesená",J382,0)</f>
        <v>0</v>
      </c>
      <c r="BI382" s="158">
        <f>IF(N382="nulová",J382,0)</f>
        <v>0</v>
      </c>
      <c r="BJ382" s="17" t="s">
        <v>81</v>
      </c>
      <c r="BK382" s="158">
        <f>ROUND(I382*H382,2)</f>
        <v>0</v>
      </c>
      <c r="BL382" s="17" t="s">
        <v>135</v>
      </c>
      <c r="BM382" s="157" t="s">
        <v>520</v>
      </c>
    </row>
    <row r="383" spans="1:65" s="13" customFormat="1">
      <c r="B383" s="159"/>
      <c r="D383" s="160" t="s">
        <v>137</v>
      </c>
      <c r="F383" s="162" t="s">
        <v>521</v>
      </c>
      <c r="H383" s="163">
        <v>157.86000000000001</v>
      </c>
      <c r="I383" s="164"/>
      <c r="L383" s="159"/>
      <c r="M383" s="165"/>
      <c r="N383" s="166"/>
      <c r="O383" s="166"/>
      <c r="P383" s="166"/>
      <c r="Q383" s="166"/>
      <c r="R383" s="166"/>
      <c r="S383" s="166"/>
      <c r="T383" s="167"/>
      <c r="AT383" s="161" t="s">
        <v>137</v>
      </c>
      <c r="AU383" s="161" t="s">
        <v>83</v>
      </c>
      <c r="AV383" s="13" t="s">
        <v>83</v>
      </c>
      <c r="AW383" s="13" t="s">
        <v>3</v>
      </c>
      <c r="AX383" s="13" t="s">
        <v>81</v>
      </c>
      <c r="AY383" s="161" t="s">
        <v>129</v>
      </c>
    </row>
    <row r="384" spans="1:65" s="2" customFormat="1" ht="21.75" customHeight="1">
      <c r="A384" s="32"/>
      <c r="B384" s="144"/>
      <c r="C384" s="145" t="s">
        <v>522</v>
      </c>
      <c r="D384" s="145" t="s">
        <v>131</v>
      </c>
      <c r="E384" s="146" t="s">
        <v>523</v>
      </c>
      <c r="F384" s="147" t="s">
        <v>524</v>
      </c>
      <c r="G384" s="148" t="s">
        <v>289</v>
      </c>
      <c r="H384" s="149">
        <v>5.9950000000000001</v>
      </c>
      <c r="I384" s="150"/>
      <c r="J384" s="151">
        <f>ROUND(I384*H384,2)</f>
        <v>0</v>
      </c>
      <c r="K384" s="152"/>
      <c r="L384" s="33"/>
      <c r="M384" s="153" t="s">
        <v>1</v>
      </c>
      <c r="N384" s="154" t="s">
        <v>38</v>
      </c>
      <c r="O384" s="58"/>
      <c r="P384" s="155">
        <f>O384*H384</f>
        <v>0</v>
      </c>
      <c r="Q384" s="155">
        <v>0</v>
      </c>
      <c r="R384" s="155">
        <f>Q384*H384</f>
        <v>0</v>
      </c>
      <c r="S384" s="155">
        <v>0</v>
      </c>
      <c r="T384" s="156">
        <f>S384*H384</f>
        <v>0</v>
      </c>
      <c r="U384" s="32"/>
      <c r="V384" s="32"/>
      <c r="W384" s="32"/>
      <c r="X384" s="32"/>
      <c r="Y384" s="32"/>
      <c r="Z384" s="32"/>
      <c r="AA384" s="32"/>
      <c r="AB384" s="32"/>
      <c r="AC384" s="32"/>
      <c r="AD384" s="32"/>
      <c r="AE384" s="32"/>
      <c r="AR384" s="157" t="s">
        <v>135</v>
      </c>
      <c r="AT384" s="157" t="s">
        <v>131</v>
      </c>
      <c r="AU384" s="157" t="s">
        <v>83</v>
      </c>
      <c r="AY384" s="17" t="s">
        <v>129</v>
      </c>
      <c r="BE384" s="158">
        <f>IF(N384="základní",J384,0)</f>
        <v>0</v>
      </c>
      <c r="BF384" s="158">
        <f>IF(N384="snížená",J384,0)</f>
        <v>0</v>
      </c>
      <c r="BG384" s="158">
        <f>IF(N384="zákl. přenesená",J384,0)</f>
        <v>0</v>
      </c>
      <c r="BH384" s="158">
        <f>IF(N384="sníž. přenesená",J384,0)</f>
        <v>0</v>
      </c>
      <c r="BI384" s="158">
        <f>IF(N384="nulová",J384,0)</f>
        <v>0</v>
      </c>
      <c r="BJ384" s="17" t="s">
        <v>81</v>
      </c>
      <c r="BK384" s="158">
        <f>ROUND(I384*H384,2)</f>
        <v>0</v>
      </c>
      <c r="BL384" s="17" t="s">
        <v>135</v>
      </c>
      <c r="BM384" s="157" t="s">
        <v>525</v>
      </c>
    </row>
    <row r="385" spans="1:65" s="13" customFormat="1">
      <c r="B385" s="159"/>
      <c r="D385" s="160" t="s">
        <v>137</v>
      </c>
      <c r="E385" s="161" t="s">
        <v>1</v>
      </c>
      <c r="F385" s="162" t="s">
        <v>526</v>
      </c>
      <c r="H385" s="163">
        <v>3.5750000000000002</v>
      </c>
      <c r="I385" s="164"/>
      <c r="L385" s="159"/>
      <c r="M385" s="165"/>
      <c r="N385" s="166"/>
      <c r="O385" s="166"/>
      <c r="P385" s="166"/>
      <c r="Q385" s="166"/>
      <c r="R385" s="166"/>
      <c r="S385" s="166"/>
      <c r="T385" s="167"/>
      <c r="AT385" s="161" t="s">
        <v>137</v>
      </c>
      <c r="AU385" s="161" t="s">
        <v>83</v>
      </c>
      <c r="AV385" s="13" t="s">
        <v>83</v>
      </c>
      <c r="AW385" s="13" t="s">
        <v>30</v>
      </c>
      <c r="AX385" s="13" t="s">
        <v>73</v>
      </c>
      <c r="AY385" s="161" t="s">
        <v>129</v>
      </c>
    </row>
    <row r="386" spans="1:65" s="13" customFormat="1">
      <c r="B386" s="159"/>
      <c r="D386" s="160" t="s">
        <v>137</v>
      </c>
      <c r="E386" s="161" t="s">
        <v>1</v>
      </c>
      <c r="F386" s="162" t="s">
        <v>527</v>
      </c>
      <c r="H386" s="163">
        <v>2.42</v>
      </c>
      <c r="I386" s="164"/>
      <c r="L386" s="159"/>
      <c r="M386" s="165"/>
      <c r="N386" s="166"/>
      <c r="O386" s="166"/>
      <c r="P386" s="166"/>
      <c r="Q386" s="166"/>
      <c r="R386" s="166"/>
      <c r="S386" s="166"/>
      <c r="T386" s="167"/>
      <c r="AT386" s="161" t="s">
        <v>137</v>
      </c>
      <c r="AU386" s="161" t="s">
        <v>83</v>
      </c>
      <c r="AV386" s="13" t="s">
        <v>83</v>
      </c>
      <c r="AW386" s="13" t="s">
        <v>30</v>
      </c>
      <c r="AX386" s="13" t="s">
        <v>73</v>
      </c>
      <c r="AY386" s="161" t="s">
        <v>129</v>
      </c>
    </row>
    <row r="387" spans="1:65" s="14" customFormat="1">
      <c r="B387" s="168"/>
      <c r="D387" s="160" t="s">
        <v>137</v>
      </c>
      <c r="E387" s="169" t="s">
        <v>1</v>
      </c>
      <c r="F387" s="170" t="s">
        <v>139</v>
      </c>
      <c r="H387" s="171">
        <v>5.9950000000000001</v>
      </c>
      <c r="I387" s="172"/>
      <c r="L387" s="168"/>
      <c r="M387" s="173"/>
      <c r="N387" s="174"/>
      <c r="O387" s="174"/>
      <c r="P387" s="174"/>
      <c r="Q387" s="174"/>
      <c r="R387" s="174"/>
      <c r="S387" s="174"/>
      <c r="T387" s="175"/>
      <c r="AT387" s="169" t="s">
        <v>137</v>
      </c>
      <c r="AU387" s="169" t="s">
        <v>83</v>
      </c>
      <c r="AV387" s="14" t="s">
        <v>135</v>
      </c>
      <c r="AW387" s="14" t="s">
        <v>30</v>
      </c>
      <c r="AX387" s="14" t="s">
        <v>81</v>
      </c>
      <c r="AY387" s="169" t="s">
        <v>129</v>
      </c>
    </row>
    <row r="388" spans="1:65" s="2" customFormat="1" ht="24.2" customHeight="1">
      <c r="A388" s="32"/>
      <c r="B388" s="144"/>
      <c r="C388" s="145" t="s">
        <v>528</v>
      </c>
      <c r="D388" s="145" t="s">
        <v>131</v>
      </c>
      <c r="E388" s="146" t="s">
        <v>529</v>
      </c>
      <c r="F388" s="147" t="s">
        <v>530</v>
      </c>
      <c r="G388" s="148" t="s">
        <v>289</v>
      </c>
      <c r="H388" s="149">
        <v>53.954999999999998</v>
      </c>
      <c r="I388" s="150"/>
      <c r="J388" s="151">
        <f>ROUND(I388*H388,2)</f>
        <v>0</v>
      </c>
      <c r="K388" s="152"/>
      <c r="L388" s="33"/>
      <c r="M388" s="153" t="s">
        <v>1</v>
      </c>
      <c r="N388" s="154" t="s">
        <v>38</v>
      </c>
      <c r="O388" s="58"/>
      <c r="P388" s="155">
        <f>O388*H388</f>
        <v>0</v>
      </c>
      <c r="Q388" s="155">
        <v>0</v>
      </c>
      <c r="R388" s="155">
        <f>Q388*H388</f>
        <v>0</v>
      </c>
      <c r="S388" s="155">
        <v>0</v>
      </c>
      <c r="T388" s="156">
        <f>S388*H388</f>
        <v>0</v>
      </c>
      <c r="U388" s="32"/>
      <c r="V388" s="32"/>
      <c r="W388" s="32"/>
      <c r="X388" s="32"/>
      <c r="Y388" s="32"/>
      <c r="Z388" s="32"/>
      <c r="AA388" s="32"/>
      <c r="AB388" s="32"/>
      <c r="AC388" s="32"/>
      <c r="AD388" s="32"/>
      <c r="AE388" s="32"/>
      <c r="AR388" s="157" t="s">
        <v>135</v>
      </c>
      <c r="AT388" s="157" t="s">
        <v>131</v>
      </c>
      <c r="AU388" s="157" t="s">
        <v>83</v>
      </c>
      <c r="AY388" s="17" t="s">
        <v>129</v>
      </c>
      <c r="BE388" s="158">
        <f>IF(N388="základní",J388,0)</f>
        <v>0</v>
      </c>
      <c r="BF388" s="158">
        <f>IF(N388="snížená",J388,0)</f>
        <v>0</v>
      </c>
      <c r="BG388" s="158">
        <f>IF(N388="zákl. přenesená",J388,0)</f>
        <v>0</v>
      </c>
      <c r="BH388" s="158">
        <f>IF(N388="sníž. přenesená",J388,0)</f>
        <v>0</v>
      </c>
      <c r="BI388" s="158">
        <f>IF(N388="nulová",J388,0)</f>
        <v>0</v>
      </c>
      <c r="BJ388" s="17" t="s">
        <v>81</v>
      </c>
      <c r="BK388" s="158">
        <f>ROUND(I388*H388,2)</f>
        <v>0</v>
      </c>
      <c r="BL388" s="17" t="s">
        <v>135</v>
      </c>
      <c r="BM388" s="157" t="s">
        <v>531</v>
      </c>
    </row>
    <row r="389" spans="1:65" s="13" customFormat="1">
      <c r="B389" s="159"/>
      <c r="D389" s="160" t="s">
        <v>137</v>
      </c>
      <c r="F389" s="162" t="s">
        <v>532</v>
      </c>
      <c r="H389" s="163">
        <v>53.954999999999998</v>
      </c>
      <c r="I389" s="164"/>
      <c r="L389" s="159"/>
      <c r="M389" s="165"/>
      <c r="N389" s="166"/>
      <c r="O389" s="166"/>
      <c r="P389" s="166"/>
      <c r="Q389" s="166"/>
      <c r="R389" s="166"/>
      <c r="S389" s="166"/>
      <c r="T389" s="167"/>
      <c r="AT389" s="161" t="s">
        <v>137</v>
      </c>
      <c r="AU389" s="161" t="s">
        <v>83</v>
      </c>
      <c r="AV389" s="13" t="s">
        <v>83</v>
      </c>
      <c r="AW389" s="13" t="s">
        <v>3</v>
      </c>
      <c r="AX389" s="13" t="s">
        <v>81</v>
      </c>
      <c r="AY389" s="161" t="s">
        <v>129</v>
      </c>
    </row>
    <row r="390" spans="1:65" s="2" customFormat="1" ht="24.2" customHeight="1">
      <c r="A390" s="32"/>
      <c r="B390" s="144"/>
      <c r="C390" s="145" t="s">
        <v>533</v>
      </c>
      <c r="D390" s="145" t="s">
        <v>131</v>
      </c>
      <c r="E390" s="146" t="s">
        <v>534</v>
      </c>
      <c r="F390" s="147" t="s">
        <v>535</v>
      </c>
      <c r="G390" s="148" t="s">
        <v>289</v>
      </c>
      <c r="H390" s="149">
        <v>23.292000000000002</v>
      </c>
      <c r="I390" s="150"/>
      <c r="J390" s="151">
        <f>ROUND(I390*H390,2)</f>
        <v>0</v>
      </c>
      <c r="K390" s="152"/>
      <c r="L390" s="33"/>
      <c r="M390" s="153" t="s">
        <v>1</v>
      </c>
      <c r="N390" s="154" t="s">
        <v>38</v>
      </c>
      <c r="O390" s="58"/>
      <c r="P390" s="155">
        <f>O390*H390</f>
        <v>0</v>
      </c>
      <c r="Q390" s="155">
        <v>0</v>
      </c>
      <c r="R390" s="155">
        <f>Q390*H390</f>
        <v>0</v>
      </c>
      <c r="S390" s="155">
        <v>0</v>
      </c>
      <c r="T390" s="156">
        <f>S390*H390</f>
        <v>0</v>
      </c>
      <c r="U390" s="32"/>
      <c r="V390" s="32"/>
      <c r="W390" s="32"/>
      <c r="X390" s="32"/>
      <c r="Y390" s="32"/>
      <c r="Z390" s="32"/>
      <c r="AA390" s="32"/>
      <c r="AB390" s="32"/>
      <c r="AC390" s="32"/>
      <c r="AD390" s="32"/>
      <c r="AE390" s="32"/>
      <c r="AR390" s="157" t="s">
        <v>135</v>
      </c>
      <c r="AT390" s="157" t="s">
        <v>131</v>
      </c>
      <c r="AU390" s="157" t="s">
        <v>83</v>
      </c>
      <c r="AY390" s="17" t="s">
        <v>129</v>
      </c>
      <c r="BE390" s="158">
        <f>IF(N390="základní",J390,0)</f>
        <v>0</v>
      </c>
      <c r="BF390" s="158">
        <f>IF(N390="snížená",J390,0)</f>
        <v>0</v>
      </c>
      <c r="BG390" s="158">
        <f>IF(N390="zákl. přenesená",J390,0)</f>
        <v>0</v>
      </c>
      <c r="BH390" s="158">
        <f>IF(N390="sníž. přenesená",J390,0)</f>
        <v>0</v>
      </c>
      <c r="BI390" s="158">
        <f>IF(N390="nulová",J390,0)</f>
        <v>0</v>
      </c>
      <c r="BJ390" s="17" t="s">
        <v>81</v>
      </c>
      <c r="BK390" s="158">
        <f>ROUND(I390*H390,2)</f>
        <v>0</v>
      </c>
      <c r="BL390" s="17" t="s">
        <v>135</v>
      </c>
      <c r="BM390" s="157" t="s">
        <v>536</v>
      </c>
    </row>
    <row r="391" spans="1:65" s="13" customFormat="1">
      <c r="B391" s="159"/>
      <c r="D391" s="160" t="s">
        <v>137</v>
      </c>
      <c r="E391" s="161" t="s">
        <v>1</v>
      </c>
      <c r="F391" s="162" t="s">
        <v>537</v>
      </c>
      <c r="H391" s="163">
        <v>8.26</v>
      </c>
      <c r="I391" s="164"/>
      <c r="L391" s="159"/>
      <c r="M391" s="165"/>
      <c r="N391" s="166"/>
      <c r="O391" s="166"/>
      <c r="P391" s="166"/>
      <c r="Q391" s="166"/>
      <c r="R391" s="166"/>
      <c r="S391" s="166"/>
      <c r="T391" s="167"/>
      <c r="AT391" s="161" t="s">
        <v>137</v>
      </c>
      <c r="AU391" s="161" t="s">
        <v>83</v>
      </c>
      <c r="AV391" s="13" t="s">
        <v>83</v>
      </c>
      <c r="AW391" s="13" t="s">
        <v>30</v>
      </c>
      <c r="AX391" s="13" t="s">
        <v>73</v>
      </c>
      <c r="AY391" s="161" t="s">
        <v>129</v>
      </c>
    </row>
    <row r="392" spans="1:65" s="13" customFormat="1">
      <c r="B392" s="159"/>
      <c r="D392" s="160" t="s">
        <v>137</v>
      </c>
      <c r="E392" s="161" t="s">
        <v>1</v>
      </c>
      <c r="F392" s="162" t="s">
        <v>538</v>
      </c>
      <c r="H392" s="163">
        <v>4.68</v>
      </c>
      <c r="I392" s="164"/>
      <c r="L392" s="159"/>
      <c r="M392" s="165"/>
      <c r="N392" s="166"/>
      <c r="O392" s="166"/>
      <c r="P392" s="166"/>
      <c r="Q392" s="166"/>
      <c r="R392" s="166"/>
      <c r="S392" s="166"/>
      <c r="T392" s="167"/>
      <c r="AT392" s="161" t="s">
        <v>137</v>
      </c>
      <c r="AU392" s="161" t="s">
        <v>83</v>
      </c>
      <c r="AV392" s="13" t="s">
        <v>83</v>
      </c>
      <c r="AW392" s="13" t="s">
        <v>30</v>
      </c>
      <c r="AX392" s="13" t="s">
        <v>73</v>
      </c>
      <c r="AY392" s="161" t="s">
        <v>129</v>
      </c>
    </row>
    <row r="393" spans="1:65" s="13" customFormat="1">
      <c r="B393" s="159"/>
      <c r="D393" s="160" t="s">
        <v>137</v>
      </c>
      <c r="E393" s="161" t="s">
        <v>1</v>
      </c>
      <c r="F393" s="162" t="s">
        <v>539</v>
      </c>
      <c r="H393" s="163">
        <v>6.6079999999999997</v>
      </c>
      <c r="I393" s="164"/>
      <c r="L393" s="159"/>
      <c r="M393" s="165"/>
      <c r="N393" s="166"/>
      <c r="O393" s="166"/>
      <c r="P393" s="166"/>
      <c r="Q393" s="166"/>
      <c r="R393" s="166"/>
      <c r="S393" s="166"/>
      <c r="T393" s="167"/>
      <c r="AT393" s="161" t="s">
        <v>137</v>
      </c>
      <c r="AU393" s="161" t="s">
        <v>83</v>
      </c>
      <c r="AV393" s="13" t="s">
        <v>83</v>
      </c>
      <c r="AW393" s="13" t="s">
        <v>30</v>
      </c>
      <c r="AX393" s="13" t="s">
        <v>73</v>
      </c>
      <c r="AY393" s="161" t="s">
        <v>129</v>
      </c>
    </row>
    <row r="394" spans="1:65" s="13" customFormat="1">
      <c r="B394" s="159"/>
      <c r="D394" s="160" t="s">
        <v>137</v>
      </c>
      <c r="E394" s="161" t="s">
        <v>1</v>
      </c>
      <c r="F394" s="162" t="s">
        <v>540</v>
      </c>
      <c r="H394" s="163">
        <v>3.7440000000000002</v>
      </c>
      <c r="I394" s="164"/>
      <c r="L394" s="159"/>
      <c r="M394" s="165"/>
      <c r="N394" s="166"/>
      <c r="O394" s="166"/>
      <c r="P394" s="166"/>
      <c r="Q394" s="166"/>
      <c r="R394" s="166"/>
      <c r="S394" s="166"/>
      <c r="T394" s="167"/>
      <c r="AT394" s="161" t="s">
        <v>137</v>
      </c>
      <c r="AU394" s="161" t="s">
        <v>83</v>
      </c>
      <c r="AV394" s="13" t="s">
        <v>83</v>
      </c>
      <c r="AW394" s="13" t="s">
        <v>30</v>
      </c>
      <c r="AX394" s="13" t="s">
        <v>73</v>
      </c>
      <c r="AY394" s="161" t="s">
        <v>129</v>
      </c>
    </row>
    <row r="395" spans="1:65" s="14" customFormat="1">
      <c r="B395" s="168"/>
      <c r="D395" s="160" t="s">
        <v>137</v>
      </c>
      <c r="E395" s="169" t="s">
        <v>1</v>
      </c>
      <c r="F395" s="170" t="s">
        <v>139</v>
      </c>
      <c r="H395" s="171">
        <v>23.292000000000002</v>
      </c>
      <c r="I395" s="172"/>
      <c r="L395" s="168"/>
      <c r="M395" s="173"/>
      <c r="N395" s="174"/>
      <c r="O395" s="174"/>
      <c r="P395" s="174"/>
      <c r="Q395" s="174"/>
      <c r="R395" s="174"/>
      <c r="S395" s="174"/>
      <c r="T395" s="175"/>
      <c r="AT395" s="169" t="s">
        <v>137</v>
      </c>
      <c r="AU395" s="169" t="s">
        <v>83</v>
      </c>
      <c r="AV395" s="14" t="s">
        <v>135</v>
      </c>
      <c r="AW395" s="14" t="s">
        <v>30</v>
      </c>
      <c r="AX395" s="14" t="s">
        <v>81</v>
      </c>
      <c r="AY395" s="169" t="s">
        <v>129</v>
      </c>
    </row>
    <row r="396" spans="1:65" s="2" customFormat="1" ht="24.2" customHeight="1">
      <c r="A396" s="32"/>
      <c r="B396" s="144"/>
      <c r="C396" s="145" t="s">
        <v>541</v>
      </c>
      <c r="D396" s="145" t="s">
        <v>131</v>
      </c>
      <c r="E396" s="146" t="s">
        <v>542</v>
      </c>
      <c r="F396" s="147" t="s">
        <v>543</v>
      </c>
      <c r="G396" s="148" t="s">
        <v>289</v>
      </c>
      <c r="H396" s="149">
        <v>10.352</v>
      </c>
      <c r="I396" s="150"/>
      <c r="J396" s="151">
        <f>ROUND(I396*H396,2)</f>
        <v>0</v>
      </c>
      <c r="K396" s="152"/>
      <c r="L396" s="33"/>
      <c r="M396" s="153" t="s">
        <v>1</v>
      </c>
      <c r="N396" s="154" t="s">
        <v>38</v>
      </c>
      <c r="O396" s="58"/>
      <c r="P396" s="155">
        <f>O396*H396</f>
        <v>0</v>
      </c>
      <c r="Q396" s="155">
        <v>0</v>
      </c>
      <c r="R396" s="155">
        <f>Q396*H396</f>
        <v>0</v>
      </c>
      <c r="S396" s="155">
        <v>0</v>
      </c>
      <c r="T396" s="156">
        <f>S396*H396</f>
        <v>0</v>
      </c>
      <c r="U396" s="32"/>
      <c r="V396" s="32"/>
      <c r="W396" s="32"/>
      <c r="X396" s="32"/>
      <c r="Y396" s="32"/>
      <c r="Z396" s="32"/>
      <c r="AA396" s="32"/>
      <c r="AB396" s="32"/>
      <c r="AC396" s="32"/>
      <c r="AD396" s="32"/>
      <c r="AE396" s="32"/>
      <c r="AR396" s="157" t="s">
        <v>135</v>
      </c>
      <c r="AT396" s="157" t="s">
        <v>131</v>
      </c>
      <c r="AU396" s="157" t="s">
        <v>83</v>
      </c>
      <c r="AY396" s="17" t="s">
        <v>129</v>
      </c>
      <c r="BE396" s="158">
        <f>IF(N396="základní",J396,0)</f>
        <v>0</v>
      </c>
      <c r="BF396" s="158">
        <f>IF(N396="snížená",J396,0)</f>
        <v>0</v>
      </c>
      <c r="BG396" s="158">
        <f>IF(N396="zákl. přenesená",J396,0)</f>
        <v>0</v>
      </c>
      <c r="BH396" s="158">
        <f>IF(N396="sníž. přenesená",J396,0)</f>
        <v>0</v>
      </c>
      <c r="BI396" s="158">
        <f>IF(N396="nulová",J396,0)</f>
        <v>0</v>
      </c>
      <c r="BJ396" s="17" t="s">
        <v>81</v>
      </c>
      <c r="BK396" s="158">
        <f>ROUND(I396*H396,2)</f>
        <v>0</v>
      </c>
      <c r="BL396" s="17" t="s">
        <v>135</v>
      </c>
      <c r="BM396" s="157" t="s">
        <v>544</v>
      </c>
    </row>
    <row r="397" spans="1:65" s="13" customFormat="1">
      <c r="B397" s="159"/>
      <c r="D397" s="160" t="s">
        <v>137</v>
      </c>
      <c r="E397" s="161" t="s">
        <v>1</v>
      </c>
      <c r="F397" s="162" t="s">
        <v>539</v>
      </c>
      <c r="H397" s="163">
        <v>6.6079999999999997</v>
      </c>
      <c r="I397" s="164"/>
      <c r="L397" s="159"/>
      <c r="M397" s="165"/>
      <c r="N397" s="166"/>
      <c r="O397" s="166"/>
      <c r="P397" s="166"/>
      <c r="Q397" s="166"/>
      <c r="R397" s="166"/>
      <c r="S397" s="166"/>
      <c r="T397" s="167"/>
      <c r="AT397" s="161" t="s">
        <v>137</v>
      </c>
      <c r="AU397" s="161" t="s">
        <v>83</v>
      </c>
      <c r="AV397" s="13" t="s">
        <v>83</v>
      </c>
      <c r="AW397" s="13" t="s">
        <v>30</v>
      </c>
      <c r="AX397" s="13" t="s">
        <v>73</v>
      </c>
      <c r="AY397" s="161" t="s">
        <v>129</v>
      </c>
    </row>
    <row r="398" spans="1:65" s="13" customFormat="1">
      <c r="B398" s="159"/>
      <c r="D398" s="160" t="s">
        <v>137</v>
      </c>
      <c r="E398" s="161" t="s">
        <v>1</v>
      </c>
      <c r="F398" s="162" t="s">
        <v>540</v>
      </c>
      <c r="H398" s="163">
        <v>3.7440000000000002</v>
      </c>
      <c r="I398" s="164"/>
      <c r="L398" s="159"/>
      <c r="M398" s="165"/>
      <c r="N398" s="166"/>
      <c r="O398" s="166"/>
      <c r="P398" s="166"/>
      <c r="Q398" s="166"/>
      <c r="R398" s="166"/>
      <c r="S398" s="166"/>
      <c r="T398" s="167"/>
      <c r="AT398" s="161" t="s">
        <v>137</v>
      </c>
      <c r="AU398" s="161" t="s">
        <v>83</v>
      </c>
      <c r="AV398" s="13" t="s">
        <v>83</v>
      </c>
      <c r="AW398" s="13" t="s">
        <v>30</v>
      </c>
      <c r="AX398" s="13" t="s">
        <v>73</v>
      </c>
      <c r="AY398" s="161" t="s">
        <v>129</v>
      </c>
    </row>
    <row r="399" spans="1:65" s="14" customFormat="1">
      <c r="B399" s="168"/>
      <c r="D399" s="160" t="s">
        <v>137</v>
      </c>
      <c r="E399" s="169" t="s">
        <v>1</v>
      </c>
      <c r="F399" s="170" t="s">
        <v>139</v>
      </c>
      <c r="H399" s="171">
        <v>10.352</v>
      </c>
      <c r="I399" s="172"/>
      <c r="L399" s="168"/>
      <c r="M399" s="173"/>
      <c r="N399" s="174"/>
      <c r="O399" s="174"/>
      <c r="P399" s="174"/>
      <c r="Q399" s="174"/>
      <c r="R399" s="174"/>
      <c r="S399" s="174"/>
      <c r="T399" s="175"/>
      <c r="AT399" s="169" t="s">
        <v>137</v>
      </c>
      <c r="AU399" s="169" t="s">
        <v>83</v>
      </c>
      <c r="AV399" s="14" t="s">
        <v>135</v>
      </c>
      <c r="AW399" s="14" t="s">
        <v>30</v>
      </c>
      <c r="AX399" s="14" t="s">
        <v>81</v>
      </c>
      <c r="AY399" s="169" t="s">
        <v>129</v>
      </c>
    </row>
    <row r="400" spans="1:65" s="2" customFormat="1" ht="37.9" customHeight="1">
      <c r="A400" s="32"/>
      <c r="B400" s="144"/>
      <c r="C400" s="145" t="s">
        <v>545</v>
      </c>
      <c r="D400" s="145" t="s">
        <v>131</v>
      </c>
      <c r="E400" s="146" t="s">
        <v>546</v>
      </c>
      <c r="F400" s="147" t="s">
        <v>547</v>
      </c>
      <c r="G400" s="148" t="s">
        <v>289</v>
      </c>
      <c r="H400" s="149">
        <v>3.5750000000000002</v>
      </c>
      <c r="I400" s="150"/>
      <c r="J400" s="151">
        <f>ROUND(I400*H400,2)</f>
        <v>0</v>
      </c>
      <c r="K400" s="152"/>
      <c r="L400" s="33"/>
      <c r="M400" s="153" t="s">
        <v>1</v>
      </c>
      <c r="N400" s="154" t="s">
        <v>38</v>
      </c>
      <c r="O400" s="58"/>
      <c r="P400" s="155">
        <f>O400*H400</f>
        <v>0</v>
      </c>
      <c r="Q400" s="155">
        <v>0</v>
      </c>
      <c r="R400" s="155">
        <f>Q400*H400</f>
        <v>0</v>
      </c>
      <c r="S400" s="155">
        <v>0</v>
      </c>
      <c r="T400" s="156">
        <f>S400*H400</f>
        <v>0</v>
      </c>
      <c r="U400" s="32"/>
      <c r="V400" s="32"/>
      <c r="W400" s="32"/>
      <c r="X400" s="32"/>
      <c r="Y400" s="32"/>
      <c r="Z400" s="32"/>
      <c r="AA400" s="32"/>
      <c r="AB400" s="32"/>
      <c r="AC400" s="32"/>
      <c r="AD400" s="32"/>
      <c r="AE400" s="32"/>
      <c r="AR400" s="157" t="s">
        <v>135</v>
      </c>
      <c r="AT400" s="157" t="s">
        <v>131</v>
      </c>
      <c r="AU400" s="157" t="s">
        <v>83</v>
      </c>
      <c r="AY400" s="17" t="s">
        <v>129</v>
      </c>
      <c r="BE400" s="158">
        <f>IF(N400="základní",J400,0)</f>
        <v>0</v>
      </c>
      <c r="BF400" s="158">
        <f>IF(N400="snížená",J400,0)</f>
        <v>0</v>
      </c>
      <c r="BG400" s="158">
        <f>IF(N400="zákl. přenesená",J400,0)</f>
        <v>0</v>
      </c>
      <c r="BH400" s="158">
        <f>IF(N400="sníž. přenesená",J400,0)</f>
        <v>0</v>
      </c>
      <c r="BI400" s="158">
        <f>IF(N400="nulová",J400,0)</f>
        <v>0</v>
      </c>
      <c r="BJ400" s="17" t="s">
        <v>81</v>
      </c>
      <c r="BK400" s="158">
        <f>ROUND(I400*H400,2)</f>
        <v>0</v>
      </c>
      <c r="BL400" s="17" t="s">
        <v>135</v>
      </c>
      <c r="BM400" s="157" t="s">
        <v>548</v>
      </c>
    </row>
    <row r="401" spans="1:65" s="13" customFormat="1">
      <c r="B401" s="159"/>
      <c r="D401" s="160" t="s">
        <v>137</v>
      </c>
      <c r="E401" s="161" t="s">
        <v>1</v>
      </c>
      <c r="F401" s="162" t="s">
        <v>526</v>
      </c>
      <c r="H401" s="163">
        <v>3.5750000000000002</v>
      </c>
      <c r="I401" s="164"/>
      <c r="L401" s="159"/>
      <c r="M401" s="165"/>
      <c r="N401" s="166"/>
      <c r="O401" s="166"/>
      <c r="P401" s="166"/>
      <c r="Q401" s="166"/>
      <c r="R401" s="166"/>
      <c r="S401" s="166"/>
      <c r="T401" s="167"/>
      <c r="AT401" s="161" t="s">
        <v>137</v>
      </c>
      <c r="AU401" s="161" t="s">
        <v>83</v>
      </c>
      <c r="AV401" s="13" t="s">
        <v>83</v>
      </c>
      <c r="AW401" s="13" t="s">
        <v>30</v>
      </c>
      <c r="AX401" s="13" t="s">
        <v>73</v>
      </c>
      <c r="AY401" s="161" t="s">
        <v>129</v>
      </c>
    </row>
    <row r="402" spans="1:65" s="14" customFormat="1">
      <c r="B402" s="168"/>
      <c r="D402" s="160" t="s">
        <v>137</v>
      </c>
      <c r="E402" s="169" t="s">
        <v>1</v>
      </c>
      <c r="F402" s="170" t="s">
        <v>139</v>
      </c>
      <c r="H402" s="171">
        <v>3.5750000000000002</v>
      </c>
      <c r="I402" s="172"/>
      <c r="L402" s="168"/>
      <c r="M402" s="173"/>
      <c r="N402" s="174"/>
      <c r="O402" s="174"/>
      <c r="P402" s="174"/>
      <c r="Q402" s="174"/>
      <c r="R402" s="174"/>
      <c r="S402" s="174"/>
      <c r="T402" s="175"/>
      <c r="AT402" s="169" t="s">
        <v>137</v>
      </c>
      <c r="AU402" s="169" t="s">
        <v>83</v>
      </c>
      <c r="AV402" s="14" t="s">
        <v>135</v>
      </c>
      <c r="AW402" s="14" t="s">
        <v>30</v>
      </c>
      <c r="AX402" s="14" t="s">
        <v>81</v>
      </c>
      <c r="AY402" s="169" t="s">
        <v>129</v>
      </c>
    </row>
    <row r="403" spans="1:65" s="2" customFormat="1" ht="44.25" customHeight="1">
      <c r="A403" s="32"/>
      <c r="B403" s="144"/>
      <c r="C403" s="145" t="s">
        <v>549</v>
      </c>
      <c r="D403" s="145" t="s">
        <v>131</v>
      </c>
      <c r="E403" s="146" t="s">
        <v>550</v>
      </c>
      <c r="F403" s="147" t="s">
        <v>551</v>
      </c>
      <c r="G403" s="148" t="s">
        <v>289</v>
      </c>
      <c r="H403" s="149">
        <v>17.54</v>
      </c>
      <c r="I403" s="150"/>
      <c r="J403" s="151">
        <f>ROUND(I403*H403,2)</f>
        <v>0</v>
      </c>
      <c r="K403" s="152"/>
      <c r="L403" s="33"/>
      <c r="M403" s="153" t="s">
        <v>1</v>
      </c>
      <c r="N403" s="154" t="s">
        <v>38</v>
      </c>
      <c r="O403" s="58"/>
      <c r="P403" s="155">
        <f>O403*H403</f>
        <v>0</v>
      </c>
      <c r="Q403" s="155">
        <v>0</v>
      </c>
      <c r="R403" s="155">
        <f>Q403*H403</f>
        <v>0</v>
      </c>
      <c r="S403" s="155">
        <v>0</v>
      </c>
      <c r="T403" s="156">
        <f>S403*H403</f>
        <v>0</v>
      </c>
      <c r="U403" s="32"/>
      <c r="V403" s="32"/>
      <c r="W403" s="32"/>
      <c r="X403" s="32"/>
      <c r="Y403" s="32"/>
      <c r="Z403" s="32"/>
      <c r="AA403" s="32"/>
      <c r="AB403" s="32"/>
      <c r="AC403" s="32"/>
      <c r="AD403" s="32"/>
      <c r="AE403" s="32"/>
      <c r="AR403" s="157" t="s">
        <v>135</v>
      </c>
      <c r="AT403" s="157" t="s">
        <v>131</v>
      </c>
      <c r="AU403" s="157" t="s">
        <v>83</v>
      </c>
      <c r="AY403" s="17" t="s">
        <v>129</v>
      </c>
      <c r="BE403" s="158">
        <f>IF(N403="základní",J403,0)</f>
        <v>0</v>
      </c>
      <c r="BF403" s="158">
        <f>IF(N403="snížená",J403,0)</f>
        <v>0</v>
      </c>
      <c r="BG403" s="158">
        <f>IF(N403="zákl. přenesená",J403,0)</f>
        <v>0</v>
      </c>
      <c r="BH403" s="158">
        <f>IF(N403="sníž. přenesená",J403,0)</f>
        <v>0</v>
      </c>
      <c r="BI403" s="158">
        <f>IF(N403="nulová",J403,0)</f>
        <v>0</v>
      </c>
      <c r="BJ403" s="17" t="s">
        <v>81</v>
      </c>
      <c r="BK403" s="158">
        <f>ROUND(I403*H403,2)</f>
        <v>0</v>
      </c>
      <c r="BL403" s="17" t="s">
        <v>135</v>
      </c>
      <c r="BM403" s="157" t="s">
        <v>552</v>
      </c>
    </row>
    <row r="404" spans="1:65" s="13" customFormat="1">
      <c r="B404" s="159"/>
      <c r="D404" s="160" t="s">
        <v>137</v>
      </c>
      <c r="E404" s="161" t="s">
        <v>1</v>
      </c>
      <c r="F404" s="162" t="s">
        <v>516</v>
      </c>
      <c r="H404" s="163">
        <v>17.54</v>
      </c>
      <c r="I404" s="164"/>
      <c r="L404" s="159"/>
      <c r="M404" s="165"/>
      <c r="N404" s="166"/>
      <c r="O404" s="166"/>
      <c r="P404" s="166"/>
      <c r="Q404" s="166"/>
      <c r="R404" s="166"/>
      <c r="S404" s="166"/>
      <c r="T404" s="167"/>
      <c r="AT404" s="161" t="s">
        <v>137</v>
      </c>
      <c r="AU404" s="161" t="s">
        <v>83</v>
      </c>
      <c r="AV404" s="13" t="s">
        <v>83</v>
      </c>
      <c r="AW404" s="13" t="s">
        <v>30</v>
      </c>
      <c r="AX404" s="13" t="s">
        <v>73</v>
      </c>
      <c r="AY404" s="161" t="s">
        <v>129</v>
      </c>
    </row>
    <row r="405" spans="1:65" s="14" customFormat="1">
      <c r="B405" s="168"/>
      <c r="D405" s="160" t="s">
        <v>137</v>
      </c>
      <c r="E405" s="169" t="s">
        <v>1</v>
      </c>
      <c r="F405" s="170" t="s">
        <v>139</v>
      </c>
      <c r="H405" s="171">
        <v>17.54</v>
      </c>
      <c r="I405" s="172"/>
      <c r="L405" s="168"/>
      <c r="M405" s="173"/>
      <c r="N405" s="174"/>
      <c r="O405" s="174"/>
      <c r="P405" s="174"/>
      <c r="Q405" s="174"/>
      <c r="R405" s="174"/>
      <c r="S405" s="174"/>
      <c r="T405" s="175"/>
      <c r="AT405" s="169" t="s">
        <v>137</v>
      </c>
      <c r="AU405" s="169" t="s">
        <v>83</v>
      </c>
      <c r="AV405" s="14" t="s">
        <v>135</v>
      </c>
      <c r="AW405" s="14" t="s">
        <v>30</v>
      </c>
      <c r="AX405" s="14" t="s">
        <v>81</v>
      </c>
      <c r="AY405" s="169" t="s">
        <v>129</v>
      </c>
    </row>
    <row r="406" spans="1:65" s="2" customFormat="1" ht="44.25" customHeight="1">
      <c r="A406" s="32"/>
      <c r="B406" s="144"/>
      <c r="C406" s="145" t="s">
        <v>553</v>
      </c>
      <c r="D406" s="145" t="s">
        <v>131</v>
      </c>
      <c r="E406" s="146" t="s">
        <v>554</v>
      </c>
      <c r="F406" s="147" t="s">
        <v>555</v>
      </c>
      <c r="G406" s="148" t="s">
        <v>289</v>
      </c>
      <c r="H406" s="149">
        <v>2.42</v>
      </c>
      <c r="I406" s="150"/>
      <c r="J406" s="151">
        <f>ROUND(I406*H406,2)</f>
        <v>0</v>
      </c>
      <c r="K406" s="152"/>
      <c r="L406" s="33"/>
      <c r="M406" s="153" t="s">
        <v>1</v>
      </c>
      <c r="N406" s="154" t="s">
        <v>38</v>
      </c>
      <c r="O406" s="58"/>
      <c r="P406" s="155">
        <f>O406*H406</f>
        <v>0</v>
      </c>
      <c r="Q406" s="155">
        <v>0</v>
      </c>
      <c r="R406" s="155">
        <f>Q406*H406</f>
        <v>0</v>
      </c>
      <c r="S406" s="155">
        <v>0</v>
      </c>
      <c r="T406" s="156">
        <f>S406*H406</f>
        <v>0</v>
      </c>
      <c r="U406" s="32"/>
      <c r="V406" s="32"/>
      <c r="W406" s="32"/>
      <c r="X406" s="32"/>
      <c r="Y406" s="32"/>
      <c r="Z406" s="32"/>
      <c r="AA406" s="32"/>
      <c r="AB406" s="32"/>
      <c r="AC406" s="32"/>
      <c r="AD406" s="32"/>
      <c r="AE406" s="32"/>
      <c r="AR406" s="157" t="s">
        <v>135</v>
      </c>
      <c r="AT406" s="157" t="s">
        <v>131</v>
      </c>
      <c r="AU406" s="157" t="s">
        <v>83</v>
      </c>
      <c r="AY406" s="17" t="s">
        <v>129</v>
      </c>
      <c r="BE406" s="158">
        <f>IF(N406="základní",J406,0)</f>
        <v>0</v>
      </c>
      <c r="BF406" s="158">
        <f>IF(N406="snížená",J406,0)</f>
        <v>0</v>
      </c>
      <c r="BG406" s="158">
        <f>IF(N406="zákl. přenesená",J406,0)</f>
        <v>0</v>
      </c>
      <c r="BH406" s="158">
        <f>IF(N406="sníž. přenesená",J406,0)</f>
        <v>0</v>
      </c>
      <c r="BI406" s="158">
        <f>IF(N406="nulová",J406,0)</f>
        <v>0</v>
      </c>
      <c r="BJ406" s="17" t="s">
        <v>81</v>
      </c>
      <c r="BK406" s="158">
        <f>ROUND(I406*H406,2)</f>
        <v>0</v>
      </c>
      <c r="BL406" s="17" t="s">
        <v>135</v>
      </c>
      <c r="BM406" s="157" t="s">
        <v>556</v>
      </c>
    </row>
    <row r="407" spans="1:65" s="13" customFormat="1">
      <c r="B407" s="159"/>
      <c r="D407" s="160" t="s">
        <v>137</v>
      </c>
      <c r="E407" s="161" t="s">
        <v>1</v>
      </c>
      <c r="F407" s="162" t="s">
        <v>527</v>
      </c>
      <c r="H407" s="163">
        <v>2.42</v>
      </c>
      <c r="I407" s="164"/>
      <c r="L407" s="159"/>
      <c r="M407" s="165"/>
      <c r="N407" s="166"/>
      <c r="O407" s="166"/>
      <c r="P407" s="166"/>
      <c r="Q407" s="166"/>
      <c r="R407" s="166"/>
      <c r="S407" s="166"/>
      <c r="T407" s="167"/>
      <c r="AT407" s="161" t="s">
        <v>137</v>
      </c>
      <c r="AU407" s="161" t="s">
        <v>83</v>
      </c>
      <c r="AV407" s="13" t="s">
        <v>83</v>
      </c>
      <c r="AW407" s="13" t="s">
        <v>30</v>
      </c>
      <c r="AX407" s="13" t="s">
        <v>73</v>
      </c>
      <c r="AY407" s="161" t="s">
        <v>129</v>
      </c>
    </row>
    <row r="408" spans="1:65" s="14" customFormat="1">
      <c r="B408" s="168"/>
      <c r="D408" s="160" t="s">
        <v>137</v>
      </c>
      <c r="E408" s="169" t="s">
        <v>1</v>
      </c>
      <c r="F408" s="170" t="s">
        <v>139</v>
      </c>
      <c r="H408" s="171">
        <v>2.42</v>
      </c>
      <c r="I408" s="172"/>
      <c r="L408" s="168"/>
      <c r="M408" s="173"/>
      <c r="N408" s="174"/>
      <c r="O408" s="174"/>
      <c r="P408" s="174"/>
      <c r="Q408" s="174"/>
      <c r="R408" s="174"/>
      <c r="S408" s="174"/>
      <c r="T408" s="175"/>
      <c r="AT408" s="169" t="s">
        <v>137</v>
      </c>
      <c r="AU408" s="169" t="s">
        <v>83</v>
      </c>
      <c r="AV408" s="14" t="s">
        <v>135</v>
      </c>
      <c r="AW408" s="14" t="s">
        <v>30</v>
      </c>
      <c r="AX408" s="14" t="s">
        <v>81</v>
      </c>
      <c r="AY408" s="169" t="s">
        <v>129</v>
      </c>
    </row>
    <row r="409" spans="1:65" s="12" customFormat="1" ht="22.9" customHeight="1">
      <c r="B409" s="131"/>
      <c r="D409" s="132" t="s">
        <v>72</v>
      </c>
      <c r="E409" s="142" t="s">
        <v>557</v>
      </c>
      <c r="F409" s="142" t="s">
        <v>558</v>
      </c>
      <c r="I409" s="134"/>
      <c r="J409" s="143">
        <f>BK409</f>
        <v>0</v>
      </c>
      <c r="L409" s="131"/>
      <c r="M409" s="136"/>
      <c r="N409" s="137"/>
      <c r="O409" s="137"/>
      <c r="P409" s="138">
        <f>SUM(P410:P411)</f>
        <v>0</v>
      </c>
      <c r="Q409" s="137"/>
      <c r="R409" s="138">
        <f>SUM(R410:R411)</f>
        <v>0</v>
      </c>
      <c r="S409" s="137"/>
      <c r="T409" s="139">
        <f>SUM(T410:T411)</f>
        <v>0</v>
      </c>
      <c r="AR409" s="132" t="s">
        <v>81</v>
      </c>
      <c r="AT409" s="140" t="s">
        <v>72</v>
      </c>
      <c r="AU409" s="140" t="s">
        <v>81</v>
      </c>
      <c r="AY409" s="132" t="s">
        <v>129</v>
      </c>
      <c r="BK409" s="141">
        <f>SUM(BK410:BK411)</f>
        <v>0</v>
      </c>
    </row>
    <row r="410" spans="1:65" s="2" customFormat="1" ht="24.2" customHeight="1">
      <c r="A410" s="32"/>
      <c r="B410" s="144"/>
      <c r="C410" s="145" t="s">
        <v>559</v>
      </c>
      <c r="D410" s="145" t="s">
        <v>131</v>
      </c>
      <c r="E410" s="146" t="s">
        <v>560</v>
      </c>
      <c r="F410" s="147" t="s">
        <v>561</v>
      </c>
      <c r="G410" s="148" t="s">
        <v>289</v>
      </c>
      <c r="H410" s="149">
        <v>83.512</v>
      </c>
      <c r="I410" s="150"/>
      <c r="J410" s="151">
        <f>ROUND(I410*H410,2)</f>
        <v>0</v>
      </c>
      <c r="K410" s="152"/>
      <c r="L410" s="33"/>
      <c r="M410" s="153" t="s">
        <v>1</v>
      </c>
      <c r="N410" s="154" t="s">
        <v>38</v>
      </c>
      <c r="O410" s="58"/>
      <c r="P410" s="155">
        <f>O410*H410</f>
        <v>0</v>
      </c>
      <c r="Q410" s="155">
        <v>0</v>
      </c>
      <c r="R410" s="155">
        <f>Q410*H410</f>
        <v>0</v>
      </c>
      <c r="S410" s="155">
        <v>0</v>
      </c>
      <c r="T410" s="156">
        <f>S410*H410</f>
        <v>0</v>
      </c>
      <c r="U410" s="32"/>
      <c r="V410" s="32"/>
      <c r="W410" s="32"/>
      <c r="X410" s="32"/>
      <c r="Y410" s="32"/>
      <c r="Z410" s="32"/>
      <c r="AA410" s="32"/>
      <c r="AB410" s="32"/>
      <c r="AC410" s="32"/>
      <c r="AD410" s="32"/>
      <c r="AE410" s="32"/>
      <c r="AR410" s="157" t="s">
        <v>135</v>
      </c>
      <c r="AT410" s="157" t="s">
        <v>131</v>
      </c>
      <c r="AU410" s="157" t="s">
        <v>83</v>
      </c>
      <c r="AY410" s="17" t="s">
        <v>129</v>
      </c>
      <c r="BE410" s="158">
        <f>IF(N410="základní",J410,0)</f>
        <v>0</v>
      </c>
      <c r="BF410" s="158">
        <f>IF(N410="snížená",J410,0)</f>
        <v>0</v>
      </c>
      <c r="BG410" s="158">
        <f>IF(N410="zákl. přenesená",J410,0)</f>
        <v>0</v>
      </c>
      <c r="BH410" s="158">
        <f>IF(N410="sníž. přenesená",J410,0)</f>
        <v>0</v>
      </c>
      <c r="BI410" s="158">
        <f>IF(N410="nulová",J410,0)</f>
        <v>0</v>
      </c>
      <c r="BJ410" s="17" t="s">
        <v>81</v>
      </c>
      <c r="BK410" s="158">
        <f>ROUND(I410*H410,2)</f>
        <v>0</v>
      </c>
      <c r="BL410" s="17" t="s">
        <v>135</v>
      </c>
      <c r="BM410" s="157" t="s">
        <v>562</v>
      </c>
    </row>
    <row r="411" spans="1:65" s="2" customFormat="1" ht="33" customHeight="1">
      <c r="A411" s="32"/>
      <c r="B411" s="144"/>
      <c r="C411" s="145" t="s">
        <v>563</v>
      </c>
      <c r="D411" s="145" t="s">
        <v>131</v>
      </c>
      <c r="E411" s="146" t="s">
        <v>564</v>
      </c>
      <c r="F411" s="147" t="s">
        <v>565</v>
      </c>
      <c r="G411" s="148" t="s">
        <v>289</v>
      </c>
      <c r="H411" s="149">
        <v>83.512</v>
      </c>
      <c r="I411" s="150"/>
      <c r="J411" s="151">
        <f>ROUND(I411*H411,2)</f>
        <v>0</v>
      </c>
      <c r="K411" s="152"/>
      <c r="L411" s="33"/>
      <c r="M411" s="153" t="s">
        <v>1</v>
      </c>
      <c r="N411" s="154" t="s">
        <v>38</v>
      </c>
      <c r="O411" s="58"/>
      <c r="P411" s="155">
        <f>O411*H411</f>
        <v>0</v>
      </c>
      <c r="Q411" s="155">
        <v>0</v>
      </c>
      <c r="R411" s="155">
        <f>Q411*H411</f>
        <v>0</v>
      </c>
      <c r="S411" s="155">
        <v>0</v>
      </c>
      <c r="T411" s="156">
        <f>S411*H411</f>
        <v>0</v>
      </c>
      <c r="U411" s="32"/>
      <c r="V411" s="32"/>
      <c r="W411" s="32"/>
      <c r="X411" s="32"/>
      <c r="Y411" s="32"/>
      <c r="Z411" s="32"/>
      <c r="AA411" s="32"/>
      <c r="AB411" s="32"/>
      <c r="AC411" s="32"/>
      <c r="AD411" s="32"/>
      <c r="AE411" s="32"/>
      <c r="AR411" s="157" t="s">
        <v>135</v>
      </c>
      <c r="AT411" s="157" t="s">
        <v>131</v>
      </c>
      <c r="AU411" s="157" t="s">
        <v>83</v>
      </c>
      <c r="AY411" s="17" t="s">
        <v>129</v>
      </c>
      <c r="BE411" s="158">
        <f>IF(N411="základní",J411,0)</f>
        <v>0</v>
      </c>
      <c r="BF411" s="158">
        <f>IF(N411="snížená",J411,0)</f>
        <v>0</v>
      </c>
      <c r="BG411" s="158">
        <f>IF(N411="zákl. přenesená",J411,0)</f>
        <v>0</v>
      </c>
      <c r="BH411" s="158">
        <f>IF(N411="sníž. přenesená",J411,0)</f>
        <v>0</v>
      </c>
      <c r="BI411" s="158">
        <f>IF(N411="nulová",J411,0)</f>
        <v>0</v>
      </c>
      <c r="BJ411" s="17" t="s">
        <v>81</v>
      </c>
      <c r="BK411" s="158">
        <f>ROUND(I411*H411,2)</f>
        <v>0</v>
      </c>
      <c r="BL411" s="17" t="s">
        <v>135</v>
      </c>
      <c r="BM411" s="157" t="s">
        <v>566</v>
      </c>
    </row>
    <row r="412" spans="1:65" s="12" customFormat="1" ht="25.9" customHeight="1">
      <c r="B412" s="131"/>
      <c r="D412" s="132" t="s">
        <v>72</v>
      </c>
      <c r="E412" s="133" t="s">
        <v>567</v>
      </c>
      <c r="F412" s="133" t="s">
        <v>568</v>
      </c>
      <c r="I412" s="134"/>
      <c r="J412" s="135">
        <f>BK412</f>
        <v>0</v>
      </c>
      <c r="L412" s="131"/>
      <c r="M412" s="136"/>
      <c r="N412" s="137"/>
      <c r="O412" s="137"/>
      <c r="P412" s="138">
        <f>P413</f>
        <v>0</v>
      </c>
      <c r="Q412" s="137"/>
      <c r="R412" s="138">
        <f>R413</f>
        <v>8.9928000000000004E-3</v>
      </c>
      <c r="S412" s="137"/>
      <c r="T412" s="139">
        <f>T413</f>
        <v>0</v>
      </c>
      <c r="AR412" s="132" t="s">
        <v>83</v>
      </c>
      <c r="AT412" s="140" t="s">
        <v>72</v>
      </c>
      <c r="AU412" s="140" t="s">
        <v>73</v>
      </c>
      <c r="AY412" s="132" t="s">
        <v>129</v>
      </c>
      <c r="BK412" s="141">
        <f>BK413</f>
        <v>0</v>
      </c>
    </row>
    <row r="413" spans="1:65" s="12" customFormat="1" ht="22.9" customHeight="1">
      <c r="B413" s="131"/>
      <c r="D413" s="132" t="s">
        <v>72</v>
      </c>
      <c r="E413" s="142" t="s">
        <v>569</v>
      </c>
      <c r="F413" s="142" t="s">
        <v>570</v>
      </c>
      <c r="I413" s="134"/>
      <c r="J413" s="143">
        <f>BK413</f>
        <v>0</v>
      </c>
      <c r="L413" s="131"/>
      <c r="M413" s="136"/>
      <c r="N413" s="137"/>
      <c r="O413" s="137"/>
      <c r="P413" s="138">
        <f>SUM(P414:P420)</f>
        <v>0</v>
      </c>
      <c r="Q413" s="137"/>
      <c r="R413" s="138">
        <f>SUM(R414:R420)</f>
        <v>8.9928000000000004E-3</v>
      </c>
      <c r="S413" s="137"/>
      <c r="T413" s="139">
        <f>SUM(T414:T420)</f>
        <v>0</v>
      </c>
      <c r="AR413" s="132" t="s">
        <v>83</v>
      </c>
      <c r="AT413" s="140" t="s">
        <v>72</v>
      </c>
      <c r="AU413" s="140" t="s">
        <v>81</v>
      </c>
      <c r="AY413" s="132" t="s">
        <v>129</v>
      </c>
      <c r="BK413" s="141">
        <f>SUM(BK414:BK420)</f>
        <v>0</v>
      </c>
    </row>
    <row r="414" spans="1:65" s="2" customFormat="1" ht="33" customHeight="1">
      <c r="A414" s="32"/>
      <c r="B414" s="144"/>
      <c r="C414" s="145" t="s">
        <v>571</v>
      </c>
      <c r="D414" s="145" t="s">
        <v>131</v>
      </c>
      <c r="E414" s="146" t="s">
        <v>572</v>
      </c>
      <c r="F414" s="147" t="s">
        <v>573</v>
      </c>
      <c r="G414" s="148" t="s">
        <v>134</v>
      </c>
      <c r="H414" s="149">
        <v>0.72</v>
      </c>
      <c r="I414" s="150"/>
      <c r="J414" s="151">
        <f>ROUND(I414*H414,2)</f>
        <v>0</v>
      </c>
      <c r="K414" s="152"/>
      <c r="L414" s="33"/>
      <c r="M414" s="153" t="s">
        <v>1</v>
      </c>
      <c r="N414" s="154" t="s">
        <v>38</v>
      </c>
      <c r="O414" s="58"/>
      <c r="P414" s="155">
        <f>O414*H414</f>
        <v>0</v>
      </c>
      <c r="Q414" s="155">
        <v>4.8999999999999998E-4</v>
      </c>
      <c r="R414" s="155">
        <f>Q414*H414</f>
        <v>3.5279999999999996E-4</v>
      </c>
      <c r="S414" s="155">
        <v>0</v>
      </c>
      <c r="T414" s="156">
        <f>S414*H414</f>
        <v>0</v>
      </c>
      <c r="U414" s="32"/>
      <c r="V414" s="32"/>
      <c r="W414" s="32"/>
      <c r="X414" s="32"/>
      <c r="Y414" s="32"/>
      <c r="Z414" s="32"/>
      <c r="AA414" s="32"/>
      <c r="AB414" s="32"/>
      <c r="AC414" s="32"/>
      <c r="AD414" s="32"/>
      <c r="AE414" s="32"/>
      <c r="AR414" s="157" t="s">
        <v>209</v>
      </c>
      <c r="AT414" s="157" t="s">
        <v>131</v>
      </c>
      <c r="AU414" s="157" t="s">
        <v>83</v>
      </c>
      <c r="AY414" s="17" t="s">
        <v>129</v>
      </c>
      <c r="BE414" s="158">
        <f>IF(N414="základní",J414,0)</f>
        <v>0</v>
      </c>
      <c r="BF414" s="158">
        <f>IF(N414="snížená",J414,0)</f>
        <v>0</v>
      </c>
      <c r="BG414" s="158">
        <f>IF(N414="zákl. přenesená",J414,0)</f>
        <v>0</v>
      </c>
      <c r="BH414" s="158">
        <f>IF(N414="sníž. přenesená",J414,0)</f>
        <v>0</v>
      </c>
      <c r="BI414" s="158">
        <f>IF(N414="nulová",J414,0)</f>
        <v>0</v>
      </c>
      <c r="BJ414" s="17" t="s">
        <v>81</v>
      </c>
      <c r="BK414" s="158">
        <f>ROUND(I414*H414,2)</f>
        <v>0</v>
      </c>
      <c r="BL414" s="17" t="s">
        <v>209</v>
      </c>
      <c r="BM414" s="157" t="s">
        <v>574</v>
      </c>
    </row>
    <row r="415" spans="1:65" s="15" customFormat="1">
      <c r="B415" s="176"/>
      <c r="D415" s="160" t="s">
        <v>137</v>
      </c>
      <c r="E415" s="177" t="s">
        <v>1</v>
      </c>
      <c r="F415" s="178" t="s">
        <v>201</v>
      </c>
      <c r="H415" s="177" t="s">
        <v>1</v>
      </c>
      <c r="I415" s="179"/>
      <c r="L415" s="176"/>
      <c r="M415" s="180"/>
      <c r="N415" s="181"/>
      <c r="O415" s="181"/>
      <c r="P415" s="181"/>
      <c r="Q415" s="181"/>
      <c r="R415" s="181"/>
      <c r="S415" s="181"/>
      <c r="T415" s="182"/>
      <c r="AT415" s="177" t="s">
        <v>137</v>
      </c>
      <c r="AU415" s="177" t="s">
        <v>83</v>
      </c>
      <c r="AV415" s="15" t="s">
        <v>81</v>
      </c>
      <c r="AW415" s="15" t="s">
        <v>30</v>
      </c>
      <c r="AX415" s="15" t="s">
        <v>73</v>
      </c>
      <c r="AY415" s="177" t="s">
        <v>129</v>
      </c>
    </row>
    <row r="416" spans="1:65" s="13" customFormat="1">
      <c r="B416" s="159"/>
      <c r="D416" s="160" t="s">
        <v>137</v>
      </c>
      <c r="E416" s="161" t="s">
        <v>1</v>
      </c>
      <c r="F416" s="162" t="s">
        <v>575</v>
      </c>
      <c r="H416" s="163">
        <v>0.72</v>
      </c>
      <c r="I416" s="164"/>
      <c r="L416" s="159"/>
      <c r="M416" s="165"/>
      <c r="N416" s="166"/>
      <c r="O416" s="166"/>
      <c r="P416" s="166"/>
      <c r="Q416" s="166"/>
      <c r="R416" s="166"/>
      <c r="S416" s="166"/>
      <c r="T416" s="167"/>
      <c r="AT416" s="161" t="s">
        <v>137</v>
      </c>
      <c r="AU416" s="161" t="s">
        <v>83</v>
      </c>
      <c r="AV416" s="13" t="s">
        <v>83</v>
      </c>
      <c r="AW416" s="13" t="s">
        <v>30</v>
      </c>
      <c r="AX416" s="13" t="s">
        <v>73</v>
      </c>
      <c r="AY416" s="161" t="s">
        <v>129</v>
      </c>
    </row>
    <row r="417" spans="1:65" s="14" customFormat="1">
      <c r="B417" s="168"/>
      <c r="D417" s="160" t="s">
        <v>137</v>
      </c>
      <c r="E417" s="169" t="s">
        <v>1</v>
      </c>
      <c r="F417" s="170" t="s">
        <v>139</v>
      </c>
      <c r="H417" s="171">
        <v>0.72</v>
      </c>
      <c r="I417" s="172"/>
      <c r="L417" s="168"/>
      <c r="M417" s="173"/>
      <c r="N417" s="174"/>
      <c r="O417" s="174"/>
      <c r="P417" s="174"/>
      <c r="Q417" s="174"/>
      <c r="R417" s="174"/>
      <c r="S417" s="174"/>
      <c r="T417" s="175"/>
      <c r="AT417" s="169" t="s">
        <v>137</v>
      </c>
      <c r="AU417" s="169" t="s">
        <v>83</v>
      </c>
      <c r="AV417" s="14" t="s">
        <v>135</v>
      </c>
      <c r="AW417" s="14" t="s">
        <v>30</v>
      </c>
      <c r="AX417" s="14" t="s">
        <v>81</v>
      </c>
      <c r="AY417" s="169" t="s">
        <v>129</v>
      </c>
    </row>
    <row r="418" spans="1:65" s="2" customFormat="1" ht="16.5" customHeight="1">
      <c r="A418" s="32"/>
      <c r="B418" s="144"/>
      <c r="C418" s="183" t="s">
        <v>576</v>
      </c>
      <c r="D418" s="183" t="s">
        <v>222</v>
      </c>
      <c r="E418" s="184" t="s">
        <v>577</v>
      </c>
      <c r="F418" s="185" t="s">
        <v>578</v>
      </c>
      <c r="G418" s="186" t="s">
        <v>134</v>
      </c>
      <c r="H418" s="187">
        <v>0.72</v>
      </c>
      <c r="I418" s="188"/>
      <c r="J418" s="189">
        <f>ROUND(I418*H418,2)</f>
        <v>0</v>
      </c>
      <c r="K418" s="190"/>
      <c r="L418" s="191"/>
      <c r="M418" s="192" t="s">
        <v>1</v>
      </c>
      <c r="N418" s="193" t="s">
        <v>38</v>
      </c>
      <c r="O418" s="58"/>
      <c r="P418" s="155">
        <f>O418*H418</f>
        <v>0</v>
      </c>
      <c r="Q418" s="155">
        <v>1.2E-2</v>
      </c>
      <c r="R418" s="155">
        <f>Q418*H418</f>
        <v>8.6400000000000001E-3</v>
      </c>
      <c r="S418" s="155">
        <v>0</v>
      </c>
      <c r="T418" s="156">
        <f>S418*H418</f>
        <v>0</v>
      </c>
      <c r="U418" s="32"/>
      <c r="V418" s="32"/>
      <c r="W418" s="32"/>
      <c r="X418" s="32"/>
      <c r="Y418" s="32"/>
      <c r="Z418" s="32"/>
      <c r="AA418" s="32"/>
      <c r="AB418" s="32"/>
      <c r="AC418" s="32"/>
      <c r="AD418" s="32"/>
      <c r="AE418" s="32"/>
      <c r="AR418" s="157" t="s">
        <v>292</v>
      </c>
      <c r="AT418" s="157" t="s">
        <v>222</v>
      </c>
      <c r="AU418" s="157" t="s">
        <v>83</v>
      </c>
      <c r="AY418" s="17" t="s">
        <v>129</v>
      </c>
      <c r="BE418" s="158">
        <f>IF(N418="základní",J418,0)</f>
        <v>0</v>
      </c>
      <c r="BF418" s="158">
        <f>IF(N418="snížená",J418,0)</f>
        <v>0</v>
      </c>
      <c r="BG418" s="158">
        <f>IF(N418="zákl. přenesená",J418,0)</f>
        <v>0</v>
      </c>
      <c r="BH418" s="158">
        <f>IF(N418="sníž. přenesená",J418,0)</f>
        <v>0</v>
      </c>
      <c r="BI418" s="158">
        <f>IF(N418="nulová",J418,0)</f>
        <v>0</v>
      </c>
      <c r="BJ418" s="17" t="s">
        <v>81</v>
      </c>
      <c r="BK418" s="158">
        <f>ROUND(I418*H418,2)</f>
        <v>0</v>
      </c>
      <c r="BL418" s="17" t="s">
        <v>209</v>
      </c>
      <c r="BM418" s="157" t="s">
        <v>579</v>
      </c>
    </row>
    <row r="419" spans="1:65" s="2" customFormat="1" ht="24.2" customHeight="1">
      <c r="A419" s="32"/>
      <c r="B419" s="144"/>
      <c r="C419" s="145" t="s">
        <v>580</v>
      </c>
      <c r="D419" s="145" t="s">
        <v>131</v>
      </c>
      <c r="E419" s="146" t="s">
        <v>581</v>
      </c>
      <c r="F419" s="147" t="s">
        <v>582</v>
      </c>
      <c r="G419" s="148" t="s">
        <v>583</v>
      </c>
      <c r="H419" s="194"/>
      <c r="I419" s="150"/>
      <c r="J419" s="151">
        <f>ROUND(I419*H419,2)</f>
        <v>0</v>
      </c>
      <c r="K419" s="152"/>
      <c r="L419" s="33"/>
      <c r="M419" s="153" t="s">
        <v>1</v>
      </c>
      <c r="N419" s="154" t="s">
        <v>38</v>
      </c>
      <c r="O419" s="58"/>
      <c r="P419" s="155">
        <f>O419*H419</f>
        <v>0</v>
      </c>
      <c r="Q419" s="155">
        <v>0</v>
      </c>
      <c r="R419" s="155">
        <f>Q419*H419</f>
        <v>0</v>
      </c>
      <c r="S419" s="155">
        <v>0</v>
      </c>
      <c r="T419" s="156">
        <f>S419*H419</f>
        <v>0</v>
      </c>
      <c r="U419" s="32"/>
      <c r="V419" s="32"/>
      <c r="W419" s="32"/>
      <c r="X419" s="32"/>
      <c r="Y419" s="32"/>
      <c r="Z419" s="32"/>
      <c r="AA419" s="32"/>
      <c r="AB419" s="32"/>
      <c r="AC419" s="32"/>
      <c r="AD419" s="32"/>
      <c r="AE419" s="32"/>
      <c r="AR419" s="157" t="s">
        <v>209</v>
      </c>
      <c r="AT419" s="157" t="s">
        <v>131</v>
      </c>
      <c r="AU419" s="157" t="s">
        <v>83</v>
      </c>
      <c r="AY419" s="17" t="s">
        <v>129</v>
      </c>
      <c r="BE419" s="158">
        <f>IF(N419="základní",J419,0)</f>
        <v>0</v>
      </c>
      <c r="BF419" s="158">
        <f>IF(N419="snížená",J419,0)</f>
        <v>0</v>
      </c>
      <c r="BG419" s="158">
        <f>IF(N419="zákl. přenesená",J419,0)</f>
        <v>0</v>
      </c>
      <c r="BH419" s="158">
        <f>IF(N419="sníž. přenesená",J419,0)</f>
        <v>0</v>
      </c>
      <c r="BI419" s="158">
        <f>IF(N419="nulová",J419,0)</f>
        <v>0</v>
      </c>
      <c r="BJ419" s="17" t="s">
        <v>81</v>
      </c>
      <c r="BK419" s="158">
        <f>ROUND(I419*H419,2)</f>
        <v>0</v>
      </c>
      <c r="BL419" s="17" t="s">
        <v>209</v>
      </c>
      <c r="BM419" s="157" t="s">
        <v>584</v>
      </c>
    </row>
    <row r="420" spans="1:65" s="2" customFormat="1" ht="24.2" customHeight="1">
      <c r="A420" s="32"/>
      <c r="B420" s="144"/>
      <c r="C420" s="145" t="s">
        <v>585</v>
      </c>
      <c r="D420" s="145" t="s">
        <v>131</v>
      </c>
      <c r="E420" s="146" t="s">
        <v>586</v>
      </c>
      <c r="F420" s="147" t="s">
        <v>587</v>
      </c>
      <c r="G420" s="148" t="s">
        <v>583</v>
      </c>
      <c r="H420" s="194"/>
      <c r="I420" s="150"/>
      <c r="J420" s="151">
        <f>ROUND(I420*H420,2)</f>
        <v>0</v>
      </c>
      <c r="K420" s="152"/>
      <c r="L420" s="33"/>
      <c r="M420" s="153" t="s">
        <v>1</v>
      </c>
      <c r="N420" s="154" t="s">
        <v>38</v>
      </c>
      <c r="O420" s="58"/>
      <c r="P420" s="155">
        <f>O420*H420</f>
        <v>0</v>
      </c>
      <c r="Q420" s="155">
        <v>0</v>
      </c>
      <c r="R420" s="155">
        <f>Q420*H420</f>
        <v>0</v>
      </c>
      <c r="S420" s="155">
        <v>0</v>
      </c>
      <c r="T420" s="156">
        <f>S420*H420</f>
        <v>0</v>
      </c>
      <c r="U420" s="32"/>
      <c r="V420" s="32"/>
      <c r="W420" s="32"/>
      <c r="X420" s="32"/>
      <c r="Y420" s="32"/>
      <c r="Z420" s="32"/>
      <c r="AA420" s="32"/>
      <c r="AB420" s="32"/>
      <c r="AC420" s="32"/>
      <c r="AD420" s="32"/>
      <c r="AE420" s="32"/>
      <c r="AR420" s="157" t="s">
        <v>209</v>
      </c>
      <c r="AT420" s="157" t="s">
        <v>131</v>
      </c>
      <c r="AU420" s="157" t="s">
        <v>83</v>
      </c>
      <c r="AY420" s="17" t="s">
        <v>129</v>
      </c>
      <c r="BE420" s="158">
        <f>IF(N420="základní",J420,0)</f>
        <v>0</v>
      </c>
      <c r="BF420" s="158">
        <f>IF(N420="snížená",J420,0)</f>
        <v>0</v>
      </c>
      <c r="BG420" s="158">
        <f>IF(N420="zákl. přenesená",J420,0)</f>
        <v>0</v>
      </c>
      <c r="BH420" s="158">
        <f>IF(N420="sníž. přenesená",J420,0)</f>
        <v>0</v>
      </c>
      <c r="BI420" s="158">
        <f>IF(N420="nulová",J420,0)</f>
        <v>0</v>
      </c>
      <c r="BJ420" s="17" t="s">
        <v>81</v>
      </c>
      <c r="BK420" s="158">
        <f>ROUND(I420*H420,2)</f>
        <v>0</v>
      </c>
      <c r="BL420" s="17" t="s">
        <v>209</v>
      </c>
      <c r="BM420" s="157" t="s">
        <v>588</v>
      </c>
    </row>
    <row r="421" spans="1:65" s="12" customFormat="1" ht="25.9" customHeight="1">
      <c r="B421" s="131"/>
      <c r="D421" s="132" t="s">
        <v>72</v>
      </c>
      <c r="E421" s="133" t="s">
        <v>222</v>
      </c>
      <c r="F421" s="133" t="s">
        <v>589</v>
      </c>
      <c r="I421" s="134"/>
      <c r="J421" s="135">
        <f>BK421</f>
        <v>0</v>
      </c>
      <c r="L421" s="131"/>
      <c r="M421" s="136"/>
      <c r="N421" s="137"/>
      <c r="O421" s="137"/>
      <c r="P421" s="138">
        <f>P422</f>
        <v>0</v>
      </c>
      <c r="Q421" s="137"/>
      <c r="R421" s="138">
        <f>R422</f>
        <v>1.0460000000000001E-2</v>
      </c>
      <c r="S421" s="137"/>
      <c r="T421" s="139">
        <f>T422</f>
        <v>0</v>
      </c>
      <c r="AR421" s="132" t="s">
        <v>144</v>
      </c>
      <c r="AT421" s="140" t="s">
        <v>72</v>
      </c>
      <c r="AU421" s="140" t="s">
        <v>73</v>
      </c>
      <c r="AY421" s="132" t="s">
        <v>129</v>
      </c>
      <c r="BK421" s="141">
        <f>BK422</f>
        <v>0</v>
      </c>
    </row>
    <row r="422" spans="1:65" s="12" customFormat="1" ht="22.9" customHeight="1">
      <c r="B422" s="131"/>
      <c r="D422" s="132" t="s">
        <v>72</v>
      </c>
      <c r="E422" s="142" t="s">
        <v>590</v>
      </c>
      <c r="F422" s="142" t="s">
        <v>591</v>
      </c>
      <c r="I422" s="134"/>
      <c r="J422" s="143">
        <f>BK422</f>
        <v>0</v>
      </c>
      <c r="L422" s="131"/>
      <c r="M422" s="136"/>
      <c r="N422" s="137"/>
      <c r="O422" s="137"/>
      <c r="P422" s="138">
        <f>P423</f>
        <v>0</v>
      </c>
      <c r="Q422" s="137"/>
      <c r="R422" s="138">
        <f>R423</f>
        <v>1.0460000000000001E-2</v>
      </c>
      <c r="S422" s="137"/>
      <c r="T422" s="139">
        <f>T423</f>
        <v>0</v>
      </c>
      <c r="AR422" s="132" t="s">
        <v>144</v>
      </c>
      <c r="AT422" s="140" t="s">
        <v>72</v>
      </c>
      <c r="AU422" s="140" t="s">
        <v>81</v>
      </c>
      <c r="AY422" s="132" t="s">
        <v>129</v>
      </c>
      <c r="BK422" s="141">
        <f>BK423</f>
        <v>0</v>
      </c>
    </row>
    <row r="423" spans="1:65" s="2" customFormat="1" ht="21.75" customHeight="1">
      <c r="A423" s="32"/>
      <c r="B423" s="144"/>
      <c r="C423" s="145" t="s">
        <v>592</v>
      </c>
      <c r="D423" s="145" t="s">
        <v>131</v>
      </c>
      <c r="E423" s="146" t="s">
        <v>593</v>
      </c>
      <c r="F423" s="147" t="s">
        <v>594</v>
      </c>
      <c r="G423" s="148" t="s">
        <v>218</v>
      </c>
      <c r="H423" s="149">
        <v>2</v>
      </c>
      <c r="I423" s="150"/>
      <c r="J423" s="151">
        <f>ROUND(I423*H423,2)</f>
        <v>0</v>
      </c>
      <c r="K423" s="152"/>
      <c r="L423" s="33"/>
      <c r="M423" s="153" t="s">
        <v>1</v>
      </c>
      <c r="N423" s="154" t="s">
        <v>38</v>
      </c>
      <c r="O423" s="58"/>
      <c r="P423" s="155">
        <f>O423*H423</f>
        <v>0</v>
      </c>
      <c r="Q423" s="155">
        <v>5.2300000000000003E-3</v>
      </c>
      <c r="R423" s="155">
        <f>Q423*H423</f>
        <v>1.0460000000000001E-2</v>
      </c>
      <c r="S423" s="155">
        <v>0</v>
      </c>
      <c r="T423" s="156">
        <f>S423*H423</f>
        <v>0</v>
      </c>
      <c r="U423" s="32"/>
      <c r="V423" s="32"/>
      <c r="W423" s="32"/>
      <c r="X423" s="32"/>
      <c r="Y423" s="32"/>
      <c r="Z423" s="32"/>
      <c r="AA423" s="32"/>
      <c r="AB423" s="32"/>
      <c r="AC423" s="32"/>
      <c r="AD423" s="32"/>
      <c r="AE423" s="32"/>
      <c r="AR423" s="157" t="s">
        <v>440</v>
      </c>
      <c r="AT423" s="157" t="s">
        <v>131</v>
      </c>
      <c r="AU423" s="157" t="s">
        <v>83</v>
      </c>
      <c r="AY423" s="17" t="s">
        <v>129</v>
      </c>
      <c r="BE423" s="158">
        <f>IF(N423="základní",J423,0)</f>
        <v>0</v>
      </c>
      <c r="BF423" s="158">
        <f>IF(N423="snížená",J423,0)</f>
        <v>0</v>
      </c>
      <c r="BG423" s="158">
        <f>IF(N423="zákl. přenesená",J423,0)</f>
        <v>0</v>
      </c>
      <c r="BH423" s="158">
        <f>IF(N423="sníž. přenesená",J423,0)</f>
        <v>0</v>
      </c>
      <c r="BI423" s="158">
        <f>IF(N423="nulová",J423,0)</f>
        <v>0</v>
      </c>
      <c r="BJ423" s="17" t="s">
        <v>81</v>
      </c>
      <c r="BK423" s="158">
        <f>ROUND(I423*H423,2)</f>
        <v>0</v>
      </c>
      <c r="BL423" s="17" t="s">
        <v>440</v>
      </c>
      <c r="BM423" s="157" t="s">
        <v>595</v>
      </c>
    </row>
    <row r="424" spans="1:65" s="12" customFormat="1" ht="25.9" customHeight="1">
      <c r="B424" s="131"/>
      <c r="D424" s="132" t="s">
        <v>72</v>
      </c>
      <c r="E424" s="133" t="s">
        <v>596</v>
      </c>
      <c r="F424" s="133" t="s">
        <v>596</v>
      </c>
      <c r="I424" s="134"/>
      <c r="J424" s="135">
        <f>BK424</f>
        <v>0</v>
      </c>
      <c r="L424" s="131"/>
      <c r="M424" s="136"/>
      <c r="N424" s="137"/>
      <c r="O424" s="137"/>
      <c r="P424" s="138">
        <f>P425</f>
        <v>0</v>
      </c>
      <c r="Q424" s="137"/>
      <c r="R424" s="138">
        <f>R425</f>
        <v>0</v>
      </c>
      <c r="S424" s="137"/>
      <c r="T424" s="139">
        <f>T425</f>
        <v>0</v>
      </c>
      <c r="AR424" s="132" t="s">
        <v>135</v>
      </c>
      <c r="AT424" s="140" t="s">
        <v>72</v>
      </c>
      <c r="AU424" s="140" t="s">
        <v>73</v>
      </c>
      <c r="AY424" s="132" t="s">
        <v>129</v>
      </c>
      <c r="BK424" s="141">
        <f>BK425</f>
        <v>0</v>
      </c>
    </row>
    <row r="425" spans="1:65" s="12" customFormat="1" ht="22.9" customHeight="1">
      <c r="B425" s="131"/>
      <c r="D425" s="132" t="s">
        <v>72</v>
      </c>
      <c r="E425" s="142" t="s">
        <v>597</v>
      </c>
      <c r="F425" s="142" t="s">
        <v>598</v>
      </c>
      <c r="I425" s="134"/>
      <c r="J425" s="143">
        <f>BK425</f>
        <v>0</v>
      </c>
      <c r="L425" s="131"/>
      <c r="M425" s="136"/>
      <c r="N425" s="137"/>
      <c r="O425" s="137"/>
      <c r="P425" s="138">
        <f>SUM(P426:P428)</f>
        <v>0</v>
      </c>
      <c r="Q425" s="137"/>
      <c r="R425" s="138">
        <f>SUM(R426:R428)</f>
        <v>0</v>
      </c>
      <c r="S425" s="137"/>
      <c r="T425" s="139">
        <f>SUM(T426:T428)</f>
        <v>0</v>
      </c>
      <c r="AR425" s="132" t="s">
        <v>135</v>
      </c>
      <c r="AT425" s="140" t="s">
        <v>72</v>
      </c>
      <c r="AU425" s="140" t="s">
        <v>81</v>
      </c>
      <c r="AY425" s="132" t="s">
        <v>129</v>
      </c>
      <c r="BK425" s="141">
        <f>SUM(BK426:BK428)</f>
        <v>0</v>
      </c>
    </row>
    <row r="426" spans="1:65" s="2" customFormat="1" ht="33" customHeight="1">
      <c r="A426" s="32"/>
      <c r="B426" s="144"/>
      <c r="C426" s="145" t="s">
        <v>599</v>
      </c>
      <c r="D426" s="145" t="s">
        <v>131</v>
      </c>
      <c r="E426" s="146" t="s">
        <v>600</v>
      </c>
      <c r="F426" s="147" t="s">
        <v>601</v>
      </c>
      <c r="G426" s="148" t="s">
        <v>289</v>
      </c>
      <c r="H426" s="149">
        <v>44.756999999999998</v>
      </c>
      <c r="I426" s="150"/>
      <c r="J426" s="151">
        <f>ROUND(I426*H426,2)</f>
        <v>0</v>
      </c>
      <c r="K426" s="152"/>
      <c r="L426" s="33"/>
      <c r="M426" s="153" t="s">
        <v>1</v>
      </c>
      <c r="N426" s="154" t="s">
        <v>38</v>
      </c>
      <c r="O426" s="58"/>
      <c r="P426" s="155">
        <f>O426*H426</f>
        <v>0</v>
      </c>
      <c r="Q426" s="155">
        <v>0</v>
      </c>
      <c r="R426" s="155">
        <f>Q426*H426</f>
        <v>0</v>
      </c>
      <c r="S426" s="155">
        <v>0</v>
      </c>
      <c r="T426" s="156">
        <f>S426*H426</f>
        <v>0</v>
      </c>
      <c r="U426" s="32"/>
      <c r="V426" s="32"/>
      <c r="W426" s="32"/>
      <c r="X426" s="32"/>
      <c r="Y426" s="32"/>
      <c r="Z426" s="32"/>
      <c r="AA426" s="32"/>
      <c r="AB426" s="32"/>
      <c r="AC426" s="32"/>
      <c r="AD426" s="32"/>
      <c r="AE426" s="32"/>
      <c r="AR426" s="157" t="s">
        <v>135</v>
      </c>
      <c r="AT426" s="157" t="s">
        <v>131</v>
      </c>
      <c r="AU426" s="157" t="s">
        <v>83</v>
      </c>
      <c r="AY426" s="17" t="s">
        <v>129</v>
      </c>
      <c r="BE426" s="158">
        <f>IF(N426="základní",J426,0)</f>
        <v>0</v>
      </c>
      <c r="BF426" s="158">
        <f>IF(N426="snížená",J426,0)</f>
        <v>0</v>
      </c>
      <c r="BG426" s="158">
        <f>IF(N426="zákl. přenesená",J426,0)</f>
        <v>0</v>
      </c>
      <c r="BH426" s="158">
        <f>IF(N426="sníž. přenesená",J426,0)</f>
        <v>0</v>
      </c>
      <c r="BI426" s="158">
        <f>IF(N426="nulová",J426,0)</f>
        <v>0</v>
      </c>
      <c r="BJ426" s="17" t="s">
        <v>81</v>
      </c>
      <c r="BK426" s="158">
        <f>ROUND(I426*H426,2)</f>
        <v>0</v>
      </c>
      <c r="BL426" s="17" t="s">
        <v>135</v>
      </c>
      <c r="BM426" s="157" t="s">
        <v>602</v>
      </c>
    </row>
    <row r="427" spans="1:65" s="13" customFormat="1">
      <c r="B427" s="159"/>
      <c r="D427" s="160" t="s">
        <v>137</v>
      </c>
      <c r="E427" s="161" t="s">
        <v>1</v>
      </c>
      <c r="F427" s="162" t="s">
        <v>603</v>
      </c>
      <c r="H427" s="163">
        <v>44.756999999999998</v>
      </c>
      <c r="I427" s="164"/>
      <c r="L427" s="159"/>
      <c r="M427" s="165"/>
      <c r="N427" s="166"/>
      <c r="O427" s="166"/>
      <c r="P427" s="166"/>
      <c r="Q427" s="166"/>
      <c r="R427" s="166"/>
      <c r="S427" s="166"/>
      <c r="T427" s="167"/>
      <c r="AT427" s="161" t="s">
        <v>137</v>
      </c>
      <c r="AU427" s="161" t="s">
        <v>83</v>
      </c>
      <c r="AV427" s="13" t="s">
        <v>83</v>
      </c>
      <c r="AW427" s="13" t="s">
        <v>30</v>
      </c>
      <c r="AX427" s="13" t="s">
        <v>73</v>
      </c>
      <c r="AY427" s="161" t="s">
        <v>129</v>
      </c>
    </row>
    <row r="428" spans="1:65" s="14" customFormat="1">
      <c r="B428" s="168"/>
      <c r="D428" s="160" t="s">
        <v>137</v>
      </c>
      <c r="E428" s="169" t="s">
        <v>1</v>
      </c>
      <c r="F428" s="170" t="s">
        <v>139</v>
      </c>
      <c r="H428" s="171">
        <v>44.756999999999998</v>
      </c>
      <c r="I428" s="172"/>
      <c r="L428" s="168"/>
      <c r="M428" s="195"/>
      <c r="N428" s="196"/>
      <c r="O428" s="196"/>
      <c r="P428" s="196"/>
      <c r="Q428" s="196"/>
      <c r="R428" s="196"/>
      <c r="S428" s="196"/>
      <c r="T428" s="197"/>
      <c r="AT428" s="169" t="s">
        <v>137</v>
      </c>
      <c r="AU428" s="169" t="s">
        <v>83</v>
      </c>
      <c r="AV428" s="14" t="s">
        <v>135</v>
      </c>
      <c r="AW428" s="14" t="s">
        <v>30</v>
      </c>
      <c r="AX428" s="14" t="s">
        <v>81</v>
      </c>
      <c r="AY428" s="169" t="s">
        <v>129</v>
      </c>
    </row>
    <row r="429" spans="1:65" s="2" customFormat="1" ht="6.95" customHeight="1">
      <c r="A429" s="32"/>
      <c r="B429" s="47"/>
      <c r="C429" s="48"/>
      <c r="D429" s="48"/>
      <c r="E429" s="48"/>
      <c r="F429" s="48"/>
      <c r="G429" s="48"/>
      <c r="H429" s="48"/>
      <c r="I429" s="48"/>
      <c r="J429" s="48"/>
      <c r="K429" s="48"/>
      <c r="L429" s="33"/>
      <c r="M429" s="32"/>
      <c r="O429" s="32"/>
      <c r="P429" s="32"/>
      <c r="Q429" s="32"/>
      <c r="R429" s="32"/>
      <c r="S429" s="32"/>
      <c r="T429" s="32"/>
      <c r="U429" s="32"/>
      <c r="V429" s="32"/>
      <c r="W429" s="32"/>
      <c r="X429" s="32"/>
      <c r="Y429" s="32"/>
      <c r="Z429" s="32"/>
      <c r="AA429" s="32"/>
      <c r="AB429" s="32"/>
      <c r="AC429" s="32"/>
      <c r="AD429" s="32"/>
      <c r="AE429" s="32"/>
    </row>
  </sheetData>
  <autoFilter ref="C129:K428" xr:uid="{00000000-0009-0000-0000-000001000000}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M122"/>
  <sheetViews>
    <sheetView showGridLines="0" topLeftCell="A98" workbookViewId="0">
      <selection activeCell="H118" sqref="H118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87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92</v>
      </c>
      <c r="L4" s="20"/>
      <c r="M4" s="93" t="s">
        <v>10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16.5" customHeight="1">
      <c r="B7" s="20"/>
      <c r="E7" s="243" t="str">
        <f>'Rekapitulace stavby'!K6</f>
        <v>Odvodnění ul. Češovská, Praha 20 - Horní Počernice</v>
      </c>
      <c r="F7" s="244"/>
      <c r="G7" s="244"/>
      <c r="H7" s="244"/>
      <c r="L7" s="20"/>
    </row>
    <row r="8" spans="1:46" s="2" customFormat="1" ht="12" customHeight="1">
      <c r="A8" s="32"/>
      <c r="B8" s="33"/>
      <c r="C8" s="32"/>
      <c r="D8" s="27" t="s">
        <v>93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15" t="s">
        <v>604</v>
      </c>
      <c r="F9" s="242"/>
      <c r="G9" s="242"/>
      <c r="H9" s="24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 t="s">
        <v>22</v>
      </c>
      <c r="J12" s="55" t="str">
        <f>'Rekapitulace stavby'!AN8</f>
        <v>4. 10. 2022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 t="s">
        <v>25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26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27" t="s">
        <v>25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5" t="str">
        <f>'Rekapitulace stavby'!E14</f>
        <v>Vyplň údaj</v>
      </c>
      <c r="F18" s="234"/>
      <c r="G18" s="234"/>
      <c r="H18" s="234"/>
      <c r="I18" s="27" t="s">
        <v>26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29</v>
      </c>
      <c r="E20" s="32"/>
      <c r="F20" s="32"/>
      <c r="G20" s="32"/>
      <c r="H20" s="32"/>
      <c r="I20" s="27" t="s">
        <v>25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26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25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26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38" t="s">
        <v>1</v>
      </c>
      <c r="F27" s="238"/>
      <c r="G27" s="238"/>
      <c r="H27" s="23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ROUND(J117,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37</v>
      </c>
      <c r="E33" s="27" t="s">
        <v>38</v>
      </c>
      <c r="F33" s="99">
        <f>ROUND((SUM(BE117:BE121)),  2)</f>
        <v>0</v>
      </c>
      <c r="G33" s="32"/>
      <c r="H33" s="32"/>
      <c r="I33" s="100">
        <v>0.21</v>
      </c>
      <c r="J33" s="99">
        <f>ROUND(((SUM(BE117:BE121))*I33),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39</v>
      </c>
      <c r="F34" s="99">
        <f>ROUND((SUM(BF117:BF121)),  2)</f>
        <v>0</v>
      </c>
      <c r="G34" s="32"/>
      <c r="H34" s="32"/>
      <c r="I34" s="100">
        <v>0.15</v>
      </c>
      <c r="J34" s="99">
        <f>ROUND(((SUM(BF117:BF121))*I34),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40</v>
      </c>
      <c r="F35" s="99">
        <f>ROUND((SUM(BG117:BG121)),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41</v>
      </c>
      <c r="F36" s="99">
        <f>ROUND((SUM(BH117:BH121)),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42</v>
      </c>
      <c r="F37" s="99">
        <f>ROUND((SUM(BI117:BI121)),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3" t="str">
        <f>E7</f>
        <v>Odvodnění ul. Češovská, Praha 20 - Horní Počernice</v>
      </c>
      <c r="F85" s="244"/>
      <c r="G85" s="244"/>
      <c r="H85" s="24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93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15" t="str">
        <f>E9</f>
        <v>101 - VRN</v>
      </c>
      <c r="F87" s="242"/>
      <c r="G87" s="242"/>
      <c r="H87" s="24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27" t="s">
        <v>22</v>
      </c>
      <c r="J89" s="55" t="str">
        <f>IF(J12="","",J12)</f>
        <v>4. 10. 2022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2"/>
      <c r="E91" s="32"/>
      <c r="F91" s="25" t="str">
        <f>E15</f>
        <v xml:space="preserve"> </v>
      </c>
      <c r="G91" s="32"/>
      <c r="H91" s="32"/>
      <c r="I91" s="27" t="s">
        <v>29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96</v>
      </c>
      <c r="D94" s="101"/>
      <c r="E94" s="101"/>
      <c r="F94" s="101"/>
      <c r="G94" s="101"/>
      <c r="H94" s="101"/>
      <c r="I94" s="101"/>
      <c r="J94" s="110" t="s">
        <v>97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98</v>
      </c>
      <c r="D96" s="32"/>
      <c r="E96" s="32"/>
      <c r="F96" s="32"/>
      <c r="G96" s="32"/>
      <c r="H96" s="32"/>
      <c r="I96" s="32"/>
      <c r="J96" s="71">
        <f>J117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99</v>
      </c>
    </row>
    <row r="97" spans="1:31" s="9" customFormat="1" ht="24.95" customHeight="1">
      <c r="B97" s="112"/>
      <c r="D97" s="113" t="s">
        <v>605</v>
      </c>
      <c r="E97" s="114"/>
      <c r="F97" s="114"/>
      <c r="G97" s="114"/>
      <c r="H97" s="114"/>
      <c r="I97" s="114"/>
      <c r="J97" s="115">
        <f>J118</f>
        <v>0</v>
      </c>
      <c r="L97" s="112"/>
    </row>
    <row r="98" spans="1:31" s="2" customFormat="1" ht="21.75" customHeight="1">
      <c r="A98" s="32"/>
      <c r="B98" s="33"/>
      <c r="C98" s="32"/>
      <c r="D98" s="32"/>
      <c r="E98" s="32"/>
      <c r="F98" s="32"/>
      <c r="G98" s="32"/>
      <c r="H98" s="32"/>
      <c r="I98" s="32"/>
      <c r="J98" s="32"/>
      <c r="K98" s="32"/>
      <c r="L98" s="42"/>
      <c r="S98" s="32"/>
      <c r="T98" s="32"/>
      <c r="U98" s="32"/>
      <c r="V98" s="32"/>
      <c r="W98" s="32"/>
      <c r="X98" s="32"/>
      <c r="Y98" s="32"/>
      <c r="Z98" s="32"/>
      <c r="AA98" s="32"/>
      <c r="AB98" s="32"/>
      <c r="AC98" s="32"/>
      <c r="AD98" s="32"/>
      <c r="AE98" s="32"/>
    </row>
    <row r="99" spans="1:31" s="2" customFormat="1" ht="6.95" customHeight="1">
      <c r="A99" s="32"/>
      <c r="B99" s="47"/>
      <c r="C99" s="48"/>
      <c r="D99" s="48"/>
      <c r="E99" s="48"/>
      <c r="F99" s="48"/>
      <c r="G99" s="48"/>
      <c r="H99" s="48"/>
      <c r="I99" s="48"/>
      <c r="J99" s="48"/>
      <c r="K99" s="48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3" spans="1:31" s="2" customFormat="1" ht="6.95" customHeight="1">
      <c r="A103" s="32"/>
      <c r="B103" s="49"/>
      <c r="C103" s="50"/>
      <c r="D103" s="50"/>
      <c r="E103" s="50"/>
      <c r="F103" s="50"/>
      <c r="G103" s="50"/>
      <c r="H103" s="50"/>
      <c r="I103" s="50"/>
      <c r="J103" s="50"/>
      <c r="K103" s="50"/>
      <c r="L103" s="42"/>
      <c r="S103" s="32"/>
      <c r="T103" s="32"/>
      <c r="U103" s="32"/>
      <c r="V103" s="32"/>
      <c r="W103" s="32"/>
      <c r="X103" s="32"/>
      <c r="Y103" s="32"/>
      <c r="Z103" s="32"/>
      <c r="AA103" s="32"/>
      <c r="AB103" s="32"/>
      <c r="AC103" s="32"/>
      <c r="AD103" s="32"/>
      <c r="AE103" s="32"/>
    </row>
    <row r="104" spans="1:31" s="2" customFormat="1" ht="24.95" customHeight="1">
      <c r="A104" s="32"/>
      <c r="B104" s="33"/>
      <c r="C104" s="21" t="s">
        <v>114</v>
      </c>
      <c r="D104" s="32"/>
      <c r="E104" s="32"/>
      <c r="F104" s="32"/>
      <c r="G104" s="32"/>
      <c r="H104" s="32"/>
      <c r="I104" s="32"/>
      <c r="J104" s="32"/>
      <c r="K104" s="32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6.95" customHeight="1">
      <c r="A105" s="32"/>
      <c r="B105" s="33"/>
      <c r="C105" s="32"/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12" customHeight="1">
      <c r="A106" s="32"/>
      <c r="B106" s="33"/>
      <c r="C106" s="27" t="s">
        <v>16</v>
      </c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6.5" customHeight="1">
      <c r="A107" s="32"/>
      <c r="B107" s="33"/>
      <c r="C107" s="32"/>
      <c r="D107" s="32"/>
      <c r="E107" s="243" t="str">
        <f>E7</f>
        <v>Odvodnění ul. Češovská, Praha 20 - Horní Počernice</v>
      </c>
      <c r="F107" s="244"/>
      <c r="G107" s="244"/>
      <c r="H107" s="244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2" customHeight="1">
      <c r="A108" s="32"/>
      <c r="B108" s="33"/>
      <c r="C108" s="27" t="s">
        <v>93</v>
      </c>
      <c r="D108" s="32"/>
      <c r="E108" s="32"/>
      <c r="F108" s="32"/>
      <c r="G108" s="32"/>
      <c r="H108" s="32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6.5" customHeight="1">
      <c r="A109" s="32"/>
      <c r="B109" s="33"/>
      <c r="C109" s="32"/>
      <c r="D109" s="32"/>
      <c r="E109" s="215" t="str">
        <f>E9</f>
        <v>101 - VRN</v>
      </c>
      <c r="F109" s="242"/>
      <c r="G109" s="242"/>
      <c r="H109" s="24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6.95" customHeight="1">
      <c r="A110" s="32"/>
      <c r="B110" s="33"/>
      <c r="C110" s="32"/>
      <c r="D110" s="32"/>
      <c r="E110" s="32"/>
      <c r="F110" s="32"/>
      <c r="G110" s="32"/>
      <c r="H110" s="3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12" customHeight="1">
      <c r="A111" s="32"/>
      <c r="B111" s="33"/>
      <c r="C111" s="27" t="s">
        <v>20</v>
      </c>
      <c r="D111" s="32"/>
      <c r="E111" s="32"/>
      <c r="F111" s="25" t="str">
        <f>F12</f>
        <v xml:space="preserve"> </v>
      </c>
      <c r="G111" s="32"/>
      <c r="H111" s="32"/>
      <c r="I111" s="27" t="s">
        <v>22</v>
      </c>
      <c r="J111" s="55" t="str">
        <f>IF(J12="","",J12)</f>
        <v>4. 10. 2022</v>
      </c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6.95" customHeight="1">
      <c r="A112" s="32"/>
      <c r="B112" s="33"/>
      <c r="C112" s="32"/>
      <c r="D112" s="32"/>
      <c r="E112" s="32"/>
      <c r="F112" s="32"/>
      <c r="G112" s="32"/>
      <c r="H112" s="32"/>
      <c r="I112" s="32"/>
      <c r="J112" s="32"/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15.2" customHeight="1">
      <c r="A113" s="32"/>
      <c r="B113" s="33"/>
      <c r="C113" s="27" t="s">
        <v>24</v>
      </c>
      <c r="D113" s="32"/>
      <c r="E113" s="32"/>
      <c r="F113" s="25" t="str">
        <f>E15</f>
        <v xml:space="preserve"> </v>
      </c>
      <c r="G113" s="32"/>
      <c r="H113" s="32"/>
      <c r="I113" s="27" t="s">
        <v>29</v>
      </c>
      <c r="J113" s="30" t="str">
        <f>E21</f>
        <v xml:space="preserve"> </v>
      </c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2" customHeight="1">
      <c r="A114" s="32"/>
      <c r="B114" s="33"/>
      <c r="C114" s="27" t="s">
        <v>27</v>
      </c>
      <c r="D114" s="32"/>
      <c r="E114" s="32"/>
      <c r="F114" s="25" t="str">
        <f>IF(E18="","",E18)</f>
        <v>Vyplň údaj</v>
      </c>
      <c r="G114" s="32"/>
      <c r="H114" s="32"/>
      <c r="I114" s="27" t="s">
        <v>31</v>
      </c>
      <c r="J114" s="30" t="str">
        <f>E24</f>
        <v xml:space="preserve"> 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0.35" customHeight="1">
      <c r="A115" s="32"/>
      <c r="B115" s="33"/>
      <c r="C115" s="32"/>
      <c r="D115" s="32"/>
      <c r="E115" s="32"/>
      <c r="F115" s="32"/>
      <c r="G115" s="32"/>
      <c r="H115" s="32"/>
      <c r="I115" s="32"/>
      <c r="J115" s="32"/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11" customFormat="1" ht="29.25" customHeight="1">
      <c r="A116" s="120"/>
      <c r="B116" s="121"/>
      <c r="C116" s="122" t="s">
        <v>115</v>
      </c>
      <c r="D116" s="123" t="s">
        <v>58</v>
      </c>
      <c r="E116" s="123" t="s">
        <v>54</v>
      </c>
      <c r="F116" s="123" t="s">
        <v>55</v>
      </c>
      <c r="G116" s="123" t="s">
        <v>116</v>
      </c>
      <c r="H116" s="123" t="s">
        <v>117</v>
      </c>
      <c r="I116" s="123" t="s">
        <v>118</v>
      </c>
      <c r="J116" s="124" t="s">
        <v>97</v>
      </c>
      <c r="K116" s="125" t="s">
        <v>119</v>
      </c>
      <c r="L116" s="126"/>
      <c r="M116" s="62" t="s">
        <v>1</v>
      </c>
      <c r="N116" s="63" t="s">
        <v>37</v>
      </c>
      <c r="O116" s="63" t="s">
        <v>120</v>
      </c>
      <c r="P116" s="63" t="s">
        <v>121</v>
      </c>
      <c r="Q116" s="63" t="s">
        <v>122</v>
      </c>
      <c r="R116" s="63" t="s">
        <v>123</v>
      </c>
      <c r="S116" s="63" t="s">
        <v>124</v>
      </c>
      <c r="T116" s="64" t="s">
        <v>125</v>
      </c>
      <c r="U116" s="120"/>
      <c r="V116" s="120"/>
      <c r="W116" s="120"/>
      <c r="X116" s="120"/>
      <c r="Y116" s="120"/>
      <c r="Z116" s="120"/>
      <c r="AA116" s="120"/>
      <c r="AB116" s="120"/>
      <c r="AC116" s="120"/>
      <c r="AD116" s="120"/>
      <c r="AE116" s="120"/>
    </row>
    <row r="117" spans="1:65" s="2" customFormat="1" ht="22.9" customHeight="1">
      <c r="A117" s="32"/>
      <c r="B117" s="33"/>
      <c r="C117" s="69" t="s">
        <v>126</v>
      </c>
      <c r="D117" s="32"/>
      <c r="E117" s="32"/>
      <c r="F117" s="32"/>
      <c r="G117" s="32"/>
      <c r="H117" s="32"/>
      <c r="I117" s="32"/>
      <c r="J117" s="127">
        <f>BK117</f>
        <v>0</v>
      </c>
      <c r="K117" s="32"/>
      <c r="L117" s="33"/>
      <c r="M117" s="65"/>
      <c r="N117" s="56"/>
      <c r="O117" s="66"/>
      <c r="P117" s="128">
        <f>P118</f>
        <v>0</v>
      </c>
      <c r="Q117" s="66"/>
      <c r="R117" s="128">
        <f>R118</f>
        <v>0</v>
      </c>
      <c r="S117" s="66"/>
      <c r="T117" s="129">
        <f>T118</f>
        <v>0</v>
      </c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T117" s="17" t="s">
        <v>72</v>
      </c>
      <c r="AU117" s="17" t="s">
        <v>99</v>
      </c>
      <c r="BK117" s="130">
        <f>BK118</f>
        <v>0</v>
      </c>
    </row>
    <row r="118" spans="1:65" s="12" customFormat="1" ht="25.9" customHeight="1">
      <c r="B118" s="131"/>
      <c r="D118" s="132" t="s">
        <v>72</v>
      </c>
      <c r="E118" s="133" t="s">
        <v>606</v>
      </c>
      <c r="F118" s="133" t="s">
        <v>607</v>
      </c>
      <c r="I118" s="134"/>
      <c r="J118" s="135">
        <f>BK118</f>
        <v>0</v>
      </c>
      <c r="L118" s="131"/>
      <c r="M118" s="136"/>
      <c r="N118" s="137"/>
      <c r="O118" s="137"/>
      <c r="P118" s="138">
        <f>SUM(P119:P121)</f>
        <v>0</v>
      </c>
      <c r="Q118" s="137"/>
      <c r="R118" s="138">
        <f>SUM(R119:R121)</f>
        <v>0</v>
      </c>
      <c r="S118" s="137"/>
      <c r="T118" s="139">
        <f>SUM(T119:T121)</f>
        <v>0</v>
      </c>
      <c r="AR118" s="132" t="s">
        <v>151</v>
      </c>
      <c r="AT118" s="140" t="s">
        <v>72</v>
      </c>
      <c r="AU118" s="140" t="s">
        <v>73</v>
      </c>
      <c r="AY118" s="132" t="s">
        <v>129</v>
      </c>
      <c r="BK118" s="141">
        <f>SUM(BK119:BK121)</f>
        <v>0</v>
      </c>
    </row>
    <row r="119" spans="1:65" s="2" customFormat="1" ht="16.5" customHeight="1">
      <c r="A119" s="32"/>
      <c r="B119" s="144"/>
      <c r="C119" s="145" t="s">
        <v>81</v>
      </c>
      <c r="D119" s="145" t="s">
        <v>131</v>
      </c>
      <c r="E119" s="146" t="s">
        <v>608</v>
      </c>
      <c r="F119" s="147" t="s">
        <v>609</v>
      </c>
      <c r="G119" s="148" t="s">
        <v>625</v>
      </c>
      <c r="H119" s="194">
        <v>1</v>
      </c>
      <c r="I119" s="150"/>
      <c r="J119" s="151">
        <f>ROUND(I119*H119,2)</f>
        <v>0</v>
      </c>
      <c r="K119" s="152"/>
      <c r="L119" s="33"/>
      <c r="M119" s="153" t="s">
        <v>1</v>
      </c>
      <c r="N119" s="154" t="s">
        <v>38</v>
      </c>
      <c r="O119" s="58"/>
      <c r="P119" s="155">
        <f>O119*H119</f>
        <v>0</v>
      </c>
      <c r="Q119" s="155">
        <v>0</v>
      </c>
      <c r="R119" s="155">
        <f>Q119*H119</f>
        <v>0</v>
      </c>
      <c r="S119" s="155">
        <v>0</v>
      </c>
      <c r="T119" s="156">
        <f>S119*H119</f>
        <v>0</v>
      </c>
      <c r="U119" s="32"/>
      <c r="V119" s="32"/>
      <c r="W119" s="32"/>
      <c r="X119" s="32"/>
      <c r="Y119" s="32"/>
      <c r="Z119" s="32"/>
      <c r="AA119" s="32"/>
      <c r="AB119" s="32"/>
      <c r="AC119" s="32"/>
      <c r="AD119" s="32"/>
      <c r="AE119" s="32"/>
      <c r="AR119" s="157" t="s">
        <v>135</v>
      </c>
      <c r="AT119" s="157" t="s">
        <v>131</v>
      </c>
      <c r="AU119" s="157" t="s">
        <v>81</v>
      </c>
      <c r="AY119" s="17" t="s">
        <v>129</v>
      </c>
      <c r="BE119" s="158">
        <f>IF(N119="základní",J119,0)</f>
        <v>0</v>
      </c>
      <c r="BF119" s="158">
        <f>IF(N119="snížená",J119,0)</f>
        <v>0</v>
      </c>
      <c r="BG119" s="158">
        <f>IF(N119="zákl. přenesená",J119,0)</f>
        <v>0</v>
      </c>
      <c r="BH119" s="158">
        <f>IF(N119="sníž. přenesená",J119,0)</f>
        <v>0</v>
      </c>
      <c r="BI119" s="158">
        <f>IF(N119="nulová",J119,0)</f>
        <v>0</v>
      </c>
      <c r="BJ119" s="17" t="s">
        <v>81</v>
      </c>
      <c r="BK119" s="158">
        <f>ROUND(I119*H119,2)</f>
        <v>0</v>
      </c>
      <c r="BL119" s="17" t="s">
        <v>135</v>
      </c>
      <c r="BM119" s="157" t="s">
        <v>610</v>
      </c>
    </row>
    <row r="120" spans="1:65" s="2" customFormat="1" ht="16.5" customHeight="1">
      <c r="A120" s="32"/>
      <c r="B120" s="144"/>
      <c r="C120" s="145" t="s">
        <v>83</v>
      </c>
      <c r="D120" s="145" t="s">
        <v>131</v>
      </c>
      <c r="E120" s="146" t="s">
        <v>611</v>
      </c>
      <c r="F120" s="147" t="s">
        <v>612</v>
      </c>
      <c r="G120" s="148" t="s">
        <v>625</v>
      </c>
      <c r="H120" s="194">
        <v>1</v>
      </c>
      <c r="I120" s="150"/>
      <c r="J120" s="151">
        <f>ROUND(I120*H120,2)</f>
        <v>0</v>
      </c>
      <c r="K120" s="152"/>
      <c r="L120" s="33"/>
      <c r="M120" s="153" t="s">
        <v>1</v>
      </c>
      <c r="N120" s="154" t="s">
        <v>38</v>
      </c>
      <c r="O120" s="58"/>
      <c r="P120" s="155">
        <f>O120*H120</f>
        <v>0</v>
      </c>
      <c r="Q120" s="155">
        <v>0</v>
      </c>
      <c r="R120" s="155">
        <f>Q120*H120</f>
        <v>0</v>
      </c>
      <c r="S120" s="155">
        <v>0</v>
      </c>
      <c r="T120" s="156">
        <f>S120*H120</f>
        <v>0</v>
      </c>
      <c r="U120" s="32"/>
      <c r="V120" s="32"/>
      <c r="W120" s="32"/>
      <c r="X120" s="32"/>
      <c r="Y120" s="32"/>
      <c r="Z120" s="32"/>
      <c r="AA120" s="32"/>
      <c r="AB120" s="32"/>
      <c r="AC120" s="32"/>
      <c r="AD120" s="32"/>
      <c r="AE120" s="32"/>
      <c r="AR120" s="157" t="s">
        <v>135</v>
      </c>
      <c r="AT120" s="157" t="s">
        <v>131</v>
      </c>
      <c r="AU120" s="157" t="s">
        <v>81</v>
      </c>
      <c r="AY120" s="17" t="s">
        <v>129</v>
      </c>
      <c r="BE120" s="158">
        <f>IF(N120="základní",J120,0)</f>
        <v>0</v>
      </c>
      <c r="BF120" s="158">
        <f>IF(N120="snížená",J120,0)</f>
        <v>0</v>
      </c>
      <c r="BG120" s="158">
        <f>IF(N120="zákl. přenesená",J120,0)</f>
        <v>0</v>
      </c>
      <c r="BH120" s="158">
        <f>IF(N120="sníž. přenesená",J120,0)</f>
        <v>0</v>
      </c>
      <c r="BI120" s="158">
        <f>IF(N120="nulová",J120,0)</f>
        <v>0</v>
      </c>
      <c r="BJ120" s="17" t="s">
        <v>81</v>
      </c>
      <c r="BK120" s="158">
        <f>ROUND(I120*H120,2)</f>
        <v>0</v>
      </c>
      <c r="BL120" s="17" t="s">
        <v>135</v>
      </c>
      <c r="BM120" s="157" t="s">
        <v>613</v>
      </c>
    </row>
    <row r="121" spans="1:65" s="2" customFormat="1" ht="16.5" customHeight="1">
      <c r="A121" s="32"/>
      <c r="B121" s="144"/>
      <c r="C121" s="145" t="s">
        <v>144</v>
      </c>
      <c r="D121" s="145" t="s">
        <v>131</v>
      </c>
      <c r="E121" s="146" t="s">
        <v>614</v>
      </c>
      <c r="F121" s="147" t="s">
        <v>615</v>
      </c>
      <c r="G121" s="148" t="s">
        <v>625</v>
      </c>
      <c r="H121" s="194">
        <v>1</v>
      </c>
      <c r="I121" s="150"/>
      <c r="J121" s="151">
        <f>ROUND(I121*H121,2)</f>
        <v>0</v>
      </c>
      <c r="K121" s="152"/>
      <c r="L121" s="33"/>
      <c r="M121" s="198" t="s">
        <v>1</v>
      </c>
      <c r="N121" s="199" t="s">
        <v>38</v>
      </c>
      <c r="O121" s="200"/>
      <c r="P121" s="201">
        <f>O121*H121</f>
        <v>0</v>
      </c>
      <c r="Q121" s="201">
        <v>0</v>
      </c>
      <c r="R121" s="201">
        <f>Q121*H121</f>
        <v>0</v>
      </c>
      <c r="S121" s="201">
        <v>0</v>
      </c>
      <c r="T121" s="202">
        <f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57" t="s">
        <v>135</v>
      </c>
      <c r="AT121" s="157" t="s">
        <v>131</v>
      </c>
      <c r="AU121" s="157" t="s">
        <v>81</v>
      </c>
      <c r="AY121" s="17" t="s">
        <v>129</v>
      </c>
      <c r="BE121" s="158">
        <f>IF(N121="základní",J121,0)</f>
        <v>0</v>
      </c>
      <c r="BF121" s="158">
        <f>IF(N121="snížená",J121,0)</f>
        <v>0</v>
      </c>
      <c r="BG121" s="158">
        <f>IF(N121="zákl. přenesená",J121,0)</f>
        <v>0</v>
      </c>
      <c r="BH121" s="158">
        <f>IF(N121="sníž. přenesená",J121,0)</f>
        <v>0</v>
      </c>
      <c r="BI121" s="158">
        <f>IF(N121="nulová",J121,0)</f>
        <v>0</v>
      </c>
      <c r="BJ121" s="17" t="s">
        <v>81</v>
      </c>
      <c r="BK121" s="158">
        <f>ROUND(I121*H121,2)</f>
        <v>0</v>
      </c>
      <c r="BL121" s="17" t="s">
        <v>135</v>
      </c>
      <c r="BM121" s="157" t="s">
        <v>616</v>
      </c>
    </row>
    <row r="122" spans="1:65" s="2" customFormat="1" ht="6.95" customHeight="1">
      <c r="A122" s="32"/>
      <c r="B122" s="47"/>
      <c r="C122" s="48"/>
      <c r="D122" s="48"/>
      <c r="E122" s="48"/>
      <c r="F122" s="48"/>
      <c r="G122" s="48"/>
      <c r="H122" s="48"/>
      <c r="I122" s="48"/>
      <c r="J122" s="48"/>
      <c r="K122" s="48"/>
      <c r="L122" s="33"/>
      <c r="M122" s="32"/>
      <c r="O122" s="32"/>
      <c r="P122" s="32"/>
      <c r="Q122" s="32"/>
      <c r="R122" s="32"/>
      <c r="S122" s="32"/>
      <c r="T122" s="32"/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</row>
  </sheetData>
  <autoFilter ref="C116:K121" xr:uid="{00000000-0009-0000-0000-000002000000}"/>
  <mergeCells count="9">
    <mergeCell ref="E87:H87"/>
    <mergeCell ref="E107:H107"/>
    <mergeCell ref="E109:H10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BM127"/>
  <sheetViews>
    <sheetView showGridLines="0" topLeftCell="A107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3" t="s">
        <v>5</v>
      </c>
      <c r="M2" s="204"/>
      <c r="N2" s="204"/>
      <c r="O2" s="204"/>
      <c r="P2" s="204"/>
      <c r="Q2" s="204"/>
      <c r="R2" s="204"/>
      <c r="S2" s="204"/>
      <c r="T2" s="204"/>
      <c r="U2" s="204"/>
      <c r="V2" s="204"/>
      <c r="AT2" s="17" t="s">
        <v>91</v>
      </c>
    </row>
    <row r="3" spans="1:46" s="1" customFormat="1" ht="6.95" customHeight="1">
      <c r="B3" s="18"/>
      <c r="C3" s="19"/>
      <c r="D3" s="19"/>
      <c r="E3" s="19"/>
      <c r="F3" s="19"/>
      <c r="G3" s="19"/>
      <c r="H3" s="19"/>
      <c r="I3" s="19"/>
      <c r="J3" s="19"/>
      <c r="K3" s="19"/>
      <c r="L3" s="20"/>
      <c r="AT3" s="17" t="s">
        <v>83</v>
      </c>
    </row>
    <row r="4" spans="1:46" s="1" customFormat="1" ht="24.95" customHeight="1">
      <c r="B4" s="20"/>
      <c r="D4" s="21" t="s">
        <v>92</v>
      </c>
      <c r="L4" s="20"/>
      <c r="M4" s="93" t="s">
        <v>10</v>
      </c>
      <c r="AT4" s="17" t="s">
        <v>3</v>
      </c>
    </row>
    <row r="5" spans="1:46" s="1" customFormat="1" ht="6.95" customHeight="1">
      <c r="B5" s="20"/>
      <c r="L5" s="20"/>
    </row>
    <row r="6" spans="1:46" s="1" customFormat="1" ht="12" customHeight="1">
      <c r="B6" s="20"/>
      <c r="D6" s="27" t="s">
        <v>16</v>
      </c>
      <c r="L6" s="20"/>
    </row>
    <row r="7" spans="1:46" s="1" customFormat="1" ht="16.5" customHeight="1">
      <c r="B7" s="20"/>
      <c r="E7" s="243" t="str">
        <f>'Rekapitulace stavby'!K6</f>
        <v>Odvodnění ul. Češovská, Praha 20 - Horní Počernice</v>
      </c>
      <c r="F7" s="244"/>
      <c r="G7" s="244"/>
      <c r="H7" s="244"/>
      <c r="L7" s="20"/>
    </row>
    <row r="8" spans="1:46" s="2" customFormat="1" ht="12" customHeight="1">
      <c r="A8" s="32"/>
      <c r="B8" s="33"/>
      <c r="C8" s="32"/>
      <c r="D8" s="27" t="s">
        <v>93</v>
      </c>
      <c r="E8" s="32"/>
      <c r="F8" s="32"/>
      <c r="G8" s="32"/>
      <c r="H8" s="32"/>
      <c r="I8" s="32"/>
      <c r="J8" s="32"/>
      <c r="K8" s="32"/>
      <c r="L8" s="42"/>
      <c r="S8" s="32"/>
      <c r="T8" s="32"/>
      <c r="U8" s="32"/>
      <c r="V8" s="32"/>
      <c r="W8" s="32"/>
      <c r="X8" s="32"/>
      <c r="Y8" s="32"/>
      <c r="Z8" s="32"/>
      <c r="AA8" s="32"/>
      <c r="AB8" s="32"/>
      <c r="AC8" s="32"/>
      <c r="AD8" s="32"/>
      <c r="AE8" s="32"/>
    </row>
    <row r="9" spans="1:46" s="2" customFormat="1" ht="16.5" customHeight="1">
      <c r="A9" s="32"/>
      <c r="B9" s="33"/>
      <c r="C9" s="32"/>
      <c r="D9" s="32"/>
      <c r="E9" s="215" t="s">
        <v>617</v>
      </c>
      <c r="F9" s="242"/>
      <c r="G9" s="242"/>
      <c r="H9" s="242"/>
      <c r="I9" s="32"/>
      <c r="J9" s="32"/>
      <c r="K9" s="32"/>
      <c r="L9" s="42"/>
      <c r="S9" s="32"/>
      <c r="T9" s="32"/>
      <c r="U9" s="32"/>
      <c r="V9" s="32"/>
      <c r="W9" s="32"/>
      <c r="X9" s="32"/>
      <c r="Y9" s="32"/>
      <c r="Z9" s="32"/>
      <c r="AA9" s="32"/>
      <c r="AB9" s="32"/>
      <c r="AC9" s="32"/>
      <c r="AD9" s="32"/>
      <c r="AE9" s="32"/>
    </row>
    <row r="10" spans="1:46" s="2" customFormat="1">
      <c r="A10" s="32"/>
      <c r="B10" s="33"/>
      <c r="C10" s="32"/>
      <c r="D10" s="32"/>
      <c r="E10" s="32"/>
      <c r="F10" s="32"/>
      <c r="G10" s="32"/>
      <c r="H10" s="32"/>
      <c r="I10" s="32"/>
      <c r="J10" s="32"/>
      <c r="K10" s="32"/>
      <c r="L10" s="42"/>
      <c r="S10" s="32"/>
      <c r="T10" s="32"/>
      <c r="U10" s="32"/>
      <c r="V10" s="32"/>
      <c r="W10" s="32"/>
      <c r="X10" s="32"/>
      <c r="Y10" s="32"/>
      <c r="Z10" s="32"/>
      <c r="AA10" s="32"/>
      <c r="AB10" s="32"/>
      <c r="AC10" s="32"/>
      <c r="AD10" s="32"/>
      <c r="AE10" s="32"/>
    </row>
    <row r="11" spans="1:46" s="2" customFormat="1" ht="12" customHeight="1">
      <c r="A11" s="32"/>
      <c r="B11" s="33"/>
      <c r="C11" s="32"/>
      <c r="D11" s="27" t="s">
        <v>18</v>
      </c>
      <c r="E11" s="32"/>
      <c r="F11" s="25" t="s">
        <v>1</v>
      </c>
      <c r="G11" s="32"/>
      <c r="H11" s="32"/>
      <c r="I11" s="27" t="s">
        <v>19</v>
      </c>
      <c r="J11" s="25" t="s">
        <v>1</v>
      </c>
      <c r="K11" s="32"/>
      <c r="L11" s="42"/>
      <c r="S11" s="32"/>
      <c r="T11" s="32"/>
      <c r="U11" s="32"/>
      <c r="V11" s="32"/>
      <c r="W11" s="32"/>
      <c r="X11" s="32"/>
      <c r="Y11" s="32"/>
      <c r="Z11" s="32"/>
      <c r="AA11" s="32"/>
      <c r="AB11" s="32"/>
      <c r="AC11" s="32"/>
      <c r="AD11" s="32"/>
      <c r="AE11" s="32"/>
    </row>
    <row r="12" spans="1:46" s="2" customFormat="1" ht="12" customHeight="1">
      <c r="A12" s="32"/>
      <c r="B12" s="33"/>
      <c r="C12" s="32"/>
      <c r="D12" s="27" t="s">
        <v>20</v>
      </c>
      <c r="E12" s="32"/>
      <c r="F12" s="25" t="s">
        <v>21</v>
      </c>
      <c r="G12" s="32"/>
      <c r="H12" s="32"/>
      <c r="I12" s="27" t="s">
        <v>22</v>
      </c>
      <c r="J12" s="55" t="str">
        <f>'Rekapitulace stavby'!AN8</f>
        <v>4. 10. 2022</v>
      </c>
      <c r="K12" s="32"/>
      <c r="L12" s="42"/>
      <c r="S12" s="32"/>
      <c r="T12" s="32"/>
      <c r="U12" s="32"/>
      <c r="V12" s="32"/>
      <c r="W12" s="32"/>
      <c r="X12" s="32"/>
      <c r="Y12" s="32"/>
      <c r="Z12" s="32"/>
      <c r="AA12" s="32"/>
      <c r="AB12" s="32"/>
      <c r="AC12" s="32"/>
      <c r="AD12" s="32"/>
      <c r="AE12" s="32"/>
    </row>
    <row r="13" spans="1:46" s="2" customFormat="1" ht="10.9" customHeight="1">
      <c r="A13" s="32"/>
      <c r="B13" s="33"/>
      <c r="C13" s="32"/>
      <c r="D13" s="32"/>
      <c r="E13" s="32"/>
      <c r="F13" s="32"/>
      <c r="G13" s="32"/>
      <c r="H13" s="32"/>
      <c r="I13" s="32"/>
      <c r="J13" s="32"/>
      <c r="K13" s="32"/>
      <c r="L13" s="42"/>
      <c r="S13" s="32"/>
      <c r="T13" s="32"/>
      <c r="U13" s="32"/>
      <c r="V13" s="32"/>
      <c r="W13" s="32"/>
      <c r="X13" s="32"/>
      <c r="Y13" s="32"/>
      <c r="Z13" s="32"/>
      <c r="AA13" s="32"/>
      <c r="AB13" s="32"/>
      <c r="AC13" s="32"/>
      <c r="AD13" s="32"/>
      <c r="AE13" s="32"/>
    </row>
    <row r="14" spans="1:46" s="2" customFormat="1" ht="12" customHeight="1">
      <c r="A14" s="32"/>
      <c r="B14" s="33"/>
      <c r="C14" s="32"/>
      <c r="D14" s="27" t="s">
        <v>24</v>
      </c>
      <c r="E14" s="32"/>
      <c r="F14" s="32"/>
      <c r="G14" s="32"/>
      <c r="H14" s="32"/>
      <c r="I14" s="27" t="s">
        <v>25</v>
      </c>
      <c r="J14" s="25" t="str">
        <f>IF('Rekapitulace stavby'!AN10="","",'Rekapitulace stavby'!AN10)</f>
        <v/>
      </c>
      <c r="K14" s="32"/>
      <c r="L14" s="42"/>
      <c r="S14" s="32"/>
      <c r="T14" s="32"/>
      <c r="U14" s="32"/>
      <c r="V14" s="32"/>
      <c r="W14" s="32"/>
      <c r="X14" s="32"/>
      <c r="Y14" s="32"/>
      <c r="Z14" s="32"/>
      <c r="AA14" s="32"/>
      <c r="AB14" s="32"/>
      <c r="AC14" s="32"/>
      <c r="AD14" s="32"/>
      <c r="AE14" s="32"/>
    </row>
    <row r="15" spans="1:46" s="2" customFormat="1" ht="18" customHeight="1">
      <c r="A15" s="32"/>
      <c r="B15" s="33"/>
      <c r="C15" s="32"/>
      <c r="D15" s="32"/>
      <c r="E15" s="25" t="str">
        <f>IF('Rekapitulace stavby'!E11="","",'Rekapitulace stavby'!E11)</f>
        <v xml:space="preserve"> </v>
      </c>
      <c r="F15" s="32"/>
      <c r="G15" s="32"/>
      <c r="H15" s="32"/>
      <c r="I15" s="27" t="s">
        <v>26</v>
      </c>
      <c r="J15" s="25" t="str">
        <f>IF('Rekapitulace stavby'!AN11="","",'Rekapitulace stavby'!AN11)</f>
        <v/>
      </c>
      <c r="K15" s="32"/>
      <c r="L15" s="42"/>
      <c r="S15" s="32"/>
      <c r="T15" s="32"/>
      <c r="U15" s="32"/>
      <c r="V15" s="32"/>
      <c r="W15" s="32"/>
      <c r="X15" s="32"/>
      <c r="Y15" s="32"/>
      <c r="Z15" s="32"/>
      <c r="AA15" s="32"/>
      <c r="AB15" s="32"/>
      <c r="AC15" s="32"/>
      <c r="AD15" s="32"/>
      <c r="AE15" s="32"/>
    </row>
    <row r="16" spans="1:46" s="2" customFormat="1" ht="6.95" customHeight="1">
      <c r="A16" s="32"/>
      <c r="B16" s="33"/>
      <c r="C16" s="32"/>
      <c r="D16" s="32"/>
      <c r="E16" s="32"/>
      <c r="F16" s="32"/>
      <c r="G16" s="32"/>
      <c r="H16" s="32"/>
      <c r="I16" s="32"/>
      <c r="J16" s="32"/>
      <c r="K16" s="32"/>
      <c r="L16" s="42"/>
      <c r="S16" s="32"/>
      <c r="T16" s="32"/>
      <c r="U16" s="32"/>
      <c r="V16" s="32"/>
      <c r="W16" s="32"/>
      <c r="X16" s="32"/>
      <c r="Y16" s="32"/>
      <c r="Z16" s="32"/>
      <c r="AA16" s="32"/>
      <c r="AB16" s="32"/>
      <c r="AC16" s="32"/>
      <c r="AD16" s="32"/>
      <c r="AE16" s="32"/>
    </row>
    <row r="17" spans="1:31" s="2" customFormat="1" ht="12" customHeight="1">
      <c r="A17" s="32"/>
      <c r="B17" s="33"/>
      <c r="C17" s="32"/>
      <c r="D17" s="27" t="s">
        <v>27</v>
      </c>
      <c r="E17" s="32"/>
      <c r="F17" s="32"/>
      <c r="G17" s="32"/>
      <c r="H17" s="32"/>
      <c r="I17" s="27" t="s">
        <v>25</v>
      </c>
      <c r="J17" s="28" t="str">
        <f>'Rekapitulace stavby'!AN13</f>
        <v>Vyplň údaj</v>
      </c>
      <c r="K17" s="32"/>
      <c r="L17" s="42"/>
      <c r="S17" s="32"/>
      <c r="T17" s="32"/>
      <c r="U17" s="32"/>
      <c r="V17" s="32"/>
      <c r="W17" s="32"/>
      <c r="X17" s="32"/>
      <c r="Y17" s="32"/>
      <c r="Z17" s="32"/>
      <c r="AA17" s="32"/>
      <c r="AB17" s="32"/>
      <c r="AC17" s="32"/>
      <c r="AD17" s="32"/>
      <c r="AE17" s="32"/>
    </row>
    <row r="18" spans="1:31" s="2" customFormat="1" ht="18" customHeight="1">
      <c r="A18" s="32"/>
      <c r="B18" s="33"/>
      <c r="C18" s="32"/>
      <c r="D18" s="32"/>
      <c r="E18" s="245" t="str">
        <f>'Rekapitulace stavby'!E14</f>
        <v>Vyplň údaj</v>
      </c>
      <c r="F18" s="234"/>
      <c r="G18" s="234"/>
      <c r="H18" s="234"/>
      <c r="I18" s="27" t="s">
        <v>26</v>
      </c>
      <c r="J18" s="28" t="str">
        <f>'Rekapitulace stavby'!AN14</f>
        <v>Vyplň údaj</v>
      </c>
      <c r="K18" s="32"/>
      <c r="L18" s="42"/>
      <c r="S18" s="32"/>
      <c r="T18" s="32"/>
      <c r="U18" s="32"/>
      <c r="V18" s="32"/>
      <c r="W18" s="32"/>
      <c r="X18" s="32"/>
      <c r="Y18" s="32"/>
      <c r="Z18" s="32"/>
      <c r="AA18" s="32"/>
      <c r="AB18" s="32"/>
      <c r="AC18" s="32"/>
      <c r="AD18" s="32"/>
      <c r="AE18" s="32"/>
    </row>
    <row r="19" spans="1:31" s="2" customFormat="1" ht="6.95" customHeight="1">
      <c r="A19" s="32"/>
      <c r="B19" s="33"/>
      <c r="C19" s="32"/>
      <c r="D19" s="32"/>
      <c r="E19" s="32"/>
      <c r="F19" s="32"/>
      <c r="G19" s="32"/>
      <c r="H19" s="32"/>
      <c r="I19" s="32"/>
      <c r="J19" s="32"/>
      <c r="K19" s="32"/>
      <c r="L19" s="42"/>
      <c r="S19" s="32"/>
      <c r="T19" s="32"/>
      <c r="U19" s="32"/>
      <c r="V19" s="32"/>
      <c r="W19" s="32"/>
      <c r="X19" s="32"/>
      <c r="Y19" s="32"/>
      <c r="Z19" s="32"/>
      <c r="AA19" s="32"/>
      <c r="AB19" s="32"/>
      <c r="AC19" s="32"/>
      <c r="AD19" s="32"/>
      <c r="AE19" s="32"/>
    </row>
    <row r="20" spans="1:31" s="2" customFormat="1" ht="12" customHeight="1">
      <c r="A20" s="32"/>
      <c r="B20" s="33"/>
      <c r="C20" s="32"/>
      <c r="D20" s="27" t="s">
        <v>29</v>
      </c>
      <c r="E20" s="32"/>
      <c r="F20" s="32"/>
      <c r="G20" s="32"/>
      <c r="H20" s="32"/>
      <c r="I20" s="27" t="s">
        <v>25</v>
      </c>
      <c r="J20" s="25" t="str">
        <f>IF('Rekapitulace stavby'!AN16="","",'Rekapitulace stavby'!AN16)</f>
        <v/>
      </c>
      <c r="K20" s="32"/>
      <c r="L20" s="42"/>
      <c r="S20" s="32"/>
      <c r="T20" s="32"/>
      <c r="U20" s="32"/>
      <c r="V20" s="32"/>
      <c r="W20" s="32"/>
      <c r="X20" s="32"/>
      <c r="Y20" s="32"/>
      <c r="Z20" s="32"/>
      <c r="AA20" s="32"/>
      <c r="AB20" s="32"/>
      <c r="AC20" s="32"/>
      <c r="AD20" s="32"/>
      <c r="AE20" s="32"/>
    </row>
    <row r="21" spans="1:31" s="2" customFormat="1" ht="18" customHeight="1">
      <c r="A21" s="32"/>
      <c r="B21" s="33"/>
      <c r="C21" s="32"/>
      <c r="D21" s="32"/>
      <c r="E21" s="25" t="str">
        <f>IF('Rekapitulace stavby'!E17="","",'Rekapitulace stavby'!E17)</f>
        <v xml:space="preserve"> </v>
      </c>
      <c r="F21" s="32"/>
      <c r="G21" s="32"/>
      <c r="H21" s="32"/>
      <c r="I21" s="27" t="s">
        <v>26</v>
      </c>
      <c r="J21" s="25" t="str">
        <f>IF('Rekapitulace stavby'!AN17="","",'Rekapitulace stavby'!AN17)</f>
        <v/>
      </c>
      <c r="K21" s="32"/>
      <c r="L21" s="42"/>
      <c r="S21" s="32"/>
      <c r="T21" s="32"/>
      <c r="U21" s="32"/>
      <c r="V21" s="32"/>
      <c r="W21" s="32"/>
      <c r="X21" s="32"/>
      <c r="Y21" s="32"/>
      <c r="Z21" s="32"/>
      <c r="AA21" s="32"/>
      <c r="AB21" s="32"/>
      <c r="AC21" s="32"/>
      <c r="AD21" s="32"/>
      <c r="AE21" s="32"/>
    </row>
    <row r="22" spans="1:31" s="2" customFormat="1" ht="6.95" customHeight="1">
      <c r="A22" s="32"/>
      <c r="B22" s="33"/>
      <c r="C22" s="32"/>
      <c r="D22" s="32"/>
      <c r="E22" s="32"/>
      <c r="F22" s="32"/>
      <c r="G22" s="32"/>
      <c r="H22" s="32"/>
      <c r="I22" s="32"/>
      <c r="J22" s="32"/>
      <c r="K22" s="32"/>
      <c r="L22" s="42"/>
      <c r="S22" s="32"/>
      <c r="T22" s="32"/>
      <c r="U22" s="32"/>
      <c r="V22" s="32"/>
      <c r="W22" s="32"/>
      <c r="X22" s="32"/>
      <c r="Y22" s="32"/>
      <c r="Z22" s="32"/>
      <c r="AA22" s="32"/>
      <c r="AB22" s="32"/>
      <c r="AC22" s="32"/>
      <c r="AD22" s="32"/>
      <c r="AE22" s="32"/>
    </row>
    <row r="23" spans="1:31" s="2" customFormat="1" ht="12" customHeight="1">
      <c r="A23" s="32"/>
      <c r="B23" s="33"/>
      <c r="C23" s="32"/>
      <c r="D23" s="27" t="s">
        <v>31</v>
      </c>
      <c r="E23" s="32"/>
      <c r="F23" s="32"/>
      <c r="G23" s="32"/>
      <c r="H23" s="32"/>
      <c r="I23" s="27" t="s">
        <v>25</v>
      </c>
      <c r="J23" s="25" t="str">
        <f>IF('Rekapitulace stavby'!AN19="","",'Rekapitulace stavby'!AN19)</f>
        <v/>
      </c>
      <c r="K23" s="32"/>
      <c r="L23" s="42"/>
      <c r="S23" s="32"/>
      <c r="T23" s="32"/>
      <c r="U23" s="32"/>
      <c r="V23" s="32"/>
      <c r="W23" s="32"/>
      <c r="X23" s="32"/>
      <c r="Y23" s="32"/>
      <c r="Z23" s="32"/>
      <c r="AA23" s="32"/>
      <c r="AB23" s="32"/>
      <c r="AC23" s="32"/>
      <c r="AD23" s="32"/>
      <c r="AE23" s="32"/>
    </row>
    <row r="24" spans="1:31" s="2" customFormat="1" ht="18" customHeight="1">
      <c r="A24" s="32"/>
      <c r="B24" s="33"/>
      <c r="C24" s="32"/>
      <c r="D24" s="32"/>
      <c r="E24" s="25" t="str">
        <f>IF('Rekapitulace stavby'!E20="","",'Rekapitulace stavby'!E20)</f>
        <v xml:space="preserve"> </v>
      </c>
      <c r="F24" s="32"/>
      <c r="G24" s="32"/>
      <c r="H24" s="32"/>
      <c r="I24" s="27" t="s">
        <v>26</v>
      </c>
      <c r="J24" s="25" t="str">
        <f>IF('Rekapitulace stavby'!AN20="","",'Rekapitulace stavby'!AN20)</f>
        <v/>
      </c>
      <c r="K24" s="32"/>
      <c r="L24" s="42"/>
      <c r="S24" s="32"/>
      <c r="T24" s="32"/>
      <c r="U24" s="32"/>
      <c r="V24" s="32"/>
      <c r="W24" s="32"/>
      <c r="X24" s="32"/>
      <c r="Y24" s="32"/>
      <c r="Z24" s="32"/>
      <c r="AA24" s="32"/>
      <c r="AB24" s="32"/>
      <c r="AC24" s="32"/>
      <c r="AD24" s="32"/>
      <c r="AE24" s="32"/>
    </row>
    <row r="25" spans="1:31" s="2" customFormat="1" ht="6.95" customHeight="1">
      <c r="A25" s="32"/>
      <c r="B25" s="33"/>
      <c r="C25" s="32"/>
      <c r="D25" s="32"/>
      <c r="E25" s="32"/>
      <c r="F25" s="32"/>
      <c r="G25" s="32"/>
      <c r="H25" s="32"/>
      <c r="I25" s="32"/>
      <c r="J25" s="32"/>
      <c r="K25" s="32"/>
      <c r="L25" s="4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</row>
    <row r="26" spans="1:31" s="2" customFormat="1" ht="12" customHeight="1">
      <c r="A26" s="32"/>
      <c r="B26" s="33"/>
      <c r="C26" s="32"/>
      <c r="D26" s="27" t="s">
        <v>32</v>
      </c>
      <c r="E26" s="32"/>
      <c r="F26" s="32"/>
      <c r="G26" s="32"/>
      <c r="H26" s="32"/>
      <c r="I26" s="32"/>
      <c r="J26" s="32"/>
      <c r="K26" s="32"/>
      <c r="L26" s="4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</row>
    <row r="27" spans="1:31" s="8" customFormat="1" ht="16.5" customHeight="1">
      <c r="A27" s="94"/>
      <c r="B27" s="95"/>
      <c r="C27" s="94"/>
      <c r="D27" s="94"/>
      <c r="E27" s="238" t="s">
        <v>1</v>
      </c>
      <c r="F27" s="238"/>
      <c r="G27" s="238"/>
      <c r="H27" s="238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32"/>
      <c r="B28" s="33"/>
      <c r="C28" s="32"/>
      <c r="D28" s="32"/>
      <c r="E28" s="32"/>
      <c r="F28" s="32"/>
      <c r="G28" s="32"/>
      <c r="H28" s="32"/>
      <c r="I28" s="32"/>
      <c r="J28" s="32"/>
      <c r="K28" s="32"/>
      <c r="L28" s="42"/>
      <c r="S28" s="32"/>
      <c r="T28" s="32"/>
      <c r="U28" s="32"/>
      <c r="V28" s="32"/>
      <c r="W28" s="32"/>
      <c r="X28" s="32"/>
      <c r="Y28" s="32"/>
      <c r="Z28" s="32"/>
      <c r="AA28" s="32"/>
      <c r="AB28" s="32"/>
      <c r="AC28" s="32"/>
      <c r="AD28" s="32"/>
      <c r="AE28" s="32"/>
    </row>
    <row r="29" spans="1:31" s="2" customFormat="1" ht="6.95" customHeight="1">
      <c r="A29" s="32"/>
      <c r="B29" s="33"/>
      <c r="C29" s="32"/>
      <c r="D29" s="66"/>
      <c r="E29" s="66"/>
      <c r="F29" s="66"/>
      <c r="G29" s="66"/>
      <c r="H29" s="66"/>
      <c r="I29" s="66"/>
      <c r="J29" s="66"/>
      <c r="K29" s="66"/>
      <c r="L29" s="42"/>
      <c r="S29" s="32"/>
      <c r="T29" s="32"/>
      <c r="U29" s="32"/>
      <c r="V29" s="32"/>
      <c r="W29" s="32"/>
      <c r="X29" s="32"/>
      <c r="Y29" s="32"/>
      <c r="Z29" s="32"/>
      <c r="AA29" s="32"/>
      <c r="AB29" s="32"/>
      <c r="AC29" s="32"/>
      <c r="AD29" s="32"/>
      <c r="AE29" s="32"/>
    </row>
    <row r="30" spans="1:31" s="2" customFormat="1" ht="25.35" customHeight="1">
      <c r="A30" s="32"/>
      <c r="B30" s="33"/>
      <c r="C30" s="32"/>
      <c r="D30" s="97" t="s">
        <v>33</v>
      </c>
      <c r="E30" s="32"/>
      <c r="F30" s="32"/>
      <c r="G30" s="32"/>
      <c r="H30" s="32"/>
      <c r="I30" s="32"/>
      <c r="J30" s="71">
        <f>ROUND(J118, 2)</f>
        <v>0</v>
      </c>
      <c r="K30" s="32"/>
      <c r="L30" s="42"/>
      <c r="S30" s="32"/>
      <c r="T30" s="32"/>
      <c r="U30" s="32"/>
      <c r="V30" s="32"/>
      <c r="W30" s="32"/>
      <c r="X30" s="32"/>
      <c r="Y30" s="32"/>
      <c r="Z30" s="32"/>
      <c r="AA30" s="32"/>
      <c r="AB30" s="32"/>
      <c r="AC30" s="32"/>
      <c r="AD30" s="32"/>
      <c r="AE30" s="32"/>
    </row>
    <row r="31" spans="1:31" s="2" customFormat="1" ht="6.95" customHeight="1">
      <c r="A31" s="32"/>
      <c r="B31" s="33"/>
      <c r="C31" s="32"/>
      <c r="D31" s="66"/>
      <c r="E31" s="66"/>
      <c r="F31" s="66"/>
      <c r="G31" s="66"/>
      <c r="H31" s="66"/>
      <c r="I31" s="66"/>
      <c r="J31" s="66"/>
      <c r="K31" s="66"/>
      <c r="L31" s="42"/>
      <c r="S31" s="32"/>
      <c r="T31" s="32"/>
      <c r="U31" s="32"/>
      <c r="V31" s="32"/>
      <c r="W31" s="32"/>
      <c r="X31" s="32"/>
      <c r="Y31" s="32"/>
      <c r="Z31" s="32"/>
      <c r="AA31" s="32"/>
      <c r="AB31" s="32"/>
      <c r="AC31" s="32"/>
      <c r="AD31" s="32"/>
      <c r="AE31" s="32"/>
    </row>
    <row r="32" spans="1:31" s="2" customFormat="1" ht="14.45" customHeight="1">
      <c r="A32" s="32"/>
      <c r="B32" s="33"/>
      <c r="C32" s="32"/>
      <c r="D32" s="32"/>
      <c r="E32" s="32"/>
      <c r="F32" s="36" t="s">
        <v>35</v>
      </c>
      <c r="G32" s="32"/>
      <c r="H32" s="32"/>
      <c r="I32" s="36" t="s">
        <v>34</v>
      </c>
      <c r="J32" s="36" t="s">
        <v>36</v>
      </c>
      <c r="K32" s="32"/>
      <c r="L32" s="42"/>
      <c r="S32" s="32"/>
      <c r="T32" s="32"/>
      <c r="U32" s="32"/>
      <c r="V32" s="32"/>
      <c r="W32" s="32"/>
      <c r="X32" s="32"/>
      <c r="Y32" s="32"/>
      <c r="Z32" s="32"/>
      <c r="AA32" s="32"/>
      <c r="AB32" s="32"/>
      <c r="AC32" s="32"/>
      <c r="AD32" s="32"/>
      <c r="AE32" s="32"/>
    </row>
    <row r="33" spans="1:31" s="2" customFormat="1" ht="14.45" customHeight="1">
      <c r="A33" s="32"/>
      <c r="B33" s="33"/>
      <c r="C33" s="32"/>
      <c r="D33" s="98" t="s">
        <v>37</v>
      </c>
      <c r="E33" s="27" t="s">
        <v>38</v>
      </c>
      <c r="F33" s="99">
        <f>ROUND((SUM(BE118:BE126)),  2)</f>
        <v>0</v>
      </c>
      <c r="G33" s="32"/>
      <c r="H33" s="32"/>
      <c r="I33" s="100">
        <v>0.21</v>
      </c>
      <c r="J33" s="99">
        <f>ROUND(((SUM(BE118:BE126))*I33),  2)</f>
        <v>0</v>
      </c>
      <c r="K33" s="32"/>
      <c r="L33" s="42"/>
      <c r="S33" s="32"/>
      <c r="T33" s="32"/>
      <c r="U33" s="32"/>
      <c r="V33" s="32"/>
      <c r="W33" s="32"/>
      <c r="X33" s="32"/>
      <c r="Y33" s="32"/>
      <c r="Z33" s="32"/>
      <c r="AA33" s="32"/>
      <c r="AB33" s="32"/>
      <c r="AC33" s="32"/>
      <c r="AD33" s="32"/>
      <c r="AE33" s="32"/>
    </row>
    <row r="34" spans="1:31" s="2" customFormat="1" ht="14.45" customHeight="1">
      <c r="A34" s="32"/>
      <c r="B34" s="33"/>
      <c r="C34" s="32"/>
      <c r="D34" s="32"/>
      <c r="E34" s="27" t="s">
        <v>39</v>
      </c>
      <c r="F34" s="99">
        <f>ROUND((SUM(BF118:BF126)),  2)</f>
        <v>0</v>
      </c>
      <c r="G34" s="32"/>
      <c r="H34" s="32"/>
      <c r="I34" s="100">
        <v>0.15</v>
      </c>
      <c r="J34" s="99">
        <f>ROUND(((SUM(BF118:BF126))*I34),  2)</f>
        <v>0</v>
      </c>
      <c r="K34" s="32"/>
      <c r="L34" s="42"/>
      <c r="S34" s="32"/>
      <c r="T34" s="32"/>
      <c r="U34" s="32"/>
      <c r="V34" s="32"/>
      <c r="W34" s="32"/>
      <c r="X34" s="32"/>
      <c r="Y34" s="32"/>
      <c r="Z34" s="32"/>
      <c r="AA34" s="32"/>
      <c r="AB34" s="32"/>
      <c r="AC34" s="32"/>
      <c r="AD34" s="32"/>
      <c r="AE34" s="32"/>
    </row>
    <row r="35" spans="1:31" s="2" customFormat="1" ht="14.45" hidden="1" customHeight="1">
      <c r="A35" s="32"/>
      <c r="B35" s="33"/>
      <c r="C35" s="32"/>
      <c r="D35" s="32"/>
      <c r="E35" s="27" t="s">
        <v>40</v>
      </c>
      <c r="F35" s="99">
        <f>ROUND((SUM(BG118:BG126)),  2)</f>
        <v>0</v>
      </c>
      <c r="G35" s="32"/>
      <c r="H35" s="32"/>
      <c r="I35" s="100">
        <v>0.21</v>
      </c>
      <c r="J35" s="99">
        <f>0</f>
        <v>0</v>
      </c>
      <c r="K35" s="32"/>
      <c r="L35" s="42"/>
      <c r="S35" s="32"/>
      <c r="T35" s="32"/>
      <c r="U35" s="32"/>
      <c r="V35" s="32"/>
      <c r="W35" s="32"/>
      <c r="X35" s="32"/>
      <c r="Y35" s="32"/>
      <c r="Z35" s="32"/>
      <c r="AA35" s="32"/>
      <c r="AB35" s="32"/>
      <c r="AC35" s="32"/>
      <c r="AD35" s="32"/>
      <c r="AE35" s="32"/>
    </row>
    <row r="36" spans="1:31" s="2" customFormat="1" ht="14.45" hidden="1" customHeight="1">
      <c r="A36" s="32"/>
      <c r="B36" s="33"/>
      <c r="C36" s="32"/>
      <c r="D36" s="32"/>
      <c r="E36" s="27" t="s">
        <v>41</v>
      </c>
      <c r="F36" s="99">
        <f>ROUND((SUM(BH118:BH126)),  2)</f>
        <v>0</v>
      </c>
      <c r="G36" s="32"/>
      <c r="H36" s="32"/>
      <c r="I36" s="100">
        <v>0.15</v>
      </c>
      <c r="J36" s="99">
        <f>0</f>
        <v>0</v>
      </c>
      <c r="K36" s="32"/>
      <c r="L36" s="42"/>
      <c r="S36" s="32"/>
      <c r="T36" s="32"/>
      <c r="U36" s="32"/>
      <c r="V36" s="32"/>
      <c r="W36" s="32"/>
      <c r="X36" s="32"/>
      <c r="Y36" s="32"/>
      <c r="Z36" s="32"/>
      <c r="AA36" s="32"/>
      <c r="AB36" s="32"/>
      <c r="AC36" s="32"/>
      <c r="AD36" s="32"/>
      <c r="AE36" s="32"/>
    </row>
    <row r="37" spans="1:31" s="2" customFormat="1" ht="14.45" hidden="1" customHeight="1">
      <c r="A37" s="32"/>
      <c r="B37" s="33"/>
      <c r="C37" s="32"/>
      <c r="D37" s="32"/>
      <c r="E37" s="27" t="s">
        <v>42</v>
      </c>
      <c r="F37" s="99">
        <f>ROUND((SUM(BI118:BI126)),  2)</f>
        <v>0</v>
      </c>
      <c r="G37" s="32"/>
      <c r="H37" s="32"/>
      <c r="I37" s="100">
        <v>0</v>
      </c>
      <c r="J37" s="99">
        <f>0</f>
        <v>0</v>
      </c>
      <c r="K37" s="32"/>
      <c r="L37" s="42"/>
      <c r="S37" s="32"/>
      <c r="T37" s="32"/>
      <c r="U37" s="32"/>
      <c r="V37" s="32"/>
      <c r="W37" s="32"/>
      <c r="X37" s="32"/>
      <c r="Y37" s="32"/>
      <c r="Z37" s="32"/>
      <c r="AA37" s="32"/>
      <c r="AB37" s="32"/>
      <c r="AC37" s="32"/>
      <c r="AD37" s="32"/>
      <c r="AE37" s="32"/>
    </row>
    <row r="38" spans="1:31" s="2" customFormat="1" ht="6.95" customHeight="1">
      <c r="A38" s="32"/>
      <c r="B38" s="33"/>
      <c r="C38" s="32"/>
      <c r="D38" s="32"/>
      <c r="E38" s="32"/>
      <c r="F38" s="32"/>
      <c r="G38" s="32"/>
      <c r="H38" s="32"/>
      <c r="I38" s="32"/>
      <c r="J38" s="32"/>
      <c r="K38" s="32"/>
      <c r="L38" s="42"/>
      <c r="S38" s="32"/>
      <c r="T38" s="32"/>
      <c r="U38" s="32"/>
      <c r="V38" s="32"/>
      <c r="W38" s="32"/>
      <c r="X38" s="32"/>
      <c r="Y38" s="32"/>
      <c r="Z38" s="32"/>
      <c r="AA38" s="32"/>
      <c r="AB38" s="32"/>
      <c r="AC38" s="32"/>
      <c r="AD38" s="32"/>
      <c r="AE38" s="32"/>
    </row>
    <row r="39" spans="1:31" s="2" customFormat="1" ht="25.35" customHeight="1">
      <c r="A39" s="32"/>
      <c r="B39" s="33"/>
      <c r="C39" s="101"/>
      <c r="D39" s="102" t="s">
        <v>43</v>
      </c>
      <c r="E39" s="60"/>
      <c r="F39" s="60"/>
      <c r="G39" s="103" t="s">
        <v>44</v>
      </c>
      <c r="H39" s="104" t="s">
        <v>45</v>
      </c>
      <c r="I39" s="60"/>
      <c r="J39" s="105">
        <f>SUM(J30:J37)</f>
        <v>0</v>
      </c>
      <c r="K39" s="106"/>
      <c r="L39" s="4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</row>
    <row r="40" spans="1:31" s="2" customFormat="1" ht="14.45" customHeight="1">
      <c r="A40" s="32"/>
      <c r="B40" s="33"/>
      <c r="C40" s="32"/>
      <c r="D40" s="32"/>
      <c r="E40" s="32"/>
      <c r="F40" s="32"/>
      <c r="G40" s="32"/>
      <c r="H40" s="32"/>
      <c r="I40" s="32"/>
      <c r="J40" s="32"/>
      <c r="K40" s="32"/>
      <c r="L40" s="4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</row>
    <row r="41" spans="1:31" s="1" customFormat="1" ht="14.45" customHeight="1">
      <c r="B41" s="20"/>
      <c r="L41" s="20"/>
    </row>
    <row r="42" spans="1:31" s="1" customFormat="1" ht="14.45" customHeight="1">
      <c r="B42" s="20"/>
      <c r="L42" s="20"/>
    </row>
    <row r="43" spans="1:31" s="1" customFormat="1" ht="14.45" customHeight="1">
      <c r="B43" s="20"/>
      <c r="L43" s="20"/>
    </row>
    <row r="44" spans="1:31" s="1" customFormat="1" ht="14.45" customHeight="1">
      <c r="B44" s="20"/>
      <c r="L44" s="20"/>
    </row>
    <row r="45" spans="1:31" s="1" customFormat="1" ht="14.45" customHeight="1">
      <c r="B45" s="20"/>
      <c r="L45" s="20"/>
    </row>
    <row r="46" spans="1:31" s="1" customFormat="1" ht="14.45" customHeight="1">
      <c r="B46" s="20"/>
      <c r="L46" s="20"/>
    </row>
    <row r="47" spans="1:31" s="1" customFormat="1" ht="14.45" customHeight="1">
      <c r="B47" s="20"/>
      <c r="L47" s="20"/>
    </row>
    <row r="48" spans="1:31" s="1" customFormat="1" ht="14.45" customHeight="1">
      <c r="B48" s="20"/>
      <c r="L48" s="20"/>
    </row>
    <row r="49" spans="1:31" s="1" customFormat="1" ht="14.45" customHeight="1">
      <c r="B49" s="20"/>
      <c r="L49" s="20"/>
    </row>
    <row r="50" spans="1:31" s="2" customFormat="1" ht="14.45" customHeight="1">
      <c r="B50" s="42"/>
      <c r="D50" s="43" t="s">
        <v>46</v>
      </c>
      <c r="E50" s="44"/>
      <c r="F50" s="44"/>
      <c r="G50" s="43" t="s">
        <v>47</v>
      </c>
      <c r="H50" s="44"/>
      <c r="I50" s="44"/>
      <c r="J50" s="44"/>
      <c r="K50" s="44"/>
      <c r="L50" s="42"/>
    </row>
    <row r="51" spans="1:31">
      <c r="B51" s="20"/>
      <c r="L51" s="20"/>
    </row>
    <row r="52" spans="1:31">
      <c r="B52" s="20"/>
      <c r="L52" s="20"/>
    </row>
    <row r="53" spans="1:31">
      <c r="B53" s="20"/>
      <c r="L53" s="20"/>
    </row>
    <row r="54" spans="1:31">
      <c r="B54" s="20"/>
      <c r="L54" s="20"/>
    </row>
    <row r="55" spans="1:31">
      <c r="B55" s="20"/>
      <c r="L55" s="20"/>
    </row>
    <row r="56" spans="1:31">
      <c r="B56" s="20"/>
      <c r="L56" s="20"/>
    </row>
    <row r="57" spans="1:31">
      <c r="B57" s="20"/>
      <c r="L57" s="20"/>
    </row>
    <row r="58" spans="1:31">
      <c r="B58" s="20"/>
      <c r="L58" s="20"/>
    </row>
    <row r="59" spans="1:31">
      <c r="B59" s="20"/>
      <c r="L59" s="20"/>
    </row>
    <row r="60" spans="1:31">
      <c r="B60" s="20"/>
      <c r="L60" s="20"/>
    </row>
    <row r="61" spans="1:31" s="2" customFormat="1" ht="12.75">
      <c r="A61" s="32"/>
      <c r="B61" s="33"/>
      <c r="C61" s="32"/>
      <c r="D61" s="45" t="s">
        <v>48</v>
      </c>
      <c r="E61" s="35"/>
      <c r="F61" s="107" t="s">
        <v>49</v>
      </c>
      <c r="G61" s="45" t="s">
        <v>48</v>
      </c>
      <c r="H61" s="35"/>
      <c r="I61" s="35"/>
      <c r="J61" s="108" t="s">
        <v>49</v>
      </c>
      <c r="K61" s="35"/>
      <c r="L61" s="42"/>
      <c r="S61" s="32"/>
      <c r="T61" s="32"/>
      <c r="U61" s="32"/>
      <c r="V61" s="32"/>
      <c r="W61" s="32"/>
      <c r="X61" s="32"/>
      <c r="Y61" s="32"/>
      <c r="Z61" s="32"/>
      <c r="AA61" s="32"/>
      <c r="AB61" s="32"/>
      <c r="AC61" s="32"/>
      <c r="AD61" s="32"/>
      <c r="AE61" s="32"/>
    </row>
    <row r="62" spans="1:31">
      <c r="B62" s="20"/>
      <c r="L62" s="20"/>
    </row>
    <row r="63" spans="1:31">
      <c r="B63" s="20"/>
      <c r="L63" s="20"/>
    </row>
    <row r="64" spans="1:31">
      <c r="B64" s="20"/>
      <c r="L64" s="20"/>
    </row>
    <row r="65" spans="1:31" s="2" customFormat="1" ht="12.75">
      <c r="A65" s="32"/>
      <c r="B65" s="33"/>
      <c r="C65" s="32"/>
      <c r="D65" s="43" t="s">
        <v>50</v>
      </c>
      <c r="E65" s="46"/>
      <c r="F65" s="46"/>
      <c r="G65" s="43" t="s">
        <v>51</v>
      </c>
      <c r="H65" s="46"/>
      <c r="I65" s="46"/>
      <c r="J65" s="46"/>
      <c r="K65" s="46"/>
      <c r="L65" s="42"/>
      <c r="S65" s="32"/>
      <c r="T65" s="32"/>
      <c r="U65" s="32"/>
      <c r="V65" s="32"/>
      <c r="W65" s="32"/>
      <c r="X65" s="32"/>
      <c r="Y65" s="32"/>
      <c r="Z65" s="32"/>
      <c r="AA65" s="32"/>
      <c r="AB65" s="32"/>
      <c r="AC65" s="32"/>
      <c r="AD65" s="32"/>
      <c r="AE65" s="32"/>
    </row>
    <row r="66" spans="1:31">
      <c r="B66" s="20"/>
      <c r="L66" s="20"/>
    </row>
    <row r="67" spans="1:31">
      <c r="B67" s="20"/>
      <c r="L67" s="20"/>
    </row>
    <row r="68" spans="1:31">
      <c r="B68" s="20"/>
      <c r="L68" s="20"/>
    </row>
    <row r="69" spans="1:31">
      <c r="B69" s="20"/>
      <c r="L69" s="20"/>
    </row>
    <row r="70" spans="1:31">
      <c r="B70" s="20"/>
      <c r="L70" s="20"/>
    </row>
    <row r="71" spans="1:31">
      <c r="B71" s="20"/>
      <c r="L71" s="20"/>
    </row>
    <row r="72" spans="1:31">
      <c r="B72" s="20"/>
      <c r="L72" s="20"/>
    </row>
    <row r="73" spans="1:31">
      <c r="B73" s="20"/>
      <c r="L73" s="20"/>
    </row>
    <row r="74" spans="1:31">
      <c r="B74" s="20"/>
      <c r="L74" s="20"/>
    </row>
    <row r="75" spans="1:31">
      <c r="B75" s="20"/>
      <c r="L75" s="20"/>
    </row>
    <row r="76" spans="1:31" s="2" customFormat="1" ht="12.75">
      <c r="A76" s="32"/>
      <c r="B76" s="33"/>
      <c r="C76" s="32"/>
      <c r="D76" s="45" t="s">
        <v>48</v>
      </c>
      <c r="E76" s="35"/>
      <c r="F76" s="107" t="s">
        <v>49</v>
      </c>
      <c r="G76" s="45" t="s">
        <v>48</v>
      </c>
      <c r="H76" s="35"/>
      <c r="I76" s="35"/>
      <c r="J76" s="108" t="s">
        <v>49</v>
      </c>
      <c r="K76" s="35"/>
      <c r="L76" s="42"/>
      <c r="S76" s="32"/>
      <c r="T76" s="32"/>
      <c r="U76" s="32"/>
      <c r="V76" s="32"/>
      <c r="W76" s="32"/>
      <c r="X76" s="32"/>
      <c r="Y76" s="32"/>
      <c r="Z76" s="32"/>
      <c r="AA76" s="32"/>
      <c r="AB76" s="32"/>
      <c r="AC76" s="32"/>
      <c r="AD76" s="32"/>
      <c r="AE76" s="32"/>
    </row>
    <row r="77" spans="1:31" s="2" customFormat="1" ht="14.45" customHeight="1">
      <c r="A77" s="32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32"/>
      <c r="T77" s="32"/>
      <c r="U77" s="32"/>
      <c r="V77" s="32"/>
      <c r="W77" s="32"/>
      <c r="X77" s="32"/>
      <c r="Y77" s="32"/>
      <c r="Z77" s="32"/>
      <c r="AA77" s="32"/>
      <c r="AB77" s="32"/>
      <c r="AC77" s="32"/>
      <c r="AD77" s="32"/>
      <c r="AE77" s="32"/>
    </row>
    <row r="81" spans="1:47" s="2" customFormat="1" ht="6.95" customHeight="1">
      <c r="A81" s="32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32"/>
      <c r="T81" s="32"/>
      <c r="U81" s="32"/>
      <c r="V81" s="32"/>
      <c r="W81" s="32"/>
      <c r="X81" s="32"/>
      <c r="Y81" s="32"/>
      <c r="Z81" s="32"/>
      <c r="AA81" s="32"/>
      <c r="AB81" s="32"/>
      <c r="AC81" s="32"/>
      <c r="AD81" s="32"/>
      <c r="AE81" s="32"/>
    </row>
    <row r="82" spans="1:47" s="2" customFormat="1" ht="24.95" customHeight="1">
      <c r="A82" s="32"/>
      <c r="B82" s="33"/>
      <c r="C82" s="21" t="s">
        <v>95</v>
      </c>
      <c r="D82" s="32"/>
      <c r="E82" s="32"/>
      <c r="F82" s="32"/>
      <c r="G82" s="32"/>
      <c r="H82" s="32"/>
      <c r="I82" s="32"/>
      <c r="J82" s="32"/>
      <c r="K82" s="32"/>
      <c r="L82" s="42"/>
      <c r="S82" s="32"/>
      <c r="T82" s="32"/>
      <c r="U82" s="32"/>
      <c r="V82" s="32"/>
      <c r="W82" s="32"/>
      <c r="X82" s="32"/>
      <c r="Y82" s="32"/>
      <c r="Z82" s="32"/>
      <c r="AA82" s="32"/>
      <c r="AB82" s="32"/>
      <c r="AC82" s="32"/>
      <c r="AD82" s="32"/>
      <c r="AE82" s="32"/>
    </row>
    <row r="83" spans="1:47" s="2" customFormat="1" ht="6.95" customHeight="1">
      <c r="A83" s="32"/>
      <c r="B83" s="33"/>
      <c r="C83" s="32"/>
      <c r="D83" s="32"/>
      <c r="E83" s="32"/>
      <c r="F83" s="32"/>
      <c r="G83" s="32"/>
      <c r="H83" s="32"/>
      <c r="I83" s="32"/>
      <c r="J83" s="32"/>
      <c r="K83" s="32"/>
      <c r="L83" s="42"/>
      <c r="S83" s="32"/>
      <c r="T83" s="32"/>
      <c r="U83" s="32"/>
      <c r="V83" s="32"/>
      <c r="W83" s="32"/>
      <c r="X83" s="32"/>
      <c r="Y83" s="32"/>
      <c r="Z83" s="32"/>
      <c r="AA83" s="32"/>
      <c r="AB83" s="32"/>
      <c r="AC83" s="32"/>
      <c r="AD83" s="32"/>
      <c r="AE83" s="32"/>
    </row>
    <row r="84" spans="1:47" s="2" customFormat="1" ht="12" customHeight="1">
      <c r="A84" s="32"/>
      <c r="B84" s="33"/>
      <c r="C84" s="27" t="s">
        <v>16</v>
      </c>
      <c r="D84" s="32"/>
      <c r="E84" s="32"/>
      <c r="F84" s="32"/>
      <c r="G84" s="32"/>
      <c r="H84" s="32"/>
      <c r="I84" s="32"/>
      <c r="J84" s="32"/>
      <c r="K84" s="32"/>
      <c r="L84" s="42"/>
      <c r="S84" s="32"/>
      <c r="T84" s="32"/>
      <c r="U84" s="32"/>
      <c r="V84" s="32"/>
      <c r="W84" s="32"/>
      <c r="X84" s="32"/>
      <c r="Y84" s="32"/>
      <c r="Z84" s="32"/>
      <c r="AA84" s="32"/>
      <c r="AB84" s="32"/>
      <c r="AC84" s="32"/>
      <c r="AD84" s="32"/>
      <c r="AE84" s="32"/>
    </row>
    <row r="85" spans="1:47" s="2" customFormat="1" ht="16.5" customHeight="1">
      <c r="A85" s="32"/>
      <c r="B85" s="33"/>
      <c r="C85" s="32"/>
      <c r="D85" s="32"/>
      <c r="E85" s="243" t="str">
        <f>E7</f>
        <v>Odvodnění ul. Češovská, Praha 20 - Horní Počernice</v>
      </c>
      <c r="F85" s="244"/>
      <c r="G85" s="244"/>
      <c r="H85" s="244"/>
      <c r="I85" s="32"/>
      <c r="J85" s="32"/>
      <c r="K85" s="32"/>
      <c r="L85" s="42"/>
      <c r="S85" s="32"/>
      <c r="T85" s="32"/>
      <c r="U85" s="32"/>
      <c r="V85" s="32"/>
      <c r="W85" s="32"/>
      <c r="X85" s="32"/>
      <c r="Y85" s="32"/>
      <c r="Z85" s="32"/>
      <c r="AA85" s="32"/>
      <c r="AB85" s="32"/>
      <c r="AC85" s="32"/>
      <c r="AD85" s="32"/>
      <c r="AE85" s="32"/>
    </row>
    <row r="86" spans="1:47" s="2" customFormat="1" ht="12" customHeight="1">
      <c r="A86" s="32"/>
      <c r="B86" s="33"/>
      <c r="C86" s="27" t="s">
        <v>93</v>
      </c>
      <c r="D86" s="32"/>
      <c r="E86" s="32"/>
      <c r="F86" s="32"/>
      <c r="G86" s="32"/>
      <c r="H86" s="32"/>
      <c r="I86" s="32"/>
      <c r="J86" s="32"/>
      <c r="K86" s="32"/>
      <c r="L86" s="42"/>
      <c r="S86" s="32"/>
      <c r="T86" s="32"/>
      <c r="U86" s="32"/>
      <c r="V86" s="32"/>
      <c r="W86" s="32"/>
      <c r="X86" s="32"/>
      <c r="Y86" s="32"/>
      <c r="Z86" s="32"/>
      <c r="AA86" s="32"/>
      <c r="AB86" s="32"/>
      <c r="AC86" s="32"/>
      <c r="AD86" s="32"/>
      <c r="AE86" s="32"/>
    </row>
    <row r="87" spans="1:47" s="2" customFormat="1" ht="16.5" customHeight="1">
      <c r="A87" s="32"/>
      <c r="B87" s="33"/>
      <c r="C87" s="32"/>
      <c r="D87" s="32"/>
      <c r="E87" s="215" t="str">
        <f>E9</f>
        <v>102 - ON</v>
      </c>
      <c r="F87" s="242"/>
      <c r="G87" s="242"/>
      <c r="H87" s="242"/>
      <c r="I87" s="32"/>
      <c r="J87" s="32"/>
      <c r="K87" s="32"/>
      <c r="L87" s="42"/>
      <c r="S87" s="32"/>
      <c r="T87" s="32"/>
      <c r="U87" s="32"/>
      <c r="V87" s="32"/>
      <c r="W87" s="32"/>
      <c r="X87" s="32"/>
      <c r="Y87" s="32"/>
      <c r="Z87" s="32"/>
      <c r="AA87" s="32"/>
      <c r="AB87" s="32"/>
      <c r="AC87" s="32"/>
      <c r="AD87" s="32"/>
      <c r="AE87" s="32"/>
    </row>
    <row r="88" spans="1:47" s="2" customFormat="1" ht="6.95" customHeight="1">
      <c r="A88" s="32"/>
      <c r="B88" s="33"/>
      <c r="C88" s="32"/>
      <c r="D88" s="32"/>
      <c r="E88" s="32"/>
      <c r="F88" s="32"/>
      <c r="G88" s="32"/>
      <c r="H88" s="32"/>
      <c r="I88" s="32"/>
      <c r="J88" s="32"/>
      <c r="K88" s="32"/>
      <c r="L88" s="42"/>
      <c r="S88" s="32"/>
      <c r="T88" s="32"/>
      <c r="U88" s="32"/>
      <c r="V88" s="32"/>
      <c r="W88" s="32"/>
      <c r="X88" s="32"/>
      <c r="Y88" s="32"/>
      <c r="Z88" s="32"/>
      <c r="AA88" s="32"/>
      <c r="AB88" s="32"/>
      <c r="AC88" s="32"/>
      <c r="AD88" s="32"/>
      <c r="AE88" s="32"/>
    </row>
    <row r="89" spans="1:47" s="2" customFormat="1" ht="12" customHeight="1">
      <c r="A89" s="32"/>
      <c r="B89" s="33"/>
      <c r="C89" s="27" t="s">
        <v>20</v>
      </c>
      <c r="D89" s="32"/>
      <c r="E89" s="32"/>
      <c r="F89" s="25" t="str">
        <f>F12</f>
        <v xml:space="preserve"> </v>
      </c>
      <c r="G89" s="32"/>
      <c r="H89" s="32"/>
      <c r="I89" s="27" t="s">
        <v>22</v>
      </c>
      <c r="J89" s="55" t="str">
        <f>IF(J12="","",J12)</f>
        <v>4. 10. 2022</v>
      </c>
      <c r="K89" s="32"/>
      <c r="L89" s="42"/>
      <c r="S89" s="32"/>
      <c r="T89" s="32"/>
      <c r="U89" s="32"/>
      <c r="V89" s="32"/>
      <c r="W89" s="32"/>
      <c r="X89" s="32"/>
      <c r="Y89" s="32"/>
      <c r="Z89" s="32"/>
      <c r="AA89" s="32"/>
      <c r="AB89" s="32"/>
      <c r="AC89" s="32"/>
      <c r="AD89" s="32"/>
      <c r="AE89" s="32"/>
    </row>
    <row r="90" spans="1:47" s="2" customFormat="1" ht="6.95" customHeight="1">
      <c r="A90" s="32"/>
      <c r="B90" s="33"/>
      <c r="C90" s="32"/>
      <c r="D90" s="32"/>
      <c r="E90" s="32"/>
      <c r="F90" s="32"/>
      <c r="G90" s="32"/>
      <c r="H90" s="32"/>
      <c r="I90" s="32"/>
      <c r="J90" s="32"/>
      <c r="K90" s="32"/>
      <c r="L90" s="42"/>
      <c r="S90" s="32"/>
      <c r="T90" s="32"/>
      <c r="U90" s="32"/>
      <c r="V90" s="32"/>
      <c r="W90" s="32"/>
      <c r="X90" s="32"/>
      <c r="Y90" s="32"/>
      <c r="Z90" s="32"/>
      <c r="AA90" s="32"/>
      <c r="AB90" s="32"/>
      <c r="AC90" s="32"/>
      <c r="AD90" s="32"/>
      <c r="AE90" s="32"/>
    </row>
    <row r="91" spans="1:47" s="2" customFormat="1" ht="15.2" customHeight="1">
      <c r="A91" s="32"/>
      <c r="B91" s="33"/>
      <c r="C91" s="27" t="s">
        <v>24</v>
      </c>
      <c r="D91" s="32"/>
      <c r="E91" s="32"/>
      <c r="F91" s="25" t="str">
        <f>E15</f>
        <v xml:space="preserve"> </v>
      </c>
      <c r="G91" s="32"/>
      <c r="H91" s="32"/>
      <c r="I91" s="27" t="s">
        <v>29</v>
      </c>
      <c r="J91" s="30" t="str">
        <f>E21</f>
        <v xml:space="preserve"> </v>
      </c>
      <c r="K91" s="32"/>
      <c r="L91" s="42"/>
      <c r="S91" s="32"/>
      <c r="T91" s="32"/>
      <c r="U91" s="32"/>
      <c r="V91" s="32"/>
      <c r="W91" s="32"/>
      <c r="X91" s="32"/>
      <c r="Y91" s="32"/>
      <c r="Z91" s="32"/>
      <c r="AA91" s="32"/>
      <c r="AB91" s="32"/>
      <c r="AC91" s="32"/>
      <c r="AD91" s="32"/>
      <c r="AE91" s="32"/>
    </row>
    <row r="92" spans="1:47" s="2" customFormat="1" ht="15.2" customHeight="1">
      <c r="A92" s="32"/>
      <c r="B92" s="33"/>
      <c r="C92" s="27" t="s">
        <v>27</v>
      </c>
      <c r="D92" s="32"/>
      <c r="E92" s="32"/>
      <c r="F92" s="25" t="str">
        <f>IF(E18="","",E18)</f>
        <v>Vyplň údaj</v>
      </c>
      <c r="G92" s="32"/>
      <c r="H92" s="32"/>
      <c r="I92" s="27" t="s">
        <v>31</v>
      </c>
      <c r="J92" s="30" t="str">
        <f>E24</f>
        <v xml:space="preserve"> </v>
      </c>
      <c r="K92" s="32"/>
      <c r="L92" s="42"/>
      <c r="S92" s="32"/>
      <c r="T92" s="32"/>
      <c r="U92" s="32"/>
      <c r="V92" s="32"/>
      <c r="W92" s="32"/>
      <c r="X92" s="32"/>
      <c r="Y92" s="32"/>
      <c r="Z92" s="32"/>
      <c r="AA92" s="32"/>
      <c r="AB92" s="32"/>
      <c r="AC92" s="32"/>
      <c r="AD92" s="32"/>
      <c r="AE92" s="32"/>
    </row>
    <row r="93" spans="1:47" s="2" customFormat="1" ht="10.35" customHeight="1">
      <c r="A93" s="32"/>
      <c r="B93" s="33"/>
      <c r="C93" s="32"/>
      <c r="D93" s="32"/>
      <c r="E93" s="32"/>
      <c r="F93" s="32"/>
      <c r="G93" s="32"/>
      <c r="H93" s="32"/>
      <c r="I93" s="32"/>
      <c r="J93" s="32"/>
      <c r="K93" s="32"/>
      <c r="L93" s="42"/>
      <c r="S93" s="32"/>
      <c r="T93" s="32"/>
      <c r="U93" s="32"/>
      <c r="V93" s="32"/>
      <c r="W93" s="32"/>
      <c r="X93" s="32"/>
      <c r="Y93" s="32"/>
      <c r="Z93" s="32"/>
      <c r="AA93" s="32"/>
      <c r="AB93" s="32"/>
      <c r="AC93" s="32"/>
      <c r="AD93" s="32"/>
      <c r="AE93" s="32"/>
    </row>
    <row r="94" spans="1:47" s="2" customFormat="1" ht="29.25" customHeight="1">
      <c r="A94" s="32"/>
      <c r="B94" s="33"/>
      <c r="C94" s="109" t="s">
        <v>96</v>
      </c>
      <c r="D94" s="101"/>
      <c r="E94" s="101"/>
      <c r="F94" s="101"/>
      <c r="G94" s="101"/>
      <c r="H94" s="101"/>
      <c r="I94" s="101"/>
      <c r="J94" s="110" t="s">
        <v>97</v>
      </c>
      <c r="K94" s="101"/>
      <c r="L94" s="42"/>
      <c r="S94" s="32"/>
      <c r="T94" s="32"/>
      <c r="U94" s="32"/>
      <c r="V94" s="32"/>
      <c r="W94" s="32"/>
      <c r="X94" s="32"/>
      <c r="Y94" s="32"/>
      <c r="Z94" s="32"/>
      <c r="AA94" s="32"/>
      <c r="AB94" s="32"/>
      <c r="AC94" s="32"/>
      <c r="AD94" s="32"/>
      <c r="AE94" s="32"/>
    </row>
    <row r="95" spans="1:47" s="2" customFormat="1" ht="10.35" customHeight="1">
      <c r="A95" s="32"/>
      <c r="B95" s="33"/>
      <c r="C95" s="32"/>
      <c r="D95" s="32"/>
      <c r="E95" s="32"/>
      <c r="F95" s="32"/>
      <c r="G95" s="32"/>
      <c r="H95" s="32"/>
      <c r="I95" s="32"/>
      <c r="J95" s="32"/>
      <c r="K95" s="32"/>
      <c r="L95" s="42"/>
      <c r="S95" s="32"/>
      <c r="T95" s="32"/>
      <c r="U95" s="32"/>
      <c r="V95" s="32"/>
      <c r="W95" s="32"/>
      <c r="X95" s="32"/>
      <c r="Y95" s="32"/>
      <c r="Z95" s="32"/>
      <c r="AA95" s="32"/>
      <c r="AB95" s="32"/>
      <c r="AC95" s="32"/>
      <c r="AD95" s="32"/>
      <c r="AE95" s="32"/>
    </row>
    <row r="96" spans="1:47" s="2" customFormat="1" ht="22.9" customHeight="1">
      <c r="A96" s="32"/>
      <c r="B96" s="33"/>
      <c r="C96" s="111" t="s">
        <v>98</v>
      </c>
      <c r="D96" s="32"/>
      <c r="E96" s="32"/>
      <c r="F96" s="32"/>
      <c r="G96" s="32"/>
      <c r="H96" s="32"/>
      <c r="I96" s="32"/>
      <c r="J96" s="71">
        <f>J118</f>
        <v>0</v>
      </c>
      <c r="K96" s="32"/>
      <c r="L96" s="42"/>
      <c r="S96" s="32"/>
      <c r="T96" s="32"/>
      <c r="U96" s="32"/>
      <c r="V96" s="32"/>
      <c r="W96" s="32"/>
      <c r="X96" s="32"/>
      <c r="Y96" s="32"/>
      <c r="Z96" s="32"/>
      <c r="AA96" s="32"/>
      <c r="AB96" s="32"/>
      <c r="AC96" s="32"/>
      <c r="AD96" s="32"/>
      <c r="AE96" s="32"/>
      <c r="AU96" s="17" t="s">
        <v>99</v>
      </c>
    </row>
    <row r="97" spans="1:31" s="9" customFormat="1" ht="24.95" customHeight="1">
      <c r="B97" s="112"/>
      <c r="D97" s="113" t="s">
        <v>618</v>
      </c>
      <c r="E97" s="114"/>
      <c r="F97" s="114"/>
      <c r="G97" s="114"/>
      <c r="H97" s="114"/>
      <c r="I97" s="114"/>
      <c r="J97" s="115">
        <f>J119</f>
        <v>0</v>
      </c>
      <c r="L97" s="112"/>
    </row>
    <row r="98" spans="1:31" s="10" customFormat="1" ht="19.899999999999999" customHeight="1">
      <c r="B98" s="116"/>
      <c r="D98" s="117" t="s">
        <v>619</v>
      </c>
      <c r="E98" s="118"/>
      <c r="F98" s="118"/>
      <c r="G98" s="118"/>
      <c r="H98" s="118"/>
      <c r="I98" s="118"/>
      <c r="J98" s="119">
        <f>J120</f>
        <v>0</v>
      </c>
      <c r="L98" s="116"/>
    </row>
    <row r="99" spans="1:31" s="2" customFormat="1" ht="21.75" customHeight="1">
      <c r="A99" s="32"/>
      <c r="B99" s="33"/>
      <c r="C99" s="32"/>
      <c r="D99" s="32"/>
      <c r="E99" s="32"/>
      <c r="F99" s="32"/>
      <c r="G99" s="32"/>
      <c r="H99" s="32"/>
      <c r="I99" s="32"/>
      <c r="J99" s="32"/>
      <c r="K99" s="32"/>
      <c r="L99" s="42"/>
      <c r="S99" s="32"/>
      <c r="T99" s="32"/>
      <c r="U99" s="32"/>
      <c r="V99" s="32"/>
      <c r="W99" s="32"/>
      <c r="X99" s="32"/>
      <c r="Y99" s="32"/>
      <c r="Z99" s="32"/>
      <c r="AA99" s="32"/>
      <c r="AB99" s="32"/>
      <c r="AC99" s="32"/>
      <c r="AD99" s="32"/>
      <c r="AE99" s="32"/>
    </row>
    <row r="100" spans="1:31" s="2" customFormat="1" ht="6.95" customHeight="1">
      <c r="A100" s="32"/>
      <c r="B100" s="47"/>
      <c r="C100" s="48"/>
      <c r="D100" s="48"/>
      <c r="E100" s="48"/>
      <c r="F100" s="48"/>
      <c r="G100" s="48"/>
      <c r="H100" s="48"/>
      <c r="I100" s="48"/>
      <c r="J100" s="48"/>
      <c r="K100" s="48"/>
      <c r="L100" s="42"/>
      <c r="S100" s="32"/>
      <c r="T100" s="32"/>
      <c r="U100" s="32"/>
      <c r="V100" s="32"/>
      <c r="W100" s="32"/>
      <c r="X100" s="32"/>
      <c r="Y100" s="32"/>
      <c r="Z100" s="32"/>
      <c r="AA100" s="32"/>
      <c r="AB100" s="32"/>
      <c r="AC100" s="32"/>
      <c r="AD100" s="32"/>
      <c r="AE100" s="32"/>
    </row>
    <row r="104" spans="1:31" s="2" customFormat="1" ht="6.95" customHeight="1">
      <c r="A104" s="32"/>
      <c r="B104" s="49"/>
      <c r="C104" s="50"/>
      <c r="D104" s="50"/>
      <c r="E104" s="50"/>
      <c r="F104" s="50"/>
      <c r="G104" s="50"/>
      <c r="H104" s="50"/>
      <c r="I104" s="50"/>
      <c r="J104" s="50"/>
      <c r="K104" s="50"/>
      <c r="L104" s="42"/>
      <c r="S104" s="32"/>
      <c r="T104" s="32"/>
      <c r="U104" s="32"/>
      <c r="V104" s="32"/>
      <c r="W104" s="32"/>
      <c r="X104" s="32"/>
      <c r="Y104" s="32"/>
      <c r="Z104" s="32"/>
      <c r="AA104" s="32"/>
      <c r="AB104" s="32"/>
      <c r="AC104" s="32"/>
      <c r="AD104" s="32"/>
      <c r="AE104" s="32"/>
    </row>
    <row r="105" spans="1:31" s="2" customFormat="1" ht="24.95" customHeight="1">
      <c r="A105" s="32"/>
      <c r="B105" s="33"/>
      <c r="C105" s="21" t="s">
        <v>114</v>
      </c>
      <c r="D105" s="32"/>
      <c r="E105" s="32"/>
      <c r="F105" s="32"/>
      <c r="G105" s="32"/>
      <c r="H105" s="32"/>
      <c r="I105" s="32"/>
      <c r="J105" s="32"/>
      <c r="K105" s="32"/>
      <c r="L105" s="42"/>
      <c r="S105" s="32"/>
      <c r="T105" s="32"/>
      <c r="U105" s="32"/>
      <c r="V105" s="32"/>
      <c r="W105" s="32"/>
      <c r="X105" s="32"/>
      <c r="Y105" s="32"/>
      <c r="Z105" s="32"/>
      <c r="AA105" s="32"/>
      <c r="AB105" s="32"/>
      <c r="AC105" s="32"/>
      <c r="AD105" s="32"/>
      <c r="AE105" s="32"/>
    </row>
    <row r="106" spans="1:31" s="2" customFormat="1" ht="6.95" customHeight="1">
      <c r="A106" s="32"/>
      <c r="B106" s="33"/>
      <c r="C106" s="32"/>
      <c r="D106" s="32"/>
      <c r="E106" s="32"/>
      <c r="F106" s="32"/>
      <c r="G106" s="32"/>
      <c r="H106" s="32"/>
      <c r="I106" s="32"/>
      <c r="J106" s="32"/>
      <c r="K106" s="32"/>
      <c r="L106" s="42"/>
      <c r="S106" s="32"/>
      <c r="T106" s="32"/>
      <c r="U106" s="32"/>
      <c r="V106" s="32"/>
      <c r="W106" s="32"/>
      <c r="X106" s="32"/>
      <c r="Y106" s="32"/>
      <c r="Z106" s="32"/>
      <c r="AA106" s="32"/>
      <c r="AB106" s="32"/>
      <c r="AC106" s="32"/>
      <c r="AD106" s="32"/>
      <c r="AE106" s="32"/>
    </row>
    <row r="107" spans="1:31" s="2" customFormat="1" ht="12" customHeight="1">
      <c r="A107" s="32"/>
      <c r="B107" s="33"/>
      <c r="C107" s="27" t="s">
        <v>16</v>
      </c>
      <c r="D107" s="32"/>
      <c r="E107" s="32"/>
      <c r="F107" s="32"/>
      <c r="G107" s="32"/>
      <c r="H107" s="32"/>
      <c r="I107" s="32"/>
      <c r="J107" s="32"/>
      <c r="K107" s="32"/>
      <c r="L107" s="42"/>
      <c r="S107" s="32"/>
      <c r="T107" s="32"/>
      <c r="U107" s="32"/>
      <c r="V107" s="32"/>
      <c r="W107" s="32"/>
      <c r="X107" s="32"/>
      <c r="Y107" s="32"/>
      <c r="Z107" s="32"/>
      <c r="AA107" s="32"/>
      <c r="AB107" s="32"/>
      <c r="AC107" s="32"/>
      <c r="AD107" s="32"/>
      <c r="AE107" s="32"/>
    </row>
    <row r="108" spans="1:31" s="2" customFormat="1" ht="16.5" customHeight="1">
      <c r="A108" s="32"/>
      <c r="B108" s="33"/>
      <c r="C108" s="32"/>
      <c r="D108" s="32"/>
      <c r="E108" s="243" t="str">
        <f>E7</f>
        <v>Odvodnění ul. Češovská, Praha 20 - Horní Počernice</v>
      </c>
      <c r="F108" s="244"/>
      <c r="G108" s="244"/>
      <c r="H108" s="244"/>
      <c r="I108" s="32"/>
      <c r="J108" s="32"/>
      <c r="K108" s="32"/>
      <c r="L108" s="42"/>
      <c r="S108" s="32"/>
      <c r="T108" s="32"/>
      <c r="U108" s="32"/>
      <c r="V108" s="32"/>
      <c r="W108" s="32"/>
      <c r="X108" s="32"/>
      <c r="Y108" s="32"/>
      <c r="Z108" s="32"/>
      <c r="AA108" s="32"/>
      <c r="AB108" s="32"/>
      <c r="AC108" s="32"/>
      <c r="AD108" s="32"/>
      <c r="AE108" s="32"/>
    </row>
    <row r="109" spans="1:31" s="2" customFormat="1" ht="12" customHeight="1">
      <c r="A109" s="32"/>
      <c r="B109" s="33"/>
      <c r="C109" s="27" t="s">
        <v>93</v>
      </c>
      <c r="D109" s="32"/>
      <c r="E109" s="32"/>
      <c r="F109" s="32"/>
      <c r="G109" s="32"/>
      <c r="H109" s="32"/>
      <c r="I109" s="32"/>
      <c r="J109" s="32"/>
      <c r="K109" s="32"/>
      <c r="L109" s="42"/>
      <c r="S109" s="32"/>
      <c r="T109" s="32"/>
      <c r="U109" s="32"/>
      <c r="V109" s="32"/>
      <c r="W109" s="32"/>
      <c r="X109" s="32"/>
      <c r="Y109" s="32"/>
      <c r="Z109" s="32"/>
      <c r="AA109" s="32"/>
      <c r="AB109" s="32"/>
      <c r="AC109" s="32"/>
      <c r="AD109" s="32"/>
      <c r="AE109" s="32"/>
    </row>
    <row r="110" spans="1:31" s="2" customFormat="1" ht="16.5" customHeight="1">
      <c r="A110" s="32"/>
      <c r="B110" s="33"/>
      <c r="C110" s="32"/>
      <c r="D110" s="32"/>
      <c r="E110" s="215" t="str">
        <f>E9</f>
        <v>102 - ON</v>
      </c>
      <c r="F110" s="242"/>
      <c r="G110" s="242"/>
      <c r="H110" s="242"/>
      <c r="I110" s="32"/>
      <c r="J110" s="32"/>
      <c r="K110" s="32"/>
      <c r="L110" s="42"/>
      <c r="S110" s="32"/>
      <c r="T110" s="32"/>
      <c r="U110" s="32"/>
      <c r="V110" s="32"/>
      <c r="W110" s="32"/>
      <c r="X110" s="32"/>
      <c r="Y110" s="32"/>
      <c r="Z110" s="32"/>
      <c r="AA110" s="32"/>
      <c r="AB110" s="32"/>
      <c r="AC110" s="32"/>
      <c r="AD110" s="32"/>
      <c r="AE110" s="32"/>
    </row>
    <row r="111" spans="1:31" s="2" customFormat="1" ht="6.95" customHeight="1">
      <c r="A111" s="32"/>
      <c r="B111" s="33"/>
      <c r="C111" s="32"/>
      <c r="D111" s="32"/>
      <c r="E111" s="32"/>
      <c r="F111" s="32"/>
      <c r="G111" s="32"/>
      <c r="H111" s="32"/>
      <c r="I111" s="32"/>
      <c r="J111" s="32"/>
      <c r="K111" s="32"/>
      <c r="L111" s="42"/>
      <c r="S111" s="32"/>
      <c r="T111" s="32"/>
      <c r="U111" s="32"/>
      <c r="V111" s="32"/>
      <c r="W111" s="32"/>
      <c r="X111" s="32"/>
      <c r="Y111" s="32"/>
      <c r="Z111" s="32"/>
      <c r="AA111" s="32"/>
      <c r="AB111" s="32"/>
      <c r="AC111" s="32"/>
      <c r="AD111" s="32"/>
      <c r="AE111" s="32"/>
    </row>
    <row r="112" spans="1:31" s="2" customFormat="1" ht="12" customHeight="1">
      <c r="A112" s="32"/>
      <c r="B112" s="33"/>
      <c r="C112" s="27" t="s">
        <v>20</v>
      </c>
      <c r="D112" s="32"/>
      <c r="E112" s="32"/>
      <c r="F112" s="25" t="str">
        <f>F12</f>
        <v xml:space="preserve"> </v>
      </c>
      <c r="G112" s="32"/>
      <c r="H112" s="32"/>
      <c r="I112" s="27" t="s">
        <v>22</v>
      </c>
      <c r="J112" s="55" t="str">
        <f>IF(J12="","",J12)</f>
        <v>4. 10. 2022</v>
      </c>
      <c r="K112" s="32"/>
      <c r="L112" s="4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</row>
    <row r="113" spans="1:65" s="2" customFormat="1" ht="6.95" customHeight="1">
      <c r="A113" s="32"/>
      <c r="B113" s="33"/>
      <c r="C113" s="32"/>
      <c r="D113" s="32"/>
      <c r="E113" s="32"/>
      <c r="F113" s="32"/>
      <c r="G113" s="32"/>
      <c r="H113" s="32"/>
      <c r="I113" s="32"/>
      <c r="J113" s="32"/>
      <c r="K113" s="32"/>
      <c r="L113" s="4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</row>
    <row r="114" spans="1:65" s="2" customFormat="1" ht="15.2" customHeight="1">
      <c r="A114" s="32"/>
      <c r="B114" s="33"/>
      <c r="C114" s="27" t="s">
        <v>24</v>
      </c>
      <c r="D114" s="32"/>
      <c r="E114" s="32"/>
      <c r="F114" s="25" t="str">
        <f>E15</f>
        <v xml:space="preserve"> </v>
      </c>
      <c r="G114" s="32"/>
      <c r="H114" s="32"/>
      <c r="I114" s="27" t="s">
        <v>29</v>
      </c>
      <c r="J114" s="30" t="str">
        <f>E21</f>
        <v xml:space="preserve"> </v>
      </c>
      <c r="K114" s="32"/>
      <c r="L114" s="4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</row>
    <row r="115" spans="1:65" s="2" customFormat="1" ht="15.2" customHeight="1">
      <c r="A115" s="32"/>
      <c r="B115" s="33"/>
      <c r="C115" s="27" t="s">
        <v>27</v>
      </c>
      <c r="D115" s="32"/>
      <c r="E115" s="32"/>
      <c r="F115" s="25" t="str">
        <f>IF(E18="","",E18)</f>
        <v>Vyplň údaj</v>
      </c>
      <c r="G115" s="32"/>
      <c r="H115" s="32"/>
      <c r="I115" s="27" t="s">
        <v>31</v>
      </c>
      <c r="J115" s="30" t="str">
        <f>E24</f>
        <v xml:space="preserve"> </v>
      </c>
      <c r="K115" s="32"/>
      <c r="L115" s="4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</row>
    <row r="116" spans="1:65" s="2" customFormat="1" ht="10.35" customHeight="1">
      <c r="A116" s="32"/>
      <c r="B116" s="33"/>
      <c r="C116" s="32"/>
      <c r="D116" s="32"/>
      <c r="E116" s="32"/>
      <c r="F116" s="32"/>
      <c r="G116" s="32"/>
      <c r="H116" s="32"/>
      <c r="I116" s="32"/>
      <c r="J116" s="32"/>
      <c r="K116" s="32"/>
      <c r="L116" s="4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</row>
    <row r="117" spans="1:65" s="11" customFormat="1" ht="29.25" customHeight="1">
      <c r="A117" s="120"/>
      <c r="B117" s="121"/>
      <c r="C117" s="122" t="s">
        <v>115</v>
      </c>
      <c r="D117" s="123" t="s">
        <v>58</v>
      </c>
      <c r="E117" s="123" t="s">
        <v>54</v>
      </c>
      <c r="F117" s="123" t="s">
        <v>55</v>
      </c>
      <c r="G117" s="123" t="s">
        <v>116</v>
      </c>
      <c r="H117" s="123" t="s">
        <v>117</v>
      </c>
      <c r="I117" s="123" t="s">
        <v>118</v>
      </c>
      <c r="J117" s="124" t="s">
        <v>97</v>
      </c>
      <c r="K117" s="125" t="s">
        <v>119</v>
      </c>
      <c r="L117" s="126"/>
      <c r="M117" s="62" t="s">
        <v>1</v>
      </c>
      <c r="N117" s="63" t="s">
        <v>37</v>
      </c>
      <c r="O117" s="63" t="s">
        <v>120</v>
      </c>
      <c r="P117" s="63" t="s">
        <v>121</v>
      </c>
      <c r="Q117" s="63" t="s">
        <v>122</v>
      </c>
      <c r="R117" s="63" t="s">
        <v>123</v>
      </c>
      <c r="S117" s="63" t="s">
        <v>124</v>
      </c>
      <c r="T117" s="64" t="s">
        <v>125</v>
      </c>
      <c r="U117" s="120"/>
      <c r="V117" s="120"/>
      <c r="W117" s="120"/>
      <c r="X117" s="120"/>
      <c r="Y117" s="120"/>
      <c r="Z117" s="120"/>
      <c r="AA117" s="120"/>
      <c r="AB117" s="120"/>
      <c r="AC117" s="120"/>
      <c r="AD117" s="120"/>
      <c r="AE117" s="120"/>
    </row>
    <row r="118" spans="1:65" s="2" customFormat="1" ht="22.9" customHeight="1">
      <c r="A118" s="32"/>
      <c r="B118" s="33"/>
      <c r="C118" s="69" t="s">
        <v>126</v>
      </c>
      <c r="D118" s="32"/>
      <c r="E118" s="32"/>
      <c r="F118" s="32"/>
      <c r="G118" s="32"/>
      <c r="H118" s="32"/>
      <c r="I118" s="32"/>
      <c r="J118" s="127">
        <f>BK118</f>
        <v>0</v>
      </c>
      <c r="K118" s="32"/>
      <c r="L118" s="33"/>
      <c r="M118" s="65"/>
      <c r="N118" s="56"/>
      <c r="O118" s="66"/>
      <c r="P118" s="128">
        <f>P119</f>
        <v>0</v>
      </c>
      <c r="Q118" s="66"/>
      <c r="R118" s="128">
        <f>R119</f>
        <v>0</v>
      </c>
      <c r="S118" s="66"/>
      <c r="T118" s="129">
        <f>T119</f>
        <v>0</v>
      </c>
      <c r="U118" s="32"/>
      <c r="V118" s="32"/>
      <c r="W118" s="32"/>
      <c r="X118" s="32"/>
      <c r="Y118" s="32"/>
      <c r="Z118" s="32"/>
      <c r="AA118" s="32"/>
      <c r="AB118" s="32"/>
      <c r="AC118" s="32"/>
      <c r="AD118" s="32"/>
      <c r="AE118" s="32"/>
      <c r="AT118" s="17" t="s">
        <v>72</v>
      </c>
      <c r="AU118" s="17" t="s">
        <v>99</v>
      </c>
      <c r="BK118" s="130">
        <f>BK119</f>
        <v>0</v>
      </c>
    </row>
    <row r="119" spans="1:65" s="12" customFormat="1" ht="25.9" customHeight="1">
      <c r="B119" s="131"/>
      <c r="D119" s="132" t="s">
        <v>72</v>
      </c>
      <c r="E119" s="133" t="s">
        <v>596</v>
      </c>
      <c r="F119" s="133" t="s">
        <v>620</v>
      </c>
      <c r="I119" s="134"/>
      <c r="J119" s="135">
        <f>BK119</f>
        <v>0</v>
      </c>
      <c r="L119" s="131"/>
      <c r="M119" s="136"/>
      <c r="N119" s="137"/>
      <c r="O119" s="137"/>
      <c r="P119" s="138">
        <f>P120</f>
        <v>0</v>
      </c>
      <c r="Q119" s="137"/>
      <c r="R119" s="138">
        <f>R120</f>
        <v>0</v>
      </c>
      <c r="S119" s="137"/>
      <c r="T119" s="139">
        <f>T120</f>
        <v>0</v>
      </c>
      <c r="AR119" s="132" t="s">
        <v>81</v>
      </c>
      <c r="AT119" s="140" t="s">
        <v>72</v>
      </c>
      <c r="AU119" s="140" t="s">
        <v>73</v>
      </c>
      <c r="AY119" s="132" t="s">
        <v>129</v>
      </c>
      <c r="BK119" s="141">
        <f>BK120</f>
        <v>0</v>
      </c>
    </row>
    <row r="120" spans="1:65" s="12" customFormat="1" ht="22.9" customHeight="1">
      <c r="B120" s="131"/>
      <c r="D120" s="132" t="s">
        <v>72</v>
      </c>
      <c r="E120" s="142" t="s">
        <v>621</v>
      </c>
      <c r="F120" s="142" t="s">
        <v>622</v>
      </c>
      <c r="I120" s="134"/>
      <c r="J120" s="143">
        <f>BK120</f>
        <v>0</v>
      </c>
      <c r="L120" s="131"/>
      <c r="M120" s="136"/>
      <c r="N120" s="137"/>
      <c r="O120" s="137"/>
      <c r="P120" s="138">
        <f>SUM(P121:P126)</f>
        <v>0</v>
      </c>
      <c r="Q120" s="137"/>
      <c r="R120" s="138">
        <f>SUM(R121:R126)</f>
        <v>0</v>
      </c>
      <c r="S120" s="137"/>
      <c r="T120" s="139">
        <f>SUM(T121:T126)</f>
        <v>0</v>
      </c>
      <c r="AR120" s="132" t="s">
        <v>81</v>
      </c>
      <c r="AT120" s="140" t="s">
        <v>72</v>
      </c>
      <c r="AU120" s="140" t="s">
        <v>81</v>
      </c>
      <c r="AY120" s="132" t="s">
        <v>129</v>
      </c>
      <c r="BK120" s="141">
        <f>SUM(BK121:BK126)</f>
        <v>0</v>
      </c>
    </row>
    <row r="121" spans="1:65" s="2" customFormat="1" ht="37.9" customHeight="1">
      <c r="A121" s="32"/>
      <c r="B121" s="144"/>
      <c r="C121" s="145" t="s">
        <v>81</v>
      </c>
      <c r="D121" s="145" t="s">
        <v>131</v>
      </c>
      <c r="E121" s="146" t="s">
        <v>623</v>
      </c>
      <c r="F121" s="147" t="s">
        <v>624</v>
      </c>
      <c r="G121" s="148" t="s">
        <v>625</v>
      </c>
      <c r="H121" s="149">
        <v>1</v>
      </c>
      <c r="I121" s="150"/>
      <c r="J121" s="151">
        <f t="shared" ref="J121:J126" si="0">ROUND(I121*H121,2)</f>
        <v>0</v>
      </c>
      <c r="K121" s="152"/>
      <c r="L121" s="33"/>
      <c r="M121" s="153" t="s">
        <v>1</v>
      </c>
      <c r="N121" s="154" t="s">
        <v>38</v>
      </c>
      <c r="O121" s="58"/>
      <c r="P121" s="155">
        <f t="shared" ref="P121:P126" si="1">O121*H121</f>
        <v>0</v>
      </c>
      <c r="Q121" s="155">
        <v>0</v>
      </c>
      <c r="R121" s="155">
        <f t="shared" ref="R121:R126" si="2">Q121*H121</f>
        <v>0</v>
      </c>
      <c r="S121" s="155">
        <v>0</v>
      </c>
      <c r="T121" s="156">
        <f t="shared" ref="T121:T126" si="3">S121*H121</f>
        <v>0</v>
      </c>
      <c r="U121" s="32"/>
      <c r="V121" s="32"/>
      <c r="W121" s="32"/>
      <c r="X121" s="32"/>
      <c r="Y121" s="32"/>
      <c r="Z121" s="32"/>
      <c r="AA121" s="32"/>
      <c r="AB121" s="32"/>
      <c r="AC121" s="32"/>
      <c r="AD121" s="32"/>
      <c r="AE121" s="32"/>
      <c r="AR121" s="157" t="s">
        <v>135</v>
      </c>
      <c r="AT121" s="157" t="s">
        <v>131</v>
      </c>
      <c r="AU121" s="157" t="s">
        <v>83</v>
      </c>
      <c r="AY121" s="17" t="s">
        <v>129</v>
      </c>
      <c r="BE121" s="158">
        <f t="shared" ref="BE121:BE126" si="4">IF(N121="základní",J121,0)</f>
        <v>0</v>
      </c>
      <c r="BF121" s="158">
        <f t="shared" ref="BF121:BF126" si="5">IF(N121="snížená",J121,0)</f>
        <v>0</v>
      </c>
      <c r="BG121" s="158">
        <f t="shared" ref="BG121:BG126" si="6">IF(N121="zákl. přenesená",J121,0)</f>
        <v>0</v>
      </c>
      <c r="BH121" s="158">
        <f t="shared" ref="BH121:BH126" si="7">IF(N121="sníž. přenesená",J121,0)</f>
        <v>0</v>
      </c>
      <c r="BI121" s="158">
        <f t="shared" ref="BI121:BI126" si="8">IF(N121="nulová",J121,0)</f>
        <v>0</v>
      </c>
      <c r="BJ121" s="17" t="s">
        <v>81</v>
      </c>
      <c r="BK121" s="158">
        <f t="shared" ref="BK121:BK126" si="9">ROUND(I121*H121,2)</f>
        <v>0</v>
      </c>
      <c r="BL121" s="17" t="s">
        <v>135</v>
      </c>
      <c r="BM121" s="157" t="s">
        <v>626</v>
      </c>
    </row>
    <row r="122" spans="1:65" s="2" customFormat="1" ht="16.5" customHeight="1">
      <c r="A122" s="32"/>
      <c r="B122" s="144"/>
      <c r="C122" s="145" t="s">
        <v>83</v>
      </c>
      <c r="D122" s="145" t="s">
        <v>131</v>
      </c>
      <c r="E122" s="146" t="s">
        <v>627</v>
      </c>
      <c r="F122" s="147" t="s">
        <v>628</v>
      </c>
      <c r="G122" s="148" t="s">
        <v>625</v>
      </c>
      <c r="H122" s="149">
        <v>1</v>
      </c>
      <c r="I122" s="150"/>
      <c r="J122" s="151">
        <f t="shared" si="0"/>
        <v>0</v>
      </c>
      <c r="K122" s="152"/>
      <c r="L122" s="33"/>
      <c r="M122" s="153" t="s">
        <v>1</v>
      </c>
      <c r="N122" s="154" t="s">
        <v>38</v>
      </c>
      <c r="O122" s="58"/>
      <c r="P122" s="155">
        <f t="shared" si="1"/>
        <v>0</v>
      </c>
      <c r="Q122" s="155">
        <v>0</v>
      </c>
      <c r="R122" s="155">
        <f t="shared" si="2"/>
        <v>0</v>
      </c>
      <c r="S122" s="155">
        <v>0</v>
      </c>
      <c r="T122" s="156">
        <f t="shared" si="3"/>
        <v>0</v>
      </c>
      <c r="U122" s="32"/>
      <c r="V122" s="32"/>
      <c r="W122" s="32"/>
      <c r="X122" s="32"/>
      <c r="Y122" s="32"/>
      <c r="Z122" s="32"/>
      <c r="AA122" s="32"/>
      <c r="AB122" s="32"/>
      <c r="AC122" s="32"/>
      <c r="AD122" s="32"/>
      <c r="AE122" s="32"/>
      <c r="AR122" s="157" t="s">
        <v>135</v>
      </c>
      <c r="AT122" s="157" t="s">
        <v>131</v>
      </c>
      <c r="AU122" s="157" t="s">
        <v>83</v>
      </c>
      <c r="AY122" s="17" t="s">
        <v>129</v>
      </c>
      <c r="BE122" s="158">
        <f t="shared" si="4"/>
        <v>0</v>
      </c>
      <c r="BF122" s="158">
        <f t="shared" si="5"/>
        <v>0</v>
      </c>
      <c r="BG122" s="158">
        <f t="shared" si="6"/>
        <v>0</v>
      </c>
      <c r="BH122" s="158">
        <f t="shared" si="7"/>
        <v>0</v>
      </c>
      <c r="BI122" s="158">
        <f t="shared" si="8"/>
        <v>0</v>
      </c>
      <c r="BJ122" s="17" t="s">
        <v>81</v>
      </c>
      <c r="BK122" s="158">
        <f t="shared" si="9"/>
        <v>0</v>
      </c>
      <c r="BL122" s="17" t="s">
        <v>135</v>
      </c>
      <c r="BM122" s="157" t="s">
        <v>629</v>
      </c>
    </row>
    <row r="123" spans="1:65" s="2" customFormat="1" ht="16.5" customHeight="1">
      <c r="A123" s="32"/>
      <c r="B123" s="144"/>
      <c r="C123" s="145" t="s">
        <v>144</v>
      </c>
      <c r="D123" s="145" t="s">
        <v>131</v>
      </c>
      <c r="E123" s="146" t="s">
        <v>630</v>
      </c>
      <c r="F123" s="147" t="s">
        <v>631</v>
      </c>
      <c r="G123" s="148" t="s">
        <v>625</v>
      </c>
      <c r="H123" s="149">
        <v>1</v>
      </c>
      <c r="I123" s="150"/>
      <c r="J123" s="151">
        <f t="shared" si="0"/>
        <v>0</v>
      </c>
      <c r="K123" s="152"/>
      <c r="L123" s="33"/>
      <c r="M123" s="153" t="s">
        <v>1</v>
      </c>
      <c r="N123" s="154" t="s">
        <v>38</v>
      </c>
      <c r="O123" s="58"/>
      <c r="P123" s="155">
        <f t="shared" si="1"/>
        <v>0</v>
      </c>
      <c r="Q123" s="155">
        <v>0</v>
      </c>
      <c r="R123" s="155">
        <f t="shared" si="2"/>
        <v>0</v>
      </c>
      <c r="S123" s="155">
        <v>0</v>
      </c>
      <c r="T123" s="156">
        <f t="shared" si="3"/>
        <v>0</v>
      </c>
      <c r="U123" s="32"/>
      <c r="V123" s="32"/>
      <c r="W123" s="32"/>
      <c r="X123" s="32"/>
      <c r="Y123" s="32"/>
      <c r="Z123" s="32"/>
      <c r="AA123" s="32"/>
      <c r="AB123" s="32"/>
      <c r="AC123" s="32"/>
      <c r="AD123" s="32"/>
      <c r="AE123" s="32"/>
      <c r="AR123" s="157" t="s">
        <v>135</v>
      </c>
      <c r="AT123" s="157" t="s">
        <v>131</v>
      </c>
      <c r="AU123" s="157" t="s">
        <v>83</v>
      </c>
      <c r="AY123" s="17" t="s">
        <v>129</v>
      </c>
      <c r="BE123" s="158">
        <f t="shared" si="4"/>
        <v>0</v>
      </c>
      <c r="BF123" s="158">
        <f t="shared" si="5"/>
        <v>0</v>
      </c>
      <c r="BG123" s="158">
        <f t="shared" si="6"/>
        <v>0</v>
      </c>
      <c r="BH123" s="158">
        <f t="shared" si="7"/>
        <v>0</v>
      </c>
      <c r="BI123" s="158">
        <f t="shared" si="8"/>
        <v>0</v>
      </c>
      <c r="BJ123" s="17" t="s">
        <v>81</v>
      </c>
      <c r="BK123" s="158">
        <f t="shared" si="9"/>
        <v>0</v>
      </c>
      <c r="BL123" s="17" t="s">
        <v>135</v>
      </c>
      <c r="BM123" s="157" t="s">
        <v>632</v>
      </c>
    </row>
    <row r="124" spans="1:65" s="2" customFormat="1" ht="16.5" customHeight="1">
      <c r="A124" s="32"/>
      <c r="B124" s="144"/>
      <c r="C124" s="145" t="s">
        <v>135</v>
      </c>
      <c r="D124" s="145" t="s">
        <v>131</v>
      </c>
      <c r="E124" s="146" t="s">
        <v>633</v>
      </c>
      <c r="F124" s="147" t="s">
        <v>634</v>
      </c>
      <c r="G124" s="148" t="s">
        <v>625</v>
      </c>
      <c r="H124" s="149">
        <v>1</v>
      </c>
      <c r="I124" s="150"/>
      <c r="J124" s="151">
        <f t="shared" si="0"/>
        <v>0</v>
      </c>
      <c r="K124" s="152"/>
      <c r="L124" s="33"/>
      <c r="M124" s="153" t="s">
        <v>1</v>
      </c>
      <c r="N124" s="154" t="s">
        <v>38</v>
      </c>
      <c r="O124" s="58"/>
      <c r="P124" s="155">
        <f t="shared" si="1"/>
        <v>0</v>
      </c>
      <c r="Q124" s="155">
        <v>0</v>
      </c>
      <c r="R124" s="155">
        <f t="shared" si="2"/>
        <v>0</v>
      </c>
      <c r="S124" s="155">
        <v>0</v>
      </c>
      <c r="T124" s="156">
        <f t="shared" si="3"/>
        <v>0</v>
      </c>
      <c r="U124" s="32"/>
      <c r="V124" s="32"/>
      <c r="W124" s="32"/>
      <c r="X124" s="32"/>
      <c r="Y124" s="32"/>
      <c r="Z124" s="32"/>
      <c r="AA124" s="32"/>
      <c r="AB124" s="32"/>
      <c r="AC124" s="32"/>
      <c r="AD124" s="32"/>
      <c r="AE124" s="32"/>
      <c r="AR124" s="157" t="s">
        <v>135</v>
      </c>
      <c r="AT124" s="157" t="s">
        <v>131</v>
      </c>
      <c r="AU124" s="157" t="s">
        <v>83</v>
      </c>
      <c r="AY124" s="17" t="s">
        <v>129</v>
      </c>
      <c r="BE124" s="158">
        <f t="shared" si="4"/>
        <v>0</v>
      </c>
      <c r="BF124" s="158">
        <f t="shared" si="5"/>
        <v>0</v>
      </c>
      <c r="BG124" s="158">
        <f t="shared" si="6"/>
        <v>0</v>
      </c>
      <c r="BH124" s="158">
        <f t="shared" si="7"/>
        <v>0</v>
      </c>
      <c r="BI124" s="158">
        <f t="shared" si="8"/>
        <v>0</v>
      </c>
      <c r="BJ124" s="17" t="s">
        <v>81</v>
      </c>
      <c r="BK124" s="158">
        <f t="shared" si="9"/>
        <v>0</v>
      </c>
      <c r="BL124" s="17" t="s">
        <v>135</v>
      </c>
      <c r="BM124" s="157" t="s">
        <v>635</v>
      </c>
    </row>
    <row r="125" spans="1:65" s="2" customFormat="1" ht="16.5" customHeight="1">
      <c r="A125" s="32"/>
      <c r="B125" s="144"/>
      <c r="C125" s="145" t="s">
        <v>151</v>
      </c>
      <c r="D125" s="145" t="s">
        <v>131</v>
      </c>
      <c r="E125" s="146" t="s">
        <v>636</v>
      </c>
      <c r="F125" s="147" t="s">
        <v>637</v>
      </c>
      <c r="G125" s="148" t="s">
        <v>625</v>
      </c>
      <c r="H125" s="149">
        <v>1</v>
      </c>
      <c r="I125" s="150"/>
      <c r="J125" s="151">
        <f t="shared" si="0"/>
        <v>0</v>
      </c>
      <c r="K125" s="152"/>
      <c r="L125" s="33"/>
      <c r="M125" s="153" t="s">
        <v>1</v>
      </c>
      <c r="N125" s="154" t="s">
        <v>38</v>
      </c>
      <c r="O125" s="58"/>
      <c r="P125" s="155">
        <f t="shared" si="1"/>
        <v>0</v>
      </c>
      <c r="Q125" s="155">
        <v>0</v>
      </c>
      <c r="R125" s="155">
        <f t="shared" si="2"/>
        <v>0</v>
      </c>
      <c r="S125" s="155">
        <v>0</v>
      </c>
      <c r="T125" s="156">
        <f t="shared" si="3"/>
        <v>0</v>
      </c>
      <c r="U125" s="32"/>
      <c r="V125" s="32"/>
      <c r="W125" s="32"/>
      <c r="X125" s="32"/>
      <c r="Y125" s="32"/>
      <c r="Z125" s="32"/>
      <c r="AA125" s="32"/>
      <c r="AB125" s="32"/>
      <c r="AC125" s="32"/>
      <c r="AD125" s="32"/>
      <c r="AE125" s="32"/>
      <c r="AR125" s="157" t="s">
        <v>135</v>
      </c>
      <c r="AT125" s="157" t="s">
        <v>131</v>
      </c>
      <c r="AU125" s="157" t="s">
        <v>83</v>
      </c>
      <c r="AY125" s="17" t="s">
        <v>129</v>
      </c>
      <c r="BE125" s="158">
        <f t="shared" si="4"/>
        <v>0</v>
      </c>
      <c r="BF125" s="158">
        <f t="shared" si="5"/>
        <v>0</v>
      </c>
      <c r="BG125" s="158">
        <f t="shared" si="6"/>
        <v>0</v>
      </c>
      <c r="BH125" s="158">
        <f t="shared" si="7"/>
        <v>0</v>
      </c>
      <c r="BI125" s="158">
        <f t="shared" si="8"/>
        <v>0</v>
      </c>
      <c r="BJ125" s="17" t="s">
        <v>81</v>
      </c>
      <c r="BK125" s="158">
        <f t="shared" si="9"/>
        <v>0</v>
      </c>
      <c r="BL125" s="17" t="s">
        <v>135</v>
      </c>
      <c r="BM125" s="157" t="s">
        <v>638</v>
      </c>
    </row>
    <row r="126" spans="1:65" s="2" customFormat="1" ht="21.75" customHeight="1">
      <c r="A126" s="32"/>
      <c r="B126" s="144"/>
      <c r="C126" s="145" t="s">
        <v>156</v>
      </c>
      <c r="D126" s="145" t="s">
        <v>131</v>
      </c>
      <c r="E126" s="146" t="s">
        <v>639</v>
      </c>
      <c r="F126" s="147" t="s">
        <v>640</v>
      </c>
      <c r="G126" s="148" t="s">
        <v>625</v>
      </c>
      <c r="H126" s="149">
        <v>1</v>
      </c>
      <c r="I126" s="150"/>
      <c r="J126" s="151">
        <f t="shared" si="0"/>
        <v>0</v>
      </c>
      <c r="K126" s="152"/>
      <c r="L126" s="33"/>
      <c r="M126" s="198" t="s">
        <v>1</v>
      </c>
      <c r="N126" s="199" t="s">
        <v>38</v>
      </c>
      <c r="O126" s="200"/>
      <c r="P126" s="201">
        <f t="shared" si="1"/>
        <v>0</v>
      </c>
      <c r="Q126" s="201">
        <v>0</v>
      </c>
      <c r="R126" s="201">
        <f t="shared" si="2"/>
        <v>0</v>
      </c>
      <c r="S126" s="201">
        <v>0</v>
      </c>
      <c r="T126" s="202">
        <f t="shared" si="3"/>
        <v>0</v>
      </c>
      <c r="U126" s="32"/>
      <c r="V126" s="32"/>
      <c r="W126" s="32"/>
      <c r="X126" s="32"/>
      <c r="Y126" s="32"/>
      <c r="Z126" s="32"/>
      <c r="AA126" s="32"/>
      <c r="AB126" s="32"/>
      <c r="AC126" s="32"/>
      <c r="AD126" s="32"/>
      <c r="AE126" s="32"/>
      <c r="AR126" s="157" t="s">
        <v>135</v>
      </c>
      <c r="AT126" s="157" t="s">
        <v>131</v>
      </c>
      <c r="AU126" s="157" t="s">
        <v>83</v>
      </c>
      <c r="AY126" s="17" t="s">
        <v>129</v>
      </c>
      <c r="BE126" s="158">
        <f t="shared" si="4"/>
        <v>0</v>
      </c>
      <c r="BF126" s="158">
        <f t="shared" si="5"/>
        <v>0</v>
      </c>
      <c r="BG126" s="158">
        <f t="shared" si="6"/>
        <v>0</v>
      </c>
      <c r="BH126" s="158">
        <f t="shared" si="7"/>
        <v>0</v>
      </c>
      <c r="BI126" s="158">
        <f t="shared" si="8"/>
        <v>0</v>
      </c>
      <c r="BJ126" s="17" t="s">
        <v>81</v>
      </c>
      <c r="BK126" s="158">
        <f t="shared" si="9"/>
        <v>0</v>
      </c>
      <c r="BL126" s="17" t="s">
        <v>135</v>
      </c>
      <c r="BM126" s="157" t="s">
        <v>641</v>
      </c>
    </row>
    <row r="127" spans="1:65" s="2" customFormat="1" ht="6.95" customHeight="1">
      <c r="A127" s="32"/>
      <c r="B127" s="47"/>
      <c r="C127" s="48"/>
      <c r="D127" s="48"/>
      <c r="E127" s="48"/>
      <c r="F127" s="48"/>
      <c r="G127" s="48"/>
      <c r="H127" s="48"/>
      <c r="I127" s="48"/>
      <c r="J127" s="48"/>
      <c r="K127" s="48"/>
      <c r="L127" s="33"/>
      <c r="M127" s="32"/>
      <c r="O127" s="32"/>
      <c r="P127" s="32"/>
      <c r="Q127" s="32"/>
      <c r="R127" s="32"/>
      <c r="S127" s="32"/>
      <c r="T127" s="32"/>
      <c r="U127" s="32"/>
      <c r="V127" s="32"/>
      <c r="W127" s="32"/>
      <c r="X127" s="32"/>
      <c r="Y127" s="32"/>
      <c r="Z127" s="32"/>
      <c r="AA127" s="32"/>
      <c r="AB127" s="32"/>
      <c r="AC127" s="32"/>
      <c r="AD127" s="32"/>
      <c r="AE127" s="32"/>
    </row>
  </sheetData>
  <autoFilter ref="C117:K126" xr:uid="{00000000-0009-0000-0000-000003000000}"/>
  <mergeCells count="9">
    <mergeCell ref="E87:H87"/>
    <mergeCell ref="E108:H108"/>
    <mergeCell ref="E110:H110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8</vt:i4>
      </vt:variant>
    </vt:vector>
  </HeadingPairs>
  <TitlesOfParts>
    <vt:vector size="12" baseType="lpstr">
      <vt:lpstr>Rekapitulace stavby</vt:lpstr>
      <vt:lpstr>01 - SO 01 Odvodnění</vt:lpstr>
      <vt:lpstr>101 - VRN</vt:lpstr>
      <vt:lpstr>102 - ON</vt:lpstr>
      <vt:lpstr>'01 - SO 01 Odvodnění'!Názvy_tisku</vt:lpstr>
      <vt:lpstr>'101 - VRN'!Názvy_tisku</vt:lpstr>
      <vt:lpstr>'102 - ON'!Názvy_tisku</vt:lpstr>
      <vt:lpstr>'Rekapitulace stavby'!Názvy_tisku</vt:lpstr>
      <vt:lpstr>'01 - SO 01 Odvodnění'!Oblast_tisku</vt:lpstr>
      <vt:lpstr>'101 - VRN'!Oblast_tisku</vt:lpstr>
      <vt:lpstr>'102 - ON'!Oblast_tisku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DESKTOP-4NS5FKT\uzivatel</dc:creator>
  <cp:lastModifiedBy>uzivatel</cp:lastModifiedBy>
  <dcterms:created xsi:type="dcterms:W3CDTF">2022-10-04T09:52:15Z</dcterms:created>
  <dcterms:modified xsi:type="dcterms:W3CDTF">2022-10-04T18:44:01Z</dcterms:modified>
</cp:coreProperties>
</file>